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pivotCache/pivotCacheDefinition20.xml" ContentType="application/vnd.openxmlformats-officedocument.spreadsheetml.pivotCacheDefinition+xml"/>
  <Override PartName="/xl/pivotCache/pivotCacheDefinition21.xml" ContentType="application/vnd.openxmlformats-officedocument.spreadsheetml.pivotCacheDefinition+xml"/>
  <Override PartName="/xl/pivotCache/pivotCacheDefinition22.xml" ContentType="application/vnd.openxmlformats-officedocument.spreadsheetml.pivotCacheDefinition+xml"/>
  <Override PartName="/xl/pivotCache/pivotCacheDefinition23.xml" ContentType="application/vnd.openxmlformats-officedocument.spreadsheetml.pivotCacheDefinition+xml"/>
  <Override PartName="/xl/pivotCache/pivotCacheDefinition24.xml" ContentType="application/vnd.openxmlformats-officedocument.spreadsheetml.pivotCacheDefinition+xml"/>
  <Override PartName="/xl/pivotCache/pivotCacheDefinition25.xml" ContentType="application/vnd.openxmlformats-officedocument.spreadsheetml.pivotCacheDefinition+xml"/>
  <Override PartName="/xl/pivotCache/pivotCacheDefinition26.xml" ContentType="application/vnd.openxmlformats-officedocument.spreadsheetml.pivotCacheDefinition+xml"/>
  <Override PartName="/xl/pivotCache/pivotCacheDefinition27.xml" ContentType="application/vnd.openxmlformats-officedocument.spreadsheetml.pivotCacheDefinition+xml"/>
  <Override PartName="/xl/pivotCache/pivotCacheDefinition28.xml" ContentType="application/vnd.openxmlformats-officedocument.spreadsheetml.pivotCacheDefinition+xml"/>
  <Override PartName="/xl/pivotCache/pivotCacheDefinition29.xml" ContentType="application/vnd.openxmlformats-officedocument.spreadsheetml.pivotCacheDefinition+xml"/>
  <Override PartName="/xl/pivotCache/pivotCacheDefinition30.xml" ContentType="application/vnd.openxmlformats-officedocument.spreadsheetml.pivotCacheDefinition+xml"/>
  <Override PartName="/xl/pivotCache/pivotCacheDefinition31.xml" ContentType="application/vnd.openxmlformats-officedocument.spreadsheetml.pivotCacheDefinition+xml"/>
  <Override PartName="/xl/pivotCache/pivotCacheDefinition32.xml" ContentType="application/vnd.openxmlformats-officedocument.spreadsheetml.pivotCacheDefinition+xml"/>
  <Override PartName="/xl/pivotCache/pivotCacheDefinition33.xml" ContentType="application/vnd.openxmlformats-officedocument.spreadsheetml.pivotCacheDefinition+xml"/>
  <Override PartName="/xl/pivotCache/pivotCacheDefinition34.xml" ContentType="application/vnd.openxmlformats-officedocument.spreadsheetml.pivotCacheDefinition+xml"/>
  <Override PartName="/xl/pivotCache/pivotCacheDefinition35.xml" ContentType="application/vnd.openxmlformats-officedocument.spreadsheetml.pivotCacheDefinition+xml"/>
  <Override PartName="/xl/pivotCache/pivotCacheDefinition36.xml" ContentType="application/vnd.openxmlformats-officedocument.spreadsheetml.pivotCacheDefinition+xml"/>
  <Override PartName="/xl/pivotCache/pivotCacheDefinition37.xml" ContentType="application/vnd.openxmlformats-officedocument.spreadsheetml.pivotCacheDefinition+xml"/>
  <Override PartName="/xl/pivotCache/pivotCacheDefinition38.xml" ContentType="application/vnd.openxmlformats-officedocument.spreadsheetml.pivotCacheDefinition+xml"/>
  <Override PartName="/xl/pivotCache/pivotCacheDefinition39.xml" ContentType="application/vnd.openxmlformats-officedocument.spreadsheetml.pivotCacheDefinition+xml"/>
  <Override PartName="/xl/pivotCache/pivotCacheDefinition40.xml" ContentType="application/vnd.openxmlformats-officedocument.spreadsheetml.pivotCacheDefinition+xml"/>
  <Override PartName="/xl/pivotCache/pivotCacheDefinition41.xml" ContentType="application/vnd.openxmlformats-officedocument.spreadsheetml.pivotCacheDefinition+xml"/>
  <Override PartName="/xl/pivotCache/pivotCacheDefinition42.xml" ContentType="application/vnd.openxmlformats-officedocument.spreadsheetml.pivotCacheDefinition+xml"/>
  <Override PartName="/xl/pivotCache/pivotCacheDefinition43.xml" ContentType="application/vnd.openxmlformats-officedocument.spreadsheetml.pivotCacheDefinition+xml"/>
  <Override PartName="/xl/pivotCache/pivotCacheDefinition44.xml" ContentType="application/vnd.openxmlformats-officedocument.spreadsheetml.pivotCacheDefinition+xml"/>
  <Override PartName="/xl/pivotCache/pivotCacheDefinition45.xml" ContentType="application/vnd.openxmlformats-officedocument.spreadsheetml.pivotCacheDefinition+xml"/>
  <Override PartName="/xl/pivotCache/pivotCacheDefinition46.xml" ContentType="application/vnd.openxmlformats-officedocument.spreadsheetml.pivotCacheDefinition+xml"/>
  <Override PartName="/xl/pivotCache/pivotCacheDefinition47.xml" ContentType="application/vnd.openxmlformats-officedocument.spreadsheetml.pivotCacheDefinition+xml"/>
  <Override PartName="/xl/pivotCache/pivotCacheDefinition48.xml" ContentType="application/vnd.openxmlformats-officedocument.spreadsheetml.pivotCacheDefinition+xml"/>
  <Override PartName="/xl/pivotCache/pivotCacheDefinition49.xml" ContentType="application/vnd.openxmlformats-officedocument.spreadsheetml.pivotCacheDefinition+xml"/>
  <Override PartName="/xl/pivotCache/pivotCacheDefinition50.xml" ContentType="application/vnd.openxmlformats-officedocument.spreadsheetml.pivotCacheDefinition+xml"/>
  <Override PartName="/xl/pivotCache/pivotCacheDefinition51.xml" ContentType="application/vnd.openxmlformats-officedocument.spreadsheetml.pivotCacheDefinition+xml"/>
  <Override PartName="/xl/pivotCache/pivotCacheDefinition52.xml" ContentType="application/vnd.openxmlformats-officedocument.spreadsheetml.pivotCacheDefinition+xml"/>
  <Override PartName="/xl/pivotCache/pivotCacheDefinition53.xml" ContentType="application/vnd.openxmlformats-officedocument.spreadsheetml.pivotCacheDefinition+xml"/>
  <Override PartName="/xl/pivotCache/pivotCacheDefinition54.xml" ContentType="application/vnd.openxmlformats-officedocument.spreadsheetml.pivotCacheDefinition+xml"/>
  <Override PartName="/xl/pivotCache/pivotCacheDefinition55.xml" ContentType="application/vnd.openxmlformats-officedocument.spreadsheetml.pivotCacheDefinition+xml"/>
  <Override PartName="/xl/pivotCache/pivotCacheDefinition56.xml" ContentType="application/vnd.openxmlformats-officedocument.spreadsheetml.pivotCacheDefinition+xml"/>
  <Override PartName="/xl/pivotCache/pivotCacheDefinition57.xml" ContentType="application/vnd.openxmlformats-officedocument.spreadsheetml.pivotCacheDefinition+xml"/>
  <Override PartName="/xl/pivotCache/pivotCacheDefinition58.xml" ContentType="application/vnd.openxmlformats-officedocument.spreadsheetml.pivotCacheDefinition+xml"/>
  <Override PartName="/xl/pivotCache/pivotCacheDefinition59.xml" ContentType="application/vnd.openxmlformats-officedocument.spreadsheetml.pivotCacheDefinition+xml"/>
  <Override PartName="/xl/pivotCache/pivotCacheDefinition60.xml" ContentType="application/vnd.openxmlformats-officedocument.spreadsheetml.pivotCacheDefinition+xml"/>
  <Override PartName="/xl/pivotCache/pivotCacheDefinition61.xml" ContentType="application/vnd.openxmlformats-officedocument.spreadsheetml.pivotCacheDefinition+xml"/>
  <Override PartName="/xl/pivotCache/pivotCacheDefinition62.xml" ContentType="application/vnd.openxmlformats-officedocument.spreadsheetml.pivotCacheDefinition+xml"/>
  <Override PartName="/xl/pivotCache/pivotCacheDefinition63.xml" ContentType="application/vnd.openxmlformats-officedocument.spreadsheetml.pivotCacheDefinition+xml"/>
  <Override PartName="/xl/pivotCache/pivotCacheDefinition64.xml" ContentType="application/vnd.openxmlformats-officedocument.spreadsheetml.pivotCacheDefinition+xml"/>
  <Override PartName="/xl/pivotCache/pivotCacheDefinition65.xml" ContentType="application/vnd.openxmlformats-officedocument.spreadsheetml.pivotCacheDefinition+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pivotTables/pivotTable36.xml" ContentType="application/vnd.openxmlformats-officedocument.spreadsheetml.pivotTable+xml"/>
  <Override PartName="/xl/pivotTables/pivotTable37.xml" ContentType="application/vnd.openxmlformats-officedocument.spreadsheetml.pivotTable+xml"/>
  <Override PartName="/xl/pivotTables/pivotTable38.xml" ContentType="application/vnd.openxmlformats-officedocument.spreadsheetml.pivotTable+xml"/>
  <Override PartName="/xl/pivotTables/pivotTable39.xml" ContentType="application/vnd.openxmlformats-officedocument.spreadsheetml.pivotTable+xml"/>
  <Override PartName="/xl/pivotTables/pivotTable40.xml" ContentType="application/vnd.openxmlformats-officedocument.spreadsheetml.pivotTable+xml"/>
  <Override PartName="/xl/pivotTables/pivotTable41.xml" ContentType="application/vnd.openxmlformats-officedocument.spreadsheetml.pivotTable+xml"/>
  <Override PartName="/xl/pivotTables/pivotTable42.xml" ContentType="application/vnd.openxmlformats-officedocument.spreadsheetml.pivotTable+xml"/>
  <Override PartName="/xl/pivotTables/pivotTable43.xml" ContentType="application/vnd.openxmlformats-officedocument.spreadsheetml.pivotTable+xml"/>
  <Override PartName="/xl/pivotTables/pivotTable44.xml" ContentType="application/vnd.openxmlformats-officedocument.spreadsheetml.pivotTable+xml"/>
  <Override PartName="/xl/pivotTables/pivotTable45.xml" ContentType="application/vnd.openxmlformats-officedocument.spreadsheetml.pivotTable+xml"/>
  <Override PartName="/xl/pivotTables/pivotTable46.xml" ContentType="application/vnd.openxmlformats-officedocument.spreadsheetml.pivotTable+xml"/>
  <Override PartName="/xl/pivotTables/pivotTable47.xml" ContentType="application/vnd.openxmlformats-officedocument.spreadsheetml.pivotTable+xml"/>
  <Override PartName="/xl/pivotTables/pivotTable48.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49.xml" ContentType="application/vnd.openxmlformats-officedocument.spreadsheetml.pivotTable+xml"/>
  <Override PartName="/xl/pivotTables/pivotTable50.xml" ContentType="application/vnd.openxmlformats-officedocument.spreadsheetml.pivotTable+xml"/>
  <Override PartName="/xl/pivotTables/pivotTable51.xml" ContentType="application/vnd.openxmlformats-officedocument.spreadsheetml.pivotTable+xml"/>
  <Override PartName="/xl/pivotTables/pivotTable52.xml" ContentType="application/vnd.openxmlformats-officedocument.spreadsheetml.pivotTable+xml"/>
  <Override PartName="/xl/pivotTables/pivotTable53.xml" ContentType="application/vnd.openxmlformats-officedocument.spreadsheetml.pivotTable+xml"/>
  <Override PartName="/xl/pivotTables/pivotTable54.xml" ContentType="application/vnd.openxmlformats-officedocument.spreadsheetml.pivotTable+xml"/>
  <Override PartName="/xl/pivotTables/pivotTable55.xml" ContentType="application/vnd.openxmlformats-officedocument.spreadsheetml.pivotTable+xml"/>
  <Override PartName="/xl/pivotTables/pivotTable56.xml" ContentType="application/vnd.openxmlformats-officedocument.spreadsheetml.pivotTable+xml"/>
  <Override PartName="/xl/pivotTables/pivotTable57.xml" ContentType="application/vnd.openxmlformats-officedocument.spreadsheetml.pivotTable+xml"/>
  <Override PartName="/xl/pivotTables/pivotTable58.xml" ContentType="application/vnd.openxmlformats-officedocument.spreadsheetml.pivotTable+xml"/>
  <Override PartName="/xl/pivotTables/pivotTable59.xml" ContentType="application/vnd.openxmlformats-officedocument.spreadsheetml.pivotTable+xml"/>
  <Override PartName="/xl/pivotTables/pivotTable60.xml" ContentType="application/vnd.openxmlformats-officedocument.spreadsheetml.pivotTable+xml"/>
  <Override PartName="/xl/pivotTables/pivotTable61.xml" ContentType="application/vnd.openxmlformats-officedocument.spreadsheetml.pivotTable+xml"/>
  <Override PartName="/xl/pivotTables/pivotTable62.xml" ContentType="application/vnd.openxmlformats-officedocument.spreadsheetml.pivotTable+xml"/>
  <Override PartName="/xl/pivotTables/pivotTable63.xml" ContentType="application/vnd.openxmlformats-officedocument.spreadsheetml.pivotTable+xml"/>
  <Override PartName="/xl/pivotTables/pivotTable6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hidePivotFieldList="1"/>
  <mc:AlternateContent xmlns:mc="http://schemas.openxmlformats.org/markup-compatibility/2006">
    <mc:Choice Requires="x15">
      <x15ac:absPath xmlns:x15ac="http://schemas.microsoft.com/office/spreadsheetml/2010/11/ac" url="https://zdhde.sharepoint.com/sites/WiPo/Freigegebene Dokumente/Statistik/Statistik - Handwerk/HWZ/Zählung 2024/"/>
    </mc:Choice>
  </mc:AlternateContent>
  <xr:revisionPtr revIDLastSave="84" documentId="8_{BE0D7B55-F49D-4EE7-B056-F6254680DF65}" xr6:coauthVersionLast="47" xr6:coauthVersionMax="47" xr10:uidLastSave="{94C087F9-BE9B-42EB-AD0F-9EFE0B64C870}"/>
  <bookViews>
    <workbookView xWindow="-108" yWindow="-108" windowWidth="23256" windowHeight="13896" firstSheet="1" activeTab="1" xr2:uid="{FE566DF7-510A-42A8-8360-D348F2341A11}"/>
  </bookViews>
  <sheets>
    <sheet name="Filter Gewerke" sheetId="15" r:id="rId1"/>
    <sheet name="Gewerke" sheetId="10" r:id="rId2"/>
    <sheet name="BKL" sheetId="11" r:id="rId3"/>
    <sheet name="UKL" sheetId="12" r:id="rId4"/>
    <sheet name="BL" sheetId="13" r:id="rId5"/>
    <sheet name="Rechtsform" sheetId="14" r:id="rId6"/>
    <sheet name="TOP 10" sheetId="18" r:id="rId7"/>
  </sheets>
  <definedNames>
    <definedName name="Datenschnitt_Gewerk">#N/A</definedName>
  </definedNames>
  <calcPr calcId="191028"/>
  <pivotCaches>
    <pivotCache cacheId="1449" r:id="rId8"/>
    <pivotCache cacheId="1450" r:id="rId9"/>
    <pivotCache cacheId="1451" r:id="rId10"/>
    <pivotCache cacheId="1452" r:id="rId11"/>
    <pivotCache cacheId="1453" r:id="rId12"/>
    <pivotCache cacheId="1454" r:id="rId13"/>
    <pivotCache cacheId="1455" r:id="rId14"/>
    <pivotCache cacheId="1456" r:id="rId15"/>
    <pivotCache cacheId="1457" r:id="rId16"/>
    <pivotCache cacheId="1458" r:id="rId17"/>
    <pivotCache cacheId="1459" r:id="rId18"/>
    <pivotCache cacheId="1460" r:id="rId19"/>
    <pivotCache cacheId="1461" r:id="rId20"/>
    <pivotCache cacheId="1462" r:id="rId21"/>
    <pivotCache cacheId="1463" r:id="rId22"/>
    <pivotCache cacheId="1464" r:id="rId23"/>
    <pivotCache cacheId="1465" r:id="rId24"/>
    <pivotCache cacheId="1466" r:id="rId25"/>
    <pivotCache cacheId="1467" r:id="rId26"/>
    <pivotCache cacheId="1468" r:id="rId27"/>
    <pivotCache cacheId="1469" r:id="rId28"/>
    <pivotCache cacheId="1470" r:id="rId29"/>
    <pivotCache cacheId="1471" r:id="rId30"/>
    <pivotCache cacheId="1472" r:id="rId31"/>
    <pivotCache cacheId="1473" r:id="rId32"/>
    <pivotCache cacheId="1474" r:id="rId33"/>
    <pivotCache cacheId="1475" r:id="rId34"/>
    <pivotCache cacheId="1476" r:id="rId35"/>
    <pivotCache cacheId="1477" r:id="rId36"/>
    <pivotCache cacheId="1478" r:id="rId37"/>
    <pivotCache cacheId="1479" r:id="rId38"/>
    <pivotCache cacheId="1480" r:id="rId39"/>
    <pivotCache cacheId="1481" r:id="rId40"/>
    <pivotCache cacheId="1482" r:id="rId41"/>
    <pivotCache cacheId="1483" r:id="rId42"/>
    <pivotCache cacheId="1484" r:id="rId43"/>
    <pivotCache cacheId="1485" r:id="rId44"/>
    <pivotCache cacheId="1486" r:id="rId45"/>
    <pivotCache cacheId="1487" r:id="rId46"/>
    <pivotCache cacheId="1488" r:id="rId47"/>
    <pivotCache cacheId="1489" r:id="rId48"/>
    <pivotCache cacheId="1490" r:id="rId49"/>
    <pivotCache cacheId="1491" r:id="rId50"/>
    <pivotCache cacheId="1492" r:id="rId51"/>
    <pivotCache cacheId="1493" r:id="rId52"/>
    <pivotCache cacheId="1494" r:id="rId53"/>
    <pivotCache cacheId="1495" r:id="rId54"/>
    <pivotCache cacheId="1496" r:id="rId55"/>
    <pivotCache cacheId="1497" r:id="rId56"/>
    <pivotCache cacheId="1498" r:id="rId57"/>
    <pivotCache cacheId="1499" r:id="rId58"/>
    <pivotCache cacheId="1500" r:id="rId59"/>
    <pivotCache cacheId="1501" r:id="rId60"/>
    <pivotCache cacheId="1502" r:id="rId61"/>
    <pivotCache cacheId="1503" r:id="rId62"/>
    <pivotCache cacheId="1504" r:id="rId63"/>
    <pivotCache cacheId="1505" r:id="rId64"/>
    <pivotCache cacheId="1506" r:id="rId65"/>
    <pivotCache cacheId="1507" r:id="rId66"/>
    <pivotCache cacheId="1508" r:id="rId67"/>
    <pivotCache cacheId="1509" r:id="rId68"/>
    <pivotCache cacheId="1510" r:id="rId69"/>
    <pivotCache cacheId="1511" r:id="rId70"/>
    <pivotCache cacheId="1512" r:id="rId71"/>
  </pivotCaches>
  <extLst>
    <ext xmlns:x14="http://schemas.microsoft.com/office/spreadsheetml/2009/9/main" uri="{876F7934-8845-4945-9796-88D515C7AA90}">
      <x14:pivotCaches>
        <pivotCache cacheId="1513" r:id="rId72"/>
      </x14:pivotCaches>
    </ext>
    <ext xmlns:x14="http://schemas.microsoft.com/office/spreadsheetml/2009/9/main" uri="{BBE1A952-AA13-448e-AADC-164F8A28A991}">
      <x14:slicerCaches>
        <x14:slicerCache r:id="rId7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Gewerke A B1_56b59990-7a29-4ce4-9f70-bcb34c3bb7a5" name="Gewerke A B1" connection="Abfrage - Gewerke A+B1"/>
          <x15:modelTable id="BKL A B1_8adeb3a0-0ddb-4662-9600-17ed52d7250c" name="BKL A B1" connection="Abfrage - BKL A+B1"/>
          <x15:modelTable id="UKL A B1_87370921-c044-4e4f-91b9-ed906543eaac" name="UKL A B1" connection="Abfrage - UKL A+B1"/>
          <x15:modelTable id="BL A B1_f989940b-99b7-4662-8db3-c28feeec1986" name="BL A B1" connection="Abfrage - BL A+B1"/>
          <x15:modelTable id="Rechtsform A B1_d29a7e9e-7afd-4868-95a5-55e2ec73cd1f" name="Rechtsform A B1" connection="Abfrage - Rechtsform A+B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3" i="11" l="1"/>
  <c r="AJ16" i="10"/>
  <c r="BE11" i="18" l="1"/>
  <c r="BF11" i="18"/>
  <c r="BE12" i="18"/>
  <c r="BF12" i="18"/>
  <c r="BE13" i="18"/>
  <c r="BF13" i="18"/>
  <c r="BE14" i="18"/>
  <c r="BF14" i="18"/>
  <c r="BE15" i="18"/>
  <c r="BF15" i="18"/>
  <c r="BE16" i="18"/>
  <c r="BF16" i="18"/>
  <c r="BE17" i="18"/>
  <c r="BF17" i="18"/>
  <c r="BE18" i="18"/>
  <c r="BF18" i="18"/>
  <c r="BE19" i="18"/>
  <c r="BF19" i="18"/>
  <c r="BE20" i="18"/>
  <c r="BF20" i="18"/>
  <c r="AG11" i="18"/>
  <c r="AH11" i="18"/>
  <c r="AG12" i="18"/>
  <c r="AH12" i="18"/>
  <c r="AG13" i="18"/>
  <c r="AH13" i="18"/>
  <c r="AG14" i="18"/>
  <c r="AH14" i="18"/>
  <c r="AG15" i="18"/>
  <c r="AH15" i="18"/>
  <c r="AG16" i="18"/>
  <c r="AH16" i="18"/>
  <c r="AG17" i="18"/>
  <c r="AH17" i="18"/>
  <c r="AG18" i="18"/>
  <c r="AH18" i="18"/>
  <c r="AG19" i="18"/>
  <c r="AH19" i="18"/>
  <c r="AG20" i="18"/>
  <c r="AH20" i="18"/>
  <c r="Y11" i="18"/>
  <c r="Y12" i="18"/>
  <c r="Y13" i="18"/>
  <c r="Y14" i="18"/>
  <c r="Y15" i="18"/>
  <c r="Y16" i="18"/>
  <c r="Y17" i="18"/>
  <c r="Y18" i="18"/>
  <c r="Y19" i="18"/>
  <c r="Y20" i="18"/>
  <c r="Y21" i="18"/>
  <c r="Y22" i="18"/>
  <c r="Y23" i="18"/>
  <c r="Y24" i="18"/>
  <c r="Y25" i="18"/>
  <c r="Y26" i="18"/>
  <c r="Y27" i="18"/>
  <c r="Y28" i="18"/>
  <c r="Y29" i="18"/>
  <c r="Y30" i="18"/>
  <c r="Y31" i="18"/>
  <c r="Y32" i="18"/>
  <c r="Y33" i="18"/>
  <c r="Y34" i="18"/>
  <c r="Y35" i="18"/>
  <c r="Y36" i="18"/>
  <c r="Y37" i="18"/>
  <c r="Y38" i="18"/>
  <c r="Y39" i="18"/>
  <c r="Y40" i="18"/>
  <c r="Y41" i="18"/>
  <c r="Y42" i="18"/>
  <c r="Y43" i="18"/>
  <c r="Y44" i="18"/>
  <c r="Y45" i="18"/>
  <c r="Y46" i="18"/>
  <c r="Y47" i="18"/>
  <c r="Y48" i="18"/>
  <c r="Y49" i="18"/>
  <c r="Y50" i="18"/>
  <c r="Y51" i="18"/>
  <c r="Y52" i="18"/>
  <c r="Y53" i="18"/>
  <c r="Y54" i="18"/>
  <c r="Y55" i="18"/>
  <c r="Y56" i="18"/>
  <c r="Y57" i="18"/>
  <c r="Y58" i="18"/>
  <c r="Y59" i="18"/>
  <c r="Y60" i="18"/>
  <c r="Y61" i="18"/>
  <c r="Y62" i="18"/>
  <c r="Y63" i="18"/>
  <c r="Y64" i="18"/>
  <c r="Y65" i="18"/>
  <c r="Y66" i="18"/>
  <c r="Y67" i="18"/>
  <c r="Y68" i="18"/>
  <c r="Y69" i="18"/>
  <c r="Y70" i="18"/>
  <c r="Y71" i="18"/>
  <c r="Y72" i="18"/>
  <c r="Y73" i="18"/>
  <c r="Y74" i="18"/>
  <c r="Y75" i="18"/>
  <c r="Y76" i="18"/>
  <c r="Y77" i="18"/>
  <c r="Y78" i="18"/>
  <c r="Y79" i="18"/>
  <c r="Y80" i="18"/>
  <c r="Y81" i="18"/>
  <c r="Y82" i="18"/>
  <c r="Y83" i="18"/>
  <c r="Y84" i="18"/>
  <c r="Y85" i="18"/>
  <c r="Y86" i="18"/>
  <c r="Y87" i="18"/>
  <c r="Y88" i="18"/>
  <c r="Y89" i="18"/>
  <c r="Y90" i="18"/>
  <c r="Y91" i="18"/>
  <c r="Y92" i="18"/>
  <c r="Y93" i="18"/>
  <c r="Y94" i="18"/>
  <c r="Y95" i="18"/>
  <c r="Y96" i="18"/>
  <c r="Y97" i="18"/>
  <c r="Y98" i="18"/>
  <c r="Y99" i="18"/>
  <c r="Y100" i="18"/>
  <c r="Y101" i="18"/>
  <c r="Y102" i="18"/>
  <c r="Y103" i="18"/>
  <c r="Y104" i="18"/>
  <c r="Y105" i="18"/>
  <c r="Y106" i="18"/>
  <c r="Y107" i="18"/>
  <c r="Z11" i="18"/>
  <c r="AA11" i="18"/>
  <c r="Z12" i="18"/>
  <c r="AA12" i="18"/>
  <c r="Z13" i="18"/>
  <c r="AA13" i="18"/>
  <c r="Z14" i="18"/>
  <c r="AA14" i="18"/>
  <c r="Z15" i="18"/>
  <c r="AA15" i="18"/>
  <c r="Z16" i="18"/>
  <c r="AA16" i="18"/>
  <c r="Z17" i="18"/>
  <c r="AA17" i="18"/>
  <c r="Z18" i="18"/>
  <c r="AA18" i="18"/>
  <c r="Z19" i="18"/>
  <c r="AA19" i="18"/>
  <c r="Z20" i="18"/>
  <c r="AA20" i="18"/>
  <c r="Z21" i="18"/>
  <c r="AA21" i="18"/>
  <c r="Z22" i="18"/>
  <c r="AA22" i="18"/>
  <c r="Z23" i="18"/>
  <c r="AA23" i="18"/>
  <c r="Z24" i="18"/>
  <c r="AA24" i="18"/>
  <c r="Z25" i="18"/>
  <c r="AA25" i="18"/>
  <c r="Z26" i="18"/>
  <c r="AA26" i="18"/>
  <c r="Z27" i="18"/>
  <c r="AA27" i="18"/>
  <c r="Z28" i="18"/>
  <c r="AA28" i="18"/>
  <c r="Z29" i="18"/>
  <c r="AA29" i="18"/>
  <c r="Z30" i="18"/>
  <c r="AA30" i="18"/>
  <c r="Z31" i="18"/>
  <c r="AA31" i="18"/>
  <c r="Z32" i="18"/>
  <c r="AA32" i="18"/>
  <c r="Z33" i="18"/>
  <c r="AA33" i="18"/>
  <c r="Z34" i="18"/>
  <c r="AA34" i="18"/>
  <c r="Z35" i="18"/>
  <c r="AA35" i="18"/>
  <c r="Z36" i="18"/>
  <c r="AA36" i="18"/>
  <c r="Z37" i="18"/>
  <c r="AA37" i="18"/>
  <c r="Z38" i="18"/>
  <c r="AA38" i="18"/>
  <c r="Z39" i="18"/>
  <c r="AA39" i="18"/>
  <c r="Z40" i="18"/>
  <c r="AA40" i="18"/>
  <c r="Z41" i="18"/>
  <c r="AA41" i="18"/>
  <c r="Z42" i="18"/>
  <c r="AA42" i="18"/>
  <c r="Z43" i="18"/>
  <c r="AA43" i="18"/>
  <c r="Z44" i="18"/>
  <c r="AA44" i="18"/>
  <c r="Z45" i="18"/>
  <c r="AA45" i="18"/>
  <c r="Z46" i="18"/>
  <c r="AA46" i="18"/>
  <c r="Z47" i="18"/>
  <c r="AA47" i="18"/>
  <c r="Z48" i="18"/>
  <c r="AA48" i="18"/>
  <c r="Z49" i="18"/>
  <c r="AA49" i="18"/>
  <c r="Z50" i="18"/>
  <c r="AA50" i="18"/>
  <c r="Z51" i="18"/>
  <c r="AA51" i="18"/>
  <c r="Z52" i="18"/>
  <c r="AA52" i="18"/>
  <c r="Z53" i="18"/>
  <c r="AA53" i="18"/>
  <c r="Z54" i="18"/>
  <c r="AA54" i="18"/>
  <c r="Z55" i="18"/>
  <c r="AA55" i="18"/>
  <c r="Z56" i="18"/>
  <c r="AA56" i="18"/>
  <c r="Z57" i="18"/>
  <c r="AA57" i="18"/>
  <c r="Z58" i="18"/>
  <c r="AA58" i="18"/>
  <c r="Z59" i="18"/>
  <c r="AA59" i="18"/>
  <c r="Z60" i="18"/>
  <c r="AA60" i="18"/>
  <c r="Z61" i="18"/>
  <c r="AA61" i="18"/>
  <c r="Z62" i="18"/>
  <c r="AA62" i="18"/>
  <c r="Z63" i="18"/>
  <c r="AA63" i="18"/>
  <c r="Z64" i="18"/>
  <c r="AA64" i="18"/>
  <c r="Z65" i="18"/>
  <c r="AA65" i="18"/>
  <c r="Z66" i="18"/>
  <c r="AA66" i="18"/>
  <c r="Z67" i="18"/>
  <c r="AA67" i="18"/>
  <c r="Z68" i="18"/>
  <c r="AA68" i="18"/>
  <c r="Z69" i="18"/>
  <c r="AA69" i="18"/>
  <c r="Z70" i="18"/>
  <c r="AA70" i="18"/>
  <c r="Z71" i="18"/>
  <c r="AA71" i="18"/>
  <c r="Z72" i="18"/>
  <c r="AA72" i="18"/>
  <c r="Z73" i="18"/>
  <c r="AA73" i="18"/>
  <c r="Z74" i="18"/>
  <c r="AA74" i="18"/>
  <c r="Z75" i="18"/>
  <c r="AA75" i="18"/>
  <c r="Z76" i="18"/>
  <c r="AA76" i="18"/>
  <c r="Z77" i="18"/>
  <c r="AA77" i="18"/>
  <c r="Z78" i="18"/>
  <c r="AA78" i="18"/>
  <c r="Z79" i="18"/>
  <c r="AA79" i="18"/>
  <c r="Z80" i="18"/>
  <c r="AA80" i="18"/>
  <c r="Z81" i="18"/>
  <c r="AA81" i="18"/>
  <c r="Z82" i="18"/>
  <c r="AA82" i="18"/>
  <c r="Z83" i="18"/>
  <c r="AA83" i="18"/>
  <c r="Z84" i="18"/>
  <c r="AA84" i="18"/>
  <c r="Z85" i="18"/>
  <c r="AA85" i="18"/>
  <c r="Z86" i="18"/>
  <c r="AA86" i="18"/>
  <c r="Z87" i="18"/>
  <c r="AA87" i="18"/>
  <c r="Z88" i="18"/>
  <c r="AA88" i="18"/>
  <c r="Z89" i="18"/>
  <c r="AA89" i="18"/>
  <c r="Z90" i="18"/>
  <c r="AA90" i="18"/>
  <c r="Z91" i="18"/>
  <c r="AA91" i="18"/>
  <c r="Z92" i="18"/>
  <c r="AA92" i="18"/>
  <c r="Z93" i="18"/>
  <c r="AA93" i="18"/>
  <c r="Z94" i="18"/>
  <c r="AA94" i="18"/>
  <c r="Z95" i="18"/>
  <c r="AA95" i="18"/>
  <c r="Z96" i="18"/>
  <c r="AA96" i="18"/>
  <c r="Z97" i="18"/>
  <c r="AA97" i="18"/>
  <c r="Z98" i="18"/>
  <c r="AA98" i="18"/>
  <c r="Z99" i="18"/>
  <c r="AA99" i="18"/>
  <c r="Z100" i="18"/>
  <c r="AA100" i="18"/>
  <c r="Z101" i="18"/>
  <c r="AA101" i="18"/>
  <c r="Z102" i="18"/>
  <c r="AA102" i="18"/>
  <c r="Z103" i="18"/>
  <c r="AA103" i="18"/>
  <c r="Z104" i="18"/>
  <c r="AA104" i="18"/>
  <c r="Z105" i="18"/>
  <c r="AA105" i="18"/>
  <c r="Z106" i="18"/>
  <c r="AA106" i="18"/>
  <c r="Z107" i="18"/>
  <c r="AA107" i="18"/>
  <c r="P11" i="18"/>
  <c r="Q11" i="18"/>
  <c r="P12" i="18"/>
  <c r="Q12" i="18"/>
  <c r="P13" i="18"/>
  <c r="Q13" i="18"/>
  <c r="P14" i="18"/>
  <c r="Q14" i="18"/>
  <c r="P15" i="18"/>
  <c r="Q15" i="18"/>
  <c r="P16" i="18"/>
  <c r="Q16" i="18"/>
  <c r="P17" i="18"/>
  <c r="Q17" i="18"/>
  <c r="P18" i="18"/>
  <c r="Q18" i="18"/>
  <c r="P19" i="18"/>
  <c r="Q19" i="18"/>
  <c r="P20" i="18"/>
  <c r="Q20" i="18"/>
  <c r="E11" i="18"/>
  <c r="F11" i="18"/>
  <c r="G11" i="18"/>
  <c r="E12" i="18"/>
  <c r="F12" i="18"/>
  <c r="G12" i="18"/>
  <c r="E13" i="18"/>
  <c r="F13" i="18"/>
  <c r="G13" i="18"/>
  <c r="E14" i="18"/>
  <c r="F14" i="18"/>
  <c r="G14" i="18"/>
  <c r="E15" i="18"/>
  <c r="F15" i="18"/>
  <c r="G15" i="18"/>
  <c r="E16" i="18"/>
  <c r="F16" i="18"/>
  <c r="G16" i="18"/>
  <c r="E17" i="18"/>
  <c r="F17" i="18"/>
  <c r="G17" i="18"/>
  <c r="E18" i="18"/>
  <c r="F18" i="18"/>
  <c r="G18" i="18"/>
  <c r="E19" i="18"/>
  <c r="F19" i="18"/>
  <c r="G19" i="18"/>
  <c r="E20" i="18"/>
  <c r="F20" i="18"/>
  <c r="G20" i="18"/>
  <c r="E21" i="18"/>
  <c r="F21" i="18"/>
  <c r="G21" i="18"/>
  <c r="E22" i="18"/>
  <c r="F22" i="18"/>
  <c r="G22" i="18"/>
  <c r="E23" i="18"/>
  <c r="F23" i="18"/>
  <c r="G23" i="18"/>
  <c r="E24" i="18"/>
  <c r="F24" i="18"/>
  <c r="G24" i="18"/>
  <c r="E25" i="18"/>
  <c r="F25" i="18"/>
  <c r="G25" i="18"/>
  <c r="E26" i="18"/>
  <c r="F26" i="18"/>
  <c r="G26" i="18"/>
  <c r="E27" i="18"/>
  <c r="F27" i="18"/>
  <c r="G27" i="18"/>
  <c r="E28" i="18"/>
  <c r="F28" i="18"/>
  <c r="G28" i="18"/>
  <c r="E29" i="18"/>
  <c r="F29" i="18"/>
  <c r="G29" i="18"/>
  <c r="E30" i="18"/>
  <c r="F30" i="18"/>
  <c r="G30" i="18"/>
  <c r="E31" i="18"/>
  <c r="F31" i="18"/>
  <c r="G31" i="18"/>
  <c r="E32" i="18"/>
  <c r="F32" i="18"/>
  <c r="G32" i="18"/>
  <c r="E33" i="18"/>
  <c r="F33" i="18"/>
  <c r="G33" i="18"/>
  <c r="E34" i="18"/>
  <c r="F34" i="18"/>
  <c r="G34" i="18"/>
  <c r="E35" i="18"/>
  <c r="F35" i="18"/>
  <c r="G35" i="18"/>
  <c r="E36" i="18"/>
  <c r="F36" i="18"/>
  <c r="G36" i="18"/>
  <c r="E37" i="18"/>
  <c r="F37" i="18"/>
  <c r="G37" i="18"/>
  <c r="E38" i="18"/>
  <c r="F38" i="18"/>
  <c r="G38" i="18"/>
  <c r="E39" i="18"/>
  <c r="F39" i="18"/>
  <c r="G39" i="18"/>
  <c r="E40" i="18"/>
  <c r="F40" i="18"/>
  <c r="G40" i="18"/>
  <c r="E41" i="18"/>
  <c r="F41" i="18"/>
  <c r="G41" i="18"/>
  <c r="E42" i="18"/>
  <c r="F42" i="18"/>
  <c r="G42" i="18"/>
  <c r="E43" i="18"/>
  <c r="F43" i="18"/>
  <c r="G43" i="18"/>
  <c r="E44" i="18"/>
  <c r="F44" i="18"/>
  <c r="G44" i="18"/>
  <c r="E45" i="18"/>
  <c r="F45" i="18"/>
  <c r="G45" i="18"/>
  <c r="E46" i="18"/>
  <c r="F46" i="18"/>
  <c r="G46" i="18"/>
  <c r="E47" i="18"/>
  <c r="F47" i="18"/>
  <c r="G47" i="18"/>
  <c r="E48" i="18"/>
  <c r="F48" i="18"/>
  <c r="G48" i="18"/>
  <c r="E49" i="18"/>
  <c r="F49" i="18"/>
  <c r="G49" i="18"/>
  <c r="E50" i="18"/>
  <c r="F50" i="18"/>
  <c r="G50" i="18"/>
  <c r="E51" i="18"/>
  <c r="F51" i="18"/>
  <c r="G51" i="18"/>
  <c r="E52" i="18"/>
  <c r="F52" i="18"/>
  <c r="G52" i="18"/>
  <c r="E53" i="18"/>
  <c r="F53" i="18"/>
  <c r="G53" i="18"/>
  <c r="E54" i="18"/>
  <c r="F54" i="18"/>
  <c r="G54" i="18"/>
  <c r="E55" i="18"/>
  <c r="F55" i="18"/>
  <c r="G55" i="18"/>
  <c r="E56" i="18"/>
  <c r="F56" i="18"/>
  <c r="G56" i="18"/>
  <c r="E57" i="18"/>
  <c r="F57" i="18"/>
  <c r="G57" i="18"/>
  <c r="E58" i="18"/>
  <c r="F58" i="18"/>
  <c r="G58" i="18"/>
  <c r="E59" i="18"/>
  <c r="F59" i="18"/>
  <c r="G59" i="18"/>
  <c r="E60" i="18"/>
  <c r="F60" i="18"/>
  <c r="G60" i="18"/>
  <c r="E61" i="18"/>
  <c r="F61" i="18"/>
  <c r="G61" i="18"/>
  <c r="E62" i="18"/>
  <c r="F62" i="18"/>
  <c r="G62" i="18"/>
  <c r="E63" i="18"/>
  <c r="F63" i="18"/>
  <c r="G63" i="18"/>
  <c r="E64" i="18"/>
  <c r="F64" i="18"/>
  <c r="G64" i="18"/>
  <c r="E65" i="18"/>
  <c r="F65" i="18"/>
  <c r="G65" i="18"/>
  <c r="E66" i="18"/>
  <c r="F66" i="18"/>
  <c r="G66" i="18"/>
  <c r="E67" i="18"/>
  <c r="F67" i="18"/>
  <c r="G67" i="18"/>
  <c r="E68" i="18"/>
  <c r="F68" i="18"/>
  <c r="G68" i="18"/>
  <c r="E69" i="18"/>
  <c r="F69" i="18"/>
  <c r="G69" i="18"/>
  <c r="E70" i="18"/>
  <c r="F70" i="18"/>
  <c r="G70" i="18"/>
  <c r="E71" i="18"/>
  <c r="F71" i="18"/>
  <c r="G71" i="18"/>
  <c r="E72" i="18"/>
  <c r="F72" i="18"/>
  <c r="G72" i="18"/>
  <c r="E73" i="18"/>
  <c r="F73" i="18"/>
  <c r="G73" i="18"/>
  <c r="E74" i="18"/>
  <c r="F74" i="18"/>
  <c r="G74" i="18"/>
  <c r="E75" i="18"/>
  <c r="F75" i="18"/>
  <c r="G75" i="18"/>
  <c r="E76" i="18"/>
  <c r="F76" i="18"/>
  <c r="G76" i="18"/>
  <c r="E77" i="18"/>
  <c r="F77" i="18"/>
  <c r="G77" i="18"/>
  <c r="E78" i="18"/>
  <c r="F78" i="18"/>
  <c r="G78" i="18"/>
  <c r="E79" i="18"/>
  <c r="F79" i="18"/>
  <c r="G79" i="18"/>
  <c r="E80" i="18"/>
  <c r="F80" i="18"/>
  <c r="G80" i="18"/>
  <c r="E81" i="18"/>
  <c r="F81" i="18"/>
  <c r="G81" i="18"/>
  <c r="E82" i="18"/>
  <c r="F82" i="18"/>
  <c r="G82" i="18"/>
  <c r="E83" i="18"/>
  <c r="F83" i="18"/>
  <c r="G83" i="18"/>
  <c r="E84" i="18"/>
  <c r="F84" i="18"/>
  <c r="G84" i="18"/>
  <c r="E85" i="18"/>
  <c r="F85" i="18"/>
  <c r="G85" i="18"/>
  <c r="E86" i="18"/>
  <c r="F86" i="18"/>
  <c r="G86" i="18"/>
  <c r="E87" i="18"/>
  <c r="F87" i="18"/>
  <c r="G87" i="18"/>
  <c r="E88" i="18"/>
  <c r="F88" i="18"/>
  <c r="G88" i="18"/>
  <c r="E89" i="18"/>
  <c r="F89" i="18"/>
  <c r="G89" i="18"/>
  <c r="E90" i="18"/>
  <c r="F90" i="18"/>
  <c r="G90" i="18"/>
  <c r="E91" i="18"/>
  <c r="F91" i="18"/>
  <c r="G91" i="18"/>
  <c r="E92" i="18"/>
  <c r="F92" i="18"/>
  <c r="G92" i="18"/>
  <c r="E93" i="18"/>
  <c r="F93" i="18"/>
  <c r="G93" i="18"/>
  <c r="E94" i="18"/>
  <c r="F94" i="18"/>
  <c r="G94" i="18"/>
  <c r="E95" i="18"/>
  <c r="F95" i="18"/>
  <c r="G95" i="18"/>
  <c r="E96" i="18"/>
  <c r="F96" i="18"/>
  <c r="G96" i="18"/>
  <c r="E97" i="18"/>
  <c r="F97" i="18"/>
  <c r="G97" i="18"/>
  <c r="E98" i="18"/>
  <c r="F98" i="18"/>
  <c r="G98" i="18"/>
  <c r="E99" i="18"/>
  <c r="F99" i="18"/>
  <c r="G99" i="18"/>
  <c r="E100" i="18"/>
  <c r="F100" i="18"/>
  <c r="G100" i="18"/>
  <c r="E101" i="18"/>
  <c r="F101" i="18"/>
  <c r="G101" i="18"/>
  <c r="E102" i="18"/>
  <c r="F102" i="18"/>
  <c r="G102" i="18"/>
  <c r="E103" i="18"/>
  <c r="F103" i="18"/>
  <c r="G103" i="18"/>
  <c r="E104" i="18"/>
  <c r="F104" i="18"/>
  <c r="G104" i="18"/>
  <c r="E105" i="18"/>
  <c r="F105" i="18"/>
  <c r="G105" i="18"/>
  <c r="E106" i="18"/>
  <c r="F106" i="18"/>
  <c r="G106" i="18"/>
  <c r="E107" i="18"/>
  <c r="F107" i="18"/>
  <c r="G107" i="18"/>
  <c r="AQ11" i="18"/>
  <c r="AR11" i="18"/>
  <c r="AQ12" i="18"/>
  <c r="AR12" i="18"/>
  <c r="AQ13" i="18"/>
  <c r="AR13" i="18"/>
  <c r="AQ14" i="18"/>
  <c r="AR14" i="18"/>
  <c r="AQ15" i="18"/>
  <c r="AR15" i="18"/>
  <c r="AQ16" i="18"/>
  <c r="AR16" i="18"/>
  <c r="AQ17" i="18"/>
  <c r="AR17" i="18"/>
  <c r="AQ18" i="18"/>
  <c r="AR18" i="18"/>
  <c r="AQ19" i="18"/>
  <c r="AR19" i="18"/>
  <c r="AQ20" i="18"/>
  <c r="AR20" i="18"/>
  <c r="AQ21" i="18"/>
  <c r="AR21" i="18"/>
  <c r="AQ22" i="18"/>
  <c r="AR22" i="18"/>
  <c r="AQ23" i="18"/>
  <c r="AR23" i="18"/>
  <c r="AQ24" i="18"/>
  <c r="AR24" i="18"/>
  <c r="AQ25" i="18"/>
  <c r="AR25" i="18"/>
  <c r="AQ26" i="18"/>
  <c r="AR26" i="18"/>
  <c r="AQ27" i="18"/>
  <c r="AR27" i="18"/>
  <c r="AQ28" i="18"/>
  <c r="AR28" i="18"/>
  <c r="AQ29" i="18"/>
  <c r="AR29" i="18"/>
  <c r="AQ30" i="18"/>
  <c r="AR30" i="18"/>
  <c r="AQ31" i="18"/>
  <c r="AR31" i="18"/>
  <c r="AQ32" i="18"/>
  <c r="AR32" i="18"/>
  <c r="AQ33" i="18"/>
  <c r="AR33" i="18"/>
  <c r="AQ34" i="18"/>
  <c r="AR34" i="18"/>
  <c r="AQ35" i="18"/>
  <c r="AR35" i="18"/>
  <c r="AQ36" i="18"/>
  <c r="AR36" i="18"/>
  <c r="AQ37" i="18"/>
  <c r="AR37" i="18"/>
  <c r="AQ38" i="18"/>
  <c r="AR38" i="18"/>
  <c r="AQ39" i="18"/>
  <c r="AR39" i="18"/>
  <c r="AQ40" i="18"/>
  <c r="AR40" i="18"/>
  <c r="AQ41" i="18"/>
  <c r="AR41" i="18"/>
  <c r="AQ42" i="18"/>
  <c r="AR42" i="18"/>
  <c r="AQ43" i="18"/>
  <c r="AR43" i="18"/>
  <c r="AQ44" i="18"/>
  <c r="AR44" i="18"/>
  <c r="AQ45" i="18"/>
  <c r="AR45" i="18"/>
  <c r="AQ46" i="18"/>
  <c r="AR46" i="18"/>
  <c r="AQ47" i="18"/>
  <c r="AR47" i="18"/>
  <c r="AQ48" i="18"/>
  <c r="AR48" i="18"/>
  <c r="AQ49" i="18"/>
  <c r="AR49" i="18"/>
  <c r="AQ50" i="18"/>
  <c r="AR50" i="18"/>
  <c r="AQ51" i="18"/>
  <c r="AR51" i="18"/>
  <c r="AQ52" i="18"/>
  <c r="AR52" i="18"/>
  <c r="AQ53" i="18"/>
  <c r="AR53" i="18"/>
  <c r="AQ54" i="18"/>
  <c r="AR54" i="18"/>
  <c r="AQ55" i="18"/>
  <c r="AR55" i="18"/>
  <c r="AQ56" i="18"/>
  <c r="AR56" i="18"/>
  <c r="AQ57" i="18"/>
  <c r="AR57" i="18"/>
  <c r="AQ58" i="18"/>
  <c r="AR58" i="18"/>
  <c r="AQ59" i="18"/>
  <c r="AR59" i="18"/>
  <c r="AQ60" i="18"/>
  <c r="AR60" i="18"/>
  <c r="AQ61" i="18"/>
  <c r="AR61" i="18"/>
  <c r="AQ62" i="18"/>
  <c r="AR62" i="18"/>
  <c r="AQ63" i="18"/>
  <c r="AR63" i="18"/>
  <c r="AQ64" i="18"/>
  <c r="AR64" i="18"/>
  <c r="AQ65" i="18"/>
  <c r="AR65" i="18"/>
  <c r="AQ66" i="18"/>
  <c r="AR66" i="18"/>
  <c r="AQ67" i="18"/>
  <c r="AR67" i="18"/>
  <c r="AQ68" i="18"/>
  <c r="AR68" i="18"/>
  <c r="AQ69" i="18"/>
  <c r="AR69" i="18"/>
  <c r="AQ70" i="18"/>
  <c r="AR70" i="18"/>
  <c r="AQ71" i="18"/>
  <c r="AR71" i="18"/>
  <c r="AQ72" i="18"/>
  <c r="AR72" i="18"/>
  <c r="AQ73" i="18"/>
  <c r="AR73" i="18"/>
  <c r="AQ74" i="18"/>
  <c r="AR74" i="18"/>
  <c r="AQ75" i="18"/>
  <c r="AR75" i="18"/>
  <c r="AQ76" i="18"/>
  <c r="AR76" i="18"/>
  <c r="AQ77" i="18"/>
  <c r="AR77" i="18"/>
  <c r="AQ78" i="18"/>
  <c r="AR78" i="18"/>
  <c r="AQ79" i="18"/>
  <c r="AR79" i="18"/>
  <c r="AQ80" i="18"/>
  <c r="AR80" i="18"/>
  <c r="AQ81" i="18"/>
  <c r="AR81" i="18"/>
  <c r="AQ82" i="18"/>
  <c r="AR82" i="18"/>
  <c r="AQ83" i="18"/>
  <c r="AR83" i="18"/>
  <c r="AQ84" i="18"/>
  <c r="AR84" i="18"/>
  <c r="AQ85" i="18"/>
  <c r="AR85" i="18"/>
  <c r="AQ86" i="18"/>
  <c r="AR86" i="18"/>
  <c r="AQ87" i="18"/>
  <c r="AR87" i="18"/>
  <c r="AQ88" i="18"/>
  <c r="AR88" i="18"/>
  <c r="AQ89" i="18"/>
  <c r="AR89" i="18"/>
  <c r="AQ90" i="18"/>
  <c r="AR90" i="18"/>
  <c r="AQ91" i="18"/>
  <c r="AR91" i="18"/>
  <c r="AQ92" i="18"/>
  <c r="AR92" i="18"/>
  <c r="AQ93" i="18"/>
  <c r="AR93" i="18"/>
  <c r="AQ94" i="18"/>
  <c r="AR94" i="18"/>
  <c r="AQ95" i="18"/>
  <c r="AR95" i="18"/>
  <c r="AQ96" i="18"/>
  <c r="AR96" i="18"/>
  <c r="AQ97" i="18"/>
  <c r="AR97" i="18"/>
  <c r="AQ98" i="18"/>
  <c r="AR98" i="18"/>
  <c r="AQ99" i="18"/>
  <c r="AR99" i="18"/>
  <c r="AQ100" i="18"/>
  <c r="AR100" i="18"/>
  <c r="AQ101" i="18"/>
  <c r="AR101" i="18"/>
  <c r="AQ102" i="18"/>
  <c r="AR102" i="18"/>
  <c r="AQ103" i="18"/>
  <c r="AR103" i="18"/>
  <c r="AQ104" i="18"/>
  <c r="AR104" i="18"/>
  <c r="AQ105" i="18"/>
  <c r="AR105" i="18"/>
  <c r="AQ106" i="18"/>
  <c r="AR106" i="18"/>
  <c r="AQ107" i="18"/>
  <c r="AR107" i="18"/>
  <c r="AX11" i="18"/>
  <c r="AY11" i="18"/>
  <c r="AX12" i="18"/>
  <c r="AY12" i="18"/>
  <c r="AX13" i="18"/>
  <c r="AY13" i="18"/>
  <c r="AX14" i="18"/>
  <c r="AY14" i="18"/>
  <c r="AX15" i="18"/>
  <c r="AY15" i="18"/>
  <c r="AX16" i="18"/>
  <c r="AY16" i="18"/>
  <c r="AX17" i="18"/>
  <c r="AY17" i="18"/>
  <c r="AX18" i="18"/>
  <c r="AY18" i="18"/>
  <c r="AX19" i="18"/>
  <c r="AY19" i="18"/>
  <c r="AX20" i="18"/>
  <c r="AY20" i="18"/>
  <c r="AH16" i="10"/>
  <c r="AI9" i="10"/>
  <c r="AJ9" i="10" s="1"/>
  <c r="AH9" i="10"/>
  <c r="AE9" i="10"/>
  <c r="BF10" i="18"/>
  <c r="AS11" i="18" l="1"/>
  <c r="AB107" i="18"/>
  <c r="AH10" i="18" s="1"/>
  <c r="AB106" i="18"/>
  <c r="AS107" i="18"/>
  <c r="AY10" i="18" s="1"/>
  <c r="H11" i="18"/>
  <c r="AI112" i="12"/>
  <c r="AH112" i="12"/>
  <c r="AA9" i="18"/>
  <c r="AB11" i="18"/>
  <c r="Z9" i="18"/>
  <c r="AQ9" i="18"/>
  <c r="AR9" i="18"/>
  <c r="G10" i="18"/>
  <c r="F10" i="18"/>
  <c r="M156" i="10"/>
  <c r="L156" i="10"/>
  <c r="M155" i="10"/>
  <c r="L155" i="10"/>
  <c r="M154" i="10"/>
  <c r="L154" i="10"/>
  <c r="M153" i="10"/>
  <c r="L153" i="10"/>
  <c r="M152" i="10"/>
  <c r="L152" i="10"/>
  <c r="M151" i="10"/>
  <c r="L151" i="10"/>
  <c r="M150" i="10"/>
  <c r="L150" i="10"/>
  <c r="M149" i="10"/>
  <c r="L149" i="10"/>
  <c r="M148" i="10"/>
  <c r="L148" i="10"/>
  <c r="M147" i="10"/>
  <c r="L147" i="10"/>
  <c r="M146" i="10"/>
  <c r="L146" i="10"/>
  <c r="M145" i="10"/>
  <c r="L145" i="10"/>
  <c r="M144" i="10"/>
  <c r="L144" i="10"/>
  <c r="M143" i="10"/>
  <c r="L143" i="10"/>
  <c r="M142" i="10"/>
  <c r="L142" i="10"/>
  <c r="M141" i="10"/>
  <c r="L141" i="10"/>
  <c r="M140" i="10"/>
  <c r="L140" i="10"/>
  <c r="M139" i="10"/>
  <c r="L139" i="10"/>
  <c r="M138" i="10"/>
  <c r="L138" i="10"/>
  <c r="M137" i="10"/>
  <c r="L137" i="10"/>
  <c r="AI156" i="10"/>
  <c r="AH156" i="10"/>
  <c r="AE156" i="10"/>
  <c r="AF156" i="10" s="1"/>
  <c r="AI155" i="10"/>
  <c r="AH155" i="10"/>
  <c r="AE155" i="10"/>
  <c r="AF155" i="10" s="1"/>
  <c r="AI154" i="10"/>
  <c r="AH154" i="10"/>
  <c r="AE154" i="10"/>
  <c r="AF154" i="10" s="1"/>
  <c r="AI153" i="10"/>
  <c r="AH153" i="10"/>
  <c r="AE153" i="10"/>
  <c r="AF153" i="10" s="1"/>
  <c r="AI152" i="10"/>
  <c r="AH152" i="10"/>
  <c r="AE152" i="10"/>
  <c r="AF152" i="10" s="1"/>
  <c r="AI151" i="10"/>
  <c r="AH151" i="10"/>
  <c r="AE151" i="10"/>
  <c r="AF151" i="10" s="1"/>
  <c r="AI150" i="10"/>
  <c r="AH150" i="10"/>
  <c r="AE150" i="10"/>
  <c r="AF150" i="10" s="1"/>
  <c r="AI149" i="10"/>
  <c r="AH149" i="10"/>
  <c r="AE149" i="10"/>
  <c r="AF149" i="10" s="1"/>
  <c r="AI148" i="10"/>
  <c r="AH148" i="10"/>
  <c r="AE148" i="10"/>
  <c r="AF148" i="10" s="1"/>
  <c r="AI147" i="10"/>
  <c r="AH147" i="10"/>
  <c r="AE147" i="10"/>
  <c r="AF147" i="10" s="1"/>
  <c r="AI146" i="10"/>
  <c r="AH146" i="10"/>
  <c r="AE146" i="10"/>
  <c r="AF146" i="10" s="1"/>
  <c r="AI145" i="10"/>
  <c r="AH145" i="10"/>
  <c r="AE145" i="10"/>
  <c r="AF145" i="10" s="1"/>
  <c r="AI144" i="10"/>
  <c r="AH144" i="10"/>
  <c r="AE144" i="10"/>
  <c r="AF144" i="10" s="1"/>
  <c r="AI143" i="10"/>
  <c r="AH143" i="10"/>
  <c r="AE143" i="10"/>
  <c r="AF143" i="10" s="1"/>
  <c r="AI142" i="10"/>
  <c r="AH142" i="10"/>
  <c r="AE142" i="10"/>
  <c r="AF142" i="10" s="1"/>
  <c r="AI141" i="10"/>
  <c r="AH141" i="10"/>
  <c r="AE141" i="10"/>
  <c r="AF141" i="10" s="1"/>
  <c r="AI140" i="10"/>
  <c r="AH140" i="10"/>
  <c r="AE140" i="10"/>
  <c r="AF140" i="10" s="1"/>
  <c r="AI139" i="10"/>
  <c r="AH139" i="10"/>
  <c r="AE139" i="10"/>
  <c r="AF139" i="10" s="1"/>
  <c r="AI138" i="10"/>
  <c r="AH138" i="10"/>
  <c r="AE138" i="10"/>
  <c r="AF138" i="10" s="1"/>
  <c r="AI137" i="10"/>
  <c r="AH137" i="10"/>
  <c r="AE137" i="10"/>
  <c r="AF137" i="10" s="1"/>
  <c r="AI75" i="14"/>
  <c r="AH75" i="14"/>
  <c r="AI74" i="14"/>
  <c r="AH74" i="14"/>
  <c r="AI73" i="14"/>
  <c r="AH73" i="14"/>
  <c r="AI72" i="14"/>
  <c r="AH72" i="14"/>
  <c r="AI71" i="14"/>
  <c r="AH71" i="14"/>
  <c r="AI70" i="14"/>
  <c r="AH70" i="14"/>
  <c r="AI68" i="14"/>
  <c r="AH68" i="14"/>
  <c r="AI67" i="14"/>
  <c r="AH67" i="14"/>
  <c r="AI66" i="14"/>
  <c r="AH66" i="14"/>
  <c r="AI65" i="14"/>
  <c r="AH65" i="14"/>
  <c r="AI64" i="14"/>
  <c r="AH64" i="14"/>
  <c r="AI63" i="14"/>
  <c r="AH63" i="14"/>
  <c r="AI61" i="14"/>
  <c r="AH61" i="14"/>
  <c r="AI60" i="14"/>
  <c r="AH60" i="14"/>
  <c r="AI59" i="14"/>
  <c r="AH59" i="14"/>
  <c r="AI58" i="14"/>
  <c r="AH58" i="14"/>
  <c r="AI57" i="14"/>
  <c r="AH57" i="14"/>
  <c r="AI56" i="14"/>
  <c r="AH56" i="14"/>
  <c r="AI54" i="14"/>
  <c r="AH54" i="14"/>
  <c r="AI53" i="14"/>
  <c r="AH53" i="14"/>
  <c r="AI52" i="14"/>
  <c r="AH52" i="14"/>
  <c r="AI51" i="14"/>
  <c r="AH51" i="14"/>
  <c r="AI50" i="14"/>
  <c r="AH50" i="14"/>
  <c r="AI49" i="14"/>
  <c r="AH49" i="14"/>
  <c r="AI47" i="14"/>
  <c r="AH47" i="14"/>
  <c r="AI46" i="14"/>
  <c r="AH46" i="14"/>
  <c r="AI45" i="14"/>
  <c r="AH45" i="14"/>
  <c r="AI44" i="14"/>
  <c r="AH44" i="14"/>
  <c r="AI43" i="14"/>
  <c r="AH43" i="14"/>
  <c r="AI42" i="14"/>
  <c r="AH42" i="14"/>
  <c r="AI10" i="14"/>
  <c r="AI11" i="14"/>
  <c r="AI12" i="14"/>
  <c r="AI13" i="14"/>
  <c r="AI14" i="14"/>
  <c r="AI15" i="14"/>
  <c r="AH10" i="14"/>
  <c r="AH11" i="14"/>
  <c r="AH12" i="14"/>
  <c r="AH13" i="14"/>
  <c r="AH14" i="14"/>
  <c r="AH15" i="14"/>
  <c r="AE75" i="14"/>
  <c r="AF75" i="14" s="1"/>
  <c r="AE74" i="14"/>
  <c r="AF74" i="14" s="1"/>
  <c r="AE73" i="14"/>
  <c r="AF73" i="14" s="1"/>
  <c r="AE72" i="14"/>
  <c r="AF72" i="14" s="1"/>
  <c r="AE71" i="14"/>
  <c r="AF71" i="14" s="1"/>
  <c r="AE70" i="14"/>
  <c r="AF70" i="14" s="1"/>
  <c r="AE68" i="14"/>
  <c r="AF68" i="14" s="1"/>
  <c r="AE67" i="14"/>
  <c r="AF67" i="14" s="1"/>
  <c r="AE66" i="14"/>
  <c r="AF66" i="14" s="1"/>
  <c r="AE65" i="14"/>
  <c r="AF65" i="14" s="1"/>
  <c r="AE64" i="14"/>
  <c r="AF64" i="14" s="1"/>
  <c r="AE63" i="14"/>
  <c r="AF63" i="14" s="1"/>
  <c r="AE61" i="14"/>
  <c r="AF61" i="14" s="1"/>
  <c r="AE60" i="14"/>
  <c r="AF60" i="14" s="1"/>
  <c r="AE59" i="14"/>
  <c r="AF59" i="14" s="1"/>
  <c r="AE58" i="14"/>
  <c r="AF58" i="14" s="1"/>
  <c r="AE57" i="14"/>
  <c r="AF57" i="14" s="1"/>
  <c r="AE56" i="14"/>
  <c r="AF56" i="14" s="1"/>
  <c r="AE54" i="14"/>
  <c r="AF54" i="14" s="1"/>
  <c r="AE53" i="14"/>
  <c r="AF53" i="14" s="1"/>
  <c r="AE52" i="14"/>
  <c r="AF52" i="14" s="1"/>
  <c r="AE51" i="14"/>
  <c r="AF51" i="14" s="1"/>
  <c r="AE50" i="14"/>
  <c r="AF50" i="14" s="1"/>
  <c r="AE49" i="14"/>
  <c r="AF49" i="14" s="1"/>
  <c r="AE47" i="14"/>
  <c r="AF47" i="14" s="1"/>
  <c r="AE46" i="14"/>
  <c r="AF46" i="14" s="1"/>
  <c r="AE45" i="14"/>
  <c r="AF45" i="14" s="1"/>
  <c r="AE44" i="14"/>
  <c r="AF44" i="14" s="1"/>
  <c r="AE43" i="14"/>
  <c r="AF43" i="14" s="1"/>
  <c r="AE42" i="14"/>
  <c r="AF42" i="14" s="1"/>
  <c r="AE10" i="14"/>
  <c r="AE11" i="14"/>
  <c r="AF11" i="14" s="1"/>
  <c r="AE12" i="14"/>
  <c r="AF12" i="14" s="1"/>
  <c r="AE13" i="14"/>
  <c r="AF13" i="14" s="1"/>
  <c r="AE14" i="14"/>
  <c r="AF14" i="14" s="1"/>
  <c r="AE15" i="14"/>
  <c r="AF15" i="14" s="1"/>
  <c r="AC21" i="14"/>
  <c r="AB21" i="14"/>
  <c r="AA21" i="14"/>
  <c r="AC20" i="14"/>
  <c r="AB20" i="14"/>
  <c r="AA20" i="14"/>
  <c r="AC19" i="14"/>
  <c r="AB19" i="14"/>
  <c r="AA19" i="14"/>
  <c r="AC18" i="14"/>
  <c r="AB18" i="14"/>
  <c r="AA18" i="14"/>
  <c r="AC17" i="14"/>
  <c r="AB17" i="14"/>
  <c r="AA17" i="14"/>
  <c r="X21" i="14"/>
  <c r="W21" i="14"/>
  <c r="V21" i="14"/>
  <c r="X20" i="14"/>
  <c r="W20" i="14"/>
  <c r="V20" i="14"/>
  <c r="X19" i="14"/>
  <c r="W19" i="14"/>
  <c r="V19" i="14"/>
  <c r="X18" i="14"/>
  <c r="W18" i="14"/>
  <c r="V18" i="14"/>
  <c r="X17" i="14"/>
  <c r="W17" i="14"/>
  <c r="V17" i="14"/>
  <c r="S21" i="14"/>
  <c r="R21" i="14"/>
  <c r="Q21" i="14"/>
  <c r="S20" i="14"/>
  <c r="R20" i="14"/>
  <c r="Q20" i="14"/>
  <c r="S19" i="14"/>
  <c r="R19" i="14"/>
  <c r="Q19" i="14"/>
  <c r="S18" i="14"/>
  <c r="R18" i="14"/>
  <c r="Q18" i="14"/>
  <c r="S17" i="14"/>
  <c r="R17" i="14"/>
  <c r="Q17" i="14"/>
  <c r="M75" i="14"/>
  <c r="L75" i="14"/>
  <c r="M74" i="14"/>
  <c r="L74" i="14"/>
  <c r="M73" i="14"/>
  <c r="L73" i="14"/>
  <c r="M72" i="14"/>
  <c r="L72" i="14"/>
  <c r="M71" i="14"/>
  <c r="L71" i="14"/>
  <c r="M70" i="14"/>
  <c r="L70" i="14"/>
  <c r="M68" i="14"/>
  <c r="L68" i="14"/>
  <c r="M67" i="14"/>
  <c r="L67" i="14"/>
  <c r="M66" i="14"/>
  <c r="L66" i="14"/>
  <c r="M65" i="14"/>
  <c r="L65" i="14"/>
  <c r="M64" i="14"/>
  <c r="L64" i="14"/>
  <c r="M63" i="14"/>
  <c r="L63" i="14"/>
  <c r="M61" i="14"/>
  <c r="L61" i="14"/>
  <c r="M60" i="14"/>
  <c r="L60" i="14"/>
  <c r="M59" i="14"/>
  <c r="L59" i="14"/>
  <c r="M58" i="14"/>
  <c r="L58" i="14"/>
  <c r="M57" i="14"/>
  <c r="L57" i="14"/>
  <c r="M56" i="14"/>
  <c r="L56" i="14"/>
  <c r="M54" i="14"/>
  <c r="L54" i="14"/>
  <c r="M53" i="14"/>
  <c r="L53" i="14"/>
  <c r="M52" i="14"/>
  <c r="L52" i="14"/>
  <c r="M51" i="14"/>
  <c r="L51" i="14"/>
  <c r="M50" i="14"/>
  <c r="L50" i="14"/>
  <c r="M49" i="14"/>
  <c r="L49" i="14"/>
  <c r="M47" i="14"/>
  <c r="L47" i="14"/>
  <c r="M46" i="14"/>
  <c r="L46" i="14"/>
  <c r="M45" i="14"/>
  <c r="L45" i="14"/>
  <c r="M44" i="14"/>
  <c r="L44" i="14"/>
  <c r="M43" i="14"/>
  <c r="L43" i="14"/>
  <c r="M42" i="14"/>
  <c r="L42" i="14"/>
  <c r="M10" i="14"/>
  <c r="M11" i="14"/>
  <c r="M12" i="14"/>
  <c r="M13" i="14"/>
  <c r="M14" i="14"/>
  <c r="M15" i="14"/>
  <c r="L10" i="14"/>
  <c r="L11" i="14"/>
  <c r="L12" i="14"/>
  <c r="L13" i="14"/>
  <c r="L14" i="14"/>
  <c r="L15" i="14"/>
  <c r="J21" i="14"/>
  <c r="I21" i="14"/>
  <c r="H21" i="14"/>
  <c r="J20" i="14"/>
  <c r="I20" i="14"/>
  <c r="H20" i="14"/>
  <c r="J19" i="14"/>
  <c r="I19" i="14"/>
  <c r="H19" i="14"/>
  <c r="J18" i="14"/>
  <c r="I18" i="14"/>
  <c r="H18" i="14"/>
  <c r="J17" i="14"/>
  <c r="I17" i="14"/>
  <c r="H17" i="14"/>
  <c r="C17" i="14"/>
  <c r="D17" i="14"/>
  <c r="E17" i="14"/>
  <c r="C18" i="14"/>
  <c r="D18" i="14"/>
  <c r="E18" i="14"/>
  <c r="C19" i="14"/>
  <c r="D19" i="14"/>
  <c r="E19" i="14"/>
  <c r="C20" i="14"/>
  <c r="D20" i="14"/>
  <c r="E20" i="14"/>
  <c r="C21" i="14"/>
  <c r="D21" i="14"/>
  <c r="E21" i="14"/>
  <c r="C33" i="13"/>
  <c r="D33" i="13"/>
  <c r="E33" i="13"/>
  <c r="H33" i="13"/>
  <c r="I33" i="13"/>
  <c r="J33" i="13"/>
  <c r="Q33" i="13"/>
  <c r="R33" i="13"/>
  <c r="S33" i="13"/>
  <c r="V33" i="13"/>
  <c r="W33" i="13"/>
  <c r="X33" i="13"/>
  <c r="AA33" i="13"/>
  <c r="AB33" i="13"/>
  <c r="AC33" i="13"/>
  <c r="C34" i="13"/>
  <c r="D34" i="13"/>
  <c r="E34" i="13"/>
  <c r="H34" i="13"/>
  <c r="I34" i="13"/>
  <c r="J34" i="13"/>
  <c r="Q34" i="13"/>
  <c r="R34" i="13"/>
  <c r="S34" i="13"/>
  <c r="V34" i="13"/>
  <c r="W34" i="13"/>
  <c r="X34" i="13"/>
  <c r="AA34" i="13"/>
  <c r="AB34" i="13"/>
  <c r="AC34" i="13"/>
  <c r="C35" i="13"/>
  <c r="D35" i="13"/>
  <c r="E35" i="13"/>
  <c r="H35" i="13"/>
  <c r="I35" i="13"/>
  <c r="J35" i="13"/>
  <c r="Q35" i="13"/>
  <c r="R35" i="13"/>
  <c r="S35" i="13"/>
  <c r="V35" i="13"/>
  <c r="W35" i="13"/>
  <c r="X35" i="13"/>
  <c r="AA35" i="13"/>
  <c r="AB35" i="13"/>
  <c r="AC35" i="13"/>
  <c r="C36" i="13"/>
  <c r="D36" i="13"/>
  <c r="E36" i="13"/>
  <c r="H36" i="13"/>
  <c r="I36" i="13"/>
  <c r="J36" i="13"/>
  <c r="Q36" i="13"/>
  <c r="R36" i="13"/>
  <c r="S36" i="13"/>
  <c r="V36" i="13"/>
  <c r="W36" i="13"/>
  <c r="X36" i="13"/>
  <c r="AA36" i="13"/>
  <c r="AB36" i="13"/>
  <c r="AC36" i="13"/>
  <c r="C37" i="13"/>
  <c r="D37" i="13"/>
  <c r="E37" i="13"/>
  <c r="H37" i="13"/>
  <c r="I37" i="13"/>
  <c r="J37" i="13"/>
  <c r="Q37" i="13"/>
  <c r="R37" i="13"/>
  <c r="S37" i="13"/>
  <c r="V37" i="13"/>
  <c r="W37" i="13"/>
  <c r="X37" i="13"/>
  <c r="AA37" i="13"/>
  <c r="AB37" i="13"/>
  <c r="AC37" i="13"/>
  <c r="C38" i="13"/>
  <c r="D38" i="13"/>
  <c r="E38" i="13"/>
  <c r="H38" i="13"/>
  <c r="I38" i="13"/>
  <c r="J38" i="13"/>
  <c r="Q38" i="13"/>
  <c r="R38" i="13"/>
  <c r="S38" i="13"/>
  <c r="V38" i="13"/>
  <c r="W38" i="13"/>
  <c r="X38" i="13"/>
  <c r="AA38" i="13"/>
  <c r="AB38" i="13"/>
  <c r="AC38" i="13"/>
  <c r="C39" i="13"/>
  <c r="D39" i="13"/>
  <c r="E39" i="13"/>
  <c r="H39" i="13"/>
  <c r="I39" i="13"/>
  <c r="J39" i="13"/>
  <c r="Q39" i="13"/>
  <c r="R39" i="13"/>
  <c r="S39" i="13"/>
  <c r="V39" i="13"/>
  <c r="W39" i="13"/>
  <c r="X39" i="13"/>
  <c r="AA39" i="13"/>
  <c r="AB39" i="13"/>
  <c r="AC39" i="13"/>
  <c r="C40" i="13"/>
  <c r="D40" i="13"/>
  <c r="E40" i="13"/>
  <c r="H40" i="13"/>
  <c r="I40" i="13"/>
  <c r="J40" i="13"/>
  <c r="Q40" i="13"/>
  <c r="R40" i="13"/>
  <c r="S40" i="13"/>
  <c r="V40" i="13"/>
  <c r="W40" i="13"/>
  <c r="X40" i="13"/>
  <c r="AA40" i="13"/>
  <c r="AB40" i="13"/>
  <c r="AC40" i="13"/>
  <c r="C41" i="13"/>
  <c r="D41" i="13"/>
  <c r="E41" i="13"/>
  <c r="H41" i="13"/>
  <c r="I41" i="13"/>
  <c r="J41" i="13"/>
  <c r="Q41" i="13"/>
  <c r="R41" i="13"/>
  <c r="S41" i="13"/>
  <c r="V41" i="13"/>
  <c r="W41" i="13"/>
  <c r="X41" i="13"/>
  <c r="AA41" i="13"/>
  <c r="AB41" i="13"/>
  <c r="AC41" i="13"/>
  <c r="C42" i="13"/>
  <c r="D42" i="13"/>
  <c r="E42" i="13"/>
  <c r="H42" i="13"/>
  <c r="I42" i="13"/>
  <c r="J42" i="13"/>
  <c r="Q42" i="13"/>
  <c r="R42" i="13"/>
  <c r="S42" i="13"/>
  <c r="V42" i="13"/>
  <c r="W42" i="13"/>
  <c r="X42" i="13"/>
  <c r="AA42" i="13"/>
  <c r="AB42" i="13"/>
  <c r="AC42" i="13"/>
  <c r="C43" i="13"/>
  <c r="D43" i="13"/>
  <c r="E43" i="13"/>
  <c r="H43" i="13"/>
  <c r="I43" i="13"/>
  <c r="J43" i="13"/>
  <c r="Q43" i="13"/>
  <c r="R43" i="13"/>
  <c r="S43" i="13"/>
  <c r="V43" i="13"/>
  <c r="W43" i="13"/>
  <c r="X43" i="13"/>
  <c r="AA43" i="13"/>
  <c r="AB43" i="13"/>
  <c r="AC43" i="13"/>
  <c r="C44" i="13"/>
  <c r="D44" i="13"/>
  <c r="E44" i="13"/>
  <c r="H44" i="13"/>
  <c r="I44" i="13"/>
  <c r="J44" i="13"/>
  <c r="Q44" i="13"/>
  <c r="R44" i="13"/>
  <c r="S44" i="13"/>
  <c r="V44" i="13"/>
  <c r="W44" i="13"/>
  <c r="X44" i="13"/>
  <c r="AA44" i="13"/>
  <c r="AB44" i="13"/>
  <c r="AC44" i="13"/>
  <c r="C45" i="13"/>
  <c r="D45" i="13"/>
  <c r="E45" i="13"/>
  <c r="H45" i="13"/>
  <c r="I45" i="13"/>
  <c r="J45" i="13"/>
  <c r="Q45" i="13"/>
  <c r="R45" i="13"/>
  <c r="S45" i="13"/>
  <c r="V45" i="13"/>
  <c r="W45" i="13"/>
  <c r="X45" i="13"/>
  <c r="AA45" i="13"/>
  <c r="AB45" i="13"/>
  <c r="AC45" i="13"/>
  <c r="C46" i="13"/>
  <c r="D46" i="13"/>
  <c r="E46" i="13"/>
  <c r="H46" i="13"/>
  <c r="I46" i="13"/>
  <c r="J46" i="13"/>
  <c r="Q46" i="13"/>
  <c r="R46" i="13"/>
  <c r="S46" i="13"/>
  <c r="V46" i="13"/>
  <c r="W46" i="13"/>
  <c r="X46" i="13"/>
  <c r="AA46" i="13"/>
  <c r="AB46" i="13"/>
  <c r="AC46" i="13"/>
  <c r="C47" i="13"/>
  <c r="D47" i="13"/>
  <c r="E47" i="13"/>
  <c r="H47" i="13"/>
  <c r="I47" i="13"/>
  <c r="J47" i="13"/>
  <c r="Q47" i="13"/>
  <c r="R47" i="13"/>
  <c r="S47" i="13"/>
  <c r="V47" i="13"/>
  <c r="W47" i="13"/>
  <c r="X47" i="13"/>
  <c r="AA47" i="13"/>
  <c r="AB47" i="13"/>
  <c r="AC47" i="13"/>
  <c r="C48" i="13"/>
  <c r="D48" i="13"/>
  <c r="E48" i="13"/>
  <c r="H48" i="13"/>
  <c r="I48" i="13"/>
  <c r="J48" i="13"/>
  <c r="Q48" i="13"/>
  <c r="R48" i="13"/>
  <c r="S48" i="13"/>
  <c r="V48" i="13"/>
  <c r="W48" i="13"/>
  <c r="X48" i="13"/>
  <c r="AA48" i="13"/>
  <c r="AB48" i="13"/>
  <c r="AC48" i="13"/>
  <c r="C49" i="13"/>
  <c r="D49" i="13"/>
  <c r="E49" i="13"/>
  <c r="H49" i="13"/>
  <c r="I49" i="13"/>
  <c r="J49" i="13"/>
  <c r="Q49" i="13"/>
  <c r="R49" i="13"/>
  <c r="S49" i="13"/>
  <c r="V49" i="13"/>
  <c r="W49" i="13"/>
  <c r="X49" i="13"/>
  <c r="AA49" i="13"/>
  <c r="AB49" i="13"/>
  <c r="AC49" i="13"/>
  <c r="AI2049" i="13"/>
  <c r="AH2049" i="13"/>
  <c r="AI2048" i="13"/>
  <c r="AH2048" i="13"/>
  <c r="AI2047" i="13"/>
  <c r="AH2047" i="13"/>
  <c r="AI2046" i="13"/>
  <c r="AH2046" i="13"/>
  <c r="AI2045" i="13"/>
  <c r="AH2045" i="13"/>
  <c r="AI2044" i="13"/>
  <c r="AH2044" i="13"/>
  <c r="AI2043" i="13"/>
  <c r="AH2043" i="13"/>
  <c r="AI2042" i="13"/>
  <c r="AH2042" i="13"/>
  <c r="AI2041" i="13"/>
  <c r="AH2041" i="13"/>
  <c r="AI2040" i="13"/>
  <c r="AH2040" i="13"/>
  <c r="AI2039" i="13"/>
  <c r="AH2039" i="13"/>
  <c r="AI2038" i="13"/>
  <c r="AH2038" i="13"/>
  <c r="AI2037" i="13"/>
  <c r="AH2037" i="13"/>
  <c r="AI2036" i="13"/>
  <c r="AH2036" i="13"/>
  <c r="AI2035" i="13"/>
  <c r="AH2035" i="13"/>
  <c r="AI2034" i="13"/>
  <c r="AH2034" i="13"/>
  <c r="AI2033" i="13"/>
  <c r="AH2033" i="13"/>
  <c r="AI2032" i="13"/>
  <c r="AH2032" i="13"/>
  <c r="AI2031" i="13"/>
  <c r="AH2031" i="13"/>
  <c r="AI2030" i="13"/>
  <c r="AH2030" i="13"/>
  <c r="AI2029" i="13"/>
  <c r="AH2029" i="13"/>
  <c r="AI2028" i="13"/>
  <c r="AL2028" i="13" s="1"/>
  <c r="AH2028" i="13"/>
  <c r="AI2027" i="13"/>
  <c r="AH2027" i="13"/>
  <c r="AI2026" i="13"/>
  <c r="AH2026" i="13"/>
  <c r="AI2025" i="13"/>
  <c r="AH2025" i="13"/>
  <c r="AI2024" i="13"/>
  <c r="AH2024" i="13"/>
  <c r="AI2023" i="13"/>
  <c r="AH2023" i="13"/>
  <c r="AI2022" i="13"/>
  <c r="AH2022" i="13"/>
  <c r="AI2021" i="13"/>
  <c r="AH2021" i="13"/>
  <c r="AI2020" i="13"/>
  <c r="AH2020" i="13"/>
  <c r="AI2019" i="13"/>
  <c r="AH2019" i="13"/>
  <c r="AI2018" i="13"/>
  <c r="AH2018" i="13"/>
  <c r="AI2017" i="13"/>
  <c r="AL2017" i="13" s="1"/>
  <c r="AH2017" i="13"/>
  <c r="AI2015" i="13"/>
  <c r="AH2015" i="13"/>
  <c r="AI2014" i="13"/>
  <c r="AH2014" i="13"/>
  <c r="AI2013" i="13"/>
  <c r="AH2013" i="13"/>
  <c r="AI2012" i="13"/>
  <c r="AH2012" i="13"/>
  <c r="AI2011" i="13"/>
  <c r="AH2011" i="13"/>
  <c r="AI2010" i="13"/>
  <c r="AH2010" i="13"/>
  <c r="AI2008" i="13"/>
  <c r="AH2008" i="13"/>
  <c r="AI2007" i="13"/>
  <c r="AH2007" i="13"/>
  <c r="AI2006" i="13"/>
  <c r="AL2006" i="13" s="1"/>
  <c r="AH2006" i="13"/>
  <c r="AI2005" i="13"/>
  <c r="AH2005" i="13"/>
  <c r="AI2004" i="13"/>
  <c r="AH2004" i="13"/>
  <c r="AI2003" i="13"/>
  <c r="AH2003" i="13"/>
  <c r="AI2002" i="13"/>
  <c r="AH2002" i="13"/>
  <c r="AI2000" i="13"/>
  <c r="AH2000" i="13"/>
  <c r="AI1999" i="13"/>
  <c r="AH1999" i="13"/>
  <c r="AI1998" i="13"/>
  <c r="AH1998" i="13"/>
  <c r="AI1997" i="13"/>
  <c r="AH1997" i="13"/>
  <c r="AI1996" i="13"/>
  <c r="AH1996" i="13"/>
  <c r="AI1994" i="13"/>
  <c r="AH1994" i="13"/>
  <c r="AI1993" i="13"/>
  <c r="AH1993" i="13"/>
  <c r="AI1992" i="13"/>
  <c r="AH1992" i="13"/>
  <c r="AI1991" i="13"/>
  <c r="AH1991" i="13"/>
  <c r="AI1990" i="13"/>
  <c r="AH1990" i="13"/>
  <c r="AI1989" i="13"/>
  <c r="AH1989" i="13"/>
  <c r="AI1988" i="13"/>
  <c r="AH1988" i="13"/>
  <c r="AI1987" i="13"/>
  <c r="AH1987" i="13"/>
  <c r="AI1986" i="13"/>
  <c r="AH1986" i="13"/>
  <c r="AI1985" i="13"/>
  <c r="AH1985" i="13"/>
  <c r="AI1984" i="13"/>
  <c r="AL1984" i="13" s="1"/>
  <c r="AH1984" i="13"/>
  <c r="AI1983" i="13"/>
  <c r="AH1983" i="13"/>
  <c r="AI1982" i="13"/>
  <c r="AH1982" i="13"/>
  <c r="AI1981" i="13"/>
  <c r="AH1981" i="13"/>
  <c r="AI1980" i="13"/>
  <c r="AH1980" i="13"/>
  <c r="AI1979" i="13"/>
  <c r="AH1979" i="13"/>
  <c r="AI1978" i="13"/>
  <c r="AH1978" i="13"/>
  <c r="AI1977" i="13"/>
  <c r="AH1977" i="13"/>
  <c r="AI1976" i="13"/>
  <c r="AH1976" i="13"/>
  <c r="AI1975" i="13"/>
  <c r="AH1975" i="13"/>
  <c r="AI1974" i="13"/>
  <c r="AH1974" i="13"/>
  <c r="AI1973" i="13"/>
  <c r="AL1973" i="13" s="1"/>
  <c r="AH1973" i="13"/>
  <c r="AI1972" i="13"/>
  <c r="AH1972" i="13"/>
  <c r="AI1971" i="13"/>
  <c r="AH1971" i="13"/>
  <c r="AI1970" i="13"/>
  <c r="AH1970" i="13"/>
  <c r="AI1969" i="13"/>
  <c r="AH1969" i="13"/>
  <c r="AI1968" i="13"/>
  <c r="AH1968" i="13"/>
  <c r="AI1967" i="13"/>
  <c r="AH1967" i="13"/>
  <c r="AI1965" i="13"/>
  <c r="AH1965" i="13"/>
  <c r="AI1964" i="13"/>
  <c r="AH1964" i="13"/>
  <c r="AI1963" i="13"/>
  <c r="AH1963" i="13"/>
  <c r="AI1962" i="13"/>
  <c r="AL1962" i="13" s="1"/>
  <c r="AH1962" i="13"/>
  <c r="AI1961" i="13"/>
  <c r="AH1961" i="13"/>
  <c r="AI1960" i="13"/>
  <c r="AH1960" i="13"/>
  <c r="AI1959" i="13"/>
  <c r="AH1959" i="13"/>
  <c r="AI1958" i="13"/>
  <c r="AH1958" i="13"/>
  <c r="AI1957" i="13"/>
  <c r="AH1957" i="13"/>
  <c r="AI1956" i="13"/>
  <c r="AH1956" i="13"/>
  <c r="AI1955" i="13"/>
  <c r="AH1955" i="13"/>
  <c r="AI1954" i="13"/>
  <c r="AH1954" i="13"/>
  <c r="AI1953" i="13"/>
  <c r="AH1953" i="13"/>
  <c r="AI1952" i="13"/>
  <c r="AH1952" i="13"/>
  <c r="AI1950" i="13"/>
  <c r="AH1950" i="13"/>
  <c r="AI1949" i="13"/>
  <c r="AH1949" i="13"/>
  <c r="AI1948" i="13"/>
  <c r="AH1948" i="13"/>
  <c r="AI1947" i="13"/>
  <c r="AH1947" i="13"/>
  <c r="AI1946" i="13"/>
  <c r="AH1946" i="13"/>
  <c r="AI1945" i="13"/>
  <c r="AH1945" i="13"/>
  <c r="AI1944" i="13"/>
  <c r="AH1944" i="13"/>
  <c r="AI1943" i="13"/>
  <c r="AH1943" i="13"/>
  <c r="AI1942" i="13"/>
  <c r="AH1942" i="13"/>
  <c r="AI1941" i="13"/>
  <c r="AH1941" i="13"/>
  <c r="AI1939" i="13"/>
  <c r="AH1939" i="13"/>
  <c r="AI1936" i="13"/>
  <c r="AH1936" i="13"/>
  <c r="AI1935" i="13"/>
  <c r="AH1935" i="13"/>
  <c r="AI1934" i="13"/>
  <c r="AH1934" i="13"/>
  <c r="AI1933" i="13"/>
  <c r="AH1933" i="13"/>
  <c r="AI1932" i="13"/>
  <c r="AH1932" i="13"/>
  <c r="AI1931" i="13"/>
  <c r="AH1931" i="13"/>
  <c r="AI1930" i="13"/>
  <c r="AH1930" i="13"/>
  <c r="AI1929" i="13"/>
  <c r="AH1929" i="13"/>
  <c r="AI1928" i="13"/>
  <c r="AH1928" i="13"/>
  <c r="AI1927" i="13"/>
  <c r="AH1927" i="13"/>
  <c r="AI1926" i="13"/>
  <c r="AH1926" i="13"/>
  <c r="AI1925" i="13"/>
  <c r="AH1925" i="13"/>
  <c r="AI1924" i="13"/>
  <c r="AH1924" i="13"/>
  <c r="AI1923" i="13"/>
  <c r="AH1923" i="13"/>
  <c r="AI1922" i="13"/>
  <c r="AH1922" i="13"/>
  <c r="AI1921" i="13"/>
  <c r="AH1921" i="13"/>
  <c r="AI1920" i="13"/>
  <c r="AH1920" i="13"/>
  <c r="AI1919" i="13"/>
  <c r="AH1919" i="13"/>
  <c r="AI1918" i="13"/>
  <c r="AH1918" i="13"/>
  <c r="AI1917" i="13"/>
  <c r="AH1917" i="13"/>
  <c r="AI1916" i="13"/>
  <c r="AH1916" i="13"/>
  <c r="AI1915" i="13"/>
  <c r="AL1915" i="13" s="1"/>
  <c r="AH1915" i="13"/>
  <c r="AI1914" i="13"/>
  <c r="AH1914" i="13"/>
  <c r="AI1913" i="13"/>
  <c r="AH1913" i="13"/>
  <c r="AI1912" i="13"/>
  <c r="AH1912" i="13"/>
  <c r="AI1911" i="13"/>
  <c r="AH1911" i="13"/>
  <c r="AI1910" i="13"/>
  <c r="AH1910" i="13"/>
  <c r="AI1909" i="13"/>
  <c r="AH1909" i="13"/>
  <c r="AI1908" i="13"/>
  <c r="AH1908" i="13"/>
  <c r="AI1907" i="13"/>
  <c r="AH1907" i="13"/>
  <c r="AI1906" i="13"/>
  <c r="AH1906" i="13"/>
  <c r="AI1905" i="13"/>
  <c r="AH1905" i="13"/>
  <c r="AI1904" i="13"/>
  <c r="AH1904" i="13"/>
  <c r="AI1902" i="13"/>
  <c r="AH1902" i="13"/>
  <c r="AI1901" i="13"/>
  <c r="AH1901" i="13"/>
  <c r="AI1900" i="13"/>
  <c r="AH1900" i="13"/>
  <c r="AI1899" i="13"/>
  <c r="AH1899" i="13"/>
  <c r="AI1898" i="13"/>
  <c r="AH1898" i="13"/>
  <c r="AI1897" i="13"/>
  <c r="AH1897" i="13"/>
  <c r="AI1895" i="13"/>
  <c r="AH1895" i="13"/>
  <c r="AI1894" i="13"/>
  <c r="AH1894" i="13"/>
  <c r="AI1893" i="13"/>
  <c r="AH1893" i="13"/>
  <c r="AI1892" i="13"/>
  <c r="AH1892" i="13"/>
  <c r="AI1891" i="13"/>
  <c r="AH1891" i="13"/>
  <c r="AI1890" i="13"/>
  <c r="AH1890" i="13"/>
  <c r="AI1889" i="13"/>
  <c r="AH1889" i="13"/>
  <c r="AI1887" i="13"/>
  <c r="AH1887" i="13"/>
  <c r="AI1886" i="13"/>
  <c r="AH1886" i="13"/>
  <c r="AI1885" i="13"/>
  <c r="AH1885" i="13"/>
  <c r="AI1884" i="13"/>
  <c r="AH1884" i="13"/>
  <c r="AI1883" i="13"/>
  <c r="AH1883" i="13"/>
  <c r="AI1881" i="13"/>
  <c r="AH1881" i="13"/>
  <c r="AI1880" i="13"/>
  <c r="AH1880" i="13"/>
  <c r="AI1879" i="13"/>
  <c r="AH1879" i="13"/>
  <c r="AI1878" i="13"/>
  <c r="AH1878" i="13"/>
  <c r="AI1877" i="13"/>
  <c r="AH1877" i="13"/>
  <c r="AI1876" i="13"/>
  <c r="AH1876" i="13"/>
  <c r="AI1875" i="13"/>
  <c r="AH1875" i="13"/>
  <c r="AI1874" i="13"/>
  <c r="AH1874" i="13"/>
  <c r="AI1873" i="13"/>
  <c r="AH1873" i="13"/>
  <c r="AI1872" i="13"/>
  <c r="AH1872" i="13"/>
  <c r="AI1871" i="13"/>
  <c r="AL1871" i="13" s="1"/>
  <c r="AH1871" i="13"/>
  <c r="AI1870" i="13"/>
  <c r="AH1870" i="13"/>
  <c r="AI1869" i="13"/>
  <c r="AH1869" i="13"/>
  <c r="AI1868" i="13"/>
  <c r="AH1868" i="13"/>
  <c r="AI1867" i="13"/>
  <c r="AH1867" i="13"/>
  <c r="AI1866" i="13"/>
  <c r="AH1866" i="13"/>
  <c r="AI1865" i="13"/>
  <c r="AH1865" i="13"/>
  <c r="AI1864" i="13"/>
  <c r="AH1864" i="13"/>
  <c r="AI1863" i="13"/>
  <c r="AH1863" i="13"/>
  <c r="AI1862" i="13"/>
  <c r="AH1862" i="13"/>
  <c r="AI1861" i="13"/>
  <c r="AH1861" i="13"/>
  <c r="AI1860" i="13"/>
  <c r="AL1860" i="13" s="1"/>
  <c r="AH1860" i="13"/>
  <c r="AI1859" i="13"/>
  <c r="AH1859" i="13"/>
  <c r="AI1858" i="13"/>
  <c r="AH1858" i="13"/>
  <c r="AI1857" i="13"/>
  <c r="AH1857" i="13"/>
  <c r="AI1856" i="13"/>
  <c r="AH1856" i="13"/>
  <c r="AI1855" i="13"/>
  <c r="AH1855" i="13"/>
  <c r="AI1854" i="13"/>
  <c r="AH1854" i="13"/>
  <c r="AI1852" i="13"/>
  <c r="AH1852" i="13"/>
  <c r="AI1851" i="13"/>
  <c r="AH1851" i="13"/>
  <c r="AI1850" i="13"/>
  <c r="AH1850" i="13"/>
  <c r="AI1849" i="13"/>
  <c r="AH1849" i="13"/>
  <c r="AI1848" i="13"/>
  <c r="AH1848" i="13"/>
  <c r="AI1847" i="13"/>
  <c r="AH1847" i="13"/>
  <c r="AI1846" i="13"/>
  <c r="AH1846" i="13"/>
  <c r="AI1845" i="13"/>
  <c r="AH1845" i="13"/>
  <c r="AI1844" i="13"/>
  <c r="AH1844" i="13"/>
  <c r="AI1843" i="13"/>
  <c r="AH1843" i="13"/>
  <c r="AI1842" i="13"/>
  <c r="AH1842" i="13"/>
  <c r="AI1841" i="13"/>
  <c r="AH1841" i="13"/>
  <c r="AI1840" i="13"/>
  <c r="AH1840" i="13"/>
  <c r="AI1839" i="13"/>
  <c r="AH1839" i="13"/>
  <c r="AI1837" i="13"/>
  <c r="AH1837" i="13"/>
  <c r="AI1836" i="13"/>
  <c r="AH1836" i="13"/>
  <c r="AI1835" i="13"/>
  <c r="AH1835" i="13"/>
  <c r="AI1834" i="13"/>
  <c r="AH1834" i="13"/>
  <c r="AI1833" i="13"/>
  <c r="AH1833" i="13"/>
  <c r="AI1832" i="13"/>
  <c r="AH1832" i="13"/>
  <c r="AI1831" i="13"/>
  <c r="AH1831" i="13"/>
  <c r="AI1830" i="13"/>
  <c r="AH1830" i="13"/>
  <c r="AI1829" i="13"/>
  <c r="AH1829" i="13"/>
  <c r="AI1828" i="13"/>
  <c r="AH1828" i="13"/>
  <c r="AI1826" i="13"/>
  <c r="AH1826" i="13"/>
  <c r="AI1823" i="13"/>
  <c r="AH1823" i="13"/>
  <c r="AI1822" i="13"/>
  <c r="AH1822" i="13"/>
  <c r="AI1821" i="13"/>
  <c r="AH1821" i="13"/>
  <c r="AI1820" i="13"/>
  <c r="AH1820" i="13"/>
  <c r="AI1819" i="13"/>
  <c r="AH1819" i="13"/>
  <c r="AI1818" i="13"/>
  <c r="AH1818" i="13"/>
  <c r="AI1817" i="13"/>
  <c r="AH1817" i="13"/>
  <c r="AI1816" i="13"/>
  <c r="AH1816" i="13"/>
  <c r="AI1815" i="13"/>
  <c r="AH1815" i="13"/>
  <c r="AI1814" i="13"/>
  <c r="AH1814" i="13"/>
  <c r="AI1813" i="13"/>
  <c r="AL1813" i="13" s="1"/>
  <c r="AH1813" i="13"/>
  <c r="AI1812" i="13"/>
  <c r="AH1812" i="13"/>
  <c r="AI1811" i="13"/>
  <c r="AH1811" i="13"/>
  <c r="AI1810" i="13"/>
  <c r="AH1810" i="13"/>
  <c r="AI1809" i="13"/>
  <c r="AH1809" i="13"/>
  <c r="AI1808" i="13"/>
  <c r="AH1808" i="13"/>
  <c r="AI1807" i="13"/>
  <c r="AH1807" i="13"/>
  <c r="AI1806" i="13"/>
  <c r="AH1806" i="13"/>
  <c r="AI1805" i="13"/>
  <c r="AH1805" i="13"/>
  <c r="AI1804" i="13"/>
  <c r="AH1804" i="13"/>
  <c r="AI1803" i="13"/>
  <c r="AH1803" i="13"/>
  <c r="AI1802" i="13"/>
  <c r="AH1802" i="13"/>
  <c r="AI1801" i="13"/>
  <c r="AH1801" i="13"/>
  <c r="AI1800" i="13"/>
  <c r="AH1800" i="13"/>
  <c r="AI1799" i="13"/>
  <c r="AH1799" i="13"/>
  <c r="AI1798" i="13"/>
  <c r="AH1798" i="13"/>
  <c r="AI1797" i="13"/>
  <c r="AH1797" i="13"/>
  <c r="AI1796" i="13"/>
  <c r="AH1796" i="13"/>
  <c r="AI1795" i="13"/>
  <c r="AH1795" i="13"/>
  <c r="AI1794" i="13"/>
  <c r="AH1794" i="13"/>
  <c r="AI1793" i="13"/>
  <c r="AH1793" i="13"/>
  <c r="AI1792" i="13"/>
  <c r="AH1792" i="13"/>
  <c r="AI1791" i="13"/>
  <c r="AH1791" i="13"/>
  <c r="AI1789" i="13"/>
  <c r="AH1789" i="13"/>
  <c r="AI1788" i="13"/>
  <c r="AH1788" i="13"/>
  <c r="AI1787" i="13"/>
  <c r="AH1787" i="13"/>
  <c r="AI1786" i="13"/>
  <c r="AH1786" i="13"/>
  <c r="AI1785" i="13"/>
  <c r="AH1785" i="13"/>
  <c r="AI1784" i="13"/>
  <c r="AH1784" i="13"/>
  <c r="AI1782" i="13"/>
  <c r="AH1782" i="13"/>
  <c r="AI1781" i="13"/>
  <c r="AH1781" i="13"/>
  <c r="AI1780" i="13"/>
  <c r="AL1780" i="13" s="1"/>
  <c r="AH1780" i="13"/>
  <c r="AI1779" i="13"/>
  <c r="AH1779" i="13"/>
  <c r="AI1778" i="13"/>
  <c r="AH1778" i="13"/>
  <c r="AI1777" i="13"/>
  <c r="AH1777" i="13"/>
  <c r="AI1776" i="13"/>
  <c r="AH1776" i="13"/>
  <c r="AI1774" i="13"/>
  <c r="AH1774" i="13"/>
  <c r="AI1773" i="13"/>
  <c r="AH1773" i="13"/>
  <c r="AI1772" i="13"/>
  <c r="AH1772" i="13"/>
  <c r="AI1771" i="13"/>
  <c r="AH1771" i="13"/>
  <c r="AI1770" i="13"/>
  <c r="AH1770" i="13"/>
  <c r="AI1768" i="13"/>
  <c r="AH1768" i="13"/>
  <c r="AI1767" i="13"/>
  <c r="AH1767" i="13"/>
  <c r="AI1766" i="13"/>
  <c r="AH1766" i="13"/>
  <c r="AI1765" i="13"/>
  <c r="AH1765" i="13"/>
  <c r="AI1764" i="13"/>
  <c r="AH1764" i="13"/>
  <c r="AI1763" i="13"/>
  <c r="AH1763" i="13"/>
  <c r="AI1762" i="13"/>
  <c r="AH1762" i="13"/>
  <c r="AI1761" i="13"/>
  <c r="AH1761" i="13"/>
  <c r="AI1760" i="13"/>
  <c r="AH1760" i="13"/>
  <c r="AI1759" i="13"/>
  <c r="AH1759" i="13"/>
  <c r="AI1758" i="13"/>
  <c r="AL1758" i="13" s="1"/>
  <c r="AH1758" i="13"/>
  <c r="AI1757" i="13"/>
  <c r="AH1757" i="13"/>
  <c r="AI1756" i="13"/>
  <c r="AH1756" i="13"/>
  <c r="AI1755" i="13"/>
  <c r="AH1755" i="13"/>
  <c r="AI1754" i="13"/>
  <c r="AH1754" i="13"/>
  <c r="AI1753" i="13"/>
  <c r="AH1753" i="13"/>
  <c r="AI1752" i="13"/>
  <c r="AH1752" i="13"/>
  <c r="AI1751" i="13"/>
  <c r="AH1751" i="13"/>
  <c r="AI1750" i="13"/>
  <c r="AH1750" i="13"/>
  <c r="AI1749" i="13"/>
  <c r="AH1749" i="13"/>
  <c r="AI1748" i="13"/>
  <c r="AH1748" i="13"/>
  <c r="AI1747" i="13"/>
  <c r="AH1747" i="13"/>
  <c r="AI1746" i="13"/>
  <c r="AH1746" i="13"/>
  <c r="AI1745" i="13"/>
  <c r="AH1745" i="13"/>
  <c r="AI1744" i="13"/>
  <c r="AH1744" i="13"/>
  <c r="AI1743" i="13"/>
  <c r="AH1743" i="13"/>
  <c r="AI1742" i="13"/>
  <c r="AH1742" i="13"/>
  <c r="AI1741" i="13"/>
  <c r="AH1741" i="13"/>
  <c r="AI1739" i="13"/>
  <c r="AH1739" i="13"/>
  <c r="AI1738" i="13"/>
  <c r="AH1738" i="13"/>
  <c r="AI1737" i="13"/>
  <c r="AH1737" i="13"/>
  <c r="AI1736" i="13"/>
  <c r="AH1736" i="13"/>
  <c r="AI1735" i="13"/>
  <c r="AH1735" i="13"/>
  <c r="AI1734" i="13"/>
  <c r="AH1734" i="13"/>
  <c r="AI1733" i="13"/>
  <c r="AH1733" i="13"/>
  <c r="AI1732" i="13"/>
  <c r="AH1732" i="13"/>
  <c r="AI1731" i="13"/>
  <c r="AH1731" i="13"/>
  <c r="AI1730" i="13"/>
  <c r="AH1730" i="13"/>
  <c r="AI1729" i="13"/>
  <c r="AH1729" i="13"/>
  <c r="AI1728" i="13"/>
  <c r="AH1728" i="13"/>
  <c r="AI1727" i="13"/>
  <c r="AH1727" i="13"/>
  <c r="AI1726" i="13"/>
  <c r="AH1726" i="13"/>
  <c r="AI1724" i="13"/>
  <c r="AH1724" i="13"/>
  <c r="AI1723" i="13"/>
  <c r="AH1723" i="13"/>
  <c r="AI1722" i="13"/>
  <c r="AH1722" i="13"/>
  <c r="AI1721" i="13"/>
  <c r="AH1721" i="13"/>
  <c r="AI1720" i="13"/>
  <c r="AH1720" i="13"/>
  <c r="AI1719" i="13"/>
  <c r="AH1719" i="13"/>
  <c r="AI1718" i="13"/>
  <c r="AH1718" i="13"/>
  <c r="AI1717" i="13"/>
  <c r="AH1717" i="13"/>
  <c r="AI1716" i="13"/>
  <c r="AH1716" i="13"/>
  <c r="AI1715" i="13"/>
  <c r="AH1715" i="13"/>
  <c r="AI1713" i="13"/>
  <c r="AH1713" i="13"/>
  <c r="AI1710" i="13"/>
  <c r="AH1710" i="13"/>
  <c r="AI1709" i="13"/>
  <c r="AH1709" i="13"/>
  <c r="AI1708" i="13"/>
  <c r="AH1708" i="13"/>
  <c r="AI1707" i="13"/>
  <c r="AH1707" i="13"/>
  <c r="AI1706" i="13"/>
  <c r="AH1706" i="13"/>
  <c r="AI1705" i="13"/>
  <c r="AH1705" i="13"/>
  <c r="AI1704" i="13"/>
  <c r="AH1704" i="13"/>
  <c r="AI1703" i="13"/>
  <c r="AH1703" i="13"/>
  <c r="AI1702" i="13"/>
  <c r="AH1702" i="13"/>
  <c r="AI1701" i="13"/>
  <c r="AH1701" i="13"/>
  <c r="AI1700" i="13"/>
  <c r="AL1700" i="13" s="1"/>
  <c r="AH1700" i="13"/>
  <c r="AI1699" i="13"/>
  <c r="AH1699" i="13"/>
  <c r="AI1698" i="13"/>
  <c r="AH1698" i="13"/>
  <c r="AI1697" i="13"/>
  <c r="AH1697" i="13"/>
  <c r="AI1696" i="13"/>
  <c r="AH1696" i="13"/>
  <c r="AI1695" i="13"/>
  <c r="AH1695" i="13"/>
  <c r="AI1694" i="13"/>
  <c r="AH1694" i="13"/>
  <c r="AI1693" i="13"/>
  <c r="AH1693" i="13"/>
  <c r="AI1692" i="13"/>
  <c r="AH1692" i="13"/>
  <c r="AI1691" i="13"/>
  <c r="AH1691" i="13"/>
  <c r="AI1690" i="13"/>
  <c r="AH1690" i="13"/>
  <c r="AI1689" i="13"/>
  <c r="AH1689" i="13"/>
  <c r="AI1688" i="13"/>
  <c r="AH1688" i="13"/>
  <c r="AI1687" i="13"/>
  <c r="AH1687" i="13"/>
  <c r="AI1686" i="13"/>
  <c r="AH1686" i="13"/>
  <c r="AI1685" i="13"/>
  <c r="AH1685" i="13"/>
  <c r="AI1684" i="13"/>
  <c r="AH1684" i="13"/>
  <c r="AI1683" i="13"/>
  <c r="AH1683" i="13"/>
  <c r="AI1682" i="13"/>
  <c r="AH1682" i="13"/>
  <c r="AI1681" i="13"/>
  <c r="AH1681" i="13"/>
  <c r="AI1680" i="13"/>
  <c r="AH1680" i="13"/>
  <c r="AI1679" i="13"/>
  <c r="AH1679" i="13"/>
  <c r="AI1678" i="13"/>
  <c r="AH1678" i="13"/>
  <c r="AI1676" i="13"/>
  <c r="AH1676" i="13"/>
  <c r="AI1675" i="13"/>
  <c r="AH1675" i="13"/>
  <c r="AI1674" i="13"/>
  <c r="AH1674" i="13"/>
  <c r="AI1673" i="13"/>
  <c r="AH1673" i="13"/>
  <c r="AI1672" i="13"/>
  <c r="AH1672" i="13"/>
  <c r="AI1671" i="13"/>
  <c r="AH1671" i="13"/>
  <c r="AI1669" i="13"/>
  <c r="AH1669" i="13"/>
  <c r="AI1668" i="13"/>
  <c r="AH1668" i="13"/>
  <c r="AI1667" i="13"/>
  <c r="AL1667" i="13" s="1"/>
  <c r="AH1667" i="13"/>
  <c r="AI1666" i="13"/>
  <c r="AH1666" i="13"/>
  <c r="AI1665" i="13"/>
  <c r="AH1665" i="13"/>
  <c r="AI1664" i="13"/>
  <c r="AH1664" i="13"/>
  <c r="AI1663" i="13"/>
  <c r="AH1663" i="13"/>
  <c r="AI1661" i="13"/>
  <c r="AH1661" i="13"/>
  <c r="AI1660" i="13"/>
  <c r="AH1660" i="13"/>
  <c r="AI1659" i="13"/>
  <c r="AH1659" i="13"/>
  <c r="AI1658" i="13"/>
  <c r="AH1658" i="13"/>
  <c r="AI1657" i="13"/>
  <c r="AH1657" i="13"/>
  <c r="AI1655" i="13"/>
  <c r="AH1655" i="13"/>
  <c r="AI1654" i="13"/>
  <c r="AH1654" i="13"/>
  <c r="AI1653" i="13"/>
  <c r="AH1653" i="13"/>
  <c r="AI1652" i="13"/>
  <c r="AH1652" i="13"/>
  <c r="AI1651" i="13"/>
  <c r="AH1651" i="13"/>
  <c r="AI1650" i="13"/>
  <c r="AH1650" i="13"/>
  <c r="AI1649" i="13"/>
  <c r="AH1649" i="13"/>
  <c r="AI1648" i="13"/>
  <c r="AH1648" i="13"/>
  <c r="AI1647" i="13"/>
  <c r="AH1647" i="13"/>
  <c r="AI1646" i="13"/>
  <c r="AH1646" i="13"/>
  <c r="AI1645" i="13"/>
  <c r="AH1645" i="13"/>
  <c r="AI1644" i="13"/>
  <c r="AH1644" i="13"/>
  <c r="AI1643" i="13"/>
  <c r="AH1643" i="13"/>
  <c r="AI1642" i="13"/>
  <c r="AH1642" i="13"/>
  <c r="AI1641" i="13"/>
  <c r="AH1641" i="13"/>
  <c r="AI1640" i="13"/>
  <c r="AH1640" i="13"/>
  <c r="AI1639" i="13"/>
  <c r="AH1639" i="13"/>
  <c r="AI1638" i="13"/>
  <c r="AH1638" i="13"/>
  <c r="AI1637" i="13"/>
  <c r="AH1637" i="13"/>
  <c r="AI1636" i="13"/>
  <c r="AH1636" i="13"/>
  <c r="AI1635" i="13"/>
  <c r="AH1635" i="13"/>
  <c r="AI1634" i="13"/>
  <c r="AH1634" i="13"/>
  <c r="AI1633" i="13"/>
  <c r="AH1633" i="13"/>
  <c r="AI1632" i="13"/>
  <c r="AH1632" i="13"/>
  <c r="AI1631" i="13"/>
  <c r="AH1631" i="13"/>
  <c r="AI1630" i="13"/>
  <c r="AH1630" i="13"/>
  <c r="AI1629" i="13"/>
  <c r="AH1629" i="13"/>
  <c r="AI1628" i="13"/>
  <c r="AH1628" i="13"/>
  <c r="AI1626" i="13"/>
  <c r="AH1626" i="13"/>
  <c r="AI1625" i="13"/>
  <c r="AH1625" i="13"/>
  <c r="AI1624" i="13"/>
  <c r="AH1624" i="13"/>
  <c r="AI1623" i="13"/>
  <c r="AL1623" i="13" s="1"/>
  <c r="AH1623" i="13"/>
  <c r="AI1622" i="13"/>
  <c r="AH1622" i="13"/>
  <c r="AI1621" i="13"/>
  <c r="AH1621" i="13"/>
  <c r="AI1620" i="13"/>
  <c r="AH1620" i="13"/>
  <c r="AI1619" i="13"/>
  <c r="AH1619" i="13"/>
  <c r="AI1618" i="13"/>
  <c r="AH1618" i="13"/>
  <c r="AI1617" i="13"/>
  <c r="AH1617" i="13"/>
  <c r="AI1616" i="13"/>
  <c r="AH1616" i="13"/>
  <c r="AI1615" i="13"/>
  <c r="AH1615" i="13"/>
  <c r="AI1614" i="13"/>
  <c r="AH1614" i="13"/>
  <c r="AI1613" i="13"/>
  <c r="AH1613" i="13"/>
  <c r="AI1611" i="13"/>
  <c r="AH1611" i="13"/>
  <c r="AI1610" i="13"/>
  <c r="AH1610" i="13"/>
  <c r="AI1609" i="13"/>
  <c r="AH1609" i="13"/>
  <c r="AI1608" i="13"/>
  <c r="AH1608" i="13"/>
  <c r="AI1607" i="13"/>
  <c r="AH1607" i="13"/>
  <c r="AI1606" i="13"/>
  <c r="AH1606" i="13"/>
  <c r="AI1605" i="13"/>
  <c r="AH1605" i="13"/>
  <c r="AI1604" i="13"/>
  <c r="AH1604" i="13"/>
  <c r="AI1603" i="13"/>
  <c r="AH1603" i="13"/>
  <c r="AI1602" i="13"/>
  <c r="AH1602" i="13"/>
  <c r="AI1600" i="13"/>
  <c r="AH1600" i="13"/>
  <c r="AI1597" i="13"/>
  <c r="AH1597" i="13"/>
  <c r="AI1596" i="13"/>
  <c r="AH1596" i="13"/>
  <c r="AI1595" i="13"/>
  <c r="AH1595" i="13"/>
  <c r="AI1594" i="13"/>
  <c r="AH1594" i="13"/>
  <c r="AI1593" i="13"/>
  <c r="AH1593" i="13"/>
  <c r="AI1592" i="13"/>
  <c r="AH1592" i="13"/>
  <c r="AI1591" i="13"/>
  <c r="AH1591" i="13"/>
  <c r="AI1590" i="13"/>
  <c r="AH1590" i="13"/>
  <c r="AI1589" i="13"/>
  <c r="AH1589" i="13"/>
  <c r="AI1588" i="13"/>
  <c r="AH1588" i="13"/>
  <c r="AI1587" i="13"/>
  <c r="AL1587" i="13" s="1"/>
  <c r="AH1587" i="13"/>
  <c r="AI1586" i="13"/>
  <c r="AH1586" i="13"/>
  <c r="AI1585" i="13"/>
  <c r="AH1585" i="13"/>
  <c r="AI1584" i="13"/>
  <c r="AH1584" i="13"/>
  <c r="AI1583" i="13"/>
  <c r="AH1583" i="13"/>
  <c r="AI1582" i="13"/>
  <c r="AH1582" i="13"/>
  <c r="AI1581" i="13"/>
  <c r="AH1581" i="13"/>
  <c r="AI1580" i="13"/>
  <c r="AH1580" i="13"/>
  <c r="AI1579" i="13"/>
  <c r="AH1579" i="13"/>
  <c r="AI1578" i="13"/>
  <c r="AH1578" i="13"/>
  <c r="AI1577" i="13"/>
  <c r="AH1577" i="13"/>
  <c r="AI1576" i="13"/>
  <c r="AL1576" i="13" s="1"/>
  <c r="AH1576" i="13"/>
  <c r="AI1575" i="13"/>
  <c r="AH1575" i="13"/>
  <c r="AI1574" i="13"/>
  <c r="AH1574" i="13"/>
  <c r="AI1573" i="13"/>
  <c r="AH1573" i="13"/>
  <c r="AI1572" i="13"/>
  <c r="AH1572" i="13"/>
  <c r="AI1571" i="13"/>
  <c r="AH1571" i="13"/>
  <c r="AI1570" i="13"/>
  <c r="AH1570" i="13"/>
  <c r="AI1569" i="13"/>
  <c r="AH1569" i="13"/>
  <c r="AI1568" i="13"/>
  <c r="AH1568" i="13"/>
  <c r="AI1567" i="13"/>
  <c r="AH1567" i="13"/>
  <c r="AI1566" i="13"/>
  <c r="AH1566" i="13"/>
  <c r="AI1565" i="13"/>
  <c r="AL1565" i="13" s="1"/>
  <c r="AH1565" i="13"/>
  <c r="AI1563" i="13"/>
  <c r="AH1563" i="13"/>
  <c r="AI1562" i="13"/>
  <c r="AH1562" i="13"/>
  <c r="AI1561" i="13"/>
  <c r="AH1561" i="13"/>
  <c r="AI1560" i="13"/>
  <c r="AH1560" i="13"/>
  <c r="AI1559" i="13"/>
  <c r="AH1559" i="13"/>
  <c r="AI1558" i="13"/>
  <c r="AH1558" i="13"/>
  <c r="AI1556" i="13"/>
  <c r="AH1556" i="13"/>
  <c r="AI1555" i="13"/>
  <c r="AH1555" i="13"/>
  <c r="AI1554" i="13"/>
  <c r="AL1554" i="13" s="1"/>
  <c r="AH1554" i="13"/>
  <c r="AI1553" i="13"/>
  <c r="AH1553" i="13"/>
  <c r="AI1552" i="13"/>
  <c r="AH1552" i="13"/>
  <c r="AI1551" i="13"/>
  <c r="AH1551" i="13"/>
  <c r="AI1550" i="13"/>
  <c r="AH1550" i="13"/>
  <c r="AI1548" i="13"/>
  <c r="AH1548" i="13"/>
  <c r="AI1547" i="13"/>
  <c r="AH1547" i="13"/>
  <c r="AI1546" i="13"/>
  <c r="AH1546" i="13"/>
  <c r="AI1545" i="13"/>
  <c r="AH1545" i="13"/>
  <c r="AI1544" i="13"/>
  <c r="AH1544" i="13"/>
  <c r="AI1542" i="13"/>
  <c r="AH1542" i="13"/>
  <c r="AI1541" i="13"/>
  <c r="AH1541" i="13"/>
  <c r="AI1540" i="13"/>
  <c r="AH1540" i="13"/>
  <c r="AI1539" i="13"/>
  <c r="AH1539" i="13"/>
  <c r="AI1538" i="13"/>
  <c r="AH1538" i="13"/>
  <c r="AI1537" i="13"/>
  <c r="AH1537" i="13"/>
  <c r="AI1536" i="13"/>
  <c r="AH1536" i="13"/>
  <c r="AI1535" i="13"/>
  <c r="AH1535" i="13"/>
  <c r="AI1534" i="13"/>
  <c r="AH1534" i="13"/>
  <c r="AI1533" i="13"/>
  <c r="AH1533" i="13"/>
  <c r="AI1532" i="13"/>
  <c r="AH1532" i="13"/>
  <c r="AI1531" i="13"/>
  <c r="AH1531" i="13"/>
  <c r="AI1530" i="13"/>
  <c r="AH1530" i="13"/>
  <c r="AI1529" i="13"/>
  <c r="AH1529" i="13"/>
  <c r="AI1528" i="13"/>
  <c r="AH1528" i="13"/>
  <c r="AI1527" i="13"/>
  <c r="AH1527" i="13"/>
  <c r="AI1526" i="13"/>
  <c r="AH1526" i="13"/>
  <c r="AI1525" i="13"/>
  <c r="AH1525" i="13"/>
  <c r="AI1524" i="13"/>
  <c r="AH1524" i="13"/>
  <c r="AI1523" i="13"/>
  <c r="AH1523" i="13"/>
  <c r="AI1522" i="13"/>
  <c r="AH1522" i="13"/>
  <c r="AI1521" i="13"/>
  <c r="AL1521" i="13" s="1"/>
  <c r="AH1521" i="13"/>
  <c r="AI1520" i="13"/>
  <c r="AH1520" i="13"/>
  <c r="AI1519" i="13"/>
  <c r="AH1519" i="13"/>
  <c r="AI1518" i="13"/>
  <c r="AH1518" i="13"/>
  <c r="AI1517" i="13"/>
  <c r="AH1517" i="13"/>
  <c r="AI1516" i="13"/>
  <c r="AH1516" i="13"/>
  <c r="AI1515" i="13"/>
  <c r="AH1515" i="13"/>
  <c r="AI1513" i="13"/>
  <c r="AH1513" i="13"/>
  <c r="AI1512" i="13"/>
  <c r="AH1512" i="13"/>
  <c r="AI1511" i="13"/>
  <c r="AH1511" i="13"/>
  <c r="AI1510" i="13"/>
  <c r="AL1510" i="13" s="1"/>
  <c r="AH1510" i="13"/>
  <c r="AI1509" i="13"/>
  <c r="AH1509" i="13"/>
  <c r="AI1508" i="13"/>
  <c r="AH1508" i="13"/>
  <c r="AI1507" i="13"/>
  <c r="AH1507" i="13"/>
  <c r="AI1506" i="13"/>
  <c r="AH1506" i="13"/>
  <c r="AI1505" i="13"/>
  <c r="AH1505" i="13"/>
  <c r="AI1504" i="13"/>
  <c r="AH1504" i="13"/>
  <c r="AI1503" i="13"/>
  <c r="AH1503" i="13"/>
  <c r="AI1502" i="13"/>
  <c r="AH1502" i="13"/>
  <c r="AI1501" i="13"/>
  <c r="AH1501" i="13"/>
  <c r="AI1500" i="13"/>
  <c r="AH1500" i="13"/>
  <c r="AI1498" i="13"/>
  <c r="AH1498" i="13"/>
  <c r="AI1497" i="13"/>
  <c r="AH1497" i="13"/>
  <c r="AI1496" i="13"/>
  <c r="AH1496" i="13"/>
  <c r="AI1495" i="13"/>
  <c r="AH1495" i="13"/>
  <c r="AI1494" i="13"/>
  <c r="AH1494" i="13"/>
  <c r="AI1493" i="13"/>
  <c r="AH1493" i="13"/>
  <c r="AI1492" i="13"/>
  <c r="AH1492" i="13"/>
  <c r="AI1491" i="13"/>
  <c r="AH1491" i="13"/>
  <c r="AI1490" i="13"/>
  <c r="AH1490" i="13"/>
  <c r="AI1489" i="13"/>
  <c r="AH1489" i="13"/>
  <c r="AI1487" i="13"/>
  <c r="AH1487" i="13"/>
  <c r="AI1484" i="13"/>
  <c r="AH1484" i="13"/>
  <c r="AI1483" i="13"/>
  <c r="AH1483" i="13"/>
  <c r="AI1482" i="13"/>
  <c r="AH1482" i="13"/>
  <c r="AI1481" i="13"/>
  <c r="AH1481" i="13"/>
  <c r="AI1480" i="13"/>
  <c r="AH1480" i="13"/>
  <c r="AI1479" i="13"/>
  <c r="AH1479" i="13"/>
  <c r="AI1478" i="13"/>
  <c r="AH1478" i="13"/>
  <c r="AI1477" i="13"/>
  <c r="AH1477" i="13"/>
  <c r="AI1476" i="13"/>
  <c r="AH1476" i="13"/>
  <c r="AI1475" i="13"/>
  <c r="AH1475" i="13"/>
  <c r="AI1474" i="13"/>
  <c r="AH1474" i="13"/>
  <c r="AI1473" i="13"/>
  <c r="AH1473" i="13"/>
  <c r="AI1472" i="13"/>
  <c r="AH1472" i="13"/>
  <c r="AI1471" i="13"/>
  <c r="AH1471" i="13"/>
  <c r="AI1470" i="13"/>
  <c r="AH1470" i="13"/>
  <c r="AI1469" i="13"/>
  <c r="AH1469" i="13"/>
  <c r="AI1468" i="13"/>
  <c r="AH1468" i="13"/>
  <c r="AI1467" i="13"/>
  <c r="AH1467" i="13"/>
  <c r="AI1466" i="13"/>
  <c r="AH1466" i="13"/>
  <c r="AI1465" i="13"/>
  <c r="AH1465" i="13"/>
  <c r="AI1464" i="13"/>
  <c r="AH1464" i="13"/>
  <c r="AI1463" i="13"/>
  <c r="AH1463" i="13"/>
  <c r="AI1462" i="13"/>
  <c r="AH1462" i="13"/>
  <c r="AI1461" i="13"/>
  <c r="AH1461" i="13"/>
  <c r="AI1460" i="13"/>
  <c r="AH1460" i="13"/>
  <c r="AI1459" i="13"/>
  <c r="AH1459" i="13"/>
  <c r="AI1458" i="13"/>
  <c r="AH1458" i="13"/>
  <c r="AI1457" i="13"/>
  <c r="AH1457" i="13"/>
  <c r="AI1456" i="13"/>
  <c r="AH1456" i="13"/>
  <c r="AI1455" i="13"/>
  <c r="AH1455" i="13"/>
  <c r="AI1454" i="13"/>
  <c r="AH1454" i="13"/>
  <c r="AI1453" i="13"/>
  <c r="AH1453" i="13"/>
  <c r="AI1452" i="13"/>
  <c r="AH1452" i="13"/>
  <c r="AI1450" i="13"/>
  <c r="AH1450" i="13"/>
  <c r="AI1449" i="13"/>
  <c r="AH1449" i="13"/>
  <c r="AI1448" i="13"/>
  <c r="AH1448" i="13"/>
  <c r="AI1447" i="13"/>
  <c r="AH1447" i="13"/>
  <c r="AI1446" i="13"/>
  <c r="AH1446" i="13"/>
  <c r="AI1445" i="13"/>
  <c r="AH1445" i="13"/>
  <c r="AI1443" i="13"/>
  <c r="AH1443" i="13"/>
  <c r="AI1442" i="13"/>
  <c r="AH1442" i="13"/>
  <c r="AI1441" i="13"/>
  <c r="AH1441" i="13"/>
  <c r="AI1440" i="13"/>
  <c r="AH1440" i="13"/>
  <c r="AI1439" i="13"/>
  <c r="AH1439" i="13"/>
  <c r="AI1438" i="13"/>
  <c r="AH1438" i="13"/>
  <c r="AI1437" i="13"/>
  <c r="AH1437" i="13"/>
  <c r="AI1435" i="13"/>
  <c r="AH1435" i="13"/>
  <c r="AI1434" i="13"/>
  <c r="AH1434" i="13"/>
  <c r="AI1433" i="13"/>
  <c r="AH1433" i="13"/>
  <c r="AI1432" i="13"/>
  <c r="AH1432" i="13"/>
  <c r="AI1431" i="13"/>
  <c r="AH1431" i="13"/>
  <c r="AI1429" i="13"/>
  <c r="AH1429" i="13"/>
  <c r="AI1428" i="13"/>
  <c r="AH1428" i="13"/>
  <c r="AI1427" i="13"/>
  <c r="AH1427" i="13"/>
  <c r="AI1426" i="13"/>
  <c r="AH1426" i="13"/>
  <c r="AI1425" i="13"/>
  <c r="AH1425" i="13"/>
  <c r="AI1424" i="13"/>
  <c r="AH1424" i="13"/>
  <c r="AI1423" i="13"/>
  <c r="AH1423" i="13"/>
  <c r="AI1422" i="13"/>
  <c r="AH1422" i="13"/>
  <c r="AI1421" i="13"/>
  <c r="AH1421" i="13"/>
  <c r="AI1420" i="13"/>
  <c r="AH1420" i="13"/>
  <c r="AI1419" i="13"/>
  <c r="AH1419" i="13"/>
  <c r="AI1418" i="13"/>
  <c r="AH1418" i="13"/>
  <c r="AI1417" i="13"/>
  <c r="AH1417" i="13"/>
  <c r="AI1416" i="13"/>
  <c r="AH1416" i="13"/>
  <c r="AI1415" i="13"/>
  <c r="AH1415" i="13"/>
  <c r="AI1414" i="13"/>
  <c r="AH1414" i="13"/>
  <c r="AI1413" i="13"/>
  <c r="AH1413" i="13"/>
  <c r="AI1412" i="13"/>
  <c r="AH1412" i="13"/>
  <c r="AI1411" i="13"/>
  <c r="AH1411" i="13"/>
  <c r="AI1410" i="13"/>
  <c r="AH1410" i="13"/>
  <c r="AI1409" i="13"/>
  <c r="AH1409" i="13"/>
  <c r="AI1408" i="13"/>
  <c r="AL1408" i="13" s="1"/>
  <c r="AH1408" i="13"/>
  <c r="AI1407" i="13"/>
  <c r="AH1407" i="13"/>
  <c r="AI1406" i="13"/>
  <c r="AH1406" i="13"/>
  <c r="AI1405" i="13"/>
  <c r="AH1405" i="13"/>
  <c r="AI1404" i="13"/>
  <c r="AH1404" i="13"/>
  <c r="AI1403" i="13"/>
  <c r="AH1403" i="13"/>
  <c r="AI1402" i="13"/>
  <c r="AH1402" i="13"/>
  <c r="AI1400" i="13"/>
  <c r="AH1400" i="13"/>
  <c r="AI1399" i="13"/>
  <c r="AH1399" i="13"/>
  <c r="AI1398" i="13"/>
  <c r="AH1398" i="13"/>
  <c r="AI1397" i="13"/>
  <c r="AH1397" i="13"/>
  <c r="AI1396" i="13"/>
  <c r="AH1396" i="13"/>
  <c r="AI1395" i="13"/>
  <c r="AH1395" i="13"/>
  <c r="AI1394" i="13"/>
  <c r="AH1394" i="13"/>
  <c r="AI1393" i="13"/>
  <c r="AH1393" i="13"/>
  <c r="AI1392" i="13"/>
  <c r="AH1392" i="13"/>
  <c r="AI1391" i="13"/>
  <c r="AH1391" i="13"/>
  <c r="AI1390" i="13"/>
  <c r="AH1390" i="13"/>
  <c r="AI1389" i="13"/>
  <c r="AH1389" i="13"/>
  <c r="AI1388" i="13"/>
  <c r="AH1388" i="13"/>
  <c r="AI1387" i="13"/>
  <c r="AH1387" i="13"/>
  <c r="AI1385" i="13"/>
  <c r="AH1385" i="13"/>
  <c r="AI1384" i="13"/>
  <c r="AH1384" i="13"/>
  <c r="AI1383" i="13"/>
  <c r="AH1383" i="13"/>
  <c r="AI1382" i="13"/>
  <c r="AH1382" i="13"/>
  <c r="AI1381" i="13"/>
  <c r="AH1381" i="13"/>
  <c r="AI1380" i="13"/>
  <c r="AH1380" i="13"/>
  <c r="AI1379" i="13"/>
  <c r="AH1379" i="13"/>
  <c r="AI1378" i="13"/>
  <c r="AH1378" i="13"/>
  <c r="AI1377" i="13"/>
  <c r="AH1377" i="13"/>
  <c r="AI1376" i="13"/>
  <c r="AH1376" i="13"/>
  <c r="AI1374" i="13"/>
  <c r="AH1374" i="13"/>
  <c r="AI1371" i="13"/>
  <c r="AH1371" i="13"/>
  <c r="AI1370" i="13"/>
  <c r="AH1370" i="13"/>
  <c r="AI1369" i="13"/>
  <c r="AH1369" i="13"/>
  <c r="AI1368" i="13"/>
  <c r="AH1368" i="13"/>
  <c r="AI1367" i="13"/>
  <c r="AH1367" i="13"/>
  <c r="AI1366" i="13"/>
  <c r="AH1366" i="13"/>
  <c r="AI1365" i="13"/>
  <c r="AH1365" i="13"/>
  <c r="AI1364" i="13"/>
  <c r="AH1364" i="13"/>
  <c r="AI1363" i="13"/>
  <c r="AH1363" i="13"/>
  <c r="AI1362" i="13"/>
  <c r="AH1362" i="13"/>
  <c r="AI1361" i="13"/>
  <c r="AL1361" i="13" s="1"/>
  <c r="AH1361" i="13"/>
  <c r="AI1360" i="13"/>
  <c r="AH1360" i="13"/>
  <c r="AI1359" i="13"/>
  <c r="AH1359" i="13"/>
  <c r="AI1358" i="13"/>
  <c r="AH1358" i="13"/>
  <c r="AI1357" i="13"/>
  <c r="AH1357" i="13"/>
  <c r="AI1356" i="13"/>
  <c r="AH1356" i="13"/>
  <c r="AI1355" i="13"/>
  <c r="AH1355" i="13"/>
  <c r="AI1354" i="13"/>
  <c r="AH1354" i="13"/>
  <c r="AI1353" i="13"/>
  <c r="AH1353" i="13"/>
  <c r="AI1352" i="13"/>
  <c r="AH1352" i="13"/>
  <c r="AI1351" i="13"/>
  <c r="AH1351" i="13"/>
  <c r="AI1350" i="13"/>
  <c r="AH1350" i="13"/>
  <c r="AI1349" i="13"/>
  <c r="AH1349" i="13"/>
  <c r="AI1348" i="13"/>
  <c r="AH1348" i="13"/>
  <c r="AI1347" i="13"/>
  <c r="AH1347" i="13"/>
  <c r="AI1346" i="13"/>
  <c r="AH1346" i="13"/>
  <c r="AI1345" i="13"/>
  <c r="AH1345" i="13"/>
  <c r="AI1344" i="13"/>
  <c r="AH1344" i="13"/>
  <c r="AI1343" i="13"/>
  <c r="AH1343" i="13"/>
  <c r="AI1342" i="13"/>
  <c r="AH1342" i="13"/>
  <c r="AI1341" i="13"/>
  <c r="AH1341" i="13"/>
  <c r="AI1340" i="13"/>
  <c r="AH1340" i="13"/>
  <c r="AI1339" i="13"/>
  <c r="AH1339" i="13"/>
  <c r="AI1337" i="13"/>
  <c r="AH1337" i="13"/>
  <c r="AI1336" i="13"/>
  <c r="AH1336" i="13"/>
  <c r="AI1335" i="13"/>
  <c r="AH1335" i="13"/>
  <c r="AI1334" i="13"/>
  <c r="AH1334" i="13"/>
  <c r="AI1333" i="13"/>
  <c r="AH1333" i="13"/>
  <c r="AI1332" i="13"/>
  <c r="AH1332" i="13"/>
  <c r="AI1330" i="13"/>
  <c r="AH1330" i="13"/>
  <c r="AI1329" i="13"/>
  <c r="AH1329" i="13"/>
  <c r="AI1328" i="13"/>
  <c r="AH1328" i="13"/>
  <c r="AI1327" i="13"/>
  <c r="AH1327" i="13"/>
  <c r="AI1326" i="13"/>
  <c r="AH1326" i="13"/>
  <c r="AI1325" i="13"/>
  <c r="AH1325" i="13"/>
  <c r="AI1324" i="13"/>
  <c r="AH1324" i="13"/>
  <c r="AI1322" i="13"/>
  <c r="AH1322" i="13"/>
  <c r="AI1321" i="13"/>
  <c r="AH1321" i="13"/>
  <c r="AI1320" i="13"/>
  <c r="AH1320" i="13"/>
  <c r="AI1319" i="13"/>
  <c r="AH1319" i="13"/>
  <c r="AI1318" i="13"/>
  <c r="AH1318" i="13"/>
  <c r="AI1316" i="13"/>
  <c r="AH1316" i="13"/>
  <c r="AI1315" i="13"/>
  <c r="AH1315" i="13"/>
  <c r="AI1314" i="13"/>
  <c r="AH1314" i="13"/>
  <c r="AI1313" i="13"/>
  <c r="AH1313" i="13"/>
  <c r="AI1312" i="13"/>
  <c r="AH1312" i="13"/>
  <c r="AI1311" i="13"/>
  <c r="AH1311" i="13"/>
  <c r="AI1310" i="13"/>
  <c r="AH1310" i="13"/>
  <c r="AI1309" i="13"/>
  <c r="AH1309" i="13"/>
  <c r="AI1308" i="13"/>
  <c r="AH1308" i="13"/>
  <c r="AI1307" i="13"/>
  <c r="AH1307" i="13"/>
  <c r="AI1306" i="13"/>
  <c r="AH1306" i="13"/>
  <c r="AI1305" i="13"/>
  <c r="AH1305" i="13"/>
  <c r="AI1304" i="13"/>
  <c r="AH1304" i="13"/>
  <c r="AI1303" i="13"/>
  <c r="AH1303" i="13"/>
  <c r="AI1302" i="13"/>
  <c r="AH1302" i="13"/>
  <c r="AI1301" i="13"/>
  <c r="AH1301" i="13"/>
  <c r="AI1300" i="13"/>
  <c r="AH1300" i="13"/>
  <c r="AI1299" i="13"/>
  <c r="AH1299" i="13"/>
  <c r="AI1298" i="13"/>
  <c r="AH1298" i="13"/>
  <c r="AI1297" i="13"/>
  <c r="AH1297" i="13"/>
  <c r="AI1296" i="13"/>
  <c r="AH1296" i="13"/>
  <c r="AI1295" i="13"/>
  <c r="AH1295" i="13"/>
  <c r="AI1294" i="13"/>
  <c r="AH1294" i="13"/>
  <c r="AI1293" i="13"/>
  <c r="AH1293" i="13"/>
  <c r="AI1292" i="13"/>
  <c r="AH1292" i="13"/>
  <c r="AI1291" i="13"/>
  <c r="AH1291" i="13"/>
  <c r="AI1290" i="13"/>
  <c r="AH1290" i="13"/>
  <c r="AI1289" i="13"/>
  <c r="AH1289" i="13"/>
  <c r="AI1287" i="13"/>
  <c r="AH1287" i="13"/>
  <c r="AI1286" i="13"/>
  <c r="AH1286" i="13"/>
  <c r="AI1285" i="13"/>
  <c r="AH1285" i="13"/>
  <c r="AI1284" i="13"/>
  <c r="AH1284" i="13"/>
  <c r="AI1283" i="13"/>
  <c r="AH1283" i="13"/>
  <c r="AI1282" i="13"/>
  <c r="AH1282" i="13"/>
  <c r="AI1281" i="13"/>
  <c r="AH1281" i="13"/>
  <c r="AI1280" i="13"/>
  <c r="AH1280" i="13"/>
  <c r="AI1279" i="13"/>
  <c r="AH1279" i="13"/>
  <c r="AI1278" i="13"/>
  <c r="AH1278" i="13"/>
  <c r="AI1277" i="13"/>
  <c r="AH1277" i="13"/>
  <c r="AI1276" i="13"/>
  <c r="AH1276" i="13"/>
  <c r="AI1275" i="13"/>
  <c r="AH1275" i="13"/>
  <c r="AI1274" i="13"/>
  <c r="AH1274" i="13"/>
  <c r="AI1272" i="13"/>
  <c r="AH1272" i="13"/>
  <c r="AI1271" i="13"/>
  <c r="AH1271" i="13"/>
  <c r="AI1270" i="13"/>
  <c r="AH1270" i="13"/>
  <c r="AI1269" i="13"/>
  <c r="AH1269" i="13"/>
  <c r="AI1268" i="13"/>
  <c r="AH1268" i="13"/>
  <c r="AI1267" i="13"/>
  <c r="AH1267" i="13"/>
  <c r="AI1266" i="13"/>
  <c r="AH1266" i="13"/>
  <c r="AI1265" i="13"/>
  <c r="AH1265" i="13"/>
  <c r="AI1264" i="13"/>
  <c r="AH1264" i="13"/>
  <c r="AI1263" i="13"/>
  <c r="AH1263" i="13"/>
  <c r="AI1261" i="13"/>
  <c r="AH1261" i="13"/>
  <c r="AI1258" i="13"/>
  <c r="AH1258" i="13"/>
  <c r="AI1257" i="13"/>
  <c r="AH1257" i="13"/>
  <c r="AI1256" i="13"/>
  <c r="AH1256" i="13"/>
  <c r="AI1255" i="13"/>
  <c r="AH1255" i="13"/>
  <c r="AI1254" i="13"/>
  <c r="AH1254" i="13"/>
  <c r="AI1253" i="13"/>
  <c r="AH1253" i="13"/>
  <c r="AI1252" i="13"/>
  <c r="AH1252" i="13"/>
  <c r="AI1251" i="13"/>
  <c r="AH1251" i="13"/>
  <c r="AI1250" i="13"/>
  <c r="AH1250" i="13"/>
  <c r="AI1249" i="13"/>
  <c r="AH1249" i="13"/>
  <c r="AI1248" i="13"/>
  <c r="AL1248" i="13" s="1"/>
  <c r="AH1248" i="13"/>
  <c r="AI1247" i="13"/>
  <c r="AH1247" i="13"/>
  <c r="AI1246" i="13"/>
  <c r="AH1246" i="13"/>
  <c r="AI1245" i="13"/>
  <c r="AH1245" i="13"/>
  <c r="AI1244" i="13"/>
  <c r="AH1244" i="13"/>
  <c r="AI1243" i="13"/>
  <c r="AH1243" i="13"/>
  <c r="AI1242" i="13"/>
  <c r="AH1242" i="13"/>
  <c r="AI1241" i="13"/>
  <c r="AH1241" i="13"/>
  <c r="AI1240" i="13"/>
  <c r="AH1240" i="13"/>
  <c r="AI1239" i="13"/>
  <c r="AH1239" i="13"/>
  <c r="AI1238" i="13"/>
  <c r="AH1238" i="13"/>
  <c r="AI1237" i="13"/>
  <c r="AH1237" i="13"/>
  <c r="AI1236" i="13"/>
  <c r="AH1236" i="13"/>
  <c r="AI1235" i="13"/>
  <c r="AH1235" i="13"/>
  <c r="AI1234" i="13"/>
  <c r="AH1234" i="13"/>
  <c r="AI1233" i="13"/>
  <c r="AH1233" i="13"/>
  <c r="AI1232" i="13"/>
  <c r="AH1232" i="13"/>
  <c r="AI1231" i="13"/>
  <c r="AH1231" i="13"/>
  <c r="AI1230" i="13"/>
  <c r="AH1230" i="13"/>
  <c r="AI1229" i="13"/>
  <c r="AH1229" i="13"/>
  <c r="AI1228" i="13"/>
  <c r="AH1228" i="13"/>
  <c r="AI1227" i="13"/>
  <c r="AH1227" i="13"/>
  <c r="AI1226" i="13"/>
  <c r="AL1226" i="13" s="1"/>
  <c r="AH1226" i="13"/>
  <c r="AI1224" i="13"/>
  <c r="AH1224" i="13"/>
  <c r="AI1223" i="13"/>
  <c r="AH1223" i="13"/>
  <c r="AI1222" i="13"/>
  <c r="AH1222" i="13"/>
  <c r="AI1221" i="13"/>
  <c r="AH1221" i="13"/>
  <c r="AI1220" i="13"/>
  <c r="AH1220" i="13"/>
  <c r="AI1219" i="13"/>
  <c r="AH1219" i="13"/>
  <c r="AI1217" i="13"/>
  <c r="AH1217" i="13"/>
  <c r="AI1216" i="13"/>
  <c r="AH1216" i="13"/>
  <c r="AI1215" i="13"/>
  <c r="AH1215" i="13"/>
  <c r="AI1214" i="13"/>
  <c r="AH1214" i="13"/>
  <c r="AI1213" i="13"/>
  <c r="AH1213" i="13"/>
  <c r="AI1212" i="13"/>
  <c r="AH1212" i="13"/>
  <c r="AI1211" i="13"/>
  <c r="AH1211" i="13"/>
  <c r="AI1209" i="13"/>
  <c r="AH1209" i="13"/>
  <c r="AI1208" i="13"/>
  <c r="AH1208" i="13"/>
  <c r="AI1207" i="13"/>
  <c r="AH1207" i="13"/>
  <c r="AI1206" i="13"/>
  <c r="AH1206" i="13"/>
  <c r="AI1205" i="13"/>
  <c r="AH1205" i="13"/>
  <c r="AI1203" i="13"/>
  <c r="AH1203" i="13"/>
  <c r="AI1202" i="13"/>
  <c r="AH1202" i="13"/>
  <c r="AI1201" i="13"/>
  <c r="AH1201" i="13"/>
  <c r="AI1200" i="13"/>
  <c r="AH1200" i="13"/>
  <c r="AI1199" i="13"/>
  <c r="AH1199" i="13"/>
  <c r="AI1198" i="13"/>
  <c r="AH1198" i="13"/>
  <c r="AI1197" i="13"/>
  <c r="AH1197" i="13"/>
  <c r="AI1196" i="13"/>
  <c r="AH1196" i="13"/>
  <c r="AI1195" i="13"/>
  <c r="AH1195" i="13"/>
  <c r="AI1194" i="13"/>
  <c r="AH1194" i="13"/>
  <c r="AI1193" i="13"/>
  <c r="AH1193" i="13"/>
  <c r="AI1192" i="13"/>
  <c r="AH1192" i="13"/>
  <c r="AI1191" i="13"/>
  <c r="AH1191" i="13"/>
  <c r="AI1190" i="13"/>
  <c r="AH1190" i="13"/>
  <c r="AI1189" i="13"/>
  <c r="AH1189" i="13"/>
  <c r="AI1188" i="13"/>
  <c r="AH1188" i="13"/>
  <c r="AI1187" i="13"/>
  <c r="AH1187" i="13"/>
  <c r="AI1186" i="13"/>
  <c r="AH1186" i="13"/>
  <c r="AI1185" i="13"/>
  <c r="AH1185" i="13"/>
  <c r="AI1184" i="13"/>
  <c r="AH1184" i="13"/>
  <c r="AI1183" i="13"/>
  <c r="AH1183" i="13"/>
  <c r="AI1182" i="13"/>
  <c r="AH1182" i="13"/>
  <c r="AI1181" i="13"/>
  <c r="AH1181" i="13"/>
  <c r="AI1180" i="13"/>
  <c r="AH1180" i="13"/>
  <c r="AI1179" i="13"/>
  <c r="AH1179" i="13"/>
  <c r="AI1178" i="13"/>
  <c r="AH1178" i="13"/>
  <c r="AI1177" i="13"/>
  <c r="AH1177" i="13"/>
  <c r="AI1176" i="13"/>
  <c r="AH1176" i="13"/>
  <c r="AI1174" i="13"/>
  <c r="AH1174" i="13"/>
  <c r="AI1173" i="13"/>
  <c r="AH1173" i="13"/>
  <c r="AI1172" i="13"/>
  <c r="AH1172" i="13"/>
  <c r="AI1171" i="13"/>
  <c r="AH1171" i="13"/>
  <c r="AI1170" i="13"/>
  <c r="AH1170" i="13"/>
  <c r="AI1169" i="13"/>
  <c r="AH1169" i="13"/>
  <c r="AI1168" i="13"/>
  <c r="AH1168" i="13"/>
  <c r="AI1167" i="13"/>
  <c r="AH1167" i="13"/>
  <c r="AI1166" i="13"/>
  <c r="AH1166" i="13"/>
  <c r="AI1165" i="13"/>
  <c r="AH1165" i="13"/>
  <c r="AI1164" i="13"/>
  <c r="AH1164" i="13"/>
  <c r="AI1163" i="13"/>
  <c r="AH1163" i="13"/>
  <c r="AI1162" i="13"/>
  <c r="AH1162" i="13"/>
  <c r="AI1161" i="13"/>
  <c r="AH1161" i="13"/>
  <c r="AI1159" i="13"/>
  <c r="AH1159" i="13"/>
  <c r="AI1158" i="13"/>
  <c r="AH1158" i="13"/>
  <c r="AI1157" i="13"/>
  <c r="AH1157" i="13"/>
  <c r="AI1156" i="13"/>
  <c r="AH1156" i="13"/>
  <c r="AI1155" i="13"/>
  <c r="AH1155" i="13"/>
  <c r="AI1154" i="13"/>
  <c r="AH1154" i="13"/>
  <c r="AI1153" i="13"/>
  <c r="AH1153" i="13"/>
  <c r="AI1152" i="13"/>
  <c r="AH1152" i="13"/>
  <c r="AI1151" i="13"/>
  <c r="AH1151" i="13"/>
  <c r="AI1150" i="13"/>
  <c r="AH1150" i="13"/>
  <c r="AI1148" i="13"/>
  <c r="AH1148" i="13"/>
  <c r="AI1145" i="13"/>
  <c r="AH1145" i="13"/>
  <c r="AI1144" i="13"/>
  <c r="AH1144" i="13"/>
  <c r="AI1143" i="13"/>
  <c r="AH1143" i="13"/>
  <c r="AI1142" i="13"/>
  <c r="AH1142" i="13"/>
  <c r="AI1141" i="13"/>
  <c r="AH1141" i="13"/>
  <c r="AI1140" i="13"/>
  <c r="AH1140" i="13"/>
  <c r="AI1139" i="13"/>
  <c r="AH1139" i="13"/>
  <c r="AI1138" i="13"/>
  <c r="AH1138" i="13"/>
  <c r="AI1137" i="13"/>
  <c r="AH1137" i="13"/>
  <c r="AI1136" i="13"/>
  <c r="AH1136" i="13"/>
  <c r="AI1135" i="13"/>
  <c r="AH1135" i="13"/>
  <c r="AI1134" i="13"/>
  <c r="AH1134" i="13"/>
  <c r="AI1133" i="13"/>
  <c r="AH1133" i="13"/>
  <c r="AI1132" i="13"/>
  <c r="AH1132" i="13"/>
  <c r="AI1131" i="13"/>
  <c r="AH1131" i="13"/>
  <c r="AI1130" i="13"/>
  <c r="AH1130" i="13"/>
  <c r="AI1129" i="13"/>
  <c r="AH1129" i="13"/>
  <c r="AI1128" i="13"/>
  <c r="AH1128" i="13"/>
  <c r="AI1127" i="13"/>
  <c r="AH1127" i="13"/>
  <c r="AI1126" i="13"/>
  <c r="AH1126" i="13"/>
  <c r="AI1125" i="13"/>
  <c r="AH1125" i="13"/>
  <c r="AI1124" i="13"/>
  <c r="AL1124" i="13" s="1"/>
  <c r="AH1124" i="13"/>
  <c r="AI1123" i="13"/>
  <c r="AH1123" i="13"/>
  <c r="AI1122" i="13"/>
  <c r="AH1122" i="13"/>
  <c r="AI1121" i="13"/>
  <c r="AH1121" i="13"/>
  <c r="AI1120" i="13"/>
  <c r="AH1120" i="13"/>
  <c r="AI1119" i="13"/>
  <c r="AH1119" i="13"/>
  <c r="AI1118" i="13"/>
  <c r="AH1118" i="13"/>
  <c r="AI1117" i="13"/>
  <c r="AH1117" i="13"/>
  <c r="AI1116" i="13"/>
  <c r="AH1116" i="13"/>
  <c r="AI1115" i="13"/>
  <c r="AH1115" i="13"/>
  <c r="AI1114" i="13"/>
  <c r="AH1114" i="13"/>
  <c r="AI1113" i="13"/>
  <c r="AH1113" i="13"/>
  <c r="AI1111" i="13"/>
  <c r="AH1111" i="13"/>
  <c r="AI1110" i="13"/>
  <c r="AH1110" i="13"/>
  <c r="AI1109" i="13"/>
  <c r="AH1109" i="13"/>
  <c r="AI1108" i="13"/>
  <c r="AH1108" i="13"/>
  <c r="AI1107" i="13"/>
  <c r="AH1107" i="13"/>
  <c r="AI1106" i="13"/>
  <c r="AH1106" i="13"/>
  <c r="AI1104" i="13"/>
  <c r="AH1104" i="13"/>
  <c r="AI1103" i="13"/>
  <c r="AH1103" i="13"/>
  <c r="AI1102" i="13"/>
  <c r="AL1102" i="13" s="1"/>
  <c r="AH1102" i="13"/>
  <c r="AI1101" i="13"/>
  <c r="AH1101" i="13"/>
  <c r="AI1100" i="13"/>
  <c r="AH1100" i="13"/>
  <c r="AI1099" i="13"/>
  <c r="AH1099" i="13"/>
  <c r="AI1098" i="13"/>
  <c r="AH1098" i="13"/>
  <c r="AI1096" i="13"/>
  <c r="AH1096" i="13"/>
  <c r="AI1095" i="13"/>
  <c r="AH1095" i="13"/>
  <c r="AI1094" i="13"/>
  <c r="AH1094" i="13"/>
  <c r="AI1093" i="13"/>
  <c r="AH1093" i="13"/>
  <c r="AI1092" i="13"/>
  <c r="AH1092" i="13"/>
  <c r="AI1090" i="13"/>
  <c r="AH1090" i="13"/>
  <c r="AI1089" i="13"/>
  <c r="AH1089" i="13"/>
  <c r="AI1088" i="13"/>
  <c r="AH1088" i="13"/>
  <c r="AI1087" i="13"/>
  <c r="AH1087" i="13"/>
  <c r="AI1086" i="13"/>
  <c r="AH1086" i="13"/>
  <c r="AI1085" i="13"/>
  <c r="AH1085" i="13"/>
  <c r="AI1084" i="13"/>
  <c r="AH1084" i="13"/>
  <c r="AI1083" i="13"/>
  <c r="AH1083" i="13"/>
  <c r="AI1082" i="13"/>
  <c r="AH1082" i="13"/>
  <c r="AI1081" i="13"/>
  <c r="AH1081" i="13"/>
  <c r="AI1080" i="13"/>
  <c r="AL1080" i="13" s="1"/>
  <c r="AH1080" i="13"/>
  <c r="AI1079" i="13"/>
  <c r="AH1079" i="13"/>
  <c r="AI1078" i="13"/>
  <c r="AH1078" i="13"/>
  <c r="AI1077" i="13"/>
  <c r="AH1077" i="13"/>
  <c r="AI1076" i="13"/>
  <c r="AH1076" i="13"/>
  <c r="AI1075" i="13"/>
  <c r="AH1075" i="13"/>
  <c r="AI1074" i="13"/>
  <c r="AH1074" i="13"/>
  <c r="AI1073" i="13"/>
  <c r="AH1073" i="13"/>
  <c r="AI1072" i="13"/>
  <c r="AH1072" i="13"/>
  <c r="AI1071" i="13"/>
  <c r="AH1071" i="13"/>
  <c r="AI1070" i="13"/>
  <c r="AH1070" i="13"/>
  <c r="AI1069" i="13"/>
  <c r="AH1069" i="13"/>
  <c r="AI1068" i="13"/>
  <c r="AH1068" i="13"/>
  <c r="AI1067" i="13"/>
  <c r="AH1067" i="13"/>
  <c r="AI1066" i="13"/>
  <c r="AH1066" i="13"/>
  <c r="AI1065" i="13"/>
  <c r="AH1065" i="13"/>
  <c r="AI1064" i="13"/>
  <c r="AH1064" i="13"/>
  <c r="AI1063" i="13"/>
  <c r="AH1063" i="13"/>
  <c r="AI1061" i="13"/>
  <c r="AH1061" i="13"/>
  <c r="AI1060" i="13"/>
  <c r="AH1060" i="13"/>
  <c r="AI1059" i="13"/>
  <c r="AH1059" i="13"/>
  <c r="AI1058" i="13"/>
  <c r="AH1058" i="13"/>
  <c r="AI1057" i="13"/>
  <c r="AH1057" i="13"/>
  <c r="AI1056" i="13"/>
  <c r="AH1056" i="13"/>
  <c r="AI1055" i="13"/>
  <c r="AH1055" i="13"/>
  <c r="AI1054" i="13"/>
  <c r="AH1054" i="13"/>
  <c r="AI1053" i="13"/>
  <c r="AH1053" i="13"/>
  <c r="AI1052" i="13"/>
  <c r="AH1052" i="13"/>
  <c r="AI1051" i="13"/>
  <c r="AH1051" i="13"/>
  <c r="AI1050" i="13"/>
  <c r="AH1050" i="13"/>
  <c r="AI1049" i="13"/>
  <c r="AH1049" i="13"/>
  <c r="AI1048" i="13"/>
  <c r="AH1048" i="13"/>
  <c r="AI1046" i="13"/>
  <c r="AH1046" i="13"/>
  <c r="AI1045" i="13"/>
  <c r="AH1045" i="13"/>
  <c r="AI1044" i="13"/>
  <c r="AH1044" i="13"/>
  <c r="AI1043" i="13"/>
  <c r="AH1043" i="13"/>
  <c r="AI1042" i="13"/>
  <c r="AH1042" i="13"/>
  <c r="AI1041" i="13"/>
  <c r="AH1041" i="13"/>
  <c r="AI1040" i="13"/>
  <c r="AH1040" i="13"/>
  <c r="AI1039" i="13"/>
  <c r="AH1039" i="13"/>
  <c r="AI1038" i="13"/>
  <c r="AH1038" i="13"/>
  <c r="AI1037" i="13"/>
  <c r="AH1037" i="13"/>
  <c r="AI1035" i="13"/>
  <c r="AH1035" i="13"/>
  <c r="AI1032" i="13"/>
  <c r="AH1032" i="13"/>
  <c r="AI1031" i="13"/>
  <c r="AH1031" i="13"/>
  <c r="AI1030" i="13"/>
  <c r="AH1030" i="13"/>
  <c r="AI1029" i="13"/>
  <c r="AH1029" i="13"/>
  <c r="AI1028" i="13"/>
  <c r="AH1028" i="13"/>
  <c r="AI1027" i="13"/>
  <c r="AH1027" i="13"/>
  <c r="AI1026" i="13"/>
  <c r="AH1026" i="13"/>
  <c r="AI1025" i="13"/>
  <c r="AH1025" i="13"/>
  <c r="AI1024" i="13"/>
  <c r="AH1024" i="13"/>
  <c r="AI1023" i="13"/>
  <c r="AH1023" i="13"/>
  <c r="AI1022" i="13"/>
  <c r="AH1022" i="13"/>
  <c r="AI1021" i="13"/>
  <c r="AH1021" i="13"/>
  <c r="AI1020" i="13"/>
  <c r="AH1020" i="13"/>
  <c r="AI1019" i="13"/>
  <c r="AH1019" i="13"/>
  <c r="AI1018" i="13"/>
  <c r="AH1018" i="13"/>
  <c r="AI1017" i="13"/>
  <c r="AH1017" i="13"/>
  <c r="AI1016" i="13"/>
  <c r="AH1016" i="13"/>
  <c r="AI1015" i="13"/>
  <c r="AH1015" i="13"/>
  <c r="AI1014" i="13"/>
  <c r="AH1014" i="13"/>
  <c r="AI1013" i="13"/>
  <c r="AH1013" i="13"/>
  <c r="AI1012" i="13"/>
  <c r="AH1012" i="13"/>
  <c r="AI1011" i="13"/>
  <c r="AL1011" i="13" s="1"/>
  <c r="AH1011" i="13"/>
  <c r="AI1010" i="13"/>
  <c r="AH1010" i="13"/>
  <c r="AI1009" i="13"/>
  <c r="AH1009" i="13"/>
  <c r="AI1008" i="13"/>
  <c r="AH1008" i="13"/>
  <c r="AI1007" i="13"/>
  <c r="AH1007" i="13"/>
  <c r="AI1006" i="13"/>
  <c r="AH1006" i="13"/>
  <c r="AI1005" i="13"/>
  <c r="AH1005" i="13"/>
  <c r="AI1004" i="13"/>
  <c r="AH1004" i="13"/>
  <c r="AI1003" i="13"/>
  <c r="AH1003" i="13"/>
  <c r="AI1002" i="13"/>
  <c r="AH1002" i="13"/>
  <c r="AI1001" i="13"/>
  <c r="AH1001" i="13"/>
  <c r="AI1000" i="13"/>
  <c r="AH1000" i="13"/>
  <c r="AI998" i="13"/>
  <c r="AH998" i="13"/>
  <c r="AI997" i="13"/>
  <c r="AH997" i="13"/>
  <c r="AI996" i="13"/>
  <c r="AH996" i="13"/>
  <c r="AI995" i="13"/>
  <c r="AH995" i="13"/>
  <c r="AI994" i="13"/>
  <c r="AH994" i="13"/>
  <c r="AI993" i="13"/>
  <c r="AH993" i="13"/>
  <c r="AI991" i="13"/>
  <c r="AH991" i="13"/>
  <c r="AI990" i="13"/>
  <c r="AH990" i="13"/>
  <c r="AI989" i="13"/>
  <c r="AH989" i="13"/>
  <c r="AI988" i="13"/>
  <c r="AH988" i="13"/>
  <c r="AI987" i="13"/>
  <c r="AH987" i="13"/>
  <c r="AI986" i="13"/>
  <c r="AH986" i="13"/>
  <c r="AI985" i="13"/>
  <c r="AH985" i="13"/>
  <c r="AI983" i="13"/>
  <c r="AH983" i="13"/>
  <c r="AI982" i="13"/>
  <c r="AH982" i="13"/>
  <c r="AI981" i="13"/>
  <c r="AH981" i="13"/>
  <c r="AI980" i="13"/>
  <c r="AH980" i="13"/>
  <c r="AI979" i="13"/>
  <c r="AH979" i="13"/>
  <c r="AI977" i="13"/>
  <c r="AH977" i="13"/>
  <c r="AI976" i="13"/>
  <c r="AH976" i="13"/>
  <c r="AI975" i="13"/>
  <c r="AH975" i="13"/>
  <c r="AI974" i="13"/>
  <c r="AH974" i="13"/>
  <c r="AI973" i="13"/>
  <c r="AH973" i="13"/>
  <c r="AI972" i="13"/>
  <c r="AH972" i="13"/>
  <c r="AI971" i="13"/>
  <c r="AH971" i="13"/>
  <c r="AI970" i="13"/>
  <c r="AH970" i="13"/>
  <c r="AI969" i="13"/>
  <c r="AH969" i="13"/>
  <c r="AI968" i="13"/>
  <c r="AH968" i="13"/>
  <c r="AI967" i="13"/>
  <c r="AL967" i="13" s="1"/>
  <c r="AH967" i="13"/>
  <c r="AI966" i="13"/>
  <c r="AH966" i="13"/>
  <c r="AI965" i="13"/>
  <c r="AH965" i="13"/>
  <c r="AI964" i="13"/>
  <c r="AH964" i="13"/>
  <c r="AI963" i="13"/>
  <c r="AH963" i="13"/>
  <c r="AI962" i="13"/>
  <c r="AH962" i="13"/>
  <c r="AI961" i="13"/>
  <c r="AH961" i="13"/>
  <c r="AI960" i="13"/>
  <c r="AH960" i="13"/>
  <c r="AI959" i="13"/>
  <c r="AH959" i="13"/>
  <c r="AI958" i="13"/>
  <c r="AH958" i="13"/>
  <c r="AI957" i="13"/>
  <c r="AH957" i="13"/>
  <c r="AI956" i="13"/>
  <c r="AH956" i="13"/>
  <c r="AI955" i="13"/>
  <c r="AH955" i="13"/>
  <c r="AI954" i="13"/>
  <c r="AH954" i="13"/>
  <c r="AI953" i="13"/>
  <c r="AH953" i="13"/>
  <c r="AI952" i="13"/>
  <c r="AH952" i="13"/>
  <c r="AI951" i="13"/>
  <c r="AH951" i="13"/>
  <c r="AI950" i="13"/>
  <c r="AH950" i="13"/>
  <c r="AI948" i="13"/>
  <c r="AH948" i="13"/>
  <c r="AI947" i="13"/>
  <c r="AH947" i="13"/>
  <c r="AI946" i="13"/>
  <c r="AH946" i="13"/>
  <c r="AI945" i="13"/>
  <c r="AH945" i="13"/>
  <c r="AI944" i="13"/>
  <c r="AH944" i="13"/>
  <c r="AI943" i="13"/>
  <c r="AH943" i="13"/>
  <c r="AI942" i="13"/>
  <c r="AH942" i="13"/>
  <c r="AI941" i="13"/>
  <c r="AH941" i="13"/>
  <c r="AI940" i="13"/>
  <c r="AH940" i="13"/>
  <c r="AI939" i="13"/>
  <c r="AH939" i="13"/>
  <c r="AI938" i="13"/>
  <c r="AH938" i="13"/>
  <c r="AI937" i="13"/>
  <c r="AH937" i="13"/>
  <c r="AI936" i="13"/>
  <c r="AH936" i="13"/>
  <c r="AI935" i="13"/>
  <c r="AH935" i="13"/>
  <c r="AI933" i="13"/>
  <c r="AH933" i="13"/>
  <c r="AI932" i="13"/>
  <c r="AH932" i="13"/>
  <c r="AI931" i="13"/>
  <c r="AH931" i="13"/>
  <c r="AI930" i="13"/>
  <c r="AH930" i="13"/>
  <c r="AI929" i="13"/>
  <c r="AH929" i="13"/>
  <c r="AI928" i="13"/>
  <c r="AH928" i="13"/>
  <c r="AI927" i="13"/>
  <c r="AH927" i="13"/>
  <c r="AI926" i="13"/>
  <c r="AH926" i="13"/>
  <c r="AI925" i="13"/>
  <c r="AH925" i="13"/>
  <c r="AI924" i="13"/>
  <c r="AH924" i="13"/>
  <c r="AI922" i="13"/>
  <c r="AH922" i="13"/>
  <c r="AI919" i="13"/>
  <c r="AH919" i="13"/>
  <c r="AI918" i="13"/>
  <c r="AH918" i="13"/>
  <c r="AI917" i="13"/>
  <c r="AH917" i="13"/>
  <c r="AI916" i="13"/>
  <c r="AH916" i="13"/>
  <c r="AI915" i="13"/>
  <c r="AH915" i="13"/>
  <c r="AI914" i="13"/>
  <c r="AH914" i="13"/>
  <c r="AI913" i="13"/>
  <c r="AH913" i="13"/>
  <c r="AI912" i="13"/>
  <c r="AH912" i="13"/>
  <c r="AI911" i="13"/>
  <c r="AH911" i="13"/>
  <c r="AI910" i="13"/>
  <c r="AH910" i="13"/>
  <c r="AI909" i="13"/>
  <c r="AH909" i="13"/>
  <c r="AI908" i="13"/>
  <c r="AH908" i="13"/>
  <c r="AI907" i="13"/>
  <c r="AH907" i="13"/>
  <c r="AI906" i="13"/>
  <c r="AH906" i="13"/>
  <c r="AI905" i="13"/>
  <c r="AH905" i="13"/>
  <c r="AI904" i="13"/>
  <c r="AH904" i="13"/>
  <c r="AI903" i="13"/>
  <c r="AH903" i="13"/>
  <c r="AI902" i="13"/>
  <c r="AH902" i="13"/>
  <c r="AI901" i="13"/>
  <c r="AH901" i="13"/>
  <c r="AI900" i="13"/>
  <c r="AH900" i="13"/>
  <c r="AI899" i="13"/>
  <c r="AH899" i="13"/>
  <c r="AI898" i="13"/>
  <c r="AH898" i="13"/>
  <c r="AI897" i="13"/>
  <c r="AH897" i="13"/>
  <c r="AI896" i="13"/>
  <c r="AH896" i="13"/>
  <c r="AI895" i="13"/>
  <c r="AH895" i="13"/>
  <c r="AI894" i="13"/>
  <c r="AH894" i="13"/>
  <c r="AI893" i="13"/>
  <c r="AH893" i="13"/>
  <c r="AI892" i="13"/>
  <c r="AH892" i="13"/>
  <c r="AI891" i="13"/>
  <c r="AH891" i="13"/>
  <c r="AI890" i="13"/>
  <c r="AH890" i="13"/>
  <c r="AI889" i="13"/>
  <c r="AH889" i="13"/>
  <c r="AI888" i="13"/>
  <c r="AH888" i="13"/>
  <c r="AI887" i="13"/>
  <c r="AH887" i="13"/>
  <c r="AI885" i="13"/>
  <c r="AH885" i="13"/>
  <c r="AI884" i="13"/>
  <c r="AH884" i="13"/>
  <c r="AI883" i="13"/>
  <c r="AH883" i="13"/>
  <c r="AI882" i="13"/>
  <c r="AH882" i="13"/>
  <c r="AI881" i="13"/>
  <c r="AH881" i="13"/>
  <c r="AI880" i="13"/>
  <c r="AH880" i="13"/>
  <c r="AI878" i="13"/>
  <c r="AH878" i="13"/>
  <c r="AI877" i="13"/>
  <c r="AH877" i="13"/>
  <c r="AI876" i="13"/>
  <c r="AL876" i="13" s="1"/>
  <c r="AH876" i="13"/>
  <c r="AI875" i="13"/>
  <c r="AH875" i="13"/>
  <c r="AI874" i="13"/>
  <c r="AH874" i="13"/>
  <c r="AI873" i="13"/>
  <c r="AH873" i="13"/>
  <c r="AI872" i="13"/>
  <c r="AH872" i="13"/>
  <c r="AI870" i="13"/>
  <c r="AH870" i="13"/>
  <c r="AI869" i="13"/>
  <c r="AH869" i="13"/>
  <c r="AI868" i="13"/>
  <c r="AH868" i="13"/>
  <c r="AI867" i="13"/>
  <c r="AH867" i="13"/>
  <c r="AI866" i="13"/>
  <c r="AH866" i="13"/>
  <c r="AI864" i="13"/>
  <c r="AH864" i="13"/>
  <c r="AI863" i="13"/>
  <c r="AH863" i="13"/>
  <c r="AI862" i="13"/>
  <c r="AH862" i="13"/>
  <c r="AI861" i="13"/>
  <c r="AH861" i="13"/>
  <c r="AI860" i="13"/>
  <c r="AH860" i="13"/>
  <c r="AI859" i="13"/>
  <c r="AH859" i="13"/>
  <c r="AI858" i="13"/>
  <c r="AH858" i="13"/>
  <c r="AI857" i="13"/>
  <c r="AH857" i="13"/>
  <c r="AI856" i="13"/>
  <c r="AH856" i="13"/>
  <c r="AI855" i="13"/>
  <c r="AH855" i="13"/>
  <c r="AI854" i="13"/>
  <c r="AL854" i="13" s="1"/>
  <c r="AH854" i="13"/>
  <c r="AI853" i="13"/>
  <c r="AH853" i="13"/>
  <c r="AI852" i="13"/>
  <c r="AH852" i="13"/>
  <c r="AI851" i="13"/>
  <c r="AH851" i="13"/>
  <c r="AI850" i="13"/>
  <c r="AH850" i="13"/>
  <c r="AI849" i="13"/>
  <c r="AH849" i="13"/>
  <c r="AI848" i="13"/>
  <c r="AH848" i="13"/>
  <c r="AI847" i="13"/>
  <c r="AH847" i="13"/>
  <c r="AI846" i="13"/>
  <c r="AH846" i="13"/>
  <c r="AI845" i="13"/>
  <c r="AH845" i="13"/>
  <c r="AI844" i="13"/>
  <c r="AH844" i="13"/>
  <c r="AI843" i="13"/>
  <c r="AL843" i="13" s="1"/>
  <c r="AH843" i="13"/>
  <c r="AI842" i="13"/>
  <c r="AH842" i="13"/>
  <c r="AI841" i="13"/>
  <c r="AH841" i="13"/>
  <c r="AI840" i="13"/>
  <c r="AH840" i="13"/>
  <c r="AI839" i="13"/>
  <c r="AH839" i="13"/>
  <c r="AI838" i="13"/>
  <c r="AH838" i="13"/>
  <c r="AI837" i="13"/>
  <c r="AH837" i="13"/>
  <c r="AI835" i="13"/>
  <c r="AH835" i="13"/>
  <c r="AI834" i="13"/>
  <c r="AH834" i="13"/>
  <c r="AI833" i="13"/>
  <c r="AH833" i="13"/>
  <c r="AI832" i="13"/>
  <c r="AH832" i="13"/>
  <c r="AI831" i="13"/>
  <c r="AH831" i="13"/>
  <c r="AI830" i="13"/>
  <c r="AH830" i="13"/>
  <c r="AI829" i="13"/>
  <c r="AH829" i="13"/>
  <c r="AI828" i="13"/>
  <c r="AH828" i="13"/>
  <c r="AI827" i="13"/>
  <c r="AH827" i="13"/>
  <c r="AI826" i="13"/>
  <c r="AH826" i="13"/>
  <c r="AI825" i="13"/>
  <c r="AH825" i="13"/>
  <c r="AI824" i="13"/>
  <c r="AH824" i="13"/>
  <c r="AI823" i="13"/>
  <c r="AH823" i="13"/>
  <c r="AI822" i="13"/>
  <c r="AH822" i="13"/>
  <c r="AI820" i="13"/>
  <c r="AH820" i="13"/>
  <c r="AI819" i="13"/>
  <c r="AH819" i="13"/>
  <c r="AI818" i="13"/>
  <c r="AH818" i="13"/>
  <c r="AI817" i="13"/>
  <c r="AH817" i="13"/>
  <c r="AI816" i="13"/>
  <c r="AH816" i="13"/>
  <c r="AI815" i="13"/>
  <c r="AH815" i="13"/>
  <c r="AI814" i="13"/>
  <c r="AH814" i="13"/>
  <c r="AI813" i="13"/>
  <c r="AH813" i="13"/>
  <c r="AI812" i="13"/>
  <c r="AH812" i="13"/>
  <c r="AI811" i="13"/>
  <c r="AH811" i="13"/>
  <c r="AI809" i="13"/>
  <c r="AH809" i="13"/>
  <c r="AI806" i="13"/>
  <c r="AH806" i="13"/>
  <c r="AI805" i="13"/>
  <c r="AH805" i="13"/>
  <c r="AI804" i="13"/>
  <c r="AH804" i="13"/>
  <c r="AI803" i="13"/>
  <c r="AH803" i="13"/>
  <c r="AI802" i="13"/>
  <c r="AH802" i="13"/>
  <c r="AI801" i="13"/>
  <c r="AH801" i="13"/>
  <c r="AI800" i="13"/>
  <c r="AH800" i="13"/>
  <c r="AI799" i="13"/>
  <c r="AH799" i="13"/>
  <c r="AI798" i="13"/>
  <c r="AH798" i="13"/>
  <c r="AI797" i="13"/>
  <c r="AH797" i="13"/>
  <c r="AI796" i="13"/>
  <c r="AH796" i="13"/>
  <c r="AI795" i="13"/>
  <c r="AH795" i="13"/>
  <c r="AI794" i="13"/>
  <c r="AH794" i="13"/>
  <c r="AI793" i="13"/>
  <c r="AH793" i="13"/>
  <c r="AI792" i="13"/>
  <c r="AH792" i="13"/>
  <c r="AI791" i="13"/>
  <c r="AH791" i="13"/>
  <c r="AI790" i="13"/>
  <c r="AH790" i="13"/>
  <c r="AI789" i="13"/>
  <c r="AH789" i="13"/>
  <c r="AI788" i="13"/>
  <c r="AH788" i="13"/>
  <c r="AI787" i="13"/>
  <c r="AH787" i="13"/>
  <c r="AI786" i="13"/>
  <c r="AH786" i="13"/>
  <c r="AI785" i="13"/>
  <c r="AL785" i="13" s="1"/>
  <c r="AH785" i="13"/>
  <c r="AI784" i="13"/>
  <c r="AH784" i="13"/>
  <c r="AI783" i="13"/>
  <c r="AH783" i="13"/>
  <c r="AI782" i="13"/>
  <c r="AH782" i="13"/>
  <c r="AI781" i="13"/>
  <c r="AH781" i="13"/>
  <c r="AI780" i="13"/>
  <c r="AH780" i="13"/>
  <c r="AI779" i="13"/>
  <c r="AH779" i="13"/>
  <c r="AI778" i="13"/>
  <c r="AH778" i="13"/>
  <c r="AI777" i="13"/>
  <c r="AH777" i="13"/>
  <c r="AI776" i="13"/>
  <c r="AH776" i="13"/>
  <c r="AI775" i="13"/>
  <c r="AH775" i="13"/>
  <c r="AI774" i="13"/>
  <c r="AL774" i="13" s="1"/>
  <c r="AH774" i="13"/>
  <c r="AI772" i="13"/>
  <c r="AH772" i="13"/>
  <c r="AI771" i="13"/>
  <c r="AH771" i="13"/>
  <c r="AI770" i="13"/>
  <c r="AH770" i="13"/>
  <c r="AI769" i="13"/>
  <c r="AH769" i="13"/>
  <c r="AI768" i="13"/>
  <c r="AH768" i="13"/>
  <c r="AI767" i="13"/>
  <c r="AH767" i="13"/>
  <c r="AI765" i="13"/>
  <c r="AH765" i="13"/>
  <c r="AI764" i="13"/>
  <c r="AH764" i="13"/>
  <c r="AI763" i="13"/>
  <c r="AH763" i="13"/>
  <c r="AI762" i="13"/>
  <c r="AH762" i="13"/>
  <c r="AI761" i="13"/>
  <c r="AH761" i="13"/>
  <c r="AI760" i="13"/>
  <c r="AH760" i="13"/>
  <c r="AI759" i="13"/>
  <c r="AH759" i="13"/>
  <c r="AI757" i="13"/>
  <c r="AH757" i="13"/>
  <c r="AI756" i="13"/>
  <c r="AH756" i="13"/>
  <c r="AI755" i="13"/>
  <c r="AH755" i="13"/>
  <c r="AI754" i="13"/>
  <c r="AH754" i="13"/>
  <c r="AI753" i="13"/>
  <c r="AH753" i="13"/>
  <c r="AI751" i="13"/>
  <c r="AH751" i="13"/>
  <c r="AI750" i="13"/>
  <c r="AH750" i="13"/>
  <c r="AI749" i="13"/>
  <c r="AH749" i="13"/>
  <c r="AI748" i="13"/>
  <c r="AH748" i="13"/>
  <c r="AI747" i="13"/>
  <c r="AH747" i="13"/>
  <c r="AI746" i="13"/>
  <c r="AH746" i="13"/>
  <c r="AI745" i="13"/>
  <c r="AH745" i="13"/>
  <c r="AI744" i="13"/>
  <c r="AH744" i="13"/>
  <c r="AI743" i="13"/>
  <c r="AH743" i="13"/>
  <c r="AI742" i="13"/>
  <c r="AH742" i="13"/>
  <c r="AI741" i="13"/>
  <c r="AL741" i="13" s="1"/>
  <c r="AH741" i="13"/>
  <c r="AI740" i="13"/>
  <c r="AH740" i="13"/>
  <c r="AI739" i="13"/>
  <c r="AH739" i="13"/>
  <c r="AI738" i="13"/>
  <c r="AH738" i="13"/>
  <c r="AI737" i="13"/>
  <c r="AH737" i="13"/>
  <c r="AI736" i="13"/>
  <c r="AH736" i="13"/>
  <c r="AI735" i="13"/>
  <c r="AH735" i="13"/>
  <c r="AI734" i="13"/>
  <c r="AH734" i="13"/>
  <c r="AI733" i="13"/>
  <c r="AH733" i="13"/>
  <c r="AI732" i="13"/>
  <c r="AH732" i="13"/>
  <c r="AI731" i="13"/>
  <c r="AH731" i="13"/>
  <c r="AI730" i="13"/>
  <c r="AH730" i="13"/>
  <c r="AI729" i="13"/>
  <c r="AH729" i="13"/>
  <c r="AI728" i="13"/>
  <c r="AH728" i="13"/>
  <c r="AI727" i="13"/>
  <c r="AH727" i="13"/>
  <c r="AI726" i="13"/>
  <c r="AH726" i="13"/>
  <c r="AI725" i="13"/>
  <c r="AH725" i="13"/>
  <c r="AI724" i="13"/>
  <c r="AH724" i="13"/>
  <c r="AI722" i="13"/>
  <c r="AH722" i="13"/>
  <c r="AI721" i="13"/>
  <c r="AH721" i="13"/>
  <c r="AI720" i="13"/>
  <c r="AH720" i="13"/>
  <c r="AI719" i="13"/>
  <c r="AH719" i="13"/>
  <c r="AI718" i="13"/>
  <c r="AH718" i="13"/>
  <c r="AI717" i="13"/>
  <c r="AH717" i="13"/>
  <c r="AI716" i="13"/>
  <c r="AH716" i="13"/>
  <c r="AI715" i="13"/>
  <c r="AH715" i="13"/>
  <c r="AI714" i="13"/>
  <c r="AH714" i="13"/>
  <c r="AI713" i="13"/>
  <c r="AH713" i="13"/>
  <c r="AI712" i="13"/>
  <c r="AH712" i="13"/>
  <c r="AI711" i="13"/>
  <c r="AH711" i="13"/>
  <c r="AI710" i="13"/>
  <c r="AH710" i="13"/>
  <c r="AI709" i="13"/>
  <c r="AH709" i="13"/>
  <c r="AI707" i="13"/>
  <c r="AH707" i="13"/>
  <c r="AI706" i="13"/>
  <c r="AH706" i="13"/>
  <c r="AI705" i="13"/>
  <c r="AH705" i="13"/>
  <c r="AI704" i="13"/>
  <c r="AH704" i="13"/>
  <c r="AI703" i="13"/>
  <c r="AH703" i="13"/>
  <c r="AI702" i="13"/>
  <c r="AH702" i="13"/>
  <c r="AI701" i="13"/>
  <c r="AH701" i="13"/>
  <c r="AI700" i="13"/>
  <c r="AH700" i="13"/>
  <c r="AI699" i="13"/>
  <c r="AH699" i="13"/>
  <c r="AI698" i="13"/>
  <c r="AH698" i="13"/>
  <c r="AI696" i="13"/>
  <c r="AH696" i="13"/>
  <c r="AI693" i="13"/>
  <c r="AH693" i="13"/>
  <c r="AI692" i="13"/>
  <c r="AH692" i="13"/>
  <c r="AI691" i="13"/>
  <c r="AH691" i="13"/>
  <c r="AI690" i="13"/>
  <c r="AH690" i="13"/>
  <c r="AI689" i="13"/>
  <c r="AH689" i="13"/>
  <c r="AI688" i="13"/>
  <c r="AH688" i="13"/>
  <c r="AI687" i="13"/>
  <c r="AH687" i="13"/>
  <c r="AI686" i="13"/>
  <c r="AH686" i="13"/>
  <c r="AI685" i="13"/>
  <c r="AH685" i="13"/>
  <c r="AI684" i="13"/>
  <c r="AH684" i="13"/>
  <c r="AI683" i="13"/>
  <c r="AH683" i="13"/>
  <c r="AI682" i="13"/>
  <c r="AH682" i="13"/>
  <c r="AI681" i="13"/>
  <c r="AH681" i="13"/>
  <c r="AI680" i="13"/>
  <c r="AH680" i="13"/>
  <c r="AI679" i="13"/>
  <c r="AH679" i="13"/>
  <c r="AI678" i="13"/>
  <c r="AH678" i="13"/>
  <c r="AI677" i="13"/>
  <c r="AH677" i="13"/>
  <c r="AI676" i="13"/>
  <c r="AH676" i="13"/>
  <c r="AI675" i="13"/>
  <c r="AH675" i="13"/>
  <c r="AI674" i="13"/>
  <c r="AH674" i="13"/>
  <c r="AI673" i="13"/>
  <c r="AH673" i="13"/>
  <c r="AI672" i="13"/>
  <c r="AH672" i="13"/>
  <c r="AI671" i="13"/>
  <c r="AH671" i="13"/>
  <c r="AI670" i="13"/>
  <c r="AH670" i="13"/>
  <c r="AI669" i="13"/>
  <c r="AH669" i="13"/>
  <c r="AI668" i="13"/>
  <c r="AH668" i="13"/>
  <c r="AI667" i="13"/>
  <c r="AH667" i="13"/>
  <c r="AI666" i="13"/>
  <c r="AH666" i="13"/>
  <c r="AI665" i="13"/>
  <c r="AH665" i="13"/>
  <c r="AI664" i="13"/>
  <c r="AH664" i="13"/>
  <c r="AI663" i="13"/>
  <c r="AH663" i="13"/>
  <c r="AI662" i="13"/>
  <c r="AH662" i="13"/>
  <c r="AI661" i="13"/>
  <c r="AH661" i="13"/>
  <c r="AI659" i="13"/>
  <c r="AH659" i="13"/>
  <c r="AI658" i="13"/>
  <c r="AH658" i="13"/>
  <c r="AI657" i="13"/>
  <c r="AH657" i="13"/>
  <c r="AI656" i="13"/>
  <c r="AH656" i="13"/>
  <c r="AI655" i="13"/>
  <c r="AH655" i="13"/>
  <c r="AI654" i="13"/>
  <c r="AH654" i="13"/>
  <c r="AI652" i="13"/>
  <c r="AH652" i="13"/>
  <c r="AI651" i="13"/>
  <c r="AH651" i="13"/>
  <c r="AI650" i="13"/>
  <c r="AH650" i="13"/>
  <c r="AI649" i="13"/>
  <c r="AH649" i="13"/>
  <c r="AI648" i="13"/>
  <c r="AH648" i="13"/>
  <c r="AI647" i="13"/>
  <c r="AH647" i="13"/>
  <c r="AI646" i="13"/>
  <c r="AH646" i="13"/>
  <c r="AI644" i="13"/>
  <c r="AH644" i="13"/>
  <c r="AI643" i="13"/>
  <c r="AH643" i="13"/>
  <c r="AI642" i="13"/>
  <c r="AH642" i="13"/>
  <c r="AI641" i="13"/>
  <c r="AH641" i="13"/>
  <c r="AI640" i="13"/>
  <c r="AH640" i="13"/>
  <c r="AI638" i="13"/>
  <c r="AH638" i="13"/>
  <c r="AI637" i="13"/>
  <c r="AH637" i="13"/>
  <c r="AI636" i="13"/>
  <c r="AH636" i="13"/>
  <c r="AI635" i="13"/>
  <c r="AH635" i="13"/>
  <c r="AI634" i="13"/>
  <c r="AH634" i="13"/>
  <c r="AI633" i="13"/>
  <c r="AH633" i="13"/>
  <c r="AI632" i="13"/>
  <c r="AH632" i="13"/>
  <c r="AI631" i="13"/>
  <c r="AH631" i="13"/>
  <c r="AI630" i="13"/>
  <c r="AH630" i="13"/>
  <c r="AI629" i="13"/>
  <c r="AH629" i="13"/>
  <c r="AI628" i="13"/>
  <c r="AL628" i="13" s="1"/>
  <c r="AH628" i="13"/>
  <c r="AI627" i="13"/>
  <c r="AH627" i="13"/>
  <c r="AI626" i="13"/>
  <c r="AH626" i="13"/>
  <c r="AI625" i="13"/>
  <c r="AH625" i="13"/>
  <c r="AI624" i="13"/>
  <c r="AH624" i="13"/>
  <c r="AI623" i="13"/>
  <c r="AH623" i="13"/>
  <c r="AI622" i="13"/>
  <c r="AH622" i="13"/>
  <c r="AI621" i="13"/>
  <c r="AH621" i="13"/>
  <c r="AI620" i="13"/>
  <c r="AH620" i="13"/>
  <c r="AI619" i="13"/>
  <c r="AH619" i="13"/>
  <c r="AI618" i="13"/>
  <c r="AH618" i="13"/>
  <c r="AI617" i="13"/>
  <c r="AH617" i="13"/>
  <c r="AI616" i="13"/>
  <c r="AH616" i="13"/>
  <c r="AI615" i="13"/>
  <c r="AH615" i="13"/>
  <c r="AI614" i="13"/>
  <c r="AH614" i="13"/>
  <c r="AI613" i="13"/>
  <c r="AH613" i="13"/>
  <c r="AI612" i="13"/>
  <c r="AH612" i="13"/>
  <c r="AI611" i="13"/>
  <c r="AH611" i="13"/>
  <c r="AI609" i="13"/>
  <c r="AH609" i="13"/>
  <c r="AI608" i="13"/>
  <c r="AH608" i="13"/>
  <c r="AI607" i="13"/>
  <c r="AH607" i="13"/>
  <c r="AI606" i="13"/>
  <c r="AH606" i="13"/>
  <c r="AI605" i="13"/>
  <c r="AH605" i="13"/>
  <c r="AI604" i="13"/>
  <c r="AH604" i="13"/>
  <c r="AI603" i="13"/>
  <c r="AH603" i="13"/>
  <c r="AI602" i="13"/>
  <c r="AH602" i="13"/>
  <c r="AI601" i="13"/>
  <c r="AH601" i="13"/>
  <c r="AI600" i="13"/>
  <c r="AH600" i="13"/>
  <c r="AI599" i="13"/>
  <c r="AH599" i="13"/>
  <c r="AI598" i="13"/>
  <c r="AH598" i="13"/>
  <c r="AI597" i="13"/>
  <c r="AH597" i="13"/>
  <c r="AI596" i="13"/>
  <c r="AH596" i="13"/>
  <c r="AI594" i="13"/>
  <c r="AH594" i="13"/>
  <c r="AI593" i="13"/>
  <c r="AH593" i="13"/>
  <c r="AI592" i="13"/>
  <c r="AH592" i="13"/>
  <c r="AI591" i="13"/>
  <c r="AH591" i="13"/>
  <c r="AI590" i="13"/>
  <c r="AH590" i="13"/>
  <c r="AI589" i="13"/>
  <c r="AH589" i="13"/>
  <c r="AI588" i="13"/>
  <c r="AH588" i="13"/>
  <c r="AI587" i="13"/>
  <c r="AH587" i="13"/>
  <c r="AI586" i="13"/>
  <c r="AH586" i="13"/>
  <c r="AI585" i="13"/>
  <c r="AH585" i="13"/>
  <c r="AI583" i="13"/>
  <c r="AH583" i="13"/>
  <c r="AI580" i="13"/>
  <c r="AH580" i="13"/>
  <c r="AI579" i="13"/>
  <c r="AH579" i="13"/>
  <c r="AI578" i="13"/>
  <c r="AH578" i="13"/>
  <c r="AI577" i="13"/>
  <c r="AH577" i="13"/>
  <c r="AI576" i="13"/>
  <c r="AH576" i="13"/>
  <c r="AI575" i="13"/>
  <c r="AH575" i="13"/>
  <c r="AI574" i="13"/>
  <c r="AH574" i="13"/>
  <c r="AI573" i="13"/>
  <c r="AH573" i="13"/>
  <c r="AI572" i="13"/>
  <c r="AH572" i="13"/>
  <c r="AI571" i="13"/>
  <c r="AH571" i="13"/>
  <c r="AI570" i="13"/>
  <c r="AH570" i="13"/>
  <c r="AI569" i="13"/>
  <c r="AH569" i="13"/>
  <c r="AI568" i="13"/>
  <c r="AH568" i="13"/>
  <c r="AI567" i="13"/>
  <c r="AH567" i="13"/>
  <c r="AI566" i="13"/>
  <c r="AH566" i="13"/>
  <c r="AI565" i="13"/>
  <c r="AH565" i="13"/>
  <c r="AI564" i="13"/>
  <c r="AH564" i="13"/>
  <c r="AI563" i="13"/>
  <c r="AH563" i="13"/>
  <c r="AI562" i="13"/>
  <c r="AH562" i="13"/>
  <c r="AI561" i="13"/>
  <c r="AH561" i="13"/>
  <c r="AI560" i="13"/>
  <c r="AH560" i="13"/>
  <c r="AI559" i="13"/>
  <c r="AL559" i="13" s="1"/>
  <c r="AH559" i="13"/>
  <c r="AI558" i="13"/>
  <c r="AH558" i="13"/>
  <c r="AI557" i="13"/>
  <c r="AH557" i="13"/>
  <c r="AI556" i="13"/>
  <c r="AH556" i="13"/>
  <c r="AI555" i="13"/>
  <c r="AH555" i="13"/>
  <c r="AI554" i="13"/>
  <c r="AH554" i="13"/>
  <c r="AI553" i="13"/>
  <c r="AH553" i="13"/>
  <c r="AI552" i="13"/>
  <c r="AH552" i="13"/>
  <c r="AI551" i="13"/>
  <c r="AH551" i="13"/>
  <c r="AI550" i="13"/>
  <c r="AH550" i="13"/>
  <c r="AI549" i="13"/>
  <c r="AH549" i="13"/>
  <c r="AI548" i="13"/>
  <c r="AL548" i="13" s="1"/>
  <c r="AH548" i="13"/>
  <c r="AI546" i="13"/>
  <c r="AH546" i="13"/>
  <c r="AI545" i="13"/>
  <c r="AH545" i="13"/>
  <c r="AI544" i="13"/>
  <c r="AH544" i="13"/>
  <c r="AI543" i="13"/>
  <c r="AH543" i="13"/>
  <c r="AI542" i="13"/>
  <c r="AH542" i="13"/>
  <c r="AI541" i="13"/>
  <c r="AH541" i="13"/>
  <c r="AI539" i="13"/>
  <c r="AH539" i="13"/>
  <c r="AI538" i="13"/>
  <c r="AH538" i="13"/>
  <c r="AI537" i="13"/>
  <c r="AL537" i="13" s="1"/>
  <c r="AH537" i="13"/>
  <c r="AI536" i="13"/>
  <c r="AH536" i="13"/>
  <c r="AI535" i="13"/>
  <c r="AH535" i="13"/>
  <c r="AI534" i="13"/>
  <c r="AH534" i="13"/>
  <c r="AI533" i="13"/>
  <c r="AH533" i="13"/>
  <c r="AI531" i="13"/>
  <c r="AH531" i="13"/>
  <c r="AI530" i="13"/>
  <c r="AH530" i="13"/>
  <c r="AI529" i="13"/>
  <c r="AH529" i="13"/>
  <c r="AI528" i="13"/>
  <c r="AH528" i="13"/>
  <c r="AI527" i="13"/>
  <c r="AH527" i="13"/>
  <c r="AI525" i="13"/>
  <c r="AH525" i="13"/>
  <c r="AI524" i="13"/>
  <c r="AH524" i="13"/>
  <c r="AI523" i="13"/>
  <c r="AH523" i="13"/>
  <c r="AI522" i="13"/>
  <c r="AH522" i="13"/>
  <c r="AI521" i="13"/>
  <c r="AH521" i="13"/>
  <c r="AI520" i="13"/>
  <c r="AH520" i="13"/>
  <c r="AI519" i="13"/>
  <c r="AH519" i="13"/>
  <c r="AI518" i="13"/>
  <c r="AH518" i="13"/>
  <c r="AI517" i="13"/>
  <c r="AH517" i="13"/>
  <c r="AI516" i="13"/>
  <c r="AH516" i="13"/>
  <c r="AI515" i="13"/>
  <c r="AL515" i="13" s="1"/>
  <c r="AH515" i="13"/>
  <c r="AI514" i="13"/>
  <c r="AH514" i="13"/>
  <c r="AI513" i="13"/>
  <c r="AH513" i="13"/>
  <c r="AI512" i="13"/>
  <c r="AH512" i="13"/>
  <c r="AI511" i="13"/>
  <c r="AH511" i="13"/>
  <c r="AI510" i="13"/>
  <c r="AH510" i="13"/>
  <c r="AI509" i="13"/>
  <c r="AH509" i="13"/>
  <c r="AI508" i="13"/>
  <c r="AH508" i="13"/>
  <c r="AI507" i="13"/>
  <c r="AH507" i="13"/>
  <c r="AI506" i="13"/>
  <c r="AH506" i="13"/>
  <c r="AI505" i="13"/>
  <c r="AH505" i="13"/>
  <c r="AI504" i="13"/>
  <c r="AH504" i="13"/>
  <c r="AI503" i="13"/>
  <c r="AH503" i="13"/>
  <c r="AI502" i="13"/>
  <c r="AH502" i="13"/>
  <c r="AI501" i="13"/>
  <c r="AH501" i="13"/>
  <c r="AI500" i="13"/>
  <c r="AH500" i="13"/>
  <c r="AI499" i="13"/>
  <c r="AH499" i="13"/>
  <c r="AI498" i="13"/>
  <c r="AH498" i="13"/>
  <c r="AI496" i="13"/>
  <c r="AH496" i="13"/>
  <c r="AI495" i="13"/>
  <c r="AH495" i="13"/>
  <c r="AI494" i="13"/>
  <c r="AH494" i="13"/>
  <c r="AI493" i="13"/>
  <c r="AH493" i="13"/>
  <c r="AI492" i="13"/>
  <c r="AH492" i="13"/>
  <c r="AI491" i="13"/>
  <c r="AH491" i="13"/>
  <c r="AI490" i="13"/>
  <c r="AH490" i="13"/>
  <c r="AI489" i="13"/>
  <c r="AH489" i="13"/>
  <c r="AI488" i="13"/>
  <c r="AH488" i="13"/>
  <c r="AI487" i="13"/>
  <c r="AH487" i="13"/>
  <c r="AI486" i="13"/>
  <c r="AH486" i="13"/>
  <c r="AI485" i="13"/>
  <c r="AH485" i="13"/>
  <c r="AI484" i="13"/>
  <c r="AH484" i="13"/>
  <c r="AI483" i="13"/>
  <c r="AH483" i="13"/>
  <c r="AI481" i="13"/>
  <c r="AH481" i="13"/>
  <c r="AI480" i="13"/>
  <c r="AH480" i="13"/>
  <c r="AI479" i="13"/>
  <c r="AH479" i="13"/>
  <c r="AI478" i="13"/>
  <c r="AH478" i="13"/>
  <c r="AI477" i="13"/>
  <c r="AH477" i="13"/>
  <c r="AI476" i="13"/>
  <c r="AH476" i="13"/>
  <c r="AI475" i="13"/>
  <c r="AH475" i="13"/>
  <c r="AI474" i="13"/>
  <c r="AH474" i="13"/>
  <c r="AI473" i="13"/>
  <c r="AH473" i="13"/>
  <c r="AI472" i="13"/>
  <c r="AH472" i="13"/>
  <c r="AI470" i="13"/>
  <c r="AH470" i="13"/>
  <c r="AI467" i="13"/>
  <c r="AH467" i="13"/>
  <c r="AI466" i="13"/>
  <c r="AH466" i="13"/>
  <c r="AI465" i="13"/>
  <c r="AH465" i="13"/>
  <c r="AI464" i="13"/>
  <c r="AH464" i="13"/>
  <c r="AI463" i="13"/>
  <c r="AH463" i="13"/>
  <c r="AI462" i="13"/>
  <c r="AH462" i="13"/>
  <c r="AI461" i="13"/>
  <c r="AH461" i="13"/>
  <c r="AI460" i="13"/>
  <c r="AH460" i="13"/>
  <c r="AI459" i="13"/>
  <c r="AH459" i="13"/>
  <c r="AI458" i="13"/>
  <c r="AH458" i="13"/>
  <c r="AI457" i="13"/>
  <c r="AH457" i="13"/>
  <c r="AI456" i="13"/>
  <c r="AH456" i="13"/>
  <c r="AI455" i="13"/>
  <c r="AH455" i="13"/>
  <c r="AI454" i="13"/>
  <c r="AH454" i="13"/>
  <c r="AI453" i="13"/>
  <c r="AH453" i="13"/>
  <c r="AI452" i="13"/>
  <c r="AH452" i="13"/>
  <c r="AI451" i="13"/>
  <c r="AH451" i="13"/>
  <c r="AI450" i="13"/>
  <c r="AH450" i="13"/>
  <c r="AI449" i="13"/>
  <c r="AH449" i="13"/>
  <c r="AI448" i="13"/>
  <c r="AH448" i="13"/>
  <c r="AI447" i="13"/>
  <c r="AH447" i="13"/>
  <c r="AI446" i="13"/>
  <c r="AL446" i="13" s="1"/>
  <c r="AH446" i="13"/>
  <c r="AI445" i="13"/>
  <c r="AH445" i="13"/>
  <c r="AI444" i="13"/>
  <c r="AH444" i="13"/>
  <c r="AI443" i="13"/>
  <c r="AH443" i="13"/>
  <c r="AI442" i="13"/>
  <c r="AH442" i="13"/>
  <c r="AI441" i="13"/>
  <c r="AH441" i="13"/>
  <c r="AI440" i="13"/>
  <c r="AH440" i="13"/>
  <c r="AI439" i="13"/>
  <c r="AH439" i="13"/>
  <c r="AI438" i="13"/>
  <c r="AH438" i="13"/>
  <c r="AI437" i="13"/>
  <c r="AH437" i="13"/>
  <c r="AI436" i="13"/>
  <c r="AH436" i="13"/>
  <c r="AI435" i="13"/>
  <c r="AH435" i="13"/>
  <c r="AI433" i="13"/>
  <c r="AH433" i="13"/>
  <c r="AI432" i="13"/>
  <c r="AH432" i="13"/>
  <c r="AI431" i="13"/>
  <c r="AH431" i="13"/>
  <c r="AI430" i="13"/>
  <c r="AH430" i="13"/>
  <c r="AI429" i="13"/>
  <c r="AH429" i="13"/>
  <c r="AI428" i="13"/>
  <c r="AH428" i="13"/>
  <c r="AI426" i="13"/>
  <c r="AH426" i="13"/>
  <c r="AI425" i="13"/>
  <c r="AH425" i="13"/>
  <c r="AI424" i="13"/>
  <c r="AH424" i="13"/>
  <c r="AI423" i="13"/>
  <c r="AH423" i="13"/>
  <c r="AI422" i="13"/>
  <c r="AH422" i="13"/>
  <c r="AI421" i="13"/>
  <c r="AH421" i="13"/>
  <c r="AI420" i="13"/>
  <c r="AH420" i="13"/>
  <c r="AI418" i="13"/>
  <c r="AH418" i="13"/>
  <c r="AI417" i="13"/>
  <c r="AH417" i="13"/>
  <c r="AI416" i="13"/>
  <c r="AH416" i="13"/>
  <c r="AI415" i="13"/>
  <c r="AH415" i="13"/>
  <c r="AI414" i="13"/>
  <c r="AH414" i="13"/>
  <c r="AI412" i="13"/>
  <c r="AH412" i="13"/>
  <c r="AI411" i="13"/>
  <c r="AH411" i="13"/>
  <c r="AI410" i="13"/>
  <c r="AH410" i="13"/>
  <c r="AI409" i="13"/>
  <c r="AH409" i="13"/>
  <c r="AI408" i="13"/>
  <c r="AH408" i="13"/>
  <c r="AI407" i="13"/>
  <c r="AH407" i="13"/>
  <c r="AI406" i="13"/>
  <c r="AH406" i="13"/>
  <c r="AI405" i="13"/>
  <c r="AH405" i="13"/>
  <c r="AI404" i="13"/>
  <c r="AH404" i="13"/>
  <c r="AI403" i="13"/>
  <c r="AH403" i="13"/>
  <c r="AI402" i="13"/>
  <c r="AH402" i="13"/>
  <c r="AI401" i="13"/>
  <c r="AH401" i="13"/>
  <c r="AI400" i="13"/>
  <c r="AH400" i="13"/>
  <c r="AI399" i="13"/>
  <c r="AH399" i="13"/>
  <c r="AI398" i="13"/>
  <c r="AH398" i="13"/>
  <c r="AI397" i="13"/>
  <c r="AH397" i="13"/>
  <c r="AI396" i="13"/>
  <c r="AH396" i="13"/>
  <c r="AI395" i="13"/>
  <c r="AH395" i="13"/>
  <c r="AI394" i="13"/>
  <c r="AH394" i="13"/>
  <c r="AI393" i="13"/>
  <c r="AH393" i="13"/>
  <c r="AI392" i="13"/>
  <c r="AH392" i="13"/>
  <c r="AI391" i="13"/>
  <c r="AH391" i="13"/>
  <c r="AI390" i="13"/>
  <c r="AH390" i="13"/>
  <c r="AI389" i="13"/>
  <c r="AH389" i="13"/>
  <c r="AI388" i="13"/>
  <c r="AH388" i="13"/>
  <c r="AI387" i="13"/>
  <c r="AH387" i="13"/>
  <c r="AI386" i="13"/>
  <c r="AH386" i="13"/>
  <c r="AI385" i="13"/>
  <c r="AH385" i="13"/>
  <c r="AI383" i="13"/>
  <c r="AH383" i="13"/>
  <c r="AI382" i="13"/>
  <c r="AH382" i="13"/>
  <c r="AI381" i="13"/>
  <c r="AH381" i="13"/>
  <c r="AI380" i="13"/>
  <c r="AH380" i="13"/>
  <c r="AI379" i="13"/>
  <c r="AH379" i="13"/>
  <c r="AI378" i="13"/>
  <c r="AH378" i="13"/>
  <c r="AI377" i="13"/>
  <c r="AH377" i="13"/>
  <c r="AI376" i="13"/>
  <c r="AH376" i="13"/>
  <c r="AI375" i="13"/>
  <c r="AH375" i="13"/>
  <c r="AI374" i="13"/>
  <c r="AH374" i="13"/>
  <c r="AI373" i="13"/>
  <c r="AH373" i="13"/>
  <c r="AI372" i="13"/>
  <c r="AH372" i="13"/>
  <c r="AI371" i="13"/>
  <c r="AH371" i="13"/>
  <c r="AI370" i="13"/>
  <c r="AH370" i="13"/>
  <c r="AI368" i="13"/>
  <c r="AH368" i="13"/>
  <c r="AI367" i="13"/>
  <c r="AH367" i="13"/>
  <c r="AI366" i="13"/>
  <c r="AH366" i="13"/>
  <c r="AI365" i="13"/>
  <c r="AH365" i="13"/>
  <c r="AI364" i="13"/>
  <c r="AH364" i="13"/>
  <c r="AI363" i="13"/>
  <c r="AH363" i="13"/>
  <c r="AI362" i="13"/>
  <c r="AH362" i="13"/>
  <c r="AI361" i="13"/>
  <c r="AH361" i="13"/>
  <c r="AI360" i="13"/>
  <c r="AH360" i="13"/>
  <c r="AI359" i="13"/>
  <c r="AH359" i="13"/>
  <c r="AI357" i="13"/>
  <c r="AH357" i="13"/>
  <c r="AI354" i="13"/>
  <c r="AH354" i="13"/>
  <c r="AI353" i="13"/>
  <c r="AH353" i="13"/>
  <c r="AI352" i="13"/>
  <c r="AH352" i="13"/>
  <c r="AI351" i="13"/>
  <c r="AH351" i="13"/>
  <c r="AI350" i="13"/>
  <c r="AH350" i="13"/>
  <c r="AI349" i="13"/>
  <c r="AH349" i="13"/>
  <c r="AI348" i="13"/>
  <c r="AH348" i="13"/>
  <c r="AI347" i="13"/>
  <c r="AH347" i="13"/>
  <c r="AI346" i="13"/>
  <c r="AH346" i="13"/>
  <c r="AI345" i="13"/>
  <c r="AH345" i="13"/>
  <c r="AI344" i="13"/>
  <c r="AH344" i="13"/>
  <c r="AI343" i="13"/>
  <c r="AH343" i="13"/>
  <c r="AI342" i="13"/>
  <c r="AH342" i="13"/>
  <c r="AI341" i="13"/>
  <c r="AH341" i="13"/>
  <c r="AI340" i="13"/>
  <c r="AH340" i="13"/>
  <c r="AI339" i="13"/>
  <c r="AH339" i="13"/>
  <c r="AI338" i="13"/>
  <c r="AH338" i="13"/>
  <c r="AI337" i="13"/>
  <c r="AH337" i="13"/>
  <c r="AI336" i="13"/>
  <c r="AH336" i="13"/>
  <c r="AI335" i="13"/>
  <c r="AH335" i="13"/>
  <c r="AI334" i="13"/>
  <c r="AH334" i="13"/>
  <c r="AI333" i="13"/>
  <c r="AL333" i="13" s="1"/>
  <c r="AH333" i="13"/>
  <c r="AI332" i="13"/>
  <c r="AH332" i="13"/>
  <c r="AI331" i="13"/>
  <c r="AH331" i="13"/>
  <c r="AI330" i="13"/>
  <c r="AH330" i="13"/>
  <c r="AI329" i="13"/>
  <c r="AH329" i="13"/>
  <c r="AI328" i="13"/>
  <c r="AH328" i="13"/>
  <c r="AI327" i="13"/>
  <c r="AH327" i="13"/>
  <c r="AI326" i="13"/>
  <c r="AH326" i="13"/>
  <c r="AI325" i="13"/>
  <c r="AH325" i="13"/>
  <c r="AI324" i="13"/>
  <c r="AH324" i="13"/>
  <c r="AI323" i="13"/>
  <c r="AH323" i="13"/>
  <c r="AI322" i="13"/>
  <c r="AH322" i="13"/>
  <c r="AI320" i="13"/>
  <c r="AH320" i="13"/>
  <c r="AI319" i="13"/>
  <c r="AH319" i="13"/>
  <c r="AI318" i="13"/>
  <c r="AH318" i="13"/>
  <c r="AI317" i="13"/>
  <c r="AH317" i="13"/>
  <c r="AI316" i="13"/>
  <c r="AH316" i="13"/>
  <c r="AI315" i="13"/>
  <c r="AH315" i="13"/>
  <c r="AI313" i="13"/>
  <c r="AH313" i="13"/>
  <c r="AI312" i="13"/>
  <c r="AH312" i="13"/>
  <c r="AI311" i="13"/>
  <c r="AH311" i="13"/>
  <c r="AI310" i="13"/>
  <c r="AH310" i="13"/>
  <c r="AI309" i="13"/>
  <c r="AH309" i="13"/>
  <c r="AI308" i="13"/>
  <c r="AH308" i="13"/>
  <c r="AI307" i="13"/>
  <c r="AH307" i="13"/>
  <c r="AI305" i="13"/>
  <c r="AH305" i="13"/>
  <c r="AI304" i="13"/>
  <c r="AH304" i="13"/>
  <c r="AI303" i="13"/>
  <c r="AH303" i="13"/>
  <c r="AI302" i="13"/>
  <c r="AH302" i="13"/>
  <c r="AI301" i="13"/>
  <c r="AH301" i="13"/>
  <c r="AI299" i="13"/>
  <c r="AH299" i="13"/>
  <c r="AI298" i="13"/>
  <c r="AH298" i="13"/>
  <c r="AI297" i="13"/>
  <c r="AH297" i="13"/>
  <c r="AI296" i="13"/>
  <c r="AH296" i="13"/>
  <c r="AI295" i="13"/>
  <c r="AH295" i="13"/>
  <c r="AI294" i="13"/>
  <c r="AH294" i="13"/>
  <c r="AI293" i="13"/>
  <c r="AH293" i="13"/>
  <c r="AI292" i="13"/>
  <c r="AH292" i="13"/>
  <c r="AI291" i="13"/>
  <c r="AH291" i="13"/>
  <c r="AI290" i="13"/>
  <c r="AH290" i="13"/>
  <c r="AI289" i="13"/>
  <c r="AH289" i="13"/>
  <c r="AI288" i="13"/>
  <c r="AH288" i="13"/>
  <c r="AI287" i="13"/>
  <c r="AH287" i="13"/>
  <c r="AI286" i="13"/>
  <c r="AH286" i="13"/>
  <c r="AI285" i="13"/>
  <c r="AH285" i="13"/>
  <c r="AI284" i="13"/>
  <c r="AH284" i="13"/>
  <c r="AI283" i="13"/>
  <c r="AH283" i="13"/>
  <c r="AI282" i="13"/>
  <c r="AH282" i="13"/>
  <c r="AI281" i="13"/>
  <c r="AH281" i="13"/>
  <c r="AI280" i="13"/>
  <c r="AH280" i="13"/>
  <c r="AI279" i="13"/>
  <c r="AH279" i="13"/>
  <c r="AI278" i="13"/>
  <c r="AL278" i="13" s="1"/>
  <c r="AH278" i="13"/>
  <c r="AI277" i="13"/>
  <c r="AH277" i="13"/>
  <c r="AI276" i="13"/>
  <c r="AH276" i="13"/>
  <c r="AI275" i="13"/>
  <c r="AH275" i="13"/>
  <c r="AI274" i="13"/>
  <c r="AH274" i="13"/>
  <c r="AI273" i="13"/>
  <c r="AH273" i="13"/>
  <c r="AI272" i="13"/>
  <c r="AH272" i="13"/>
  <c r="AI270" i="13"/>
  <c r="AH270" i="13"/>
  <c r="AI269" i="13"/>
  <c r="AH269" i="13"/>
  <c r="AI268" i="13"/>
  <c r="AH268" i="13"/>
  <c r="AI267" i="13"/>
  <c r="AH267" i="13"/>
  <c r="AI266" i="13"/>
  <c r="AH266" i="13"/>
  <c r="AI265" i="13"/>
  <c r="AH265" i="13"/>
  <c r="AI264" i="13"/>
  <c r="AH264" i="13"/>
  <c r="AI263" i="13"/>
  <c r="AH263" i="13"/>
  <c r="AI262" i="13"/>
  <c r="AH262" i="13"/>
  <c r="AI261" i="13"/>
  <c r="AH261" i="13"/>
  <c r="AI260" i="13"/>
  <c r="AH260" i="13"/>
  <c r="AI259" i="13"/>
  <c r="AH259" i="13"/>
  <c r="AI258" i="13"/>
  <c r="AH258" i="13"/>
  <c r="AI257" i="13"/>
  <c r="AH257" i="13"/>
  <c r="AI255" i="13"/>
  <c r="AH255" i="13"/>
  <c r="AI254" i="13"/>
  <c r="AH254" i="13"/>
  <c r="AI253" i="13"/>
  <c r="AH253" i="13"/>
  <c r="AI252" i="13"/>
  <c r="AH252" i="13"/>
  <c r="AI251" i="13"/>
  <c r="AH251" i="13"/>
  <c r="AI250" i="13"/>
  <c r="AH250" i="13"/>
  <c r="AI249" i="13"/>
  <c r="AH249" i="13"/>
  <c r="AI248" i="13"/>
  <c r="AH248" i="13"/>
  <c r="AI247" i="13"/>
  <c r="AH247" i="13"/>
  <c r="AI246" i="13"/>
  <c r="AH246" i="13"/>
  <c r="AI244" i="13"/>
  <c r="AH244" i="13"/>
  <c r="AI236" i="13"/>
  <c r="AH236" i="13"/>
  <c r="AI235" i="13"/>
  <c r="AH235" i="13"/>
  <c r="AI234" i="13"/>
  <c r="AH234" i="13"/>
  <c r="AI233" i="13"/>
  <c r="AH233" i="13"/>
  <c r="AI232" i="13"/>
  <c r="AH232" i="13"/>
  <c r="AI231" i="13"/>
  <c r="AH231" i="13"/>
  <c r="AI230" i="13"/>
  <c r="AH230" i="13"/>
  <c r="AI229" i="13"/>
  <c r="AH229" i="13"/>
  <c r="AI227" i="13"/>
  <c r="AH227" i="13"/>
  <c r="AI226" i="13"/>
  <c r="AH226" i="13"/>
  <c r="AI225" i="13"/>
  <c r="AH225" i="13"/>
  <c r="AI224" i="13"/>
  <c r="AH224" i="13"/>
  <c r="AI223" i="13"/>
  <c r="AH223" i="13"/>
  <c r="AI222" i="13"/>
  <c r="AH222" i="13"/>
  <c r="AI221" i="13"/>
  <c r="AH221" i="13"/>
  <c r="AI220" i="13"/>
  <c r="AH220" i="13"/>
  <c r="AI218" i="13"/>
  <c r="AH218" i="13"/>
  <c r="AI217" i="13"/>
  <c r="AH217" i="13"/>
  <c r="AI216" i="13"/>
  <c r="AH216" i="13"/>
  <c r="AI215" i="13"/>
  <c r="AH215" i="13"/>
  <c r="AI214" i="13"/>
  <c r="AH214" i="13"/>
  <c r="AI213" i="13"/>
  <c r="AH213" i="13"/>
  <c r="AI212" i="13"/>
  <c r="AH212" i="13"/>
  <c r="AI211" i="13"/>
  <c r="AH211" i="13"/>
  <c r="AI209" i="13"/>
  <c r="AH209" i="13"/>
  <c r="AI208" i="13"/>
  <c r="AH208" i="13"/>
  <c r="AI207" i="13"/>
  <c r="AH207" i="13"/>
  <c r="AI206" i="13"/>
  <c r="AH206" i="13"/>
  <c r="AI205" i="13"/>
  <c r="AH205" i="13"/>
  <c r="AI204" i="13"/>
  <c r="AH204" i="13"/>
  <c r="AI203" i="13"/>
  <c r="AH203" i="13"/>
  <c r="AI202" i="13"/>
  <c r="AH202" i="13"/>
  <c r="AI200" i="13"/>
  <c r="AH200" i="13"/>
  <c r="AI199" i="13"/>
  <c r="AH199" i="13"/>
  <c r="AI198" i="13"/>
  <c r="AH198" i="13"/>
  <c r="AI197" i="13"/>
  <c r="AH197" i="13"/>
  <c r="AI196" i="13"/>
  <c r="AH196" i="13"/>
  <c r="AI195" i="13"/>
  <c r="AH195" i="13"/>
  <c r="AI194" i="13"/>
  <c r="AH194" i="13"/>
  <c r="AI193" i="13"/>
  <c r="AH193" i="13"/>
  <c r="AI191" i="13"/>
  <c r="AH191" i="13"/>
  <c r="AI190" i="13"/>
  <c r="AH190" i="13"/>
  <c r="AI189" i="13"/>
  <c r="AH189" i="13"/>
  <c r="AI188" i="13"/>
  <c r="AH188" i="13"/>
  <c r="AI187" i="13"/>
  <c r="AH187" i="13"/>
  <c r="AI186" i="13"/>
  <c r="AH186" i="13"/>
  <c r="AI185" i="13"/>
  <c r="AH185" i="13"/>
  <c r="AI184" i="13"/>
  <c r="AH184" i="13"/>
  <c r="AI182" i="13"/>
  <c r="AH182" i="13"/>
  <c r="AI181" i="13"/>
  <c r="AH181" i="13"/>
  <c r="AI180" i="13"/>
  <c r="AH180" i="13"/>
  <c r="AI179" i="13"/>
  <c r="AH179" i="13"/>
  <c r="AI178" i="13"/>
  <c r="AH178" i="13"/>
  <c r="AI177" i="13"/>
  <c r="AH177" i="13"/>
  <c r="AI176" i="13"/>
  <c r="AH176" i="13"/>
  <c r="AI175" i="13"/>
  <c r="AH175" i="13"/>
  <c r="AI173" i="13"/>
  <c r="AH173" i="13"/>
  <c r="AI172" i="13"/>
  <c r="AH172" i="13"/>
  <c r="AI171" i="13"/>
  <c r="AH171" i="13"/>
  <c r="AI170" i="13"/>
  <c r="AH170" i="13"/>
  <c r="AI169" i="13"/>
  <c r="AH169" i="13"/>
  <c r="AI168" i="13"/>
  <c r="AH168" i="13"/>
  <c r="AI167" i="13"/>
  <c r="AH167" i="13"/>
  <c r="AI166" i="13"/>
  <c r="AH166" i="13"/>
  <c r="AI164" i="13"/>
  <c r="AH164" i="13"/>
  <c r="AI163" i="13"/>
  <c r="AH163" i="13"/>
  <c r="AI162" i="13"/>
  <c r="AH162" i="13"/>
  <c r="AI161" i="13"/>
  <c r="AH161" i="13"/>
  <c r="AI160" i="13"/>
  <c r="AH160" i="13"/>
  <c r="AI159" i="13"/>
  <c r="AH159" i="13"/>
  <c r="AI158" i="13"/>
  <c r="AH158" i="13"/>
  <c r="AI157" i="13"/>
  <c r="AH157" i="13"/>
  <c r="AI155" i="13"/>
  <c r="AH155" i="13"/>
  <c r="AI154" i="13"/>
  <c r="AH154" i="13"/>
  <c r="AI153" i="13"/>
  <c r="AH153" i="13"/>
  <c r="AI152" i="13"/>
  <c r="AH152" i="13"/>
  <c r="AI151" i="13"/>
  <c r="AH151" i="13"/>
  <c r="AI150" i="13"/>
  <c r="AH150" i="13"/>
  <c r="AI149" i="13"/>
  <c r="AH149" i="13"/>
  <c r="AI148" i="13"/>
  <c r="AH148" i="13"/>
  <c r="AI146" i="13"/>
  <c r="AH146" i="13"/>
  <c r="AI145" i="13"/>
  <c r="AH145" i="13"/>
  <c r="AI144" i="13"/>
  <c r="AH144" i="13"/>
  <c r="AI143" i="13"/>
  <c r="AH143" i="13"/>
  <c r="AI142" i="13"/>
  <c r="AH142" i="13"/>
  <c r="AI141" i="13"/>
  <c r="AH141" i="13"/>
  <c r="AI140" i="13"/>
  <c r="AH140" i="13"/>
  <c r="AI139" i="13"/>
  <c r="AH139" i="13"/>
  <c r="AI137" i="13"/>
  <c r="AH137" i="13"/>
  <c r="AI136" i="13"/>
  <c r="AH136" i="13"/>
  <c r="AI135" i="13"/>
  <c r="AH135" i="13"/>
  <c r="AI134" i="13"/>
  <c r="AH134" i="13"/>
  <c r="AI133" i="13"/>
  <c r="AH133" i="13"/>
  <c r="AI132" i="13"/>
  <c r="AH132" i="13"/>
  <c r="AI131" i="13"/>
  <c r="AH131" i="13"/>
  <c r="AI130" i="13"/>
  <c r="AH130" i="13"/>
  <c r="AI128" i="13"/>
  <c r="AH128" i="13"/>
  <c r="AI127" i="13"/>
  <c r="AH127" i="13"/>
  <c r="AI126" i="13"/>
  <c r="AH126" i="13"/>
  <c r="AI125" i="13"/>
  <c r="AH125" i="13"/>
  <c r="AI124" i="13"/>
  <c r="AH124" i="13"/>
  <c r="AI123" i="13"/>
  <c r="AH123" i="13"/>
  <c r="AI122" i="13"/>
  <c r="AH122" i="13"/>
  <c r="AI121" i="13"/>
  <c r="AH121" i="13"/>
  <c r="AI119" i="13"/>
  <c r="AH119" i="13"/>
  <c r="AI118" i="13"/>
  <c r="AH118" i="13"/>
  <c r="AI117" i="13"/>
  <c r="AH117" i="13"/>
  <c r="AI116" i="13"/>
  <c r="AH116" i="13"/>
  <c r="AI115" i="13"/>
  <c r="AH115" i="13"/>
  <c r="AI114" i="13"/>
  <c r="AH114" i="13"/>
  <c r="AI113" i="13"/>
  <c r="AH113" i="13"/>
  <c r="AI112" i="13"/>
  <c r="AH112" i="13"/>
  <c r="AI110" i="13"/>
  <c r="AH110" i="13"/>
  <c r="AI109" i="13"/>
  <c r="AH109" i="13"/>
  <c r="AI108" i="13"/>
  <c r="AH108" i="13"/>
  <c r="AI107" i="13"/>
  <c r="AH107" i="13"/>
  <c r="AI106" i="13"/>
  <c r="AH106" i="13"/>
  <c r="AI105" i="13"/>
  <c r="AH105" i="13"/>
  <c r="AI104" i="13"/>
  <c r="AH104" i="13"/>
  <c r="AI103" i="13"/>
  <c r="AH103" i="13"/>
  <c r="AI101" i="13"/>
  <c r="AH101" i="13"/>
  <c r="AI100" i="13"/>
  <c r="AH100" i="13"/>
  <c r="AI99" i="13"/>
  <c r="AH99" i="13"/>
  <c r="AI98" i="13"/>
  <c r="AH98" i="13"/>
  <c r="AI97" i="13"/>
  <c r="AH97" i="13"/>
  <c r="AI96" i="13"/>
  <c r="AH96" i="13"/>
  <c r="AI95" i="13"/>
  <c r="AH95" i="13"/>
  <c r="AI94" i="13"/>
  <c r="AH94" i="13"/>
  <c r="AH9" i="13"/>
  <c r="AH10" i="13"/>
  <c r="AH11" i="13"/>
  <c r="AH12" i="13"/>
  <c r="AH13" i="13"/>
  <c r="AH14" i="13"/>
  <c r="AH15" i="13"/>
  <c r="AH16" i="13"/>
  <c r="AH17" i="13"/>
  <c r="AH18" i="13"/>
  <c r="AH19" i="13"/>
  <c r="AH20" i="13"/>
  <c r="AH21" i="13"/>
  <c r="AH22" i="13"/>
  <c r="AH23" i="13"/>
  <c r="AH24" i="13"/>
  <c r="AH25" i="13"/>
  <c r="AH26" i="13"/>
  <c r="AI9" i="13"/>
  <c r="AI10" i="13"/>
  <c r="AI11" i="13"/>
  <c r="AI12" i="13"/>
  <c r="AI13" i="13"/>
  <c r="AI14" i="13"/>
  <c r="AI15" i="13"/>
  <c r="AI16" i="13"/>
  <c r="AI17" i="13"/>
  <c r="AI18" i="13"/>
  <c r="AI19" i="13"/>
  <c r="AI20" i="13"/>
  <c r="AI21" i="13"/>
  <c r="AI22" i="13"/>
  <c r="AI23" i="13"/>
  <c r="AI24" i="13"/>
  <c r="AI25" i="13"/>
  <c r="AI26" i="13"/>
  <c r="AE2049" i="13"/>
  <c r="AF2049" i="13" s="1"/>
  <c r="AE2048" i="13"/>
  <c r="AF2048" i="13" s="1"/>
  <c r="AE2047" i="13"/>
  <c r="AF2047" i="13" s="1"/>
  <c r="AE2046" i="13"/>
  <c r="AF2046" i="13" s="1"/>
  <c r="AE2045" i="13"/>
  <c r="AF2045" i="13" s="1"/>
  <c r="AE2044" i="13"/>
  <c r="AF2044" i="13" s="1"/>
  <c r="AE2043" i="13"/>
  <c r="AF2043" i="13" s="1"/>
  <c r="AE2042" i="13"/>
  <c r="AF2042" i="13" s="1"/>
  <c r="AE2041" i="13"/>
  <c r="AF2041" i="13" s="1"/>
  <c r="AE2040" i="13"/>
  <c r="AF2040" i="13" s="1"/>
  <c r="AE2039" i="13"/>
  <c r="AF2039" i="13" s="1"/>
  <c r="AE2038" i="13"/>
  <c r="AF2038" i="13" s="1"/>
  <c r="AE2037" i="13"/>
  <c r="AF2037" i="13" s="1"/>
  <c r="AE2036" i="13"/>
  <c r="AF2036" i="13" s="1"/>
  <c r="AE2035" i="13"/>
  <c r="AF2035" i="13" s="1"/>
  <c r="AE2034" i="13"/>
  <c r="AF2034" i="13" s="1"/>
  <c r="AE2033" i="13"/>
  <c r="AF2033" i="13" s="1"/>
  <c r="AE2032" i="13"/>
  <c r="AF2032" i="13" s="1"/>
  <c r="AE2031" i="13"/>
  <c r="AF2031" i="13" s="1"/>
  <c r="AE2030" i="13"/>
  <c r="AF2030" i="13" s="1"/>
  <c r="AE2029" i="13"/>
  <c r="AF2029" i="13" s="1"/>
  <c r="AE2028" i="13"/>
  <c r="AF2028" i="13" s="1"/>
  <c r="AE2027" i="13"/>
  <c r="AF2027" i="13" s="1"/>
  <c r="AE2026" i="13"/>
  <c r="AF2026" i="13" s="1"/>
  <c r="AE2025" i="13"/>
  <c r="AF2025" i="13" s="1"/>
  <c r="AE2024" i="13"/>
  <c r="AF2024" i="13" s="1"/>
  <c r="AE2023" i="13"/>
  <c r="AF2023" i="13" s="1"/>
  <c r="AE2022" i="13"/>
  <c r="AF2022" i="13" s="1"/>
  <c r="AE2021" i="13"/>
  <c r="AF2021" i="13" s="1"/>
  <c r="AE2020" i="13"/>
  <c r="AF2020" i="13" s="1"/>
  <c r="AE2019" i="13"/>
  <c r="AF2019" i="13" s="1"/>
  <c r="AE2018" i="13"/>
  <c r="AF2018" i="13" s="1"/>
  <c r="AE2017" i="13"/>
  <c r="AF2017" i="13" s="1"/>
  <c r="AE2015" i="13"/>
  <c r="AF2015" i="13" s="1"/>
  <c r="AE2014" i="13"/>
  <c r="AF2014" i="13" s="1"/>
  <c r="AE2013" i="13"/>
  <c r="AF2013" i="13" s="1"/>
  <c r="AE2012" i="13"/>
  <c r="AF2012" i="13" s="1"/>
  <c r="AE2011" i="13"/>
  <c r="AF2011" i="13" s="1"/>
  <c r="AE2010" i="13"/>
  <c r="AF2010" i="13" s="1"/>
  <c r="AE2008" i="13"/>
  <c r="AF2008" i="13" s="1"/>
  <c r="AE2007" i="13"/>
  <c r="AF2007" i="13" s="1"/>
  <c r="AE2006" i="13"/>
  <c r="AF2006" i="13" s="1"/>
  <c r="AE2005" i="13"/>
  <c r="AF2005" i="13" s="1"/>
  <c r="AE2004" i="13"/>
  <c r="AF2004" i="13" s="1"/>
  <c r="AE2003" i="13"/>
  <c r="AF2003" i="13" s="1"/>
  <c r="AE2002" i="13"/>
  <c r="AF2002" i="13" s="1"/>
  <c r="AE2000" i="13"/>
  <c r="AF2000" i="13" s="1"/>
  <c r="AE1999" i="13"/>
  <c r="AF1999" i="13" s="1"/>
  <c r="AE1998" i="13"/>
  <c r="AF1998" i="13" s="1"/>
  <c r="AE1997" i="13"/>
  <c r="AF1997" i="13" s="1"/>
  <c r="AE1996" i="13"/>
  <c r="AF1996" i="13" s="1"/>
  <c r="AE1994" i="13"/>
  <c r="AF1994" i="13" s="1"/>
  <c r="AE1993" i="13"/>
  <c r="AF1993" i="13" s="1"/>
  <c r="AE1992" i="13"/>
  <c r="AF1992" i="13" s="1"/>
  <c r="AE1991" i="13"/>
  <c r="AF1991" i="13" s="1"/>
  <c r="AE1990" i="13"/>
  <c r="AF1990" i="13" s="1"/>
  <c r="AE1989" i="13"/>
  <c r="AF1989" i="13" s="1"/>
  <c r="AE1988" i="13"/>
  <c r="AF1988" i="13" s="1"/>
  <c r="AE1987" i="13"/>
  <c r="AF1987" i="13" s="1"/>
  <c r="AE1986" i="13"/>
  <c r="AF1986" i="13" s="1"/>
  <c r="AE1985" i="13"/>
  <c r="AF1985" i="13" s="1"/>
  <c r="AE1984" i="13"/>
  <c r="AF1984" i="13" s="1"/>
  <c r="AE1983" i="13"/>
  <c r="AF1983" i="13" s="1"/>
  <c r="AE1982" i="13"/>
  <c r="AF1982" i="13" s="1"/>
  <c r="AE1981" i="13"/>
  <c r="AF1981" i="13" s="1"/>
  <c r="AE1980" i="13"/>
  <c r="AF1980" i="13" s="1"/>
  <c r="AE1979" i="13"/>
  <c r="AF1979" i="13" s="1"/>
  <c r="AE1978" i="13"/>
  <c r="AF1978" i="13" s="1"/>
  <c r="AE1977" i="13"/>
  <c r="AF1977" i="13" s="1"/>
  <c r="AE1976" i="13"/>
  <c r="AF1976" i="13" s="1"/>
  <c r="AE1975" i="13"/>
  <c r="AF1975" i="13" s="1"/>
  <c r="AE1974" i="13"/>
  <c r="AF1974" i="13" s="1"/>
  <c r="AE1973" i="13"/>
  <c r="AF1973" i="13" s="1"/>
  <c r="AE1972" i="13"/>
  <c r="AF1972" i="13" s="1"/>
  <c r="AE1971" i="13"/>
  <c r="AF1971" i="13" s="1"/>
  <c r="AE1970" i="13"/>
  <c r="AF1970" i="13" s="1"/>
  <c r="AE1969" i="13"/>
  <c r="AF1969" i="13" s="1"/>
  <c r="AE1968" i="13"/>
  <c r="AF1968" i="13" s="1"/>
  <c r="AE1967" i="13"/>
  <c r="AF1967" i="13" s="1"/>
  <c r="AE1965" i="13"/>
  <c r="AF1965" i="13" s="1"/>
  <c r="AE1964" i="13"/>
  <c r="AF1964" i="13" s="1"/>
  <c r="AE1963" i="13"/>
  <c r="AF1963" i="13" s="1"/>
  <c r="AE1962" i="13"/>
  <c r="AF1962" i="13" s="1"/>
  <c r="AE1961" i="13"/>
  <c r="AF1961" i="13" s="1"/>
  <c r="AE1960" i="13"/>
  <c r="AF1960" i="13" s="1"/>
  <c r="AE1959" i="13"/>
  <c r="AF1959" i="13" s="1"/>
  <c r="AE1958" i="13"/>
  <c r="AF1958" i="13" s="1"/>
  <c r="AE1957" i="13"/>
  <c r="AF1957" i="13" s="1"/>
  <c r="AE1956" i="13"/>
  <c r="AF1956" i="13" s="1"/>
  <c r="AE1955" i="13"/>
  <c r="AF1955" i="13" s="1"/>
  <c r="AE1954" i="13"/>
  <c r="AF1954" i="13" s="1"/>
  <c r="AE1953" i="13"/>
  <c r="AF1953" i="13" s="1"/>
  <c r="AE1952" i="13"/>
  <c r="AF1952" i="13" s="1"/>
  <c r="AE1950" i="13"/>
  <c r="AF1950" i="13" s="1"/>
  <c r="AE1949" i="13"/>
  <c r="AF1949" i="13" s="1"/>
  <c r="AE1948" i="13"/>
  <c r="AF1948" i="13" s="1"/>
  <c r="AE1947" i="13"/>
  <c r="AF1947" i="13" s="1"/>
  <c r="AE1946" i="13"/>
  <c r="AF1946" i="13" s="1"/>
  <c r="AE1945" i="13"/>
  <c r="AF1945" i="13" s="1"/>
  <c r="AE1944" i="13"/>
  <c r="AF1944" i="13" s="1"/>
  <c r="AE1943" i="13"/>
  <c r="AF1943" i="13" s="1"/>
  <c r="AE1942" i="13"/>
  <c r="AF1942" i="13" s="1"/>
  <c r="AE1941" i="13"/>
  <c r="AF1941" i="13" s="1"/>
  <c r="AE1939" i="13"/>
  <c r="AF1939" i="13" s="1"/>
  <c r="AE1936" i="13"/>
  <c r="AF1936" i="13" s="1"/>
  <c r="AE1935" i="13"/>
  <c r="AF1935" i="13" s="1"/>
  <c r="AE1934" i="13"/>
  <c r="AF1934" i="13" s="1"/>
  <c r="AE1933" i="13"/>
  <c r="AF1933" i="13" s="1"/>
  <c r="AE1932" i="13"/>
  <c r="AF1932" i="13" s="1"/>
  <c r="AE1931" i="13"/>
  <c r="AF1931" i="13" s="1"/>
  <c r="AE1930" i="13"/>
  <c r="AF1930" i="13" s="1"/>
  <c r="AE1929" i="13"/>
  <c r="AF1929" i="13" s="1"/>
  <c r="AE1928" i="13"/>
  <c r="AF1928" i="13" s="1"/>
  <c r="AE1927" i="13"/>
  <c r="AF1927" i="13" s="1"/>
  <c r="AE1926" i="13"/>
  <c r="AF1926" i="13" s="1"/>
  <c r="AE1925" i="13"/>
  <c r="AF1925" i="13" s="1"/>
  <c r="AE1924" i="13"/>
  <c r="AF1924" i="13" s="1"/>
  <c r="AE1923" i="13"/>
  <c r="AF1923" i="13" s="1"/>
  <c r="AE1922" i="13"/>
  <c r="AF1922" i="13" s="1"/>
  <c r="AE1921" i="13"/>
  <c r="AF1921" i="13" s="1"/>
  <c r="AE1920" i="13"/>
  <c r="AF1920" i="13" s="1"/>
  <c r="AE1919" i="13"/>
  <c r="AF1919" i="13" s="1"/>
  <c r="AE1918" i="13"/>
  <c r="AF1918" i="13" s="1"/>
  <c r="AE1917" i="13"/>
  <c r="AF1917" i="13" s="1"/>
  <c r="AE1916" i="13"/>
  <c r="AF1916" i="13" s="1"/>
  <c r="AE1915" i="13"/>
  <c r="AF1915" i="13" s="1"/>
  <c r="AE1914" i="13"/>
  <c r="AF1914" i="13" s="1"/>
  <c r="AE1913" i="13"/>
  <c r="AF1913" i="13" s="1"/>
  <c r="AE1912" i="13"/>
  <c r="AF1912" i="13" s="1"/>
  <c r="AE1911" i="13"/>
  <c r="AF1911" i="13" s="1"/>
  <c r="AE1910" i="13"/>
  <c r="AF1910" i="13" s="1"/>
  <c r="AE1909" i="13"/>
  <c r="AF1909" i="13" s="1"/>
  <c r="AE1908" i="13"/>
  <c r="AF1908" i="13" s="1"/>
  <c r="AE1907" i="13"/>
  <c r="AF1907" i="13" s="1"/>
  <c r="AE1906" i="13"/>
  <c r="AF1906" i="13" s="1"/>
  <c r="AE1905" i="13"/>
  <c r="AF1905" i="13" s="1"/>
  <c r="AE1904" i="13"/>
  <c r="AF1904" i="13" s="1"/>
  <c r="AE1902" i="13"/>
  <c r="AF1902" i="13" s="1"/>
  <c r="AE1901" i="13"/>
  <c r="AF1901" i="13" s="1"/>
  <c r="AE1900" i="13"/>
  <c r="AF1900" i="13" s="1"/>
  <c r="AE1899" i="13"/>
  <c r="AF1899" i="13" s="1"/>
  <c r="AE1898" i="13"/>
  <c r="AF1898" i="13" s="1"/>
  <c r="AE1897" i="13"/>
  <c r="AF1897" i="13" s="1"/>
  <c r="AE1895" i="13"/>
  <c r="AF1895" i="13" s="1"/>
  <c r="AE1894" i="13"/>
  <c r="AF1894" i="13" s="1"/>
  <c r="AE1893" i="13"/>
  <c r="AF1893" i="13" s="1"/>
  <c r="AE1892" i="13"/>
  <c r="AF1892" i="13" s="1"/>
  <c r="AE1891" i="13"/>
  <c r="AF1891" i="13" s="1"/>
  <c r="AE1890" i="13"/>
  <c r="AF1890" i="13" s="1"/>
  <c r="AE1889" i="13"/>
  <c r="AF1889" i="13" s="1"/>
  <c r="AE1887" i="13"/>
  <c r="AF1887" i="13" s="1"/>
  <c r="AE1886" i="13"/>
  <c r="AF1886" i="13" s="1"/>
  <c r="AE1885" i="13"/>
  <c r="AF1885" i="13" s="1"/>
  <c r="AE1884" i="13"/>
  <c r="AF1884" i="13" s="1"/>
  <c r="AE1883" i="13"/>
  <c r="AF1883" i="13" s="1"/>
  <c r="AE1881" i="13"/>
  <c r="AF1881" i="13" s="1"/>
  <c r="AE1880" i="13"/>
  <c r="AF1880" i="13" s="1"/>
  <c r="AE1879" i="13"/>
  <c r="AF1879" i="13" s="1"/>
  <c r="AE1878" i="13"/>
  <c r="AF1878" i="13" s="1"/>
  <c r="AE1877" i="13"/>
  <c r="AF1877" i="13" s="1"/>
  <c r="AE1876" i="13"/>
  <c r="AF1876" i="13" s="1"/>
  <c r="AE1875" i="13"/>
  <c r="AF1875" i="13" s="1"/>
  <c r="AE1874" i="13"/>
  <c r="AF1874" i="13" s="1"/>
  <c r="AE1873" i="13"/>
  <c r="AF1873" i="13" s="1"/>
  <c r="AE1872" i="13"/>
  <c r="AF1872" i="13" s="1"/>
  <c r="AE1871" i="13"/>
  <c r="AF1871" i="13" s="1"/>
  <c r="AE1870" i="13"/>
  <c r="AF1870" i="13" s="1"/>
  <c r="AE1869" i="13"/>
  <c r="AF1869" i="13" s="1"/>
  <c r="AE1868" i="13"/>
  <c r="AF1868" i="13" s="1"/>
  <c r="AE1867" i="13"/>
  <c r="AF1867" i="13" s="1"/>
  <c r="AE1866" i="13"/>
  <c r="AF1866" i="13" s="1"/>
  <c r="AE1865" i="13"/>
  <c r="AF1865" i="13" s="1"/>
  <c r="AE1864" i="13"/>
  <c r="AF1864" i="13" s="1"/>
  <c r="AE1863" i="13"/>
  <c r="AF1863" i="13" s="1"/>
  <c r="AE1862" i="13"/>
  <c r="AF1862" i="13" s="1"/>
  <c r="AE1861" i="13"/>
  <c r="AF1861" i="13" s="1"/>
  <c r="AE1860" i="13"/>
  <c r="AF1860" i="13" s="1"/>
  <c r="AE1859" i="13"/>
  <c r="AF1859" i="13" s="1"/>
  <c r="AE1858" i="13"/>
  <c r="AF1858" i="13" s="1"/>
  <c r="AE1857" i="13"/>
  <c r="AF1857" i="13" s="1"/>
  <c r="AE1856" i="13"/>
  <c r="AF1856" i="13" s="1"/>
  <c r="AE1855" i="13"/>
  <c r="AF1855" i="13" s="1"/>
  <c r="AE1854" i="13"/>
  <c r="AF1854" i="13" s="1"/>
  <c r="AE1852" i="13"/>
  <c r="AF1852" i="13" s="1"/>
  <c r="AE1851" i="13"/>
  <c r="AF1851" i="13" s="1"/>
  <c r="AE1850" i="13"/>
  <c r="AF1850" i="13" s="1"/>
  <c r="AE1849" i="13"/>
  <c r="AF1849" i="13" s="1"/>
  <c r="AE1848" i="13"/>
  <c r="AF1848" i="13" s="1"/>
  <c r="AE1847" i="13"/>
  <c r="AF1847" i="13" s="1"/>
  <c r="AE1846" i="13"/>
  <c r="AF1846" i="13" s="1"/>
  <c r="AE1845" i="13"/>
  <c r="AF1845" i="13" s="1"/>
  <c r="AE1844" i="13"/>
  <c r="AF1844" i="13" s="1"/>
  <c r="AE1843" i="13"/>
  <c r="AF1843" i="13" s="1"/>
  <c r="AE1842" i="13"/>
  <c r="AF1842" i="13" s="1"/>
  <c r="AE1841" i="13"/>
  <c r="AF1841" i="13" s="1"/>
  <c r="AE1840" i="13"/>
  <c r="AF1840" i="13" s="1"/>
  <c r="AE1839" i="13"/>
  <c r="AF1839" i="13" s="1"/>
  <c r="AE1837" i="13"/>
  <c r="AF1837" i="13" s="1"/>
  <c r="AE1836" i="13"/>
  <c r="AF1836" i="13" s="1"/>
  <c r="AE1835" i="13"/>
  <c r="AF1835" i="13" s="1"/>
  <c r="AE1834" i="13"/>
  <c r="AF1834" i="13" s="1"/>
  <c r="AE1833" i="13"/>
  <c r="AF1833" i="13" s="1"/>
  <c r="AE1832" i="13"/>
  <c r="AF1832" i="13" s="1"/>
  <c r="AE1831" i="13"/>
  <c r="AF1831" i="13" s="1"/>
  <c r="AE1830" i="13"/>
  <c r="AF1830" i="13" s="1"/>
  <c r="AE1829" i="13"/>
  <c r="AF1829" i="13" s="1"/>
  <c r="AE1828" i="13"/>
  <c r="AF1828" i="13" s="1"/>
  <c r="AE1826" i="13"/>
  <c r="AF1826" i="13" s="1"/>
  <c r="AE1823" i="13"/>
  <c r="AF1823" i="13" s="1"/>
  <c r="AE1822" i="13"/>
  <c r="AF1822" i="13" s="1"/>
  <c r="AE1821" i="13"/>
  <c r="AF1821" i="13" s="1"/>
  <c r="AE1820" i="13"/>
  <c r="AF1820" i="13" s="1"/>
  <c r="AE1819" i="13"/>
  <c r="AF1819" i="13" s="1"/>
  <c r="AE1818" i="13"/>
  <c r="AF1818" i="13" s="1"/>
  <c r="AE1817" i="13"/>
  <c r="AF1817" i="13" s="1"/>
  <c r="AE1816" i="13"/>
  <c r="AF1816" i="13" s="1"/>
  <c r="AE1815" i="13"/>
  <c r="AF1815" i="13" s="1"/>
  <c r="AE1814" i="13"/>
  <c r="AF1814" i="13" s="1"/>
  <c r="AE1813" i="13"/>
  <c r="AF1813" i="13" s="1"/>
  <c r="AE1812" i="13"/>
  <c r="AF1812" i="13" s="1"/>
  <c r="AE1811" i="13"/>
  <c r="AF1811" i="13" s="1"/>
  <c r="AE1810" i="13"/>
  <c r="AF1810" i="13" s="1"/>
  <c r="AE1809" i="13"/>
  <c r="AF1809" i="13" s="1"/>
  <c r="AE1808" i="13"/>
  <c r="AF1808" i="13" s="1"/>
  <c r="AE1807" i="13"/>
  <c r="AF1807" i="13" s="1"/>
  <c r="AE1806" i="13"/>
  <c r="AF1806" i="13" s="1"/>
  <c r="AE1805" i="13"/>
  <c r="AF1805" i="13" s="1"/>
  <c r="AE1804" i="13"/>
  <c r="AF1804" i="13" s="1"/>
  <c r="AE1803" i="13"/>
  <c r="AF1803" i="13" s="1"/>
  <c r="AE1802" i="13"/>
  <c r="AF1802" i="13" s="1"/>
  <c r="AE1801" i="13"/>
  <c r="AF1801" i="13" s="1"/>
  <c r="AE1800" i="13"/>
  <c r="AF1800" i="13" s="1"/>
  <c r="AE1799" i="13"/>
  <c r="AF1799" i="13" s="1"/>
  <c r="AE1798" i="13"/>
  <c r="AF1798" i="13" s="1"/>
  <c r="AE1797" i="13"/>
  <c r="AF1797" i="13" s="1"/>
  <c r="AE1796" i="13"/>
  <c r="AF1796" i="13" s="1"/>
  <c r="AE1795" i="13"/>
  <c r="AF1795" i="13" s="1"/>
  <c r="AE1794" i="13"/>
  <c r="AF1794" i="13" s="1"/>
  <c r="AE1793" i="13"/>
  <c r="AF1793" i="13" s="1"/>
  <c r="AE1792" i="13"/>
  <c r="AF1792" i="13" s="1"/>
  <c r="AE1791" i="13"/>
  <c r="AF1791" i="13" s="1"/>
  <c r="AE1789" i="13"/>
  <c r="AF1789" i="13" s="1"/>
  <c r="AE1788" i="13"/>
  <c r="AF1788" i="13" s="1"/>
  <c r="AE1787" i="13"/>
  <c r="AF1787" i="13" s="1"/>
  <c r="AE1786" i="13"/>
  <c r="AF1786" i="13" s="1"/>
  <c r="AE1785" i="13"/>
  <c r="AF1785" i="13" s="1"/>
  <c r="AE1784" i="13"/>
  <c r="AF1784" i="13" s="1"/>
  <c r="AE1782" i="13"/>
  <c r="AF1782" i="13" s="1"/>
  <c r="AE1781" i="13"/>
  <c r="AF1781" i="13" s="1"/>
  <c r="AE1780" i="13"/>
  <c r="AF1780" i="13" s="1"/>
  <c r="AE1779" i="13"/>
  <c r="AF1779" i="13" s="1"/>
  <c r="AE1778" i="13"/>
  <c r="AF1778" i="13" s="1"/>
  <c r="AE1777" i="13"/>
  <c r="AF1777" i="13" s="1"/>
  <c r="AE1776" i="13"/>
  <c r="AF1776" i="13" s="1"/>
  <c r="AE1774" i="13"/>
  <c r="AF1774" i="13" s="1"/>
  <c r="AE1773" i="13"/>
  <c r="AF1773" i="13" s="1"/>
  <c r="AE1772" i="13"/>
  <c r="AF1772" i="13" s="1"/>
  <c r="AE1771" i="13"/>
  <c r="AF1771" i="13" s="1"/>
  <c r="AE1770" i="13"/>
  <c r="AF1770" i="13" s="1"/>
  <c r="AE1768" i="13"/>
  <c r="AF1768" i="13" s="1"/>
  <c r="AE1767" i="13"/>
  <c r="AF1767" i="13" s="1"/>
  <c r="AE1766" i="13"/>
  <c r="AF1766" i="13" s="1"/>
  <c r="AE1765" i="13"/>
  <c r="AF1765" i="13" s="1"/>
  <c r="AE1764" i="13"/>
  <c r="AF1764" i="13" s="1"/>
  <c r="AE1763" i="13"/>
  <c r="AF1763" i="13" s="1"/>
  <c r="AE1762" i="13"/>
  <c r="AF1762" i="13" s="1"/>
  <c r="AE1761" i="13"/>
  <c r="AF1761" i="13" s="1"/>
  <c r="AE1760" i="13"/>
  <c r="AF1760" i="13" s="1"/>
  <c r="AE1759" i="13"/>
  <c r="AF1759" i="13" s="1"/>
  <c r="AE1758" i="13"/>
  <c r="AF1758" i="13" s="1"/>
  <c r="AE1757" i="13"/>
  <c r="AF1757" i="13" s="1"/>
  <c r="AE1756" i="13"/>
  <c r="AF1756" i="13" s="1"/>
  <c r="AE1755" i="13"/>
  <c r="AF1755" i="13" s="1"/>
  <c r="AE1754" i="13"/>
  <c r="AF1754" i="13" s="1"/>
  <c r="AE1753" i="13"/>
  <c r="AF1753" i="13" s="1"/>
  <c r="AE1752" i="13"/>
  <c r="AF1752" i="13" s="1"/>
  <c r="AE1751" i="13"/>
  <c r="AF1751" i="13" s="1"/>
  <c r="AE1750" i="13"/>
  <c r="AF1750" i="13" s="1"/>
  <c r="AE1749" i="13"/>
  <c r="AF1749" i="13" s="1"/>
  <c r="AE1748" i="13"/>
  <c r="AF1748" i="13" s="1"/>
  <c r="AE1747" i="13"/>
  <c r="AF1747" i="13" s="1"/>
  <c r="AE1746" i="13"/>
  <c r="AF1746" i="13" s="1"/>
  <c r="AE1745" i="13"/>
  <c r="AF1745" i="13" s="1"/>
  <c r="AE1744" i="13"/>
  <c r="AF1744" i="13" s="1"/>
  <c r="AE1743" i="13"/>
  <c r="AF1743" i="13" s="1"/>
  <c r="AE1742" i="13"/>
  <c r="AF1742" i="13" s="1"/>
  <c r="AE1741" i="13"/>
  <c r="AF1741" i="13" s="1"/>
  <c r="AE1739" i="13"/>
  <c r="AF1739" i="13" s="1"/>
  <c r="AE1738" i="13"/>
  <c r="AF1738" i="13" s="1"/>
  <c r="AE1737" i="13"/>
  <c r="AF1737" i="13" s="1"/>
  <c r="AE1736" i="13"/>
  <c r="AF1736" i="13" s="1"/>
  <c r="AE1735" i="13"/>
  <c r="AF1735" i="13" s="1"/>
  <c r="AE1734" i="13"/>
  <c r="AF1734" i="13" s="1"/>
  <c r="AE1733" i="13"/>
  <c r="AF1733" i="13" s="1"/>
  <c r="AE1732" i="13"/>
  <c r="AF1732" i="13" s="1"/>
  <c r="AE1731" i="13"/>
  <c r="AF1731" i="13" s="1"/>
  <c r="AE1730" i="13"/>
  <c r="AF1730" i="13" s="1"/>
  <c r="AE1729" i="13"/>
  <c r="AF1729" i="13" s="1"/>
  <c r="AE1728" i="13"/>
  <c r="AF1728" i="13" s="1"/>
  <c r="AE1727" i="13"/>
  <c r="AF1727" i="13" s="1"/>
  <c r="AE1726" i="13"/>
  <c r="AF1726" i="13" s="1"/>
  <c r="AE1724" i="13"/>
  <c r="AF1724" i="13" s="1"/>
  <c r="AE1723" i="13"/>
  <c r="AF1723" i="13" s="1"/>
  <c r="AE1722" i="13"/>
  <c r="AF1722" i="13" s="1"/>
  <c r="AE1721" i="13"/>
  <c r="AF1721" i="13" s="1"/>
  <c r="AE1720" i="13"/>
  <c r="AF1720" i="13" s="1"/>
  <c r="AE1719" i="13"/>
  <c r="AF1719" i="13" s="1"/>
  <c r="AE1718" i="13"/>
  <c r="AF1718" i="13" s="1"/>
  <c r="AE1717" i="13"/>
  <c r="AF1717" i="13" s="1"/>
  <c r="AE1716" i="13"/>
  <c r="AF1716" i="13" s="1"/>
  <c r="AE1715" i="13"/>
  <c r="AF1715" i="13" s="1"/>
  <c r="AE1713" i="13"/>
  <c r="AF1713" i="13" s="1"/>
  <c r="AE1710" i="13"/>
  <c r="AF1710" i="13" s="1"/>
  <c r="AE1709" i="13"/>
  <c r="AF1709" i="13" s="1"/>
  <c r="AE1708" i="13"/>
  <c r="AF1708" i="13" s="1"/>
  <c r="AE1707" i="13"/>
  <c r="AF1707" i="13" s="1"/>
  <c r="AE1706" i="13"/>
  <c r="AF1706" i="13" s="1"/>
  <c r="AE1705" i="13"/>
  <c r="AF1705" i="13" s="1"/>
  <c r="AE1704" i="13"/>
  <c r="AF1704" i="13" s="1"/>
  <c r="AE1703" i="13"/>
  <c r="AF1703" i="13" s="1"/>
  <c r="AE1702" i="13"/>
  <c r="AF1702" i="13" s="1"/>
  <c r="AE1701" i="13"/>
  <c r="AF1701" i="13" s="1"/>
  <c r="AE1700" i="13"/>
  <c r="AF1700" i="13" s="1"/>
  <c r="AE1699" i="13"/>
  <c r="AF1699" i="13" s="1"/>
  <c r="AE1698" i="13"/>
  <c r="AF1698" i="13" s="1"/>
  <c r="AE1697" i="13"/>
  <c r="AF1697" i="13" s="1"/>
  <c r="AE1696" i="13"/>
  <c r="AF1696" i="13" s="1"/>
  <c r="AE1695" i="13"/>
  <c r="AF1695" i="13" s="1"/>
  <c r="AE1694" i="13"/>
  <c r="AF1694" i="13" s="1"/>
  <c r="AE1693" i="13"/>
  <c r="AF1693" i="13" s="1"/>
  <c r="AE1692" i="13"/>
  <c r="AF1692" i="13" s="1"/>
  <c r="AE1691" i="13"/>
  <c r="AF1691" i="13" s="1"/>
  <c r="AE1690" i="13"/>
  <c r="AF1690" i="13" s="1"/>
  <c r="AE1689" i="13"/>
  <c r="AF1689" i="13" s="1"/>
  <c r="AE1688" i="13"/>
  <c r="AF1688" i="13" s="1"/>
  <c r="AE1687" i="13"/>
  <c r="AF1687" i="13" s="1"/>
  <c r="AE1686" i="13"/>
  <c r="AF1686" i="13" s="1"/>
  <c r="AE1685" i="13"/>
  <c r="AF1685" i="13" s="1"/>
  <c r="AE1684" i="13"/>
  <c r="AF1684" i="13" s="1"/>
  <c r="AE1683" i="13"/>
  <c r="AF1683" i="13" s="1"/>
  <c r="AE1682" i="13"/>
  <c r="AF1682" i="13" s="1"/>
  <c r="AE1681" i="13"/>
  <c r="AF1681" i="13" s="1"/>
  <c r="AE1680" i="13"/>
  <c r="AF1680" i="13" s="1"/>
  <c r="AE1679" i="13"/>
  <c r="AF1679" i="13" s="1"/>
  <c r="AE1678" i="13"/>
  <c r="AF1678" i="13" s="1"/>
  <c r="AE1676" i="13"/>
  <c r="AF1676" i="13" s="1"/>
  <c r="AE1675" i="13"/>
  <c r="AF1675" i="13" s="1"/>
  <c r="AE1674" i="13"/>
  <c r="AF1674" i="13" s="1"/>
  <c r="AE1673" i="13"/>
  <c r="AF1673" i="13" s="1"/>
  <c r="AE1672" i="13"/>
  <c r="AF1672" i="13" s="1"/>
  <c r="AE1671" i="13"/>
  <c r="AF1671" i="13" s="1"/>
  <c r="AE1669" i="13"/>
  <c r="AF1669" i="13" s="1"/>
  <c r="AE1668" i="13"/>
  <c r="AF1668" i="13" s="1"/>
  <c r="AE1667" i="13"/>
  <c r="AF1667" i="13" s="1"/>
  <c r="AE1666" i="13"/>
  <c r="AF1666" i="13" s="1"/>
  <c r="AE1665" i="13"/>
  <c r="AF1665" i="13" s="1"/>
  <c r="AE1664" i="13"/>
  <c r="AF1664" i="13" s="1"/>
  <c r="AE1663" i="13"/>
  <c r="AF1663" i="13" s="1"/>
  <c r="AE1661" i="13"/>
  <c r="AF1661" i="13" s="1"/>
  <c r="AE1660" i="13"/>
  <c r="AF1660" i="13" s="1"/>
  <c r="AE1659" i="13"/>
  <c r="AF1659" i="13" s="1"/>
  <c r="AE1658" i="13"/>
  <c r="AF1658" i="13" s="1"/>
  <c r="AE1657" i="13"/>
  <c r="AF1657" i="13" s="1"/>
  <c r="AE1655" i="13"/>
  <c r="AF1655" i="13" s="1"/>
  <c r="AE1654" i="13"/>
  <c r="AF1654" i="13" s="1"/>
  <c r="AE1653" i="13"/>
  <c r="AF1653" i="13" s="1"/>
  <c r="AE1652" i="13"/>
  <c r="AF1652" i="13" s="1"/>
  <c r="AE1651" i="13"/>
  <c r="AF1651" i="13" s="1"/>
  <c r="AE1650" i="13"/>
  <c r="AF1650" i="13" s="1"/>
  <c r="AE1649" i="13"/>
  <c r="AF1649" i="13" s="1"/>
  <c r="AE1648" i="13"/>
  <c r="AF1648" i="13" s="1"/>
  <c r="AE1647" i="13"/>
  <c r="AF1647" i="13" s="1"/>
  <c r="AE1646" i="13"/>
  <c r="AF1646" i="13" s="1"/>
  <c r="AE1645" i="13"/>
  <c r="AF1645" i="13" s="1"/>
  <c r="AE1644" i="13"/>
  <c r="AF1644" i="13" s="1"/>
  <c r="AE1643" i="13"/>
  <c r="AF1643" i="13" s="1"/>
  <c r="AE1642" i="13"/>
  <c r="AF1642" i="13" s="1"/>
  <c r="AE1641" i="13"/>
  <c r="AF1641" i="13" s="1"/>
  <c r="AE1640" i="13"/>
  <c r="AF1640" i="13" s="1"/>
  <c r="AE1639" i="13"/>
  <c r="AF1639" i="13" s="1"/>
  <c r="AE1638" i="13"/>
  <c r="AF1638" i="13" s="1"/>
  <c r="AE1637" i="13"/>
  <c r="AF1637" i="13" s="1"/>
  <c r="AE1636" i="13"/>
  <c r="AF1636" i="13" s="1"/>
  <c r="AE1635" i="13"/>
  <c r="AF1635" i="13" s="1"/>
  <c r="AE1634" i="13"/>
  <c r="AF1634" i="13" s="1"/>
  <c r="AE1633" i="13"/>
  <c r="AF1633" i="13" s="1"/>
  <c r="AE1632" i="13"/>
  <c r="AF1632" i="13" s="1"/>
  <c r="AE1631" i="13"/>
  <c r="AF1631" i="13" s="1"/>
  <c r="AE1630" i="13"/>
  <c r="AF1630" i="13" s="1"/>
  <c r="AE1629" i="13"/>
  <c r="AF1629" i="13" s="1"/>
  <c r="AE1628" i="13"/>
  <c r="AF1628" i="13" s="1"/>
  <c r="AE1626" i="13"/>
  <c r="AF1626" i="13" s="1"/>
  <c r="AE1625" i="13"/>
  <c r="AF1625" i="13" s="1"/>
  <c r="AE1624" i="13"/>
  <c r="AF1624" i="13" s="1"/>
  <c r="AE1623" i="13"/>
  <c r="AF1623" i="13" s="1"/>
  <c r="AE1622" i="13"/>
  <c r="AF1622" i="13" s="1"/>
  <c r="AE1621" i="13"/>
  <c r="AF1621" i="13" s="1"/>
  <c r="AE1620" i="13"/>
  <c r="AF1620" i="13" s="1"/>
  <c r="AE1619" i="13"/>
  <c r="AF1619" i="13" s="1"/>
  <c r="AE1618" i="13"/>
  <c r="AF1618" i="13" s="1"/>
  <c r="AE1617" i="13"/>
  <c r="AF1617" i="13" s="1"/>
  <c r="AE1616" i="13"/>
  <c r="AF1616" i="13" s="1"/>
  <c r="AE1615" i="13"/>
  <c r="AF1615" i="13" s="1"/>
  <c r="AE1614" i="13"/>
  <c r="AF1614" i="13" s="1"/>
  <c r="AE1613" i="13"/>
  <c r="AF1613" i="13" s="1"/>
  <c r="AE1611" i="13"/>
  <c r="AF1611" i="13" s="1"/>
  <c r="AE1610" i="13"/>
  <c r="AF1610" i="13" s="1"/>
  <c r="AE1609" i="13"/>
  <c r="AF1609" i="13" s="1"/>
  <c r="AE1608" i="13"/>
  <c r="AF1608" i="13" s="1"/>
  <c r="AE1607" i="13"/>
  <c r="AF1607" i="13" s="1"/>
  <c r="AE1606" i="13"/>
  <c r="AF1606" i="13" s="1"/>
  <c r="AE1605" i="13"/>
  <c r="AF1605" i="13" s="1"/>
  <c r="AE1604" i="13"/>
  <c r="AF1604" i="13" s="1"/>
  <c r="AE1603" i="13"/>
  <c r="AF1603" i="13" s="1"/>
  <c r="AE1602" i="13"/>
  <c r="AF1602" i="13" s="1"/>
  <c r="AE1600" i="13"/>
  <c r="AF1600" i="13" s="1"/>
  <c r="AE1597" i="13"/>
  <c r="AF1597" i="13" s="1"/>
  <c r="AE1596" i="13"/>
  <c r="AF1596" i="13" s="1"/>
  <c r="AE1595" i="13"/>
  <c r="AF1595" i="13" s="1"/>
  <c r="AE1594" i="13"/>
  <c r="AF1594" i="13" s="1"/>
  <c r="AE1593" i="13"/>
  <c r="AF1593" i="13" s="1"/>
  <c r="AE1592" i="13"/>
  <c r="AF1592" i="13" s="1"/>
  <c r="AE1591" i="13"/>
  <c r="AF1591" i="13" s="1"/>
  <c r="AE1590" i="13"/>
  <c r="AF1590" i="13" s="1"/>
  <c r="AE1589" i="13"/>
  <c r="AF1589" i="13" s="1"/>
  <c r="AE1588" i="13"/>
  <c r="AF1588" i="13" s="1"/>
  <c r="AE1587" i="13"/>
  <c r="AF1587" i="13" s="1"/>
  <c r="AE1586" i="13"/>
  <c r="AF1586" i="13" s="1"/>
  <c r="AE1585" i="13"/>
  <c r="AF1585" i="13" s="1"/>
  <c r="AE1584" i="13"/>
  <c r="AF1584" i="13" s="1"/>
  <c r="AE1583" i="13"/>
  <c r="AF1583" i="13" s="1"/>
  <c r="AE1582" i="13"/>
  <c r="AF1582" i="13" s="1"/>
  <c r="AE1581" i="13"/>
  <c r="AF1581" i="13" s="1"/>
  <c r="AE1580" i="13"/>
  <c r="AF1580" i="13" s="1"/>
  <c r="AE1579" i="13"/>
  <c r="AF1579" i="13" s="1"/>
  <c r="AE1578" i="13"/>
  <c r="AF1578" i="13" s="1"/>
  <c r="AE1577" i="13"/>
  <c r="AF1577" i="13" s="1"/>
  <c r="AE1576" i="13"/>
  <c r="AF1576" i="13" s="1"/>
  <c r="AE1575" i="13"/>
  <c r="AF1575" i="13" s="1"/>
  <c r="AE1574" i="13"/>
  <c r="AF1574" i="13" s="1"/>
  <c r="AE1573" i="13"/>
  <c r="AF1573" i="13" s="1"/>
  <c r="AE1572" i="13"/>
  <c r="AF1572" i="13" s="1"/>
  <c r="AE1571" i="13"/>
  <c r="AF1571" i="13" s="1"/>
  <c r="AE1570" i="13"/>
  <c r="AF1570" i="13" s="1"/>
  <c r="AE1569" i="13"/>
  <c r="AF1569" i="13" s="1"/>
  <c r="AE1568" i="13"/>
  <c r="AF1568" i="13" s="1"/>
  <c r="AE1567" i="13"/>
  <c r="AF1567" i="13" s="1"/>
  <c r="AE1566" i="13"/>
  <c r="AF1566" i="13" s="1"/>
  <c r="AE1565" i="13"/>
  <c r="AF1565" i="13" s="1"/>
  <c r="AE1563" i="13"/>
  <c r="AF1563" i="13" s="1"/>
  <c r="AE1562" i="13"/>
  <c r="AF1562" i="13" s="1"/>
  <c r="AE1561" i="13"/>
  <c r="AF1561" i="13" s="1"/>
  <c r="AE1560" i="13"/>
  <c r="AF1560" i="13" s="1"/>
  <c r="AE1559" i="13"/>
  <c r="AF1559" i="13" s="1"/>
  <c r="AE1558" i="13"/>
  <c r="AF1558" i="13" s="1"/>
  <c r="AE1556" i="13"/>
  <c r="AF1556" i="13" s="1"/>
  <c r="AE1555" i="13"/>
  <c r="AF1555" i="13" s="1"/>
  <c r="AE1554" i="13"/>
  <c r="AF1554" i="13" s="1"/>
  <c r="AE1553" i="13"/>
  <c r="AF1553" i="13" s="1"/>
  <c r="AE1552" i="13"/>
  <c r="AF1552" i="13" s="1"/>
  <c r="AE1551" i="13"/>
  <c r="AF1551" i="13" s="1"/>
  <c r="AE1550" i="13"/>
  <c r="AF1550" i="13" s="1"/>
  <c r="AE1548" i="13"/>
  <c r="AF1548" i="13" s="1"/>
  <c r="AE1547" i="13"/>
  <c r="AF1547" i="13" s="1"/>
  <c r="AE1546" i="13"/>
  <c r="AF1546" i="13" s="1"/>
  <c r="AE1545" i="13"/>
  <c r="AF1545" i="13" s="1"/>
  <c r="AE1544" i="13"/>
  <c r="AF1544" i="13" s="1"/>
  <c r="AE1542" i="13"/>
  <c r="AF1542" i="13" s="1"/>
  <c r="AE1541" i="13"/>
  <c r="AF1541" i="13" s="1"/>
  <c r="AE1540" i="13"/>
  <c r="AF1540" i="13" s="1"/>
  <c r="AE1539" i="13"/>
  <c r="AF1539" i="13" s="1"/>
  <c r="AE1538" i="13"/>
  <c r="AF1538" i="13" s="1"/>
  <c r="AE1537" i="13"/>
  <c r="AF1537" i="13" s="1"/>
  <c r="AE1536" i="13"/>
  <c r="AF1536" i="13" s="1"/>
  <c r="AE1535" i="13"/>
  <c r="AF1535" i="13" s="1"/>
  <c r="AE1534" i="13"/>
  <c r="AF1534" i="13" s="1"/>
  <c r="AE1533" i="13"/>
  <c r="AF1533" i="13" s="1"/>
  <c r="AE1532" i="13"/>
  <c r="AF1532" i="13" s="1"/>
  <c r="AE1531" i="13"/>
  <c r="AF1531" i="13" s="1"/>
  <c r="AE1530" i="13"/>
  <c r="AF1530" i="13" s="1"/>
  <c r="AE1529" i="13"/>
  <c r="AF1529" i="13" s="1"/>
  <c r="AE1528" i="13"/>
  <c r="AF1528" i="13" s="1"/>
  <c r="AE1527" i="13"/>
  <c r="AF1527" i="13" s="1"/>
  <c r="AE1526" i="13"/>
  <c r="AF1526" i="13" s="1"/>
  <c r="AE1525" i="13"/>
  <c r="AF1525" i="13" s="1"/>
  <c r="AE1524" i="13"/>
  <c r="AF1524" i="13" s="1"/>
  <c r="AE1523" i="13"/>
  <c r="AF1523" i="13" s="1"/>
  <c r="AE1522" i="13"/>
  <c r="AF1522" i="13" s="1"/>
  <c r="AE1521" i="13"/>
  <c r="AF1521" i="13" s="1"/>
  <c r="AE1520" i="13"/>
  <c r="AF1520" i="13" s="1"/>
  <c r="AE1519" i="13"/>
  <c r="AF1519" i="13" s="1"/>
  <c r="AE1518" i="13"/>
  <c r="AF1518" i="13" s="1"/>
  <c r="AE1517" i="13"/>
  <c r="AF1517" i="13" s="1"/>
  <c r="AE1516" i="13"/>
  <c r="AF1516" i="13" s="1"/>
  <c r="AE1515" i="13"/>
  <c r="AF1515" i="13" s="1"/>
  <c r="AE1513" i="13"/>
  <c r="AF1513" i="13" s="1"/>
  <c r="AE1512" i="13"/>
  <c r="AF1512" i="13" s="1"/>
  <c r="AE1511" i="13"/>
  <c r="AF1511" i="13" s="1"/>
  <c r="AE1510" i="13"/>
  <c r="AF1510" i="13" s="1"/>
  <c r="AE1509" i="13"/>
  <c r="AF1509" i="13" s="1"/>
  <c r="AE1508" i="13"/>
  <c r="AF1508" i="13" s="1"/>
  <c r="AE1507" i="13"/>
  <c r="AF1507" i="13" s="1"/>
  <c r="AE1506" i="13"/>
  <c r="AF1506" i="13" s="1"/>
  <c r="AE1505" i="13"/>
  <c r="AF1505" i="13" s="1"/>
  <c r="AE1504" i="13"/>
  <c r="AF1504" i="13" s="1"/>
  <c r="AE1503" i="13"/>
  <c r="AF1503" i="13" s="1"/>
  <c r="AE1502" i="13"/>
  <c r="AF1502" i="13" s="1"/>
  <c r="AE1501" i="13"/>
  <c r="AF1501" i="13" s="1"/>
  <c r="AE1500" i="13"/>
  <c r="AF1500" i="13" s="1"/>
  <c r="AE1498" i="13"/>
  <c r="AF1498" i="13" s="1"/>
  <c r="AE1497" i="13"/>
  <c r="AF1497" i="13" s="1"/>
  <c r="AE1496" i="13"/>
  <c r="AF1496" i="13" s="1"/>
  <c r="AE1495" i="13"/>
  <c r="AF1495" i="13" s="1"/>
  <c r="AE1494" i="13"/>
  <c r="AF1494" i="13" s="1"/>
  <c r="AE1493" i="13"/>
  <c r="AF1493" i="13" s="1"/>
  <c r="AE1492" i="13"/>
  <c r="AF1492" i="13" s="1"/>
  <c r="AE1491" i="13"/>
  <c r="AF1491" i="13" s="1"/>
  <c r="AE1490" i="13"/>
  <c r="AF1490" i="13" s="1"/>
  <c r="AE1489" i="13"/>
  <c r="AF1489" i="13" s="1"/>
  <c r="AE1487" i="13"/>
  <c r="AF1487" i="13" s="1"/>
  <c r="AE1484" i="13"/>
  <c r="AF1484" i="13" s="1"/>
  <c r="AE1483" i="13"/>
  <c r="AF1483" i="13" s="1"/>
  <c r="AE1482" i="13"/>
  <c r="AF1482" i="13" s="1"/>
  <c r="AE1481" i="13"/>
  <c r="AF1481" i="13" s="1"/>
  <c r="AE1480" i="13"/>
  <c r="AF1480" i="13" s="1"/>
  <c r="AE1479" i="13"/>
  <c r="AF1479" i="13" s="1"/>
  <c r="AE1478" i="13"/>
  <c r="AF1478" i="13" s="1"/>
  <c r="AE1477" i="13"/>
  <c r="AF1477" i="13" s="1"/>
  <c r="AE1476" i="13"/>
  <c r="AF1476" i="13" s="1"/>
  <c r="AE1475" i="13"/>
  <c r="AF1475" i="13" s="1"/>
  <c r="AE1474" i="13"/>
  <c r="AF1474" i="13" s="1"/>
  <c r="AE1473" i="13"/>
  <c r="AF1473" i="13" s="1"/>
  <c r="AE1472" i="13"/>
  <c r="AF1472" i="13" s="1"/>
  <c r="AE1471" i="13"/>
  <c r="AF1471" i="13" s="1"/>
  <c r="AE1470" i="13"/>
  <c r="AF1470" i="13" s="1"/>
  <c r="AE1469" i="13"/>
  <c r="AF1469" i="13" s="1"/>
  <c r="AE1468" i="13"/>
  <c r="AF1468" i="13" s="1"/>
  <c r="AE1467" i="13"/>
  <c r="AF1467" i="13" s="1"/>
  <c r="AE1466" i="13"/>
  <c r="AF1466" i="13" s="1"/>
  <c r="AE1465" i="13"/>
  <c r="AF1465" i="13" s="1"/>
  <c r="AE1464" i="13"/>
  <c r="AF1464" i="13" s="1"/>
  <c r="AE1463" i="13"/>
  <c r="AF1463" i="13" s="1"/>
  <c r="AE1462" i="13"/>
  <c r="AF1462" i="13" s="1"/>
  <c r="AE1461" i="13"/>
  <c r="AF1461" i="13" s="1"/>
  <c r="AE1460" i="13"/>
  <c r="AF1460" i="13" s="1"/>
  <c r="AE1459" i="13"/>
  <c r="AF1459" i="13" s="1"/>
  <c r="AE1458" i="13"/>
  <c r="AF1458" i="13" s="1"/>
  <c r="AE1457" i="13"/>
  <c r="AF1457" i="13" s="1"/>
  <c r="AE1456" i="13"/>
  <c r="AF1456" i="13" s="1"/>
  <c r="AE1455" i="13"/>
  <c r="AF1455" i="13" s="1"/>
  <c r="AE1454" i="13"/>
  <c r="AF1454" i="13" s="1"/>
  <c r="AE1453" i="13"/>
  <c r="AF1453" i="13" s="1"/>
  <c r="AE1452" i="13"/>
  <c r="AF1452" i="13" s="1"/>
  <c r="AE1450" i="13"/>
  <c r="AF1450" i="13" s="1"/>
  <c r="AE1449" i="13"/>
  <c r="AF1449" i="13" s="1"/>
  <c r="AE1448" i="13"/>
  <c r="AF1448" i="13" s="1"/>
  <c r="AE1447" i="13"/>
  <c r="AF1447" i="13" s="1"/>
  <c r="AE1446" i="13"/>
  <c r="AF1446" i="13" s="1"/>
  <c r="AE1445" i="13"/>
  <c r="AF1445" i="13" s="1"/>
  <c r="AE1443" i="13"/>
  <c r="AF1443" i="13" s="1"/>
  <c r="AE1442" i="13"/>
  <c r="AF1442" i="13" s="1"/>
  <c r="AE1441" i="13"/>
  <c r="AF1441" i="13" s="1"/>
  <c r="AE1440" i="13"/>
  <c r="AF1440" i="13" s="1"/>
  <c r="AE1439" i="13"/>
  <c r="AF1439" i="13" s="1"/>
  <c r="AE1438" i="13"/>
  <c r="AF1438" i="13" s="1"/>
  <c r="AE1437" i="13"/>
  <c r="AF1437" i="13" s="1"/>
  <c r="AE1435" i="13"/>
  <c r="AF1435" i="13" s="1"/>
  <c r="AE1434" i="13"/>
  <c r="AF1434" i="13" s="1"/>
  <c r="AE1433" i="13"/>
  <c r="AF1433" i="13" s="1"/>
  <c r="AE1432" i="13"/>
  <c r="AF1432" i="13" s="1"/>
  <c r="AE1431" i="13"/>
  <c r="AF1431" i="13" s="1"/>
  <c r="AE1429" i="13"/>
  <c r="AF1429" i="13" s="1"/>
  <c r="AE1428" i="13"/>
  <c r="AF1428" i="13" s="1"/>
  <c r="AE1427" i="13"/>
  <c r="AF1427" i="13" s="1"/>
  <c r="AE1426" i="13"/>
  <c r="AF1426" i="13" s="1"/>
  <c r="AE1425" i="13"/>
  <c r="AF1425" i="13" s="1"/>
  <c r="AE1424" i="13"/>
  <c r="AF1424" i="13" s="1"/>
  <c r="AE1423" i="13"/>
  <c r="AF1423" i="13" s="1"/>
  <c r="AE1422" i="13"/>
  <c r="AF1422" i="13" s="1"/>
  <c r="AE1421" i="13"/>
  <c r="AF1421" i="13" s="1"/>
  <c r="AE1420" i="13"/>
  <c r="AF1420" i="13" s="1"/>
  <c r="AE1419" i="13"/>
  <c r="AF1419" i="13" s="1"/>
  <c r="AE1418" i="13"/>
  <c r="AF1418" i="13" s="1"/>
  <c r="AE1417" i="13"/>
  <c r="AF1417" i="13" s="1"/>
  <c r="AE1416" i="13"/>
  <c r="AF1416" i="13" s="1"/>
  <c r="AE1415" i="13"/>
  <c r="AF1415" i="13" s="1"/>
  <c r="AE1414" i="13"/>
  <c r="AF1414" i="13" s="1"/>
  <c r="AE1413" i="13"/>
  <c r="AF1413" i="13" s="1"/>
  <c r="AE1412" i="13"/>
  <c r="AF1412" i="13" s="1"/>
  <c r="AE1411" i="13"/>
  <c r="AF1411" i="13" s="1"/>
  <c r="AE1410" i="13"/>
  <c r="AF1410" i="13" s="1"/>
  <c r="AE1409" i="13"/>
  <c r="AF1409" i="13" s="1"/>
  <c r="AE1408" i="13"/>
  <c r="AF1408" i="13" s="1"/>
  <c r="AE1407" i="13"/>
  <c r="AF1407" i="13" s="1"/>
  <c r="AE1406" i="13"/>
  <c r="AF1406" i="13" s="1"/>
  <c r="AE1405" i="13"/>
  <c r="AF1405" i="13" s="1"/>
  <c r="AE1404" i="13"/>
  <c r="AF1404" i="13" s="1"/>
  <c r="AE1403" i="13"/>
  <c r="AF1403" i="13" s="1"/>
  <c r="AE1402" i="13"/>
  <c r="AF1402" i="13" s="1"/>
  <c r="AE1400" i="13"/>
  <c r="AF1400" i="13" s="1"/>
  <c r="AE1399" i="13"/>
  <c r="AF1399" i="13" s="1"/>
  <c r="AE1398" i="13"/>
  <c r="AF1398" i="13" s="1"/>
  <c r="AE1397" i="13"/>
  <c r="AF1397" i="13" s="1"/>
  <c r="AE1396" i="13"/>
  <c r="AF1396" i="13" s="1"/>
  <c r="AE1395" i="13"/>
  <c r="AF1395" i="13" s="1"/>
  <c r="AE1394" i="13"/>
  <c r="AF1394" i="13" s="1"/>
  <c r="AE1393" i="13"/>
  <c r="AF1393" i="13" s="1"/>
  <c r="AE1392" i="13"/>
  <c r="AF1392" i="13" s="1"/>
  <c r="AE1391" i="13"/>
  <c r="AF1391" i="13" s="1"/>
  <c r="AE1390" i="13"/>
  <c r="AF1390" i="13" s="1"/>
  <c r="AE1389" i="13"/>
  <c r="AF1389" i="13" s="1"/>
  <c r="AE1388" i="13"/>
  <c r="AF1388" i="13" s="1"/>
  <c r="AE1387" i="13"/>
  <c r="AF1387" i="13" s="1"/>
  <c r="AE1385" i="13"/>
  <c r="AF1385" i="13" s="1"/>
  <c r="AE1384" i="13"/>
  <c r="AF1384" i="13" s="1"/>
  <c r="AE1383" i="13"/>
  <c r="AF1383" i="13" s="1"/>
  <c r="AE1382" i="13"/>
  <c r="AF1382" i="13" s="1"/>
  <c r="AE1381" i="13"/>
  <c r="AF1381" i="13" s="1"/>
  <c r="AE1380" i="13"/>
  <c r="AF1380" i="13" s="1"/>
  <c r="AE1379" i="13"/>
  <c r="AF1379" i="13" s="1"/>
  <c r="AE1378" i="13"/>
  <c r="AF1378" i="13" s="1"/>
  <c r="AE1377" i="13"/>
  <c r="AF1377" i="13" s="1"/>
  <c r="AE1376" i="13"/>
  <c r="AF1376" i="13" s="1"/>
  <c r="AE1374" i="13"/>
  <c r="AF1374" i="13" s="1"/>
  <c r="AE1371" i="13"/>
  <c r="AF1371" i="13" s="1"/>
  <c r="AE1370" i="13"/>
  <c r="AF1370" i="13" s="1"/>
  <c r="AE1369" i="13"/>
  <c r="AF1369" i="13" s="1"/>
  <c r="AE1368" i="13"/>
  <c r="AF1368" i="13" s="1"/>
  <c r="AE1367" i="13"/>
  <c r="AF1367" i="13" s="1"/>
  <c r="AE1366" i="13"/>
  <c r="AF1366" i="13" s="1"/>
  <c r="AE1365" i="13"/>
  <c r="AF1365" i="13" s="1"/>
  <c r="AE1364" i="13"/>
  <c r="AF1364" i="13" s="1"/>
  <c r="AE1363" i="13"/>
  <c r="AF1363" i="13" s="1"/>
  <c r="AE1362" i="13"/>
  <c r="AF1362" i="13" s="1"/>
  <c r="AE1361" i="13"/>
  <c r="AF1361" i="13" s="1"/>
  <c r="AE1360" i="13"/>
  <c r="AF1360" i="13" s="1"/>
  <c r="AE1359" i="13"/>
  <c r="AF1359" i="13" s="1"/>
  <c r="AE1358" i="13"/>
  <c r="AF1358" i="13" s="1"/>
  <c r="AE1357" i="13"/>
  <c r="AF1357" i="13" s="1"/>
  <c r="AE1356" i="13"/>
  <c r="AF1356" i="13" s="1"/>
  <c r="AE1355" i="13"/>
  <c r="AF1355" i="13" s="1"/>
  <c r="AE1354" i="13"/>
  <c r="AF1354" i="13" s="1"/>
  <c r="AE1353" i="13"/>
  <c r="AF1353" i="13" s="1"/>
  <c r="AE1352" i="13"/>
  <c r="AF1352" i="13" s="1"/>
  <c r="AE1351" i="13"/>
  <c r="AF1351" i="13" s="1"/>
  <c r="AE1350" i="13"/>
  <c r="AF1350" i="13" s="1"/>
  <c r="AE1349" i="13"/>
  <c r="AF1349" i="13" s="1"/>
  <c r="AE1348" i="13"/>
  <c r="AF1348" i="13" s="1"/>
  <c r="AE1347" i="13"/>
  <c r="AF1347" i="13" s="1"/>
  <c r="AE1346" i="13"/>
  <c r="AF1346" i="13" s="1"/>
  <c r="AE1345" i="13"/>
  <c r="AF1345" i="13" s="1"/>
  <c r="AE1344" i="13"/>
  <c r="AF1344" i="13" s="1"/>
  <c r="AE1343" i="13"/>
  <c r="AF1343" i="13" s="1"/>
  <c r="AE1342" i="13"/>
  <c r="AF1342" i="13" s="1"/>
  <c r="AE1341" i="13"/>
  <c r="AF1341" i="13" s="1"/>
  <c r="AE1340" i="13"/>
  <c r="AF1340" i="13" s="1"/>
  <c r="AE1339" i="13"/>
  <c r="AF1339" i="13" s="1"/>
  <c r="AE1337" i="13"/>
  <c r="AF1337" i="13" s="1"/>
  <c r="AE1336" i="13"/>
  <c r="AF1336" i="13" s="1"/>
  <c r="AE1335" i="13"/>
  <c r="AF1335" i="13" s="1"/>
  <c r="AE1334" i="13"/>
  <c r="AF1334" i="13" s="1"/>
  <c r="AE1333" i="13"/>
  <c r="AF1333" i="13" s="1"/>
  <c r="AE1332" i="13"/>
  <c r="AF1332" i="13" s="1"/>
  <c r="AE1330" i="13"/>
  <c r="AF1330" i="13" s="1"/>
  <c r="AE1329" i="13"/>
  <c r="AF1329" i="13" s="1"/>
  <c r="AE1328" i="13"/>
  <c r="AF1328" i="13" s="1"/>
  <c r="AE1327" i="13"/>
  <c r="AF1327" i="13" s="1"/>
  <c r="AE1326" i="13"/>
  <c r="AF1326" i="13" s="1"/>
  <c r="AE1325" i="13"/>
  <c r="AF1325" i="13" s="1"/>
  <c r="AE1324" i="13"/>
  <c r="AF1324" i="13" s="1"/>
  <c r="AE1322" i="13"/>
  <c r="AF1322" i="13" s="1"/>
  <c r="AE1321" i="13"/>
  <c r="AF1321" i="13" s="1"/>
  <c r="AE1320" i="13"/>
  <c r="AF1320" i="13" s="1"/>
  <c r="AE1319" i="13"/>
  <c r="AF1319" i="13" s="1"/>
  <c r="AE1318" i="13"/>
  <c r="AF1318" i="13" s="1"/>
  <c r="AE1316" i="13"/>
  <c r="AF1316" i="13" s="1"/>
  <c r="AE1315" i="13"/>
  <c r="AF1315" i="13" s="1"/>
  <c r="AE1314" i="13"/>
  <c r="AF1314" i="13" s="1"/>
  <c r="AE1313" i="13"/>
  <c r="AF1313" i="13" s="1"/>
  <c r="AE1312" i="13"/>
  <c r="AF1312" i="13" s="1"/>
  <c r="AE1311" i="13"/>
  <c r="AF1311" i="13" s="1"/>
  <c r="AE1310" i="13"/>
  <c r="AF1310" i="13" s="1"/>
  <c r="AE1309" i="13"/>
  <c r="AF1309" i="13" s="1"/>
  <c r="AE1308" i="13"/>
  <c r="AF1308" i="13" s="1"/>
  <c r="AE1307" i="13"/>
  <c r="AF1307" i="13" s="1"/>
  <c r="AE1306" i="13"/>
  <c r="AF1306" i="13" s="1"/>
  <c r="AE1305" i="13"/>
  <c r="AF1305" i="13" s="1"/>
  <c r="AE1304" i="13"/>
  <c r="AF1304" i="13" s="1"/>
  <c r="AE1303" i="13"/>
  <c r="AF1303" i="13" s="1"/>
  <c r="AE1302" i="13"/>
  <c r="AF1302" i="13" s="1"/>
  <c r="AE1301" i="13"/>
  <c r="AF1301" i="13" s="1"/>
  <c r="AE1300" i="13"/>
  <c r="AF1300" i="13" s="1"/>
  <c r="AE1299" i="13"/>
  <c r="AF1299" i="13" s="1"/>
  <c r="AE1298" i="13"/>
  <c r="AF1298" i="13" s="1"/>
  <c r="AE1297" i="13"/>
  <c r="AF1297" i="13" s="1"/>
  <c r="AE1296" i="13"/>
  <c r="AF1296" i="13" s="1"/>
  <c r="AE1295" i="13"/>
  <c r="AF1295" i="13" s="1"/>
  <c r="AE1294" i="13"/>
  <c r="AF1294" i="13" s="1"/>
  <c r="AE1293" i="13"/>
  <c r="AF1293" i="13" s="1"/>
  <c r="AE1292" i="13"/>
  <c r="AF1292" i="13" s="1"/>
  <c r="AE1291" i="13"/>
  <c r="AF1291" i="13" s="1"/>
  <c r="AE1290" i="13"/>
  <c r="AF1290" i="13" s="1"/>
  <c r="AE1289" i="13"/>
  <c r="AF1289" i="13" s="1"/>
  <c r="AE1287" i="13"/>
  <c r="AF1287" i="13" s="1"/>
  <c r="AE1286" i="13"/>
  <c r="AF1286" i="13" s="1"/>
  <c r="AE1285" i="13"/>
  <c r="AF1285" i="13" s="1"/>
  <c r="AE1284" i="13"/>
  <c r="AF1284" i="13" s="1"/>
  <c r="AE1283" i="13"/>
  <c r="AF1283" i="13" s="1"/>
  <c r="AE1282" i="13"/>
  <c r="AF1282" i="13" s="1"/>
  <c r="AE1281" i="13"/>
  <c r="AF1281" i="13" s="1"/>
  <c r="AE1280" i="13"/>
  <c r="AF1280" i="13" s="1"/>
  <c r="AE1279" i="13"/>
  <c r="AF1279" i="13" s="1"/>
  <c r="AE1278" i="13"/>
  <c r="AF1278" i="13" s="1"/>
  <c r="AE1277" i="13"/>
  <c r="AF1277" i="13" s="1"/>
  <c r="AE1276" i="13"/>
  <c r="AF1276" i="13" s="1"/>
  <c r="AE1275" i="13"/>
  <c r="AF1275" i="13" s="1"/>
  <c r="AE1274" i="13"/>
  <c r="AF1274" i="13" s="1"/>
  <c r="AE1272" i="13"/>
  <c r="AF1272" i="13" s="1"/>
  <c r="AE1271" i="13"/>
  <c r="AF1271" i="13" s="1"/>
  <c r="AE1270" i="13"/>
  <c r="AF1270" i="13" s="1"/>
  <c r="AE1269" i="13"/>
  <c r="AF1269" i="13" s="1"/>
  <c r="AE1268" i="13"/>
  <c r="AF1268" i="13" s="1"/>
  <c r="AE1267" i="13"/>
  <c r="AF1267" i="13" s="1"/>
  <c r="AE1266" i="13"/>
  <c r="AF1266" i="13" s="1"/>
  <c r="AE1265" i="13"/>
  <c r="AF1265" i="13" s="1"/>
  <c r="AE1264" i="13"/>
  <c r="AF1264" i="13" s="1"/>
  <c r="AE1263" i="13"/>
  <c r="AF1263" i="13" s="1"/>
  <c r="AE1261" i="13"/>
  <c r="AF1261" i="13" s="1"/>
  <c r="AE1258" i="13"/>
  <c r="AF1258" i="13" s="1"/>
  <c r="AE1257" i="13"/>
  <c r="AF1257" i="13" s="1"/>
  <c r="AE1256" i="13"/>
  <c r="AF1256" i="13" s="1"/>
  <c r="AE1255" i="13"/>
  <c r="AF1255" i="13" s="1"/>
  <c r="AE1254" i="13"/>
  <c r="AF1254" i="13" s="1"/>
  <c r="AE1253" i="13"/>
  <c r="AF1253" i="13" s="1"/>
  <c r="AE1252" i="13"/>
  <c r="AF1252" i="13" s="1"/>
  <c r="AE1251" i="13"/>
  <c r="AF1251" i="13" s="1"/>
  <c r="AE1250" i="13"/>
  <c r="AF1250" i="13" s="1"/>
  <c r="AE1249" i="13"/>
  <c r="AF1249" i="13" s="1"/>
  <c r="AE1248" i="13"/>
  <c r="AF1248" i="13" s="1"/>
  <c r="AE1247" i="13"/>
  <c r="AF1247" i="13" s="1"/>
  <c r="AE1246" i="13"/>
  <c r="AF1246" i="13" s="1"/>
  <c r="AE1245" i="13"/>
  <c r="AF1245" i="13" s="1"/>
  <c r="AE1244" i="13"/>
  <c r="AF1244" i="13" s="1"/>
  <c r="AE1243" i="13"/>
  <c r="AF1243" i="13" s="1"/>
  <c r="AE1242" i="13"/>
  <c r="AF1242" i="13" s="1"/>
  <c r="AE1241" i="13"/>
  <c r="AF1241" i="13" s="1"/>
  <c r="AE1240" i="13"/>
  <c r="AF1240" i="13" s="1"/>
  <c r="AE1239" i="13"/>
  <c r="AF1239" i="13" s="1"/>
  <c r="AE1238" i="13"/>
  <c r="AF1238" i="13" s="1"/>
  <c r="AE1237" i="13"/>
  <c r="AF1237" i="13" s="1"/>
  <c r="AE1236" i="13"/>
  <c r="AF1236" i="13" s="1"/>
  <c r="AE1235" i="13"/>
  <c r="AF1235" i="13" s="1"/>
  <c r="AE1234" i="13"/>
  <c r="AF1234" i="13" s="1"/>
  <c r="AE1233" i="13"/>
  <c r="AF1233" i="13" s="1"/>
  <c r="AE1232" i="13"/>
  <c r="AF1232" i="13" s="1"/>
  <c r="AE1231" i="13"/>
  <c r="AF1231" i="13" s="1"/>
  <c r="AE1230" i="13"/>
  <c r="AF1230" i="13" s="1"/>
  <c r="AE1229" i="13"/>
  <c r="AF1229" i="13" s="1"/>
  <c r="AE1228" i="13"/>
  <c r="AF1228" i="13" s="1"/>
  <c r="AE1227" i="13"/>
  <c r="AF1227" i="13" s="1"/>
  <c r="AE1226" i="13"/>
  <c r="AF1226" i="13" s="1"/>
  <c r="AE1224" i="13"/>
  <c r="AF1224" i="13" s="1"/>
  <c r="AE1223" i="13"/>
  <c r="AF1223" i="13" s="1"/>
  <c r="AE1222" i="13"/>
  <c r="AF1222" i="13" s="1"/>
  <c r="AE1221" i="13"/>
  <c r="AF1221" i="13" s="1"/>
  <c r="AE1220" i="13"/>
  <c r="AF1220" i="13" s="1"/>
  <c r="AE1219" i="13"/>
  <c r="AF1219" i="13" s="1"/>
  <c r="AE1217" i="13"/>
  <c r="AF1217" i="13" s="1"/>
  <c r="AE1216" i="13"/>
  <c r="AF1216" i="13" s="1"/>
  <c r="AE1215" i="13"/>
  <c r="AF1215" i="13" s="1"/>
  <c r="AE1214" i="13"/>
  <c r="AF1214" i="13" s="1"/>
  <c r="AE1213" i="13"/>
  <c r="AF1213" i="13" s="1"/>
  <c r="AE1212" i="13"/>
  <c r="AF1212" i="13" s="1"/>
  <c r="AE1211" i="13"/>
  <c r="AF1211" i="13" s="1"/>
  <c r="AE1209" i="13"/>
  <c r="AF1209" i="13" s="1"/>
  <c r="AE1208" i="13"/>
  <c r="AF1208" i="13" s="1"/>
  <c r="AE1207" i="13"/>
  <c r="AF1207" i="13" s="1"/>
  <c r="AE1206" i="13"/>
  <c r="AF1206" i="13" s="1"/>
  <c r="AE1205" i="13"/>
  <c r="AF1205" i="13" s="1"/>
  <c r="AE1203" i="13"/>
  <c r="AF1203" i="13" s="1"/>
  <c r="AE1202" i="13"/>
  <c r="AF1202" i="13" s="1"/>
  <c r="AE1201" i="13"/>
  <c r="AF1201" i="13" s="1"/>
  <c r="AE1200" i="13"/>
  <c r="AF1200" i="13" s="1"/>
  <c r="AE1199" i="13"/>
  <c r="AF1199" i="13" s="1"/>
  <c r="AE1198" i="13"/>
  <c r="AF1198" i="13" s="1"/>
  <c r="AE1197" i="13"/>
  <c r="AF1197" i="13" s="1"/>
  <c r="AE1196" i="13"/>
  <c r="AF1196" i="13" s="1"/>
  <c r="AE1195" i="13"/>
  <c r="AF1195" i="13" s="1"/>
  <c r="AE1194" i="13"/>
  <c r="AF1194" i="13" s="1"/>
  <c r="AE1193" i="13"/>
  <c r="AF1193" i="13" s="1"/>
  <c r="AE1192" i="13"/>
  <c r="AF1192" i="13" s="1"/>
  <c r="AE1191" i="13"/>
  <c r="AF1191" i="13" s="1"/>
  <c r="AE1190" i="13"/>
  <c r="AF1190" i="13" s="1"/>
  <c r="AE1189" i="13"/>
  <c r="AF1189" i="13" s="1"/>
  <c r="AE1188" i="13"/>
  <c r="AF1188" i="13" s="1"/>
  <c r="AE1187" i="13"/>
  <c r="AF1187" i="13" s="1"/>
  <c r="AE1186" i="13"/>
  <c r="AF1186" i="13" s="1"/>
  <c r="AE1185" i="13"/>
  <c r="AF1185" i="13" s="1"/>
  <c r="AE1184" i="13"/>
  <c r="AF1184" i="13" s="1"/>
  <c r="AE1183" i="13"/>
  <c r="AF1183" i="13" s="1"/>
  <c r="AE1182" i="13"/>
  <c r="AF1182" i="13" s="1"/>
  <c r="AE1181" i="13"/>
  <c r="AF1181" i="13" s="1"/>
  <c r="AE1180" i="13"/>
  <c r="AF1180" i="13" s="1"/>
  <c r="AE1179" i="13"/>
  <c r="AF1179" i="13" s="1"/>
  <c r="AE1178" i="13"/>
  <c r="AF1178" i="13" s="1"/>
  <c r="AE1177" i="13"/>
  <c r="AF1177" i="13" s="1"/>
  <c r="AE1176" i="13"/>
  <c r="AF1176" i="13" s="1"/>
  <c r="AE1174" i="13"/>
  <c r="AF1174" i="13" s="1"/>
  <c r="AE1173" i="13"/>
  <c r="AF1173" i="13" s="1"/>
  <c r="AE1172" i="13"/>
  <c r="AF1172" i="13" s="1"/>
  <c r="AE1171" i="13"/>
  <c r="AF1171" i="13" s="1"/>
  <c r="AE1170" i="13"/>
  <c r="AF1170" i="13" s="1"/>
  <c r="AE1169" i="13"/>
  <c r="AF1169" i="13" s="1"/>
  <c r="AE1168" i="13"/>
  <c r="AF1168" i="13" s="1"/>
  <c r="AE1167" i="13"/>
  <c r="AF1167" i="13" s="1"/>
  <c r="AE1166" i="13"/>
  <c r="AF1166" i="13" s="1"/>
  <c r="AE1165" i="13"/>
  <c r="AF1165" i="13" s="1"/>
  <c r="AE1164" i="13"/>
  <c r="AF1164" i="13" s="1"/>
  <c r="AE1163" i="13"/>
  <c r="AF1163" i="13" s="1"/>
  <c r="AE1162" i="13"/>
  <c r="AF1162" i="13" s="1"/>
  <c r="AE1161" i="13"/>
  <c r="AF1161" i="13" s="1"/>
  <c r="AE1159" i="13"/>
  <c r="AF1159" i="13" s="1"/>
  <c r="AE1158" i="13"/>
  <c r="AF1158" i="13" s="1"/>
  <c r="AE1157" i="13"/>
  <c r="AF1157" i="13" s="1"/>
  <c r="AE1156" i="13"/>
  <c r="AF1156" i="13" s="1"/>
  <c r="AE1155" i="13"/>
  <c r="AF1155" i="13" s="1"/>
  <c r="AE1154" i="13"/>
  <c r="AF1154" i="13" s="1"/>
  <c r="AE1153" i="13"/>
  <c r="AF1153" i="13" s="1"/>
  <c r="AE1152" i="13"/>
  <c r="AF1152" i="13" s="1"/>
  <c r="AE1151" i="13"/>
  <c r="AF1151" i="13" s="1"/>
  <c r="AE1150" i="13"/>
  <c r="AF1150" i="13" s="1"/>
  <c r="AE1148" i="13"/>
  <c r="AF1148" i="13" s="1"/>
  <c r="AE1145" i="13"/>
  <c r="AF1145" i="13" s="1"/>
  <c r="AE1144" i="13"/>
  <c r="AF1144" i="13" s="1"/>
  <c r="AE1143" i="13"/>
  <c r="AF1143" i="13" s="1"/>
  <c r="AE1142" i="13"/>
  <c r="AF1142" i="13" s="1"/>
  <c r="AE1141" i="13"/>
  <c r="AF1141" i="13" s="1"/>
  <c r="AE1140" i="13"/>
  <c r="AF1140" i="13" s="1"/>
  <c r="AE1139" i="13"/>
  <c r="AF1139" i="13" s="1"/>
  <c r="AE1138" i="13"/>
  <c r="AF1138" i="13" s="1"/>
  <c r="AE1137" i="13"/>
  <c r="AF1137" i="13" s="1"/>
  <c r="AE1136" i="13"/>
  <c r="AF1136" i="13" s="1"/>
  <c r="AE1135" i="13"/>
  <c r="AF1135" i="13" s="1"/>
  <c r="AE1134" i="13"/>
  <c r="AF1134" i="13" s="1"/>
  <c r="AE1133" i="13"/>
  <c r="AF1133" i="13" s="1"/>
  <c r="AE1132" i="13"/>
  <c r="AF1132" i="13" s="1"/>
  <c r="AE1131" i="13"/>
  <c r="AF1131" i="13" s="1"/>
  <c r="AE1130" i="13"/>
  <c r="AF1130" i="13" s="1"/>
  <c r="AE1129" i="13"/>
  <c r="AF1129" i="13" s="1"/>
  <c r="AE1128" i="13"/>
  <c r="AF1128" i="13" s="1"/>
  <c r="AE1127" i="13"/>
  <c r="AF1127" i="13" s="1"/>
  <c r="AE1126" i="13"/>
  <c r="AF1126" i="13" s="1"/>
  <c r="AE1125" i="13"/>
  <c r="AF1125" i="13" s="1"/>
  <c r="AE1124" i="13"/>
  <c r="AF1124" i="13" s="1"/>
  <c r="AE1123" i="13"/>
  <c r="AF1123" i="13" s="1"/>
  <c r="AE1122" i="13"/>
  <c r="AF1122" i="13" s="1"/>
  <c r="AE1121" i="13"/>
  <c r="AF1121" i="13" s="1"/>
  <c r="AE1120" i="13"/>
  <c r="AF1120" i="13" s="1"/>
  <c r="AE1119" i="13"/>
  <c r="AF1119" i="13" s="1"/>
  <c r="AE1118" i="13"/>
  <c r="AF1118" i="13" s="1"/>
  <c r="AE1117" i="13"/>
  <c r="AF1117" i="13" s="1"/>
  <c r="AE1116" i="13"/>
  <c r="AF1116" i="13" s="1"/>
  <c r="AE1115" i="13"/>
  <c r="AF1115" i="13" s="1"/>
  <c r="AE1114" i="13"/>
  <c r="AF1114" i="13" s="1"/>
  <c r="AE1113" i="13"/>
  <c r="AF1113" i="13" s="1"/>
  <c r="AE1111" i="13"/>
  <c r="AF1111" i="13" s="1"/>
  <c r="AE1110" i="13"/>
  <c r="AF1110" i="13" s="1"/>
  <c r="AE1109" i="13"/>
  <c r="AF1109" i="13" s="1"/>
  <c r="AE1108" i="13"/>
  <c r="AF1108" i="13" s="1"/>
  <c r="AE1107" i="13"/>
  <c r="AF1107" i="13" s="1"/>
  <c r="AE1106" i="13"/>
  <c r="AF1106" i="13" s="1"/>
  <c r="AE1104" i="13"/>
  <c r="AF1104" i="13" s="1"/>
  <c r="AE1103" i="13"/>
  <c r="AF1103" i="13" s="1"/>
  <c r="AE1102" i="13"/>
  <c r="AF1102" i="13" s="1"/>
  <c r="AE1101" i="13"/>
  <c r="AF1101" i="13" s="1"/>
  <c r="AE1100" i="13"/>
  <c r="AF1100" i="13" s="1"/>
  <c r="AE1099" i="13"/>
  <c r="AF1099" i="13" s="1"/>
  <c r="AE1098" i="13"/>
  <c r="AF1098" i="13" s="1"/>
  <c r="AE1096" i="13"/>
  <c r="AF1096" i="13" s="1"/>
  <c r="AE1095" i="13"/>
  <c r="AF1095" i="13" s="1"/>
  <c r="AE1094" i="13"/>
  <c r="AF1094" i="13" s="1"/>
  <c r="AE1093" i="13"/>
  <c r="AF1093" i="13" s="1"/>
  <c r="AE1092" i="13"/>
  <c r="AF1092" i="13" s="1"/>
  <c r="AE1090" i="13"/>
  <c r="AF1090" i="13" s="1"/>
  <c r="AE1089" i="13"/>
  <c r="AF1089" i="13" s="1"/>
  <c r="AE1088" i="13"/>
  <c r="AF1088" i="13" s="1"/>
  <c r="AE1087" i="13"/>
  <c r="AF1087" i="13" s="1"/>
  <c r="AE1086" i="13"/>
  <c r="AF1086" i="13" s="1"/>
  <c r="AE1085" i="13"/>
  <c r="AF1085" i="13" s="1"/>
  <c r="AE1084" i="13"/>
  <c r="AF1084" i="13" s="1"/>
  <c r="AE1083" i="13"/>
  <c r="AF1083" i="13" s="1"/>
  <c r="AE1082" i="13"/>
  <c r="AF1082" i="13" s="1"/>
  <c r="AE1081" i="13"/>
  <c r="AF1081" i="13" s="1"/>
  <c r="AE1080" i="13"/>
  <c r="AF1080" i="13" s="1"/>
  <c r="AE1079" i="13"/>
  <c r="AF1079" i="13" s="1"/>
  <c r="AE1078" i="13"/>
  <c r="AF1078" i="13" s="1"/>
  <c r="AE1077" i="13"/>
  <c r="AF1077" i="13" s="1"/>
  <c r="AE1076" i="13"/>
  <c r="AF1076" i="13" s="1"/>
  <c r="AE1075" i="13"/>
  <c r="AF1075" i="13" s="1"/>
  <c r="AE1074" i="13"/>
  <c r="AF1074" i="13" s="1"/>
  <c r="AE1073" i="13"/>
  <c r="AF1073" i="13" s="1"/>
  <c r="AE1072" i="13"/>
  <c r="AF1072" i="13" s="1"/>
  <c r="AE1071" i="13"/>
  <c r="AF1071" i="13" s="1"/>
  <c r="AE1070" i="13"/>
  <c r="AF1070" i="13" s="1"/>
  <c r="AE1069" i="13"/>
  <c r="AF1069" i="13" s="1"/>
  <c r="AE1068" i="13"/>
  <c r="AF1068" i="13" s="1"/>
  <c r="AE1067" i="13"/>
  <c r="AF1067" i="13" s="1"/>
  <c r="AE1066" i="13"/>
  <c r="AF1066" i="13" s="1"/>
  <c r="AE1065" i="13"/>
  <c r="AF1065" i="13" s="1"/>
  <c r="AE1064" i="13"/>
  <c r="AF1064" i="13" s="1"/>
  <c r="AE1063" i="13"/>
  <c r="AF1063" i="13" s="1"/>
  <c r="AE1061" i="13"/>
  <c r="AF1061" i="13" s="1"/>
  <c r="AE1060" i="13"/>
  <c r="AF1060" i="13" s="1"/>
  <c r="AE1059" i="13"/>
  <c r="AF1059" i="13" s="1"/>
  <c r="AE1058" i="13"/>
  <c r="AF1058" i="13" s="1"/>
  <c r="AE1057" i="13"/>
  <c r="AF1057" i="13" s="1"/>
  <c r="AE1056" i="13"/>
  <c r="AF1056" i="13" s="1"/>
  <c r="AE1055" i="13"/>
  <c r="AF1055" i="13" s="1"/>
  <c r="AE1054" i="13"/>
  <c r="AF1054" i="13" s="1"/>
  <c r="AE1053" i="13"/>
  <c r="AF1053" i="13" s="1"/>
  <c r="AE1052" i="13"/>
  <c r="AF1052" i="13" s="1"/>
  <c r="AE1051" i="13"/>
  <c r="AF1051" i="13" s="1"/>
  <c r="AE1050" i="13"/>
  <c r="AF1050" i="13" s="1"/>
  <c r="AE1049" i="13"/>
  <c r="AF1049" i="13" s="1"/>
  <c r="AE1048" i="13"/>
  <c r="AF1048" i="13" s="1"/>
  <c r="AE1046" i="13"/>
  <c r="AF1046" i="13" s="1"/>
  <c r="AE1045" i="13"/>
  <c r="AF1045" i="13" s="1"/>
  <c r="AE1044" i="13"/>
  <c r="AF1044" i="13" s="1"/>
  <c r="AE1043" i="13"/>
  <c r="AF1043" i="13" s="1"/>
  <c r="AE1042" i="13"/>
  <c r="AF1042" i="13" s="1"/>
  <c r="AE1041" i="13"/>
  <c r="AF1041" i="13" s="1"/>
  <c r="AE1040" i="13"/>
  <c r="AF1040" i="13" s="1"/>
  <c r="AE1039" i="13"/>
  <c r="AF1039" i="13" s="1"/>
  <c r="AE1038" i="13"/>
  <c r="AF1038" i="13" s="1"/>
  <c r="AE1037" i="13"/>
  <c r="AF1037" i="13" s="1"/>
  <c r="AE1035" i="13"/>
  <c r="AF1035" i="13" s="1"/>
  <c r="AE1032" i="13"/>
  <c r="AF1032" i="13" s="1"/>
  <c r="AE1031" i="13"/>
  <c r="AF1031" i="13" s="1"/>
  <c r="AE1030" i="13"/>
  <c r="AF1030" i="13" s="1"/>
  <c r="AE1029" i="13"/>
  <c r="AF1029" i="13" s="1"/>
  <c r="AE1028" i="13"/>
  <c r="AF1028" i="13" s="1"/>
  <c r="AE1027" i="13"/>
  <c r="AF1027" i="13" s="1"/>
  <c r="AE1026" i="13"/>
  <c r="AF1026" i="13" s="1"/>
  <c r="AE1025" i="13"/>
  <c r="AF1025" i="13" s="1"/>
  <c r="AE1024" i="13"/>
  <c r="AF1024" i="13" s="1"/>
  <c r="AE1023" i="13"/>
  <c r="AF1023" i="13" s="1"/>
  <c r="AE1022" i="13"/>
  <c r="AF1022" i="13" s="1"/>
  <c r="AE1021" i="13"/>
  <c r="AF1021" i="13" s="1"/>
  <c r="AE1020" i="13"/>
  <c r="AF1020" i="13" s="1"/>
  <c r="AE1019" i="13"/>
  <c r="AF1019" i="13" s="1"/>
  <c r="AE1018" i="13"/>
  <c r="AF1018" i="13" s="1"/>
  <c r="AE1017" i="13"/>
  <c r="AF1017" i="13" s="1"/>
  <c r="AE1016" i="13"/>
  <c r="AF1016" i="13" s="1"/>
  <c r="AE1015" i="13"/>
  <c r="AF1015" i="13" s="1"/>
  <c r="AE1014" i="13"/>
  <c r="AF1014" i="13" s="1"/>
  <c r="AE1013" i="13"/>
  <c r="AF1013" i="13" s="1"/>
  <c r="AE1012" i="13"/>
  <c r="AF1012" i="13" s="1"/>
  <c r="AE1011" i="13"/>
  <c r="AF1011" i="13" s="1"/>
  <c r="AE1010" i="13"/>
  <c r="AF1010" i="13" s="1"/>
  <c r="AE1009" i="13"/>
  <c r="AF1009" i="13" s="1"/>
  <c r="AE1008" i="13"/>
  <c r="AF1008" i="13" s="1"/>
  <c r="AE1007" i="13"/>
  <c r="AF1007" i="13" s="1"/>
  <c r="AE1006" i="13"/>
  <c r="AF1006" i="13" s="1"/>
  <c r="AE1005" i="13"/>
  <c r="AF1005" i="13" s="1"/>
  <c r="AE1004" i="13"/>
  <c r="AF1004" i="13" s="1"/>
  <c r="AE1003" i="13"/>
  <c r="AF1003" i="13" s="1"/>
  <c r="AE1002" i="13"/>
  <c r="AF1002" i="13" s="1"/>
  <c r="AE1001" i="13"/>
  <c r="AF1001" i="13" s="1"/>
  <c r="AE1000" i="13"/>
  <c r="AF1000" i="13" s="1"/>
  <c r="AE998" i="13"/>
  <c r="AF998" i="13" s="1"/>
  <c r="AE997" i="13"/>
  <c r="AF997" i="13" s="1"/>
  <c r="AE996" i="13"/>
  <c r="AF996" i="13" s="1"/>
  <c r="AE995" i="13"/>
  <c r="AF995" i="13" s="1"/>
  <c r="AE994" i="13"/>
  <c r="AF994" i="13" s="1"/>
  <c r="AE993" i="13"/>
  <c r="AF993" i="13" s="1"/>
  <c r="AE991" i="13"/>
  <c r="AF991" i="13" s="1"/>
  <c r="AE990" i="13"/>
  <c r="AF990" i="13" s="1"/>
  <c r="AE989" i="13"/>
  <c r="AF989" i="13" s="1"/>
  <c r="AE988" i="13"/>
  <c r="AF988" i="13" s="1"/>
  <c r="AE987" i="13"/>
  <c r="AF987" i="13" s="1"/>
  <c r="AE986" i="13"/>
  <c r="AF986" i="13" s="1"/>
  <c r="AE985" i="13"/>
  <c r="AF985" i="13" s="1"/>
  <c r="AE983" i="13"/>
  <c r="AF983" i="13" s="1"/>
  <c r="AE982" i="13"/>
  <c r="AF982" i="13" s="1"/>
  <c r="AE981" i="13"/>
  <c r="AF981" i="13" s="1"/>
  <c r="AE980" i="13"/>
  <c r="AF980" i="13" s="1"/>
  <c r="AE979" i="13"/>
  <c r="AF979" i="13" s="1"/>
  <c r="AE977" i="13"/>
  <c r="AF977" i="13" s="1"/>
  <c r="AE976" i="13"/>
  <c r="AF976" i="13" s="1"/>
  <c r="AE975" i="13"/>
  <c r="AF975" i="13" s="1"/>
  <c r="AE974" i="13"/>
  <c r="AF974" i="13" s="1"/>
  <c r="AE973" i="13"/>
  <c r="AF973" i="13" s="1"/>
  <c r="AE972" i="13"/>
  <c r="AF972" i="13" s="1"/>
  <c r="AE971" i="13"/>
  <c r="AF971" i="13" s="1"/>
  <c r="AE970" i="13"/>
  <c r="AF970" i="13" s="1"/>
  <c r="AE969" i="13"/>
  <c r="AF969" i="13" s="1"/>
  <c r="AE968" i="13"/>
  <c r="AF968" i="13" s="1"/>
  <c r="AE967" i="13"/>
  <c r="AF967" i="13" s="1"/>
  <c r="AE966" i="13"/>
  <c r="AF966" i="13" s="1"/>
  <c r="AE965" i="13"/>
  <c r="AF965" i="13" s="1"/>
  <c r="AE964" i="13"/>
  <c r="AF964" i="13" s="1"/>
  <c r="AE963" i="13"/>
  <c r="AF963" i="13" s="1"/>
  <c r="AE962" i="13"/>
  <c r="AF962" i="13" s="1"/>
  <c r="AE961" i="13"/>
  <c r="AF961" i="13" s="1"/>
  <c r="AE960" i="13"/>
  <c r="AF960" i="13" s="1"/>
  <c r="AE959" i="13"/>
  <c r="AF959" i="13" s="1"/>
  <c r="AE958" i="13"/>
  <c r="AF958" i="13" s="1"/>
  <c r="AE957" i="13"/>
  <c r="AF957" i="13" s="1"/>
  <c r="AE956" i="13"/>
  <c r="AF956" i="13" s="1"/>
  <c r="AE955" i="13"/>
  <c r="AF955" i="13" s="1"/>
  <c r="AE954" i="13"/>
  <c r="AF954" i="13" s="1"/>
  <c r="AE953" i="13"/>
  <c r="AF953" i="13" s="1"/>
  <c r="AE952" i="13"/>
  <c r="AF952" i="13" s="1"/>
  <c r="AE951" i="13"/>
  <c r="AF951" i="13" s="1"/>
  <c r="AE950" i="13"/>
  <c r="AF950" i="13" s="1"/>
  <c r="AE948" i="13"/>
  <c r="AF948" i="13" s="1"/>
  <c r="AE947" i="13"/>
  <c r="AF947" i="13" s="1"/>
  <c r="AE946" i="13"/>
  <c r="AF946" i="13" s="1"/>
  <c r="AE945" i="13"/>
  <c r="AF945" i="13" s="1"/>
  <c r="AE944" i="13"/>
  <c r="AF944" i="13" s="1"/>
  <c r="AE943" i="13"/>
  <c r="AF943" i="13" s="1"/>
  <c r="AE942" i="13"/>
  <c r="AF942" i="13" s="1"/>
  <c r="AE941" i="13"/>
  <c r="AF941" i="13" s="1"/>
  <c r="AE940" i="13"/>
  <c r="AF940" i="13" s="1"/>
  <c r="AE939" i="13"/>
  <c r="AF939" i="13" s="1"/>
  <c r="AE938" i="13"/>
  <c r="AF938" i="13" s="1"/>
  <c r="AE937" i="13"/>
  <c r="AF937" i="13" s="1"/>
  <c r="AE936" i="13"/>
  <c r="AF936" i="13" s="1"/>
  <c r="AE935" i="13"/>
  <c r="AF935" i="13" s="1"/>
  <c r="AE933" i="13"/>
  <c r="AF933" i="13" s="1"/>
  <c r="AE932" i="13"/>
  <c r="AF932" i="13" s="1"/>
  <c r="AE931" i="13"/>
  <c r="AF931" i="13" s="1"/>
  <c r="AE930" i="13"/>
  <c r="AF930" i="13" s="1"/>
  <c r="AE929" i="13"/>
  <c r="AF929" i="13" s="1"/>
  <c r="AE928" i="13"/>
  <c r="AF928" i="13" s="1"/>
  <c r="AE927" i="13"/>
  <c r="AF927" i="13" s="1"/>
  <c r="AE926" i="13"/>
  <c r="AF926" i="13" s="1"/>
  <c r="AE925" i="13"/>
  <c r="AF925" i="13" s="1"/>
  <c r="AE924" i="13"/>
  <c r="AF924" i="13" s="1"/>
  <c r="AE922" i="13"/>
  <c r="AF922" i="13" s="1"/>
  <c r="AE919" i="13"/>
  <c r="AF919" i="13" s="1"/>
  <c r="AE918" i="13"/>
  <c r="AF918" i="13" s="1"/>
  <c r="AE917" i="13"/>
  <c r="AF917" i="13" s="1"/>
  <c r="AE916" i="13"/>
  <c r="AF916" i="13" s="1"/>
  <c r="AE915" i="13"/>
  <c r="AF915" i="13" s="1"/>
  <c r="AE914" i="13"/>
  <c r="AF914" i="13" s="1"/>
  <c r="AE913" i="13"/>
  <c r="AF913" i="13" s="1"/>
  <c r="AE912" i="13"/>
  <c r="AF912" i="13" s="1"/>
  <c r="AE911" i="13"/>
  <c r="AF911" i="13" s="1"/>
  <c r="AE910" i="13"/>
  <c r="AF910" i="13" s="1"/>
  <c r="AE909" i="13"/>
  <c r="AF909" i="13" s="1"/>
  <c r="AE908" i="13"/>
  <c r="AF908" i="13" s="1"/>
  <c r="AE907" i="13"/>
  <c r="AF907" i="13" s="1"/>
  <c r="AE906" i="13"/>
  <c r="AF906" i="13" s="1"/>
  <c r="AE905" i="13"/>
  <c r="AF905" i="13" s="1"/>
  <c r="AE904" i="13"/>
  <c r="AF904" i="13" s="1"/>
  <c r="AE903" i="13"/>
  <c r="AF903" i="13" s="1"/>
  <c r="AE902" i="13"/>
  <c r="AF902" i="13" s="1"/>
  <c r="AE901" i="13"/>
  <c r="AF901" i="13" s="1"/>
  <c r="AE900" i="13"/>
  <c r="AF900" i="13" s="1"/>
  <c r="AE899" i="13"/>
  <c r="AF899" i="13" s="1"/>
  <c r="AE898" i="13"/>
  <c r="AF898" i="13" s="1"/>
  <c r="AE897" i="13"/>
  <c r="AF897" i="13" s="1"/>
  <c r="AE896" i="13"/>
  <c r="AF896" i="13" s="1"/>
  <c r="AE895" i="13"/>
  <c r="AF895" i="13" s="1"/>
  <c r="AE894" i="13"/>
  <c r="AF894" i="13" s="1"/>
  <c r="AE893" i="13"/>
  <c r="AF893" i="13" s="1"/>
  <c r="AE892" i="13"/>
  <c r="AF892" i="13" s="1"/>
  <c r="AE891" i="13"/>
  <c r="AF891" i="13" s="1"/>
  <c r="AE890" i="13"/>
  <c r="AF890" i="13" s="1"/>
  <c r="AE889" i="13"/>
  <c r="AF889" i="13" s="1"/>
  <c r="AE888" i="13"/>
  <c r="AF888" i="13" s="1"/>
  <c r="AE887" i="13"/>
  <c r="AF887" i="13" s="1"/>
  <c r="AE885" i="13"/>
  <c r="AF885" i="13" s="1"/>
  <c r="AE884" i="13"/>
  <c r="AF884" i="13" s="1"/>
  <c r="AE883" i="13"/>
  <c r="AF883" i="13" s="1"/>
  <c r="AE882" i="13"/>
  <c r="AF882" i="13" s="1"/>
  <c r="AE881" i="13"/>
  <c r="AF881" i="13" s="1"/>
  <c r="AE880" i="13"/>
  <c r="AF880" i="13" s="1"/>
  <c r="AE878" i="13"/>
  <c r="AF878" i="13" s="1"/>
  <c r="AE877" i="13"/>
  <c r="AF877" i="13" s="1"/>
  <c r="AE876" i="13"/>
  <c r="AF876" i="13" s="1"/>
  <c r="AE875" i="13"/>
  <c r="AF875" i="13" s="1"/>
  <c r="AE874" i="13"/>
  <c r="AF874" i="13" s="1"/>
  <c r="AE873" i="13"/>
  <c r="AF873" i="13" s="1"/>
  <c r="AE872" i="13"/>
  <c r="AF872" i="13" s="1"/>
  <c r="AE870" i="13"/>
  <c r="AF870" i="13" s="1"/>
  <c r="AE869" i="13"/>
  <c r="AF869" i="13" s="1"/>
  <c r="AE868" i="13"/>
  <c r="AF868" i="13" s="1"/>
  <c r="AE867" i="13"/>
  <c r="AF867" i="13" s="1"/>
  <c r="AE866" i="13"/>
  <c r="AF866" i="13" s="1"/>
  <c r="AE864" i="13"/>
  <c r="AF864" i="13" s="1"/>
  <c r="AE863" i="13"/>
  <c r="AF863" i="13" s="1"/>
  <c r="AE862" i="13"/>
  <c r="AF862" i="13" s="1"/>
  <c r="AE861" i="13"/>
  <c r="AF861" i="13" s="1"/>
  <c r="AE860" i="13"/>
  <c r="AF860" i="13" s="1"/>
  <c r="AE859" i="13"/>
  <c r="AF859" i="13" s="1"/>
  <c r="AE858" i="13"/>
  <c r="AF858" i="13" s="1"/>
  <c r="AE857" i="13"/>
  <c r="AF857" i="13" s="1"/>
  <c r="AE856" i="13"/>
  <c r="AF856" i="13" s="1"/>
  <c r="AE855" i="13"/>
  <c r="AF855" i="13" s="1"/>
  <c r="AE854" i="13"/>
  <c r="AF854" i="13" s="1"/>
  <c r="AE853" i="13"/>
  <c r="AF853" i="13" s="1"/>
  <c r="AE852" i="13"/>
  <c r="AF852" i="13" s="1"/>
  <c r="AE851" i="13"/>
  <c r="AF851" i="13" s="1"/>
  <c r="AE850" i="13"/>
  <c r="AF850" i="13" s="1"/>
  <c r="AE849" i="13"/>
  <c r="AF849" i="13" s="1"/>
  <c r="AE848" i="13"/>
  <c r="AF848" i="13" s="1"/>
  <c r="AE847" i="13"/>
  <c r="AF847" i="13" s="1"/>
  <c r="AE846" i="13"/>
  <c r="AF846" i="13" s="1"/>
  <c r="AE845" i="13"/>
  <c r="AF845" i="13" s="1"/>
  <c r="AE844" i="13"/>
  <c r="AF844" i="13" s="1"/>
  <c r="AE843" i="13"/>
  <c r="AF843" i="13" s="1"/>
  <c r="AE842" i="13"/>
  <c r="AF842" i="13" s="1"/>
  <c r="AE841" i="13"/>
  <c r="AF841" i="13" s="1"/>
  <c r="AE840" i="13"/>
  <c r="AF840" i="13" s="1"/>
  <c r="AE839" i="13"/>
  <c r="AF839" i="13" s="1"/>
  <c r="AE838" i="13"/>
  <c r="AF838" i="13" s="1"/>
  <c r="AE837" i="13"/>
  <c r="AF837" i="13" s="1"/>
  <c r="AE835" i="13"/>
  <c r="AF835" i="13" s="1"/>
  <c r="AE834" i="13"/>
  <c r="AF834" i="13" s="1"/>
  <c r="AE833" i="13"/>
  <c r="AF833" i="13" s="1"/>
  <c r="AE832" i="13"/>
  <c r="AF832" i="13" s="1"/>
  <c r="AE831" i="13"/>
  <c r="AF831" i="13" s="1"/>
  <c r="AE830" i="13"/>
  <c r="AF830" i="13" s="1"/>
  <c r="AE829" i="13"/>
  <c r="AF829" i="13" s="1"/>
  <c r="AE828" i="13"/>
  <c r="AF828" i="13" s="1"/>
  <c r="AE827" i="13"/>
  <c r="AF827" i="13" s="1"/>
  <c r="AE826" i="13"/>
  <c r="AF826" i="13" s="1"/>
  <c r="AE825" i="13"/>
  <c r="AF825" i="13" s="1"/>
  <c r="AE824" i="13"/>
  <c r="AF824" i="13" s="1"/>
  <c r="AE823" i="13"/>
  <c r="AF823" i="13" s="1"/>
  <c r="AE822" i="13"/>
  <c r="AF822" i="13" s="1"/>
  <c r="AE820" i="13"/>
  <c r="AF820" i="13" s="1"/>
  <c r="AE819" i="13"/>
  <c r="AF819" i="13" s="1"/>
  <c r="AE818" i="13"/>
  <c r="AF818" i="13" s="1"/>
  <c r="AE817" i="13"/>
  <c r="AF817" i="13" s="1"/>
  <c r="AE816" i="13"/>
  <c r="AF816" i="13" s="1"/>
  <c r="AE815" i="13"/>
  <c r="AF815" i="13" s="1"/>
  <c r="AE814" i="13"/>
  <c r="AF814" i="13" s="1"/>
  <c r="AE813" i="13"/>
  <c r="AF813" i="13" s="1"/>
  <c r="AE812" i="13"/>
  <c r="AF812" i="13" s="1"/>
  <c r="AE811" i="13"/>
  <c r="AF811" i="13" s="1"/>
  <c r="AE809" i="13"/>
  <c r="AF809" i="13" s="1"/>
  <c r="AE806" i="13"/>
  <c r="AF806" i="13" s="1"/>
  <c r="AE805" i="13"/>
  <c r="AF805" i="13" s="1"/>
  <c r="AE804" i="13"/>
  <c r="AF804" i="13" s="1"/>
  <c r="AE803" i="13"/>
  <c r="AF803" i="13" s="1"/>
  <c r="AE802" i="13"/>
  <c r="AF802" i="13" s="1"/>
  <c r="AE801" i="13"/>
  <c r="AF801" i="13" s="1"/>
  <c r="AE800" i="13"/>
  <c r="AF800" i="13" s="1"/>
  <c r="AE799" i="13"/>
  <c r="AF799" i="13" s="1"/>
  <c r="AE798" i="13"/>
  <c r="AF798" i="13" s="1"/>
  <c r="AE797" i="13"/>
  <c r="AF797" i="13" s="1"/>
  <c r="AE796" i="13"/>
  <c r="AF796" i="13" s="1"/>
  <c r="AE795" i="13"/>
  <c r="AF795" i="13" s="1"/>
  <c r="AE794" i="13"/>
  <c r="AF794" i="13" s="1"/>
  <c r="AE793" i="13"/>
  <c r="AF793" i="13" s="1"/>
  <c r="AE792" i="13"/>
  <c r="AF792" i="13" s="1"/>
  <c r="AE791" i="13"/>
  <c r="AF791" i="13" s="1"/>
  <c r="AE790" i="13"/>
  <c r="AF790" i="13" s="1"/>
  <c r="AE789" i="13"/>
  <c r="AF789" i="13" s="1"/>
  <c r="AE788" i="13"/>
  <c r="AF788" i="13" s="1"/>
  <c r="AE787" i="13"/>
  <c r="AF787" i="13" s="1"/>
  <c r="AE786" i="13"/>
  <c r="AF786" i="13" s="1"/>
  <c r="AE785" i="13"/>
  <c r="AF785" i="13" s="1"/>
  <c r="AE784" i="13"/>
  <c r="AF784" i="13" s="1"/>
  <c r="AE783" i="13"/>
  <c r="AF783" i="13" s="1"/>
  <c r="AE782" i="13"/>
  <c r="AF782" i="13" s="1"/>
  <c r="AE781" i="13"/>
  <c r="AF781" i="13" s="1"/>
  <c r="AE780" i="13"/>
  <c r="AF780" i="13" s="1"/>
  <c r="AE779" i="13"/>
  <c r="AF779" i="13" s="1"/>
  <c r="AE778" i="13"/>
  <c r="AF778" i="13" s="1"/>
  <c r="AE777" i="13"/>
  <c r="AF777" i="13" s="1"/>
  <c r="AE776" i="13"/>
  <c r="AF776" i="13" s="1"/>
  <c r="AE775" i="13"/>
  <c r="AF775" i="13" s="1"/>
  <c r="AE774" i="13"/>
  <c r="AF774" i="13" s="1"/>
  <c r="AE772" i="13"/>
  <c r="AF772" i="13" s="1"/>
  <c r="AE771" i="13"/>
  <c r="AF771" i="13" s="1"/>
  <c r="AE770" i="13"/>
  <c r="AF770" i="13" s="1"/>
  <c r="AE769" i="13"/>
  <c r="AF769" i="13" s="1"/>
  <c r="AE768" i="13"/>
  <c r="AF768" i="13" s="1"/>
  <c r="AE767" i="13"/>
  <c r="AF767" i="13" s="1"/>
  <c r="AE765" i="13"/>
  <c r="AF765" i="13" s="1"/>
  <c r="AE764" i="13"/>
  <c r="AF764" i="13" s="1"/>
  <c r="AE763" i="13"/>
  <c r="AF763" i="13" s="1"/>
  <c r="AE762" i="13"/>
  <c r="AF762" i="13" s="1"/>
  <c r="AE761" i="13"/>
  <c r="AF761" i="13" s="1"/>
  <c r="AE760" i="13"/>
  <c r="AF760" i="13" s="1"/>
  <c r="AE759" i="13"/>
  <c r="AF759" i="13" s="1"/>
  <c r="AE757" i="13"/>
  <c r="AF757" i="13" s="1"/>
  <c r="AE756" i="13"/>
  <c r="AF756" i="13" s="1"/>
  <c r="AE755" i="13"/>
  <c r="AF755" i="13" s="1"/>
  <c r="AE754" i="13"/>
  <c r="AF754" i="13" s="1"/>
  <c r="AE753" i="13"/>
  <c r="AF753" i="13" s="1"/>
  <c r="AE751" i="13"/>
  <c r="AF751" i="13" s="1"/>
  <c r="AE750" i="13"/>
  <c r="AF750" i="13" s="1"/>
  <c r="AE749" i="13"/>
  <c r="AF749" i="13" s="1"/>
  <c r="AE748" i="13"/>
  <c r="AF748" i="13" s="1"/>
  <c r="AE747" i="13"/>
  <c r="AF747" i="13" s="1"/>
  <c r="AE746" i="13"/>
  <c r="AF746" i="13" s="1"/>
  <c r="AE745" i="13"/>
  <c r="AF745" i="13" s="1"/>
  <c r="AE744" i="13"/>
  <c r="AF744" i="13" s="1"/>
  <c r="AE743" i="13"/>
  <c r="AF743" i="13" s="1"/>
  <c r="AE742" i="13"/>
  <c r="AF742" i="13" s="1"/>
  <c r="AE741" i="13"/>
  <c r="AF741" i="13" s="1"/>
  <c r="AE740" i="13"/>
  <c r="AF740" i="13" s="1"/>
  <c r="AE739" i="13"/>
  <c r="AF739" i="13" s="1"/>
  <c r="AE738" i="13"/>
  <c r="AF738" i="13" s="1"/>
  <c r="AE737" i="13"/>
  <c r="AF737" i="13" s="1"/>
  <c r="AE736" i="13"/>
  <c r="AF736" i="13" s="1"/>
  <c r="AE735" i="13"/>
  <c r="AF735" i="13" s="1"/>
  <c r="AE734" i="13"/>
  <c r="AF734" i="13" s="1"/>
  <c r="AE733" i="13"/>
  <c r="AF733" i="13" s="1"/>
  <c r="AE732" i="13"/>
  <c r="AF732" i="13" s="1"/>
  <c r="AE731" i="13"/>
  <c r="AF731" i="13" s="1"/>
  <c r="AE730" i="13"/>
  <c r="AF730" i="13" s="1"/>
  <c r="AE729" i="13"/>
  <c r="AF729" i="13" s="1"/>
  <c r="AE728" i="13"/>
  <c r="AF728" i="13" s="1"/>
  <c r="AE727" i="13"/>
  <c r="AF727" i="13" s="1"/>
  <c r="AE726" i="13"/>
  <c r="AF726" i="13" s="1"/>
  <c r="AE725" i="13"/>
  <c r="AF725" i="13" s="1"/>
  <c r="AE724" i="13"/>
  <c r="AF724" i="13" s="1"/>
  <c r="AE722" i="13"/>
  <c r="AF722" i="13" s="1"/>
  <c r="AE721" i="13"/>
  <c r="AF721" i="13" s="1"/>
  <c r="AE720" i="13"/>
  <c r="AF720" i="13" s="1"/>
  <c r="AE719" i="13"/>
  <c r="AF719" i="13" s="1"/>
  <c r="AE718" i="13"/>
  <c r="AF718" i="13" s="1"/>
  <c r="AE717" i="13"/>
  <c r="AF717" i="13" s="1"/>
  <c r="AE716" i="13"/>
  <c r="AF716" i="13" s="1"/>
  <c r="AE715" i="13"/>
  <c r="AF715" i="13" s="1"/>
  <c r="AE714" i="13"/>
  <c r="AF714" i="13" s="1"/>
  <c r="AE713" i="13"/>
  <c r="AF713" i="13" s="1"/>
  <c r="AE712" i="13"/>
  <c r="AF712" i="13" s="1"/>
  <c r="AE711" i="13"/>
  <c r="AF711" i="13" s="1"/>
  <c r="AE710" i="13"/>
  <c r="AF710" i="13" s="1"/>
  <c r="AE709" i="13"/>
  <c r="AF709" i="13" s="1"/>
  <c r="AE707" i="13"/>
  <c r="AF707" i="13" s="1"/>
  <c r="AE706" i="13"/>
  <c r="AF706" i="13" s="1"/>
  <c r="AE705" i="13"/>
  <c r="AF705" i="13" s="1"/>
  <c r="AE704" i="13"/>
  <c r="AF704" i="13" s="1"/>
  <c r="AE703" i="13"/>
  <c r="AF703" i="13" s="1"/>
  <c r="AE702" i="13"/>
  <c r="AF702" i="13" s="1"/>
  <c r="AE701" i="13"/>
  <c r="AF701" i="13" s="1"/>
  <c r="AE700" i="13"/>
  <c r="AF700" i="13" s="1"/>
  <c r="AE699" i="13"/>
  <c r="AF699" i="13" s="1"/>
  <c r="AE698" i="13"/>
  <c r="AF698" i="13" s="1"/>
  <c r="AE696" i="13"/>
  <c r="AF696" i="13" s="1"/>
  <c r="AE693" i="13"/>
  <c r="AF693" i="13" s="1"/>
  <c r="AE692" i="13"/>
  <c r="AF692" i="13" s="1"/>
  <c r="AE691" i="13"/>
  <c r="AF691" i="13" s="1"/>
  <c r="AE690" i="13"/>
  <c r="AF690" i="13" s="1"/>
  <c r="AE689" i="13"/>
  <c r="AF689" i="13" s="1"/>
  <c r="AE688" i="13"/>
  <c r="AF688" i="13" s="1"/>
  <c r="AE687" i="13"/>
  <c r="AF687" i="13" s="1"/>
  <c r="AE686" i="13"/>
  <c r="AF686" i="13" s="1"/>
  <c r="AE685" i="13"/>
  <c r="AF685" i="13" s="1"/>
  <c r="AE684" i="13"/>
  <c r="AF684" i="13" s="1"/>
  <c r="AE683" i="13"/>
  <c r="AF683" i="13" s="1"/>
  <c r="AE682" i="13"/>
  <c r="AF682" i="13" s="1"/>
  <c r="AE681" i="13"/>
  <c r="AF681" i="13" s="1"/>
  <c r="AE680" i="13"/>
  <c r="AF680" i="13" s="1"/>
  <c r="AE679" i="13"/>
  <c r="AF679" i="13" s="1"/>
  <c r="AE678" i="13"/>
  <c r="AF678" i="13" s="1"/>
  <c r="AE677" i="13"/>
  <c r="AF677" i="13" s="1"/>
  <c r="AE676" i="13"/>
  <c r="AF676" i="13" s="1"/>
  <c r="AE675" i="13"/>
  <c r="AF675" i="13" s="1"/>
  <c r="AE674" i="13"/>
  <c r="AF674" i="13" s="1"/>
  <c r="AE673" i="13"/>
  <c r="AF673" i="13" s="1"/>
  <c r="AE672" i="13"/>
  <c r="AF672" i="13" s="1"/>
  <c r="AE671" i="13"/>
  <c r="AF671" i="13" s="1"/>
  <c r="AE670" i="13"/>
  <c r="AF670" i="13" s="1"/>
  <c r="AE669" i="13"/>
  <c r="AF669" i="13" s="1"/>
  <c r="AE668" i="13"/>
  <c r="AF668" i="13" s="1"/>
  <c r="AE667" i="13"/>
  <c r="AF667" i="13" s="1"/>
  <c r="AE666" i="13"/>
  <c r="AF666" i="13" s="1"/>
  <c r="AE665" i="13"/>
  <c r="AF665" i="13" s="1"/>
  <c r="AE664" i="13"/>
  <c r="AF664" i="13" s="1"/>
  <c r="AE663" i="13"/>
  <c r="AF663" i="13" s="1"/>
  <c r="AE662" i="13"/>
  <c r="AF662" i="13" s="1"/>
  <c r="AE661" i="13"/>
  <c r="AF661" i="13" s="1"/>
  <c r="AE659" i="13"/>
  <c r="AF659" i="13" s="1"/>
  <c r="AE658" i="13"/>
  <c r="AF658" i="13" s="1"/>
  <c r="AE657" i="13"/>
  <c r="AF657" i="13" s="1"/>
  <c r="AE656" i="13"/>
  <c r="AF656" i="13" s="1"/>
  <c r="AE655" i="13"/>
  <c r="AF655" i="13" s="1"/>
  <c r="AE654" i="13"/>
  <c r="AF654" i="13" s="1"/>
  <c r="AE652" i="13"/>
  <c r="AF652" i="13" s="1"/>
  <c r="AE651" i="13"/>
  <c r="AF651" i="13" s="1"/>
  <c r="AE650" i="13"/>
  <c r="AF650" i="13" s="1"/>
  <c r="AE649" i="13"/>
  <c r="AF649" i="13" s="1"/>
  <c r="AE648" i="13"/>
  <c r="AF648" i="13" s="1"/>
  <c r="AE647" i="13"/>
  <c r="AF647" i="13" s="1"/>
  <c r="AE646" i="13"/>
  <c r="AF646" i="13" s="1"/>
  <c r="AE644" i="13"/>
  <c r="AF644" i="13" s="1"/>
  <c r="AE643" i="13"/>
  <c r="AF643" i="13" s="1"/>
  <c r="AE642" i="13"/>
  <c r="AF642" i="13" s="1"/>
  <c r="AE641" i="13"/>
  <c r="AF641" i="13" s="1"/>
  <c r="AE640" i="13"/>
  <c r="AF640" i="13" s="1"/>
  <c r="AE638" i="13"/>
  <c r="AF638" i="13" s="1"/>
  <c r="AE637" i="13"/>
  <c r="AF637" i="13" s="1"/>
  <c r="AE636" i="13"/>
  <c r="AF636" i="13" s="1"/>
  <c r="AE635" i="13"/>
  <c r="AF635" i="13" s="1"/>
  <c r="AE634" i="13"/>
  <c r="AF634" i="13" s="1"/>
  <c r="AE633" i="13"/>
  <c r="AF633" i="13" s="1"/>
  <c r="AE632" i="13"/>
  <c r="AF632" i="13" s="1"/>
  <c r="AE631" i="13"/>
  <c r="AF631" i="13" s="1"/>
  <c r="AE630" i="13"/>
  <c r="AF630" i="13" s="1"/>
  <c r="AE629" i="13"/>
  <c r="AF629" i="13" s="1"/>
  <c r="AE628" i="13"/>
  <c r="AF628" i="13" s="1"/>
  <c r="AE627" i="13"/>
  <c r="AF627" i="13" s="1"/>
  <c r="AE626" i="13"/>
  <c r="AF626" i="13" s="1"/>
  <c r="AE625" i="13"/>
  <c r="AF625" i="13" s="1"/>
  <c r="AE624" i="13"/>
  <c r="AF624" i="13" s="1"/>
  <c r="AE623" i="13"/>
  <c r="AF623" i="13" s="1"/>
  <c r="AE622" i="13"/>
  <c r="AF622" i="13" s="1"/>
  <c r="AE621" i="13"/>
  <c r="AF621" i="13" s="1"/>
  <c r="AE620" i="13"/>
  <c r="AF620" i="13" s="1"/>
  <c r="AE619" i="13"/>
  <c r="AF619" i="13" s="1"/>
  <c r="AE618" i="13"/>
  <c r="AF618" i="13" s="1"/>
  <c r="AE617" i="13"/>
  <c r="AF617" i="13" s="1"/>
  <c r="AE616" i="13"/>
  <c r="AF616" i="13" s="1"/>
  <c r="AE615" i="13"/>
  <c r="AF615" i="13" s="1"/>
  <c r="AE614" i="13"/>
  <c r="AF614" i="13" s="1"/>
  <c r="AE613" i="13"/>
  <c r="AF613" i="13" s="1"/>
  <c r="AE612" i="13"/>
  <c r="AF612" i="13" s="1"/>
  <c r="AE611" i="13"/>
  <c r="AF611" i="13" s="1"/>
  <c r="AE609" i="13"/>
  <c r="AF609" i="13" s="1"/>
  <c r="AE608" i="13"/>
  <c r="AF608" i="13" s="1"/>
  <c r="AE607" i="13"/>
  <c r="AF607" i="13" s="1"/>
  <c r="AE606" i="13"/>
  <c r="AF606" i="13" s="1"/>
  <c r="AE605" i="13"/>
  <c r="AF605" i="13" s="1"/>
  <c r="AE604" i="13"/>
  <c r="AF604" i="13" s="1"/>
  <c r="AE603" i="13"/>
  <c r="AF603" i="13" s="1"/>
  <c r="AE602" i="13"/>
  <c r="AF602" i="13" s="1"/>
  <c r="AE601" i="13"/>
  <c r="AF601" i="13" s="1"/>
  <c r="AE600" i="13"/>
  <c r="AF600" i="13" s="1"/>
  <c r="AE599" i="13"/>
  <c r="AF599" i="13" s="1"/>
  <c r="AE598" i="13"/>
  <c r="AF598" i="13" s="1"/>
  <c r="AE597" i="13"/>
  <c r="AF597" i="13" s="1"/>
  <c r="AE596" i="13"/>
  <c r="AF596" i="13" s="1"/>
  <c r="AE594" i="13"/>
  <c r="AF594" i="13" s="1"/>
  <c r="AE593" i="13"/>
  <c r="AF593" i="13" s="1"/>
  <c r="AE592" i="13"/>
  <c r="AF592" i="13" s="1"/>
  <c r="AE591" i="13"/>
  <c r="AF591" i="13" s="1"/>
  <c r="AE590" i="13"/>
  <c r="AF590" i="13" s="1"/>
  <c r="AE589" i="13"/>
  <c r="AF589" i="13" s="1"/>
  <c r="AE588" i="13"/>
  <c r="AF588" i="13" s="1"/>
  <c r="AE587" i="13"/>
  <c r="AF587" i="13" s="1"/>
  <c r="AE586" i="13"/>
  <c r="AF586" i="13" s="1"/>
  <c r="AE585" i="13"/>
  <c r="AF585" i="13" s="1"/>
  <c r="AE583" i="13"/>
  <c r="AF583" i="13" s="1"/>
  <c r="AE580" i="13"/>
  <c r="AF580" i="13" s="1"/>
  <c r="AE579" i="13"/>
  <c r="AF579" i="13" s="1"/>
  <c r="AE578" i="13"/>
  <c r="AF578" i="13" s="1"/>
  <c r="AE577" i="13"/>
  <c r="AF577" i="13" s="1"/>
  <c r="AE576" i="13"/>
  <c r="AF576" i="13" s="1"/>
  <c r="AE575" i="13"/>
  <c r="AF575" i="13" s="1"/>
  <c r="AE574" i="13"/>
  <c r="AF574" i="13" s="1"/>
  <c r="AE573" i="13"/>
  <c r="AF573" i="13" s="1"/>
  <c r="AE572" i="13"/>
  <c r="AF572" i="13" s="1"/>
  <c r="AE571" i="13"/>
  <c r="AF571" i="13" s="1"/>
  <c r="AE570" i="13"/>
  <c r="AF570" i="13" s="1"/>
  <c r="AE569" i="13"/>
  <c r="AF569" i="13" s="1"/>
  <c r="AE568" i="13"/>
  <c r="AF568" i="13" s="1"/>
  <c r="AE567" i="13"/>
  <c r="AF567" i="13" s="1"/>
  <c r="AE566" i="13"/>
  <c r="AF566" i="13" s="1"/>
  <c r="AE565" i="13"/>
  <c r="AF565" i="13" s="1"/>
  <c r="AE564" i="13"/>
  <c r="AF564" i="13" s="1"/>
  <c r="AE563" i="13"/>
  <c r="AF563" i="13" s="1"/>
  <c r="AE562" i="13"/>
  <c r="AF562" i="13" s="1"/>
  <c r="AE561" i="13"/>
  <c r="AF561" i="13" s="1"/>
  <c r="AE560" i="13"/>
  <c r="AF560" i="13" s="1"/>
  <c r="AE559" i="13"/>
  <c r="AF559" i="13" s="1"/>
  <c r="AE558" i="13"/>
  <c r="AF558" i="13" s="1"/>
  <c r="AE557" i="13"/>
  <c r="AF557" i="13" s="1"/>
  <c r="AE556" i="13"/>
  <c r="AF556" i="13" s="1"/>
  <c r="AE555" i="13"/>
  <c r="AF555" i="13" s="1"/>
  <c r="AE554" i="13"/>
  <c r="AF554" i="13" s="1"/>
  <c r="AE553" i="13"/>
  <c r="AF553" i="13" s="1"/>
  <c r="AE552" i="13"/>
  <c r="AF552" i="13" s="1"/>
  <c r="AE551" i="13"/>
  <c r="AF551" i="13" s="1"/>
  <c r="AE550" i="13"/>
  <c r="AF550" i="13" s="1"/>
  <c r="AE549" i="13"/>
  <c r="AF549" i="13" s="1"/>
  <c r="AE548" i="13"/>
  <c r="AF548" i="13" s="1"/>
  <c r="AE546" i="13"/>
  <c r="AF546" i="13" s="1"/>
  <c r="AE545" i="13"/>
  <c r="AF545" i="13" s="1"/>
  <c r="AE544" i="13"/>
  <c r="AF544" i="13" s="1"/>
  <c r="AE543" i="13"/>
  <c r="AF543" i="13" s="1"/>
  <c r="AE542" i="13"/>
  <c r="AF542" i="13" s="1"/>
  <c r="AE541" i="13"/>
  <c r="AF541" i="13" s="1"/>
  <c r="AE539" i="13"/>
  <c r="AF539" i="13" s="1"/>
  <c r="AE538" i="13"/>
  <c r="AF538" i="13" s="1"/>
  <c r="AE537" i="13"/>
  <c r="AF537" i="13" s="1"/>
  <c r="AE536" i="13"/>
  <c r="AF536" i="13" s="1"/>
  <c r="AE535" i="13"/>
  <c r="AF535" i="13" s="1"/>
  <c r="AE534" i="13"/>
  <c r="AF534" i="13" s="1"/>
  <c r="AE533" i="13"/>
  <c r="AF533" i="13" s="1"/>
  <c r="AE531" i="13"/>
  <c r="AF531" i="13" s="1"/>
  <c r="AE530" i="13"/>
  <c r="AF530" i="13" s="1"/>
  <c r="AE529" i="13"/>
  <c r="AF529" i="13" s="1"/>
  <c r="AE528" i="13"/>
  <c r="AF528" i="13" s="1"/>
  <c r="AE527" i="13"/>
  <c r="AF527" i="13" s="1"/>
  <c r="AE525" i="13"/>
  <c r="AF525" i="13" s="1"/>
  <c r="AE524" i="13"/>
  <c r="AF524" i="13" s="1"/>
  <c r="AE523" i="13"/>
  <c r="AF523" i="13" s="1"/>
  <c r="AE522" i="13"/>
  <c r="AF522" i="13" s="1"/>
  <c r="AE521" i="13"/>
  <c r="AF521" i="13" s="1"/>
  <c r="AE520" i="13"/>
  <c r="AF520" i="13" s="1"/>
  <c r="AE519" i="13"/>
  <c r="AF519" i="13" s="1"/>
  <c r="AE518" i="13"/>
  <c r="AF518" i="13" s="1"/>
  <c r="AE517" i="13"/>
  <c r="AF517" i="13" s="1"/>
  <c r="AE516" i="13"/>
  <c r="AF516" i="13" s="1"/>
  <c r="AE515" i="13"/>
  <c r="AF515" i="13" s="1"/>
  <c r="AE514" i="13"/>
  <c r="AF514" i="13" s="1"/>
  <c r="AE513" i="13"/>
  <c r="AF513" i="13" s="1"/>
  <c r="AE512" i="13"/>
  <c r="AF512" i="13" s="1"/>
  <c r="AE511" i="13"/>
  <c r="AF511" i="13" s="1"/>
  <c r="AE510" i="13"/>
  <c r="AF510" i="13" s="1"/>
  <c r="AE509" i="13"/>
  <c r="AF509" i="13" s="1"/>
  <c r="AE508" i="13"/>
  <c r="AF508" i="13" s="1"/>
  <c r="AE507" i="13"/>
  <c r="AF507" i="13" s="1"/>
  <c r="AE506" i="13"/>
  <c r="AF506" i="13" s="1"/>
  <c r="AE505" i="13"/>
  <c r="AF505" i="13" s="1"/>
  <c r="AE504" i="13"/>
  <c r="AF504" i="13" s="1"/>
  <c r="AE503" i="13"/>
  <c r="AF503" i="13" s="1"/>
  <c r="AE502" i="13"/>
  <c r="AF502" i="13" s="1"/>
  <c r="AE501" i="13"/>
  <c r="AF501" i="13" s="1"/>
  <c r="AE500" i="13"/>
  <c r="AF500" i="13" s="1"/>
  <c r="AE499" i="13"/>
  <c r="AF499" i="13" s="1"/>
  <c r="AE498" i="13"/>
  <c r="AF498" i="13" s="1"/>
  <c r="AE496" i="13"/>
  <c r="AF496" i="13" s="1"/>
  <c r="AE495" i="13"/>
  <c r="AF495" i="13" s="1"/>
  <c r="AE494" i="13"/>
  <c r="AF494" i="13" s="1"/>
  <c r="AE493" i="13"/>
  <c r="AF493" i="13" s="1"/>
  <c r="AE492" i="13"/>
  <c r="AF492" i="13" s="1"/>
  <c r="AE491" i="13"/>
  <c r="AF491" i="13" s="1"/>
  <c r="AE490" i="13"/>
  <c r="AF490" i="13" s="1"/>
  <c r="AE489" i="13"/>
  <c r="AF489" i="13" s="1"/>
  <c r="AE488" i="13"/>
  <c r="AF488" i="13" s="1"/>
  <c r="AE487" i="13"/>
  <c r="AF487" i="13" s="1"/>
  <c r="AE486" i="13"/>
  <c r="AF486" i="13" s="1"/>
  <c r="AE485" i="13"/>
  <c r="AF485" i="13" s="1"/>
  <c r="AE484" i="13"/>
  <c r="AF484" i="13" s="1"/>
  <c r="AE483" i="13"/>
  <c r="AF483" i="13" s="1"/>
  <c r="AE481" i="13"/>
  <c r="AF481" i="13" s="1"/>
  <c r="AE480" i="13"/>
  <c r="AF480" i="13" s="1"/>
  <c r="AE479" i="13"/>
  <c r="AF479" i="13" s="1"/>
  <c r="AE478" i="13"/>
  <c r="AF478" i="13" s="1"/>
  <c r="AE477" i="13"/>
  <c r="AF477" i="13" s="1"/>
  <c r="AE476" i="13"/>
  <c r="AF476" i="13" s="1"/>
  <c r="AE475" i="13"/>
  <c r="AF475" i="13" s="1"/>
  <c r="AE474" i="13"/>
  <c r="AF474" i="13" s="1"/>
  <c r="AE473" i="13"/>
  <c r="AF473" i="13" s="1"/>
  <c r="AE472" i="13"/>
  <c r="AF472" i="13" s="1"/>
  <c r="AE470" i="13"/>
  <c r="AF470" i="13" s="1"/>
  <c r="AE467" i="13"/>
  <c r="AF467" i="13" s="1"/>
  <c r="AE466" i="13"/>
  <c r="AF466" i="13" s="1"/>
  <c r="AE465" i="13"/>
  <c r="AF465" i="13" s="1"/>
  <c r="AE464" i="13"/>
  <c r="AF464" i="13" s="1"/>
  <c r="AE463" i="13"/>
  <c r="AF463" i="13" s="1"/>
  <c r="AE462" i="13"/>
  <c r="AF462" i="13" s="1"/>
  <c r="AE461" i="13"/>
  <c r="AF461" i="13" s="1"/>
  <c r="AE460" i="13"/>
  <c r="AF460" i="13" s="1"/>
  <c r="AE459" i="13"/>
  <c r="AF459" i="13" s="1"/>
  <c r="AE458" i="13"/>
  <c r="AF458" i="13" s="1"/>
  <c r="AE457" i="13"/>
  <c r="AF457" i="13" s="1"/>
  <c r="AE456" i="13"/>
  <c r="AF456" i="13" s="1"/>
  <c r="AE455" i="13"/>
  <c r="AF455" i="13" s="1"/>
  <c r="AE454" i="13"/>
  <c r="AF454" i="13" s="1"/>
  <c r="AE453" i="13"/>
  <c r="AF453" i="13" s="1"/>
  <c r="AE452" i="13"/>
  <c r="AF452" i="13" s="1"/>
  <c r="AE451" i="13"/>
  <c r="AF451" i="13" s="1"/>
  <c r="AE450" i="13"/>
  <c r="AF450" i="13" s="1"/>
  <c r="AE449" i="13"/>
  <c r="AF449" i="13" s="1"/>
  <c r="AE448" i="13"/>
  <c r="AF448" i="13" s="1"/>
  <c r="AE447" i="13"/>
  <c r="AF447" i="13" s="1"/>
  <c r="AE446" i="13"/>
  <c r="AF446" i="13" s="1"/>
  <c r="AE445" i="13"/>
  <c r="AF445" i="13" s="1"/>
  <c r="AE444" i="13"/>
  <c r="AF444" i="13" s="1"/>
  <c r="AE443" i="13"/>
  <c r="AF443" i="13" s="1"/>
  <c r="AE442" i="13"/>
  <c r="AF442" i="13" s="1"/>
  <c r="AE441" i="13"/>
  <c r="AF441" i="13" s="1"/>
  <c r="AE440" i="13"/>
  <c r="AF440" i="13" s="1"/>
  <c r="AE439" i="13"/>
  <c r="AF439" i="13" s="1"/>
  <c r="AE438" i="13"/>
  <c r="AF438" i="13" s="1"/>
  <c r="AE437" i="13"/>
  <c r="AF437" i="13" s="1"/>
  <c r="AE436" i="13"/>
  <c r="AF436" i="13" s="1"/>
  <c r="AE435" i="13"/>
  <c r="AF435" i="13" s="1"/>
  <c r="AE433" i="13"/>
  <c r="AF433" i="13" s="1"/>
  <c r="AE432" i="13"/>
  <c r="AF432" i="13" s="1"/>
  <c r="AE431" i="13"/>
  <c r="AF431" i="13" s="1"/>
  <c r="AE430" i="13"/>
  <c r="AF430" i="13" s="1"/>
  <c r="AE429" i="13"/>
  <c r="AF429" i="13" s="1"/>
  <c r="AE428" i="13"/>
  <c r="AF428" i="13" s="1"/>
  <c r="AE426" i="13"/>
  <c r="AF426" i="13" s="1"/>
  <c r="AE425" i="13"/>
  <c r="AF425" i="13" s="1"/>
  <c r="AE424" i="13"/>
  <c r="AF424" i="13" s="1"/>
  <c r="AE423" i="13"/>
  <c r="AF423" i="13" s="1"/>
  <c r="AE422" i="13"/>
  <c r="AF422" i="13" s="1"/>
  <c r="AE421" i="13"/>
  <c r="AF421" i="13" s="1"/>
  <c r="AE420" i="13"/>
  <c r="AF420" i="13" s="1"/>
  <c r="AE418" i="13"/>
  <c r="AF418" i="13" s="1"/>
  <c r="AE417" i="13"/>
  <c r="AF417" i="13" s="1"/>
  <c r="AE416" i="13"/>
  <c r="AF416" i="13" s="1"/>
  <c r="AE415" i="13"/>
  <c r="AF415" i="13" s="1"/>
  <c r="AE414" i="13"/>
  <c r="AF414" i="13" s="1"/>
  <c r="AE412" i="13"/>
  <c r="AF412" i="13" s="1"/>
  <c r="AE411" i="13"/>
  <c r="AF411" i="13" s="1"/>
  <c r="AE410" i="13"/>
  <c r="AF410" i="13" s="1"/>
  <c r="AE409" i="13"/>
  <c r="AF409" i="13" s="1"/>
  <c r="AE408" i="13"/>
  <c r="AF408" i="13" s="1"/>
  <c r="AE407" i="13"/>
  <c r="AF407" i="13" s="1"/>
  <c r="AE406" i="13"/>
  <c r="AF406" i="13" s="1"/>
  <c r="AE405" i="13"/>
  <c r="AF405" i="13" s="1"/>
  <c r="AE404" i="13"/>
  <c r="AF404" i="13" s="1"/>
  <c r="AE403" i="13"/>
  <c r="AF403" i="13" s="1"/>
  <c r="AE402" i="13"/>
  <c r="AF402" i="13" s="1"/>
  <c r="AE401" i="13"/>
  <c r="AF401" i="13" s="1"/>
  <c r="AE400" i="13"/>
  <c r="AF400" i="13" s="1"/>
  <c r="AE399" i="13"/>
  <c r="AF399" i="13" s="1"/>
  <c r="AE398" i="13"/>
  <c r="AF398" i="13" s="1"/>
  <c r="AE397" i="13"/>
  <c r="AF397" i="13" s="1"/>
  <c r="AE396" i="13"/>
  <c r="AF396" i="13" s="1"/>
  <c r="AE395" i="13"/>
  <c r="AF395" i="13" s="1"/>
  <c r="AE394" i="13"/>
  <c r="AF394" i="13" s="1"/>
  <c r="AE393" i="13"/>
  <c r="AF393" i="13" s="1"/>
  <c r="AE392" i="13"/>
  <c r="AF392" i="13" s="1"/>
  <c r="AE391" i="13"/>
  <c r="AF391" i="13" s="1"/>
  <c r="AE390" i="13"/>
  <c r="AF390" i="13" s="1"/>
  <c r="AE389" i="13"/>
  <c r="AF389" i="13" s="1"/>
  <c r="AE388" i="13"/>
  <c r="AF388" i="13" s="1"/>
  <c r="AE387" i="13"/>
  <c r="AF387" i="13" s="1"/>
  <c r="AE386" i="13"/>
  <c r="AF386" i="13" s="1"/>
  <c r="AE385" i="13"/>
  <c r="AF385" i="13" s="1"/>
  <c r="AE383" i="13"/>
  <c r="AF383" i="13" s="1"/>
  <c r="AE382" i="13"/>
  <c r="AF382" i="13" s="1"/>
  <c r="AE381" i="13"/>
  <c r="AF381" i="13" s="1"/>
  <c r="AE380" i="13"/>
  <c r="AF380" i="13" s="1"/>
  <c r="AE379" i="13"/>
  <c r="AF379" i="13" s="1"/>
  <c r="AE378" i="13"/>
  <c r="AF378" i="13" s="1"/>
  <c r="AE377" i="13"/>
  <c r="AF377" i="13" s="1"/>
  <c r="AE376" i="13"/>
  <c r="AF376" i="13" s="1"/>
  <c r="AE375" i="13"/>
  <c r="AF375" i="13" s="1"/>
  <c r="AE374" i="13"/>
  <c r="AF374" i="13" s="1"/>
  <c r="AE373" i="13"/>
  <c r="AF373" i="13" s="1"/>
  <c r="AE372" i="13"/>
  <c r="AF372" i="13" s="1"/>
  <c r="AE371" i="13"/>
  <c r="AF371" i="13" s="1"/>
  <c r="AE370" i="13"/>
  <c r="AF370" i="13" s="1"/>
  <c r="AE368" i="13"/>
  <c r="AF368" i="13" s="1"/>
  <c r="AE367" i="13"/>
  <c r="AF367" i="13" s="1"/>
  <c r="AE366" i="13"/>
  <c r="AF366" i="13" s="1"/>
  <c r="AE365" i="13"/>
  <c r="AF365" i="13" s="1"/>
  <c r="AE364" i="13"/>
  <c r="AF364" i="13" s="1"/>
  <c r="AE363" i="13"/>
  <c r="AF363" i="13" s="1"/>
  <c r="AE362" i="13"/>
  <c r="AF362" i="13" s="1"/>
  <c r="AE361" i="13"/>
  <c r="AF361" i="13" s="1"/>
  <c r="AE360" i="13"/>
  <c r="AF360" i="13" s="1"/>
  <c r="AE359" i="13"/>
  <c r="AF359" i="13" s="1"/>
  <c r="AE357" i="13"/>
  <c r="AF357" i="13" s="1"/>
  <c r="AE354" i="13"/>
  <c r="AF354" i="13" s="1"/>
  <c r="AE353" i="13"/>
  <c r="AF353" i="13" s="1"/>
  <c r="AE352" i="13"/>
  <c r="AF352" i="13" s="1"/>
  <c r="AE351" i="13"/>
  <c r="AF351" i="13" s="1"/>
  <c r="AE350" i="13"/>
  <c r="AF350" i="13" s="1"/>
  <c r="AE349" i="13"/>
  <c r="AF349" i="13" s="1"/>
  <c r="AE348" i="13"/>
  <c r="AF348" i="13" s="1"/>
  <c r="AE347" i="13"/>
  <c r="AF347" i="13" s="1"/>
  <c r="AE346" i="13"/>
  <c r="AF346" i="13" s="1"/>
  <c r="AE345" i="13"/>
  <c r="AF345" i="13" s="1"/>
  <c r="AE344" i="13"/>
  <c r="AF344" i="13" s="1"/>
  <c r="AE343" i="13"/>
  <c r="AF343" i="13" s="1"/>
  <c r="AE342" i="13"/>
  <c r="AF342" i="13" s="1"/>
  <c r="AE341" i="13"/>
  <c r="AF341" i="13" s="1"/>
  <c r="AE340" i="13"/>
  <c r="AF340" i="13" s="1"/>
  <c r="AE339" i="13"/>
  <c r="AF339" i="13" s="1"/>
  <c r="AE338" i="13"/>
  <c r="AF338" i="13" s="1"/>
  <c r="AE337" i="13"/>
  <c r="AF337" i="13" s="1"/>
  <c r="AE336" i="13"/>
  <c r="AF336" i="13" s="1"/>
  <c r="AE335" i="13"/>
  <c r="AF335" i="13" s="1"/>
  <c r="AE334" i="13"/>
  <c r="AF334" i="13" s="1"/>
  <c r="AE333" i="13"/>
  <c r="AF333" i="13" s="1"/>
  <c r="AE332" i="13"/>
  <c r="AF332" i="13" s="1"/>
  <c r="AE331" i="13"/>
  <c r="AF331" i="13" s="1"/>
  <c r="AE330" i="13"/>
  <c r="AF330" i="13" s="1"/>
  <c r="AE329" i="13"/>
  <c r="AF329" i="13" s="1"/>
  <c r="AE328" i="13"/>
  <c r="AF328" i="13" s="1"/>
  <c r="AE327" i="13"/>
  <c r="AF327" i="13" s="1"/>
  <c r="AE326" i="13"/>
  <c r="AF326" i="13" s="1"/>
  <c r="AE325" i="13"/>
  <c r="AF325" i="13" s="1"/>
  <c r="AE324" i="13"/>
  <c r="AF324" i="13" s="1"/>
  <c r="AE323" i="13"/>
  <c r="AF323" i="13" s="1"/>
  <c r="AE322" i="13"/>
  <c r="AF322" i="13" s="1"/>
  <c r="AE320" i="13"/>
  <c r="AF320" i="13" s="1"/>
  <c r="AE319" i="13"/>
  <c r="AF319" i="13" s="1"/>
  <c r="AE318" i="13"/>
  <c r="AF318" i="13" s="1"/>
  <c r="AE317" i="13"/>
  <c r="AF317" i="13" s="1"/>
  <c r="AE316" i="13"/>
  <c r="AF316" i="13" s="1"/>
  <c r="AE315" i="13"/>
  <c r="AF315" i="13" s="1"/>
  <c r="AE313" i="13"/>
  <c r="AF313" i="13" s="1"/>
  <c r="AE312" i="13"/>
  <c r="AF312" i="13" s="1"/>
  <c r="AE311" i="13"/>
  <c r="AF311" i="13" s="1"/>
  <c r="AE310" i="13"/>
  <c r="AF310" i="13" s="1"/>
  <c r="AE309" i="13"/>
  <c r="AF309" i="13" s="1"/>
  <c r="AE308" i="13"/>
  <c r="AF308" i="13" s="1"/>
  <c r="AE307" i="13"/>
  <c r="AF307" i="13" s="1"/>
  <c r="AE305" i="13"/>
  <c r="AF305" i="13" s="1"/>
  <c r="AE304" i="13"/>
  <c r="AF304" i="13" s="1"/>
  <c r="AE303" i="13"/>
  <c r="AF303" i="13" s="1"/>
  <c r="AE302" i="13"/>
  <c r="AF302" i="13" s="1"/>
  <c r="AE301" i="13"/>
  <c r="AF301" i="13" s="1"/>
  <c r="AE299" i="13"/>
  <c r="AF299" i="13" s="1"/>
  <c r="AE298" i="13"/>
  <c r="AF298" i="13" s="1"/>
  <c r="AE297" i="13"/>
  <c r="AF297" i="13" s="1"/>
  <c r="AE296" i="13"/>
  <c r="AF296" i="13" s="1"/>
  <c r="AE295" i="13"/>
  <c r="AF295" i="13" s="1"/>
  <c r="AE294" i="13"/>
  <c r="AF294" i="13" s="1"/>
  <c r="AE293" i="13"/>
  <c r="AF293" i="13" s="1"/>
  <c r="AE292" i="13"/>
  <c r="AF292" i="13" s="1"/>
  <c r="AE291" i="13"/>
  <c r="AF291" i="13" s="1"/>
  <c r="AE290" i="13"/>
  <c r="AF290" i="13" s="1"/>
  <c r="AE289" i="13"/>
  <c r="AF289" i="13" s="1"/>
  <c r="AE288" i="13"/>
  <c r="AF288" i="13" s="1"/>
  <c r="AE287" i="13"/>
  <c r="AF287" i="13" s="1"/>
  <c r="AE286" i="13"/>
  <c r="AF286" i="13" s="1"/>
  <c r="AE285" i="13"/>
  <c r="AF285" i="13" s="1"/>
  <c r="AE284" i="13"/>
  <c r="AF284" i="13" s="1"/>
  <c r="AE283" i="13"/>
  <c r="AF283" i="13" s="1"/>
  <c r="AE282" i="13"/>
  <c r="AF282" i="13" s="1"/>
  <c r="AE281" i="13"/>
  <c r="AF281" i="13" s="1"/>
  <c r="AE280" i="13"/>
  <c r="AF280" i="13" s="1"/>
  <c r="AE279" i="13"/>
  <c r="AF279" i="13" s="1"/>
  <c r="AE278" i="13"/>
  <c r="AF278" i="13" s="1"/>
  <c r="AE277" i="13"/>
  <c r="AF277" i="13" s="1"/>
  <c r="AE276" i="13"/>
  <c r="AF276" i="13" s="1"/>
  <c r="AE275" i="13"/>
  <c r="AF275" i="13" s="1"/>
  <c r="AE274" i="13"/>
  <c r="AF274" i="13" s="1"/>
  <c r="AE273" i="13"/>
  <c r="AF273" i="13" s="1"/>
  <c r="AE272" i="13"/>
  <c r="AF272" i="13" s="1"/>
  <c r="AE270" i="13"/>
  <c r="AF270" i="13" s="1"/>
  <c r="AE269" i="13"/>
  <c r="AF269" i="13" s="1"/>
  <c r="AE268" i="13"/>
  <c r="AF268" i="13" s="1"/>
  <c r="AE267" i="13"/>
  <c r="AF267" i="13" s="1"/>
  <c r="AE266" i="13"/>
  <c r="AF266" i="13" s="1"/>
  <c r="AE265" i="13"/>
  <c r="AF265" i="13" s="1"/>
  <c r="AE264" i="13"/>
  <c r="AF264" i="13" s="1"/>
  <c r="AE263" i="13"/>
  <c r="AF263" i="13" s="1"/>
  <c r="AE262" i="13"/>
  <c r="AF262" i="13" s="1"/>
  <c r="AE261" i="13"/>
  <c r="AF261" i="13" s="1"/>
  <c r="AE260" i="13"/>
  <c r="AF260" i="13" s="1"/>
  <c r="AE259" i="13"/>
  <c r="AF259" i="13" s="1"/>
  <c r="AE258" i="13"/>
  <c r="AF258" i="13" s="1"/>
  <c r="AE257" i="13"/>
  <c r="AF257" i="13" s="1"/>
  <c r="AE255" i="13"/>
  <c r="AF255" i="13" s="1"/>
  <c r="AE254" i="13"/>
  <c r="AF254" i="13" s="1"/>
  <c r="AE253" i="13"/>
  <c r="AF253" i="13" s="1"/>
  <c r="AE252" i="13"/>
  <c r="AF252" i="13" s="1"/>
  <c r="AE251" i="13"/>
  <c r="AF251" i="13" s="1"/>
  <c r="AE250" i="13"/>
  <c r="AF250" i="13" s="1"/>
  <c r="AE249" i="13"/>
  <c r="AF249" i="13" s="1"/>
  <c r="AE248" i="13"/>
  <c r="AF248" i="13" s="1"/>
  <c r="AE247" i="13"/>
  <c r="AF247" i="13" s="1"/>
  <c r="AE246" i="13"/>
  <c r="AF246" i="13" s="1"/>
  <c r="AE244" i="13"/>
  <c r="AF244" i="13" s="1"/>
  <c r="AF228" i="13"/>
  <c r="AF219" i="13"/>
  <c r="AF210" i="13"/>
  <c r="AF201" i="13"/>
  <c r="AF192" i="13"/>
  <c r="AF183" i="13"/>
  <c r="AF174" i="13"/>
  <c r="AF165" i="13"/>
  <c r="AF156" i="13"/>
  <c r="AF147" i="13"/>
  <c r="AF138" i="13"/>
  <c r="AF129" i="13"/>
  <c r="AF120" i="13"/>
  <c r="AF111" i="13"/>
  <c r="AF102" i="13"/>
  <c r="AE236" i="13"/>
  <c r="AF236" i="13" s="1"/>
  <c r="AE235" i="13"/>
  <c r="AF235" i="13" s="1"/>
  <c r="AE234" i="13"/>
  <c r="AF234" i="13" s="1"/>
  <c r="AE233" i="13"/>
  <c r="AF233" i="13" s="1"/>
  <c r="AE232" i="13"/>
  <c r="AF232" i="13" s="1"/>
  <c r="AE231" i="13"/>
  <c r="AF231" i="13" s="1"/>
  <c r="AE230" i="13"/>
  <c r="AF230" i="13" s="1"/>
  <c r="AE229" i="13"/>
  <c r="AF229" i="13" s="1"/>
  <c r="AE227" i="13"/>
  <c r="AF227" i="13" s="1"/>
  <c r="AE226" i="13"/>
  <c r="AF226" i="13" s="1"/>
  <c r="AE225" i="13"/>
  <c r="AF225" i="13" s="1"/>
  <c r="AE224" i="13"/>
  <c r="AF224" i="13" s="1"/>
  <c r="AE223" i="13"/>
  <c r="AF223" i="13" s="1"/>
  <c r="AE222" i="13"/>
  <c r="AF222" i="13" s="1"/>
  <c r="AE221" i="13"/>
  <c r="AF221" i="13" s="1"/>
  <c r="AE220" i="13"/>
  <c r="AF220" i="13" s="1"/>
  <c r="AE218" i="13"/>
  <c r="AF218" i="13" s="1"/>
  <c r="AE217" i="13"/>
  <c r="AF217" i="13" s="1"/>
  <c r="AE216" i="13"/>
  <c r="AF216" i="13" s="1"/>
  <c r="AE215" i="13"/>
  <c r="AF215" i="13" s="1"/>
  <c r="AE214" i="13"/>
  <c r="AF214" i="13" s="1"/>
  <c r="AE213" i="13"/>
  <c r="AF213" i="13" s="1"/>
  <c r="AE212" i="13"/>
  <c r="AF212" i="13" s="1"/>
  <c r="AE211" i="13"/>
  <c r="AF211" i="13" s="1"/>
  <c r="AE209" i="13"/>
  <c r="AF209" i="13" s="1"/>
  <c r="AE208" i="13"/>
  <c r="AF208" i="13" s="1"/>
  <c r="AE207" i="13"/>
  <c r="AF207" i="13" s="1"/>
  <c r="AE206" i="13"/>
  <c r="AF206" i="13" s="1"/>
  <c r="AE205" i="13"/>
  <c r="AF205" i="13" s="1"/>
  <c r="AE204" i="13"/>
  <c r="AF204" i="13" s="1"/>
  <c r="AE203" i="13"/>
  <c r="AF203" i="13" s="1"/>
  <c r="AE202" i="13"/>
  <c r="AF202" i="13" s="1"/>
  <c r="AE200" i="13"/>
  <c r="AF200" i="13" s="1"/>
  <c r="AE199" i="13"/>
  <c r="AF199" i="13" s="1"/>
  <c r="AE198" i="13"/>
  <c r="AF198" i="13" s="1"/>
  <c r="AE197" i="13"/>
  <c r="AF197" i="13" s="1"/>
  <c r="AE196" i="13"/>
  <c r="AF196" i="13" s="1"/>
  <c r="AE195" i="13"/>
  <c r="AF195" i="13" s="1"/>
  <c r="AE194" i="13"/>
  <c r="AF194" i="13" s="1"/>
  <c r="AE193" i="13"/>
  <c r="AF193" i="13" s="1"/>
  <c r="AE191" i="13"/>
  <c r="AF191" i="13" s="1"/>
  <c r="AE190" i="13"/>
  <c r="AF190" i="13" s="1"/>
  <c r="AE189" i="13"/>
  <c r="AF189" i="13" s="1"/>
  <c r="AE188" i="13"/>
  <c r="AF188" i="13" s="1"/>
  <c r="AE187" i="13"/>
  <c r="AF187" i="13" s="1"/>
  <c r="AE186" i="13"/>
  <c r="AF186" i="13" s="1"/>
  <c r="AE185" i="13"/>
  <c r="AF185" i="13" s="1"/>
  <c r="AE184" i="13"/>
  <c r="AF184" i="13" s="1"/>
  <c r="AE182" i="13"/>
  <c r="AF182" i="13" s="1"/>
  <c r="AE181" i="13"/>
  <c r="AF181" i="13" s="1"/>
  <c r="AE180" i="13"/>
  <c r="AF180" i="13" s="1"/>
  <c r="AE179" i="13"/>
  <c r="AF179" i="13" s="1"/>
  <c r="AE178" i="13"/>
  <c r="AF178" i="13" s="1"/>
  <c r="AE177" i="13"/>
  <c r="AF177" i="13" s="1"/>
  <c r="AE176" i="13"/>
  <c r="AF176" i="13" s="1"/>
  <c r="AE175" i="13"/>
  <c r="AF175" i="13" s="1"/>
  <c r="AE173" i="13"/>
  <c r="AF173" i="13" s="1"/>
  <c r="AE172" i="13"/>
  <c r="AF172" i="13" s="1"/>
  <c r="AE171" i="13"/>
  <c r="AF171" i="13" s="1"/>
  <c r="AE170" i="13"/>
  <c r="AF170" i="13" s="1"/>
  <c r="AE169" i="13"/>
  <c r="AF169" i="13" s="1"/>
  <c r="AE168" i="13"/>
  <c r="AF168" i="13" s="1"/>
  <c r="AE167" i="13"/>
  <c r="AF167" i="13" s="1"/>
  <c r="AE166" i="13"/>
  <c r="AF166" i="13" s="1"/>
  <c r="AE164" i="13"/>
  <c r="AF164" i="13" s="1"/>
  <c r="AE163" i="13"/>
  <c r="AF163" i="13" s="1"/>
  <c r="AE162" i="13"/>
  <c r="AF162" i="13" s="1"/>
  <c r="AE161" i="13"/>
  <c r="AF161" i="13" s="1"/>
  <c r="AE160" i="13"/>
  <c r="AF160" i="13" s="1"/>
  <c r="AE159" i="13"/>
  <c r="AF159" i="13" s="1"/>
  <c r="AE158" i="13"/>
  <c r="AF158" i="13" s="1"/>
  <c r="AE157" i="13"/>
  <c r="AF157" i="13" s="1"/>
  <c r="AE155" i="13"/>
  <c r="AF155" i="13" s="1"/>
  <c r="AE154" i="13"/>
  <c r="AF154" i="13" s="1"/>
  <c r="AE153" i="13"/>
  <c r="AF153" i="13" s="1"/>
  <c r="AE152" i="13"/>
  <c r="AF152" i="13" s="1"/>
  <c r="AE151" i="13"/>
  <c r="AF151" i="13" s="1"/>
  <c r="AE150" i="13"/>
  <c r="AF150" i="13" s="1"/>
  <c r="AE149" i="13"/>
  <c r="AF149" i="13" s="1"/>
  <c r="AE148" i="13"/>
  <c r="AF148" i="13" s="1"/>
  <c r="AE146" i="13"/>
  <c r="AF146" i="13" s="1"/>
  <c r="AE145" i="13"/>
  <c r="AF145" i="13" s="1"/>
  <c r="AE144" i="13"/>
  <c r="AF144" i="13" s="1"/>
  <c r="AE143" i="13"/>
  <c r="AF143" i="13" s="1"/>
  <c r="AE142" i="13"/>
  <c r="AF142" i="13" s="1"/>
  <c r="AE141" i="13"/>
  <c r="AF141" i="13" s="1"/>
  <c r="AE140" i="13"/>
  <c r="AF140" i="13" s="1"/>
  <c r="AE139" i="13"/>
  <c r="AF139" i="13" s="1"/>
  <c r="AE137" i="13"/>
  <c r="AF137" i="13" s="1"/>
  <c r="AE136" i="13"/>
  <c r="AF136" i="13" s="1"/>
  <c r="AE135" i="13"/>
  <c r="AF135" i="13" s="1"/>
  <c r="AE134" i="13"/>
  <c r="AF134" i="13" s="1"/>
  <c r="AE133" i="13"/>
  <c r="AF133" i="13" s="1"/>
  <c r="AE132" i="13"/>
  <c r="AF132" i="13" s="1"/>
  <c r="AE131" i="13"/>
  <c r="AF131" i="13" s="1"/>
  <c r="AE130" i="13"/>
  <c r="AF130" i="13" s="1"/>
  <c r="AE128" i="13"/>
  <c r="AF128" i="13" s="1"/>
  <c r="AE127" i="13"/>
  <c r="AF127" i="13" s="1"/>
  <c r="AE126" i="13"/>
  <c r="AF126" i="13" s="1"/>
  <c r="AE125" i="13"/>
  <c r="AF125" i="13" s="1"/>
  <c r="AE124" i="13"/>
  <c r="AF124" i="13" s="1"/>
  <c r="AE123" i="13"/>
  <c r="AF123" i="13" s="1"/>
  <c r="AE122" i="13"/>
  <c r="AF122" i="13" s="1"/>
  <c r="AE121" i="13"/>
  <c r="AF121" i="13" s="1"/>
  <c r="AE119" i="13"/>
  <c r="AF119" i="13" s="1"/>
  <c r="AE118" i="13"/>
  <c r="AF118" i="13" s="1"/>
  <c r="AE117" i="13"/>
  <c r="AF117" i="13" s="1"/>
  <c r="AE116" i="13"/>
  <c r="AF116" i="13" s="1"/>
  <c r="AE115" i="13"/>
  <c r="AF115" i="13" s="1"/>
  <c r="AE114" i="13"/>
  <c r="AF114" i="13" s="1"/>
  <c r="AE113" i="13"/>
  <c r="AF113" i="13" s="1"/>
  <c r="AE112" i="13"/>
  <c r="AF112" i="13" s="1"/>
  <c r="AE110" i="13"/>
  <c r="AF110" i="13" s="1"/>
  <c r="AE109" i="13"/>
  <c r="AF109" i="13" s="1"/>
  <c r="AE108" i="13"/>
  <c r="AF108" i="13" s="1"/>
  <c r="AE107" i="13"/>
  <c r="AF107" i="13" s="1"/>
  <c r="AE106" i="13"/>
  <c r="AF106" i="13" s="1"/>
  <c r="AE105" i="13"/>
  <c r="AF105" i="13" s="1"/>
  <c r="AE104" i="13"/>
  <c r="AF104" i="13" s="1"/>
  <c r="AE103" i="13"/>
  <c r="AF103" i="13" s="1"/>
  <c r="AE101" i="13"/>
  <c r="AF101" i="13" s="1"/>
  <c r="AE100" i="13"/>
  <c r="AF100" i="13" s="1"/>
  <c r="AE99" i="13"/>
  <c r="AF99" i="13" s="1"/>
  <c r="AE98" i="13"/>
  <c r="AF98" i="13" s="1"/>
  <c r="AE97" i="13"/>
  <c r="AF97" i="13" s="1"/>
  <c r="AE96" i="13"/>
  <c r="AF96" i="13" s="1"/>
  <c r="AE95" i="13"/>
  <c r="AF95" i="13" s="1"/>
  <c r="AE94" i="13"/>
  <c r="AF94" i="13" s="1"/>
  <c r="AE9" i="13"/>
  <c r="AE10" i="13"/>
  <c r="AF10" i="13" s="1"/>
  <c r="AE11" i="13"/>
  <c r="AF11" i="13" s="1"/>
  <c r="AE12" i="13"/>
  <c r="AF12" i="13" s="1"/>
  <c r="AE13" i="13"/>
  <c r="AF13" i="13" s="1"/>
  <c r="AE14" i="13"/>
  <c r="AF14" i="13" s="1"/>
  <c r="AE15" i="13"/>
  <c r="AF15" i="13" s="1"/>
  <c r="AE16" i="13"/>
  <c r="AF16" i="13" s="1"/>
  <c r="AE17" i="13"/>
  <c r="AF17" i="13" s="1"/>
  <c r="AE18" i="13"/>
  <c r="AF18" i="13" s="1"/>
  <c r="AE19" i="13"/>
  <c r="AF19" i="13" s="1"/>
  <c r="AE20" i="13"/>
  <c r="AF20" i="13" s="1"/>
  <c r="AE21" i="13"/>
  <c r="AF21" i="13" s="1"/>
  <c r="AE22" i="13"/>
  <c r="AF22" i="13" s="1"/>
  <c r="AE23" i="13"/>
  <c r="AF23" i="13" s="1"/>
  <c r="AE24" i="13"/>
  <c r="AF24" i="13" s="1"/>
  <c r="AE25" i="13"/>
  <c r="AF25" i="13" s="1"/>
  <c r="AE26" i="13"/>
  <c r="AF26" i="13" s="1"/>
  <c r="N228" i="13"/>
  <c r="N219" i="13"/>
  <c r="N210" i="13"/>
  <c r="N201" i="13"/>
  <c r="N192" i="13"/>
  <c r="N183" i="13"/>
  <c r="N174" i="13"/>
  <c r="N165" i="13"/>
  <c r="N156" i="13"/>
  <c r="N147" i="13"/>
  <c r="N138" i="13"/>
  <c r="N129" i="13"/>
  <c r="N120" i="13"/>
  <c r="N111" i="13"/>
  <c r="N102" i="13"/>
  <c r="N2028" i="13"/>
  <c r="N2017" i="13"/>
  <c r="N2016" i="13"/>
  <c r="N2009" i="13"/>
  <c r="N2006" i="13"/>
  <c r="N2001" i="13"/>
  <c r="N1995" i="13"/>
  <c r="N1984" i="13"/>
  <c r="N1973" i="13"/>
  <c r="N1966" i="13"/>
  <c r="N1962" i="13"/>
  <c r="N1951" i="13"/>
  <c r="N1940" i="13"/>
  <c r="N1938" i="13"/>
  <c r="N1937" i="13"/>
  <c r="N1926" i="13"/>
  <c r="N1915" i="13"/>
  <c r="N1904" i="13"/>
  <c r="N1903" i="13"/>
  <c r="N1896" i="13"/>
  <c r="N1893" i="13"/>
  <c r="N1888" i="13"/>
  <c r="N1882" i="13"/>
  <c r="N1871" i="13"/>
  <c r="N1860" i="13"/>
  <c r="N1853" i="13"/>
  <c r="N1849" i="13"/>
  <c r="N1838" i="13"/>
  <c r="N1827" i="13"/>
  <c r="N1825" i="13"/>
  <c r="N1824" i="13"/>
  <c r="N1813" i="13"/>
  <c r="N1802" i="13"/>
  <c r="N1791" i="13"/>
  <c r="N1790" i="13"/>
  <c r="N1783" i="13"/>
  <c r="N1780" i="13"/>
  <c r="N1775" i="13"/>
  <c r="N1769" i="13"/>
  <c r="N1758" i="13"/>
  <c r="N1747" i="13"/>
  <c r="N1740" i="13"/>
  <c r="N1736" i="13"/>
  <c r="N1725" i="13"/>
  <c r="N1714" i="13"/>
  <c r="N1712" i="13"/>
  <c r="N1711" i="13"/>
  <c r="N1700" i="13"/>
  <c r="N1689" i="13"/>
  <c r="N1678" i="13"/>
  <c r="N1677" i="13"/>
  <c r="N1670" i="13"/>
  <c r="N1667" i="13"/>
  <c r="N1662" i="13"/>
  <c r="N1656" i="13"/>
  <c r="N1645" i="13"/>
  <c r="N1634" i="13"/>
  <c r="N1627" i="13"/>
  <c r="N1623" i="13"/>
  <c r="N1612" i="13"/>
  <c r="N1601" i="13"/>
  <c r="N1599" i="13"/>
  <c r="N1598" i="13"/>
  <c r="N1587" i="13"/>
  <c r="N1576" i="13"/>
  <c r="N1565" i="13"/>
  <c r="N1564" i="13"/>
  <c r="N1557" i="13"/>
  <c r="N1554" i="13"/>
  <c r="N1549" i="13"/>
  <c r="N1543" i="13"/>
  <c r="N1532" i="13"/>
  <c r="N1521" i="13"/>
  <c r="N1514" i="13"/>
  <c r="N1510" i="13"/>
  <c r="N1499" i="13"/>
  <c r="N1488" i="13"/>
  <c r="N1486" i="13"/>
  <c r="N1485" i="13"/>
  <c r="N1474" i="13"/>
  <c r="N1463" i="13"/>
  <c r="N1452" i="13"/>
  <c r="N1451" i="13"/>
  <c r="N1444" i="13"/>
  <c r="N1441" i="13"/>
  <c r="N1436" i="13"/>
  <c r="N1430" i="13"/>
  <c r="N1419" i="13"/>
  <c r="N1408" i="13"/>
  <c r="N1401" i="13"/>
  <c r="N1397" i="13"/>
  <c r="N1386" i="13"/>
  <c r="N1375" i="13"/>
  <c r="N1373" i="13"/>
  <c r="N1372" i="13"/>
  <c r="N1361" i="13"/>
  <c r="N1350" i="13"/>
  <c r="N1339" i="13"/>
  <c r="N1338" i="13"/>
  <c r="N1331" i="13"/>
  <c r="N1328" i="13"/>
  <c r="N1323" i="13"/>
  <c r="N1317" i="13"/>
  <c r="N1306" i="13"/>
  <c r="N1295" i="13"/>
  <c r="N1288" i="13"/>
  <c r="N1284" i="13"/>
  <c r="N1273" i="13"/>
  <c r="N1262" i="13"/>
  <c r="N1260" i="13"/>
  <c r="N1259" i="13"/>
  <c r="N1248" i="13"/>
  <c r="N1237" i="13"/>
  <c r="N1226" i="13"/>
  <c r="N1225" i="13"/>
  <c r="N1218" i="13"/>
  <c r="N1215" i="13"/>
  <c r="N1210" i="13"/>
  <c r="N1204" i="13"/>
  <c r="N1193" i="13"/>
  <c r="N1182" i="13"/>
  <c r="N1175" i="13"/>
  <c r="N1171" i="13"/>
  <c r="N1160" i="13"/>
  <c r="N1149" i="13"/>
  <c r="N1147" i="13"/>
  <c r="N1146" i="13"/>
  <c r="N1135" i="13"/>
  <c r="N1124" i="13"/>
  <c r="N1113" i="13"/>
  <c r="N1112" i="13"/>
  <c r="N1105" i="13"/>
  <c r="N1102" i="13"/>
  <c r="N1097" i="13"/>
  <c r="N1091" i="13"/>
  <c r="N1080" i="13"/>
  <c r="N1069" i="13"/>
  <c r="N1062" i="13"/>
  <c r="N1058" i="13"/>
  <c r="N1047" i="13"/>
  <c r="N1036" i="13"/>
  <c r="N1034" i="13"/>
  <c r="N1033" i="13"/>
  <c r="N1022" i="13"/>
  <c r="N1011" i="13"/>
  <c r="N1000" i="13"/>
  <c r="N999" i="13"/>
  <c r="N992" i="13"/>
  <c r="N989" i="13"/>
  <c r="N984" i="13"/>
  <c r="N978" i="13"/>
  <c r="N967" i="13"/>
  <c r="N956" i="13"/>
  <c r="N949" i="13"/>
  <c r="N945" i="13"/>
  <c r="N934" i="13"/>
  <c r="N923" i="13"/>
  <c r="N921" i="13"/>
  <c r="N920" i="13"/>
  <c r="N909" i="13"/>
  <c r="N898" i="13"/>
  <c r="N887" i="13"/>
  <c r="N886" i="13"/>
  <c r="N879" i="13"/>
  <c r="N876" i="13"/>
  <c r="N871" i="13"/>
  <c r="N865" i="13"/>
  <c r="N854" i="13"/>
  <c r="N843" i="13"/>
  <c r="N836" i="13"/>
  <c r="N832" i="13"/>
  <c r="N821" i="13"/>
  <c r="N810" i="13"/>
  <c r="N808" i="13"/>
  <c r="N807" i="13"/>
  <c r="N796" i="13"/>
  <c r="N785" i="13"/>
  <c r="N774" i="13"/>
  <c r="N773" i="13"/>
  <c r="N766" i="13"/>
  <c r="N763" i="13"/>
  <c r="N758" i="13"/>
  <c r="N752" i="13"/>
  <c r="N741" i="13"/>
  <c r="N730" i="13"/>
  <c r="N723" i="13"/>
  <c r="N719" i="13"/>
  <c r="N708" i="13"/>
  <c r="N697" i="13"/>
  <c r="N695" i="13"/>
  <c r="N694" i="13"/>
  <c r="N683" i="13"/>
  <c r="N672" i="13"/>
  <c r="N661" i="13"/>
  <c r="N660" i="13"/>
  <c r="N653" i="13"/>
  <c r="N650" i="13"/>
  <c r="N645" i="13"/>
  <c r="N639" i="13"/>
  <c r="N628" i="13"/>
  <c r="N617" i="13"/>
  <c r="N610" i="13"/>
  <c r="N606" i="13"/>
  <c r="N595" i="13"/>
  <c r="N584" i="13"/>
  <c r="N582" i="13"/>
  <c r="N581" i="13"/>
  <c r="N570" i="13"/>
  <c r="N559" i="13"/>
  <c r="N548" i="13"/>
  <c r="N547" i="13"/>
  <c r="N540" i="13"/>
  <c r="N537" i="13"/>
  <c r="N532" i="13"/>
  <c r="N526" i="13"/>
  <c r="N515" i="13"/>
  <c r="N504" i="13"/>
  <c r="N497" i="13"/>
  <c r="N493" i="13"/>
  <c r="N482" i="13"/>
  <c r="N471" i="13"/>
  <c r="N469" i="13"/>
  <c r="N468" i="13"/>
  <c r="N457" i="13"/>
  <c r="N446" i="13"/>
  <c r="N435" i="13"/>
  <c r="N434" i="13"/>
  <c r="N427" i="13"/>
  <c r="N424" i="13"/>
  <c r="N419" i="13"/>
  <c r="N413" i="13"/>
  <c r="N402" i="13"/>
  <c r="N391" i="13"/>
  <c r="N384" i="13"/>
  <c r="N380" i="13"/>
  <c r="N369" i="13"/>
  <c r="N358" i="13"/>
  <c r="N356" i="13"/>
  <c r="N355" i="13"/>
  <c r="N344" i="13"/>
  <c r="N333" i="13"/>
  <c r="N322" i="13"/>
  <c r="N321" i="13"/>
  <c r="N314" i="13"/>
  <c r="N311" i="13"/>
  <c r="N306" i="13"/>
  <c r="N300" i="13"/>
  <c r="N289" i="13"/>
  <c r="N278" i="13"/>
  <c r="N271" i="13"/>
  <c r="N267" i="13"/>
  <c r="N256" i="13"/>
  <c r="N245" i="13"/>
  <c r="N2039" i="13"/>
  <c r="M2049" i="13"/>
  <c r="L2049" i="13"/>
  <c r="M2048" i="13"/>
  <c r="L2048" i="13"/>
  <c r="M2047" i="13"/>
  <c r="L2047" i="13"/>
  <c r="M2046" i="13"/>
  <c r="L2046" i="13"/>
  <c r="M2045" i="13"/>
  <c r="L2045" i="13"/>
  <c r="M2044" i="13"/>
  <c r="L2044" i="13"/>
  <c r="M2043" i="13"/>
  <c r="L2043" i="13"/>
  <c r="M2042" i="13"/>
  <c r="L2042" i="13"/>
  <c r="M2041" i="13"/>
  <c r="L2041" i="13"/>
  <c r="M2040" i="13"/>
  <c r="L2040" i="13"/>
  <c r="M2038" i="13"/>
  <c r="L2038" i="13"/>
  <c r="M2037" i="13"/>
  <c r="L2037" i="13"/>
  <c r="M2036" i="13"/>
  <c r="L2036" i="13"/>
  <c r="M2035" i="13"/>
  <c r="L2035" i="13"/>
  <c r="M2034" i="13"/>
  <c r="L2034" i="13"/>
  <c r="M2033" i="13"/>
  <c r="L2033" i="13"/>
  <c r="M2032" i="13"/>
  <c r="L2032" i="13"/>
  <c r="M2031" i="13"/>
  <c r="L2031" i="13"/>
  <c r="M2030" i="13"/>
  <c r="L2030" i="13"/>
  <c r="M2029" i="13"/>
  <c r="L2029" i="13"/>
  <c r="M2027" i="13"/>
  <c r="L2027" i="13"/>
  <c r="M2026" i="13"/>
  <c r="L2026" i="13"/>
  <c r="M2025" i="13"/>
  <c r="L2025" i="13"/>
  <c r="M2024" i="13"/>
  <c r="L2024" i="13"/>
  <c r="M2023" i="13"/>
  <c r="L2023" i="13"/>
  <c r="M2022" i="13"/>
  <c r="L2022" i="13"/>
  <c r="M2021" i="13"/>
  <c r="L2021" i="13"/>
  <c r="M2020" i="13"/>
  <c r="L2020" i="13"/>
  <c r="M2019" i="13"/>
  <c r="L2019" i="13"/>
  <c r="M2018" i="13"/>
  <c r="L2018" i="13"/>
  <c r="M2015" i="13"/>
  <c r="L2015" i="13"/>
  <c r="M2014" i="13"/>
  <c r="L2014" i="13"/>
  <c r="M2013" i="13"/>
  <c r="L2013" i="13"/>
  <c r="M2012" i="13"/>
  <c r="L2012" i="13"/>
  <c r="M2011" i="13"/>
  <c r="L2011" i="13"/>
  <c r="M2010" i="13"/>
  <c r="L2010" i="13"/>
  <c r="M2008" i="13"/>
  <c r="L2008" i="13"/>
  <c r="M2007" i="13"/>
  <c r="L2007" i="13"/>
  <c r="M2005" i="13"/>
  <c r="L2005" i="13"/>
  <c r="M2004" i="13"/>
  <c r="L2004" i="13"/>
  <c r="M2003" i="13"/>
  <c r="L2003" i="13"/>
  <c r="M2002" i="13"/>
  <c r="L2002" i="13"/>
  <c r="M2000" i="13"/>
  <c r="L2000" i="13"/>
  <c r="M1999" i="13"/>
  <c r="L1999" i="13"/>
  <c r="M1998" i="13"/>
  <c r="L1998" i="13"/>
  <c r="M1997" i="13"/>
  <c r="L1997" i="13"/>
  <c r="M1996" i="13"/>
  <c r="L1996" i="13"/>
  <c r="M1994" i="13"/>
  <c r="L1994" i="13"/>
  <c r="M1993" i="13"/>
  <c r="L1993" i="13"/>
  <c r="M1992" i="13"/>
  <c r="L1992" i="13"/>
  <c r="M1991" i="13"/>
  <c r="L1991" i="13"/>
  <c r="M1990" i="13"/>
  <c r="L1990" i="13"/>
  <c r="M1989" i="13"/>
  <c r="L1989" i="13"/>
  <c r="M1988" i="13"/>
  <c r="L1988" i="13"/>
  <c r="M1987" i="13"/>
  <c r="L1987" i="13"/>
  <c r="M1986" i="13"/>
  <c r="L1986" i="13"/>
  <c r="M1985" i="13"/>
  <c r="L1985" i="13"/>
  <c r="M1983" i="13"/>
  <c r="L1983" i="13"/>
  <c r="M1982" i="13"/>
  <c r="L1982" i="13"/>
  <c r="M1981" i="13"/>
  <c r="L1981" i="13"/>
  <c r="M1980" i="13"/>
  <c r="L1980" i="13"/>
  <c r="M1979" i="13"/>
  <c r="L1979" i="13"/>
  <c r="M1978" i="13"/>
  <c r="L1978" i="13"/>
  <c r="M1977" i="13"/>
  <c r="L1977" i="13"/>
  <c r="M1976" i="13"/>
  <c r="L1976" i="13"/>
  <c r="M1975" i="13"/>
  <c r="L1975" i="13"/>
  <c r="M1974" i="13"/>
  <c r="L1974" i="13"/>
  <c r="M1972" i="13"/>
  <c r="L1972" i="13"/>
  <c r="M1971" i="13"/>
  <c r="L1971" i="13"/>
  <c r="M1970" i="13"/>
  <c r="L1970" i="13"/>
  <c r="M1969" i="13"/>
  <c r="L1969" i="13"/>
  <c r="M1968" i="13"/>
  <c r="L1968" i="13"/>
  <c r="M1967" i="13"/>
  <c r="L1967" i="13"/>
  <c r="M1965" i="13"/>
  <c r="L1965" i="13"/>
  <c r="M1964" i="13"/>
  <c r="L1964" i="13"/>
  <c r="M1963" i="13"/>
  <c r="L1963" i="13"/>
  <c r="M1961" i="13"/>
  <c r="L1961" i="13"/>
  <c r="M1960" i="13"/>
  <c r="L1960" i="13"/>
  <c r="M1959" i="13"/>
  <c r="L1959" i="13"/>
  <c r="M1958" i="13"/>
  <c r="L1958" i="13"/>
  <c r="M1957" i="13"/>
  <c r="L1957" i="13"/>
  <c r="M1956" i="13"/>
  <c r="L1956" i="13"/>
  <c r="M1955" i="13"/>
  <c r="L1955" i="13"/>
  <c r="M1954" i="13"/>
  <c r="L1954" i="13"/>
  <c r="M1953" i="13"/>
  <c r="L1953" i="13"/>
  <c r="M1952" i="13"/>
  <c r="L1952" i="13"/>
  <c r="M1950" i="13"/>
  <c r="L1950" i="13"/>
  <c r="M1949" i="13"/>
  <c r="L1949" i="13"/>
  <c r="M1948" i="13"/>
  <c r="L1948" i="13"/>
  <c r="M1947" i="13"/>
  <c r="L1947" i="13"/>
  <c r="M1946" i="13"/>
  <c r="L1946" i="13"/>
  <c r="M1945" i="13"/>
  <c r="L1945" i="13"/>
  <c r="M1944" i="13"/>
  <c r="L1944" i="13"/>
  <c r="M1943" i="13"/>
  <c r="L1943" i="13"/>
  <c r="M1942" i="13"/>
  <c r="L1942" i="13"/>
  <c r="M1941" i="13"/>
  <c r="L1941" i="13"/>
  <c r="M1939" i="13"/>
  <c r="L1939" i="13"/>
  <c r="M1936" i="13"/>
  <c r="L1936" i="13"/>
  <c r="M1935" i="13"/>
  <c r="L1935" i="13"/>
  <c r="M1934" i="13"/>
  <c r="L1934" i="13"/>
  <c r="M1933" i="13"/>
  <c r="L1933" i="13"/>
  <c r="M1932" i="13"/>
  <c r="L1932" i="13"/>
  <c r="M1931" i="13"/>
  <c r="L1931" i="13"/>
  <c r="M1930" i="13"/>
  <c r="L1930" i="13"/>
  <c r="M1929" i="13"/>
  <c r="L1929" i="13"/>
  <c r="M1928" i="13"/>
  <c r="L1928" i="13"/>
  <c r="M1927" i="13"/>
  <c r="L1927" i="13"/>
  <c r="M1925" i="13"/>
  <c r="L1925" i="13"/>
  <c r="M1924" i="13"/>
  <c r="L1924" i="13"/>
  <c r="M1923" i="13"/>
  <c r="L1923" i="13"/>
  <c r="M1922" i="13"/>
  <c r="L1922" i="13"/>
  <c r="M1921" i="13"/>
  <c r="L1921" i="13"/>
  <c r="M1920" i="13"/>
  <c r="L1920" i="13"/>
  <c r="M1919" i="13"/>
  <c r="L1919" i="13"/>
  <c r="M1918" i="13"/>
  <c r="L1918" i="13"/>
  <c r="M1917" i="13"/>
  <c r="L1917" i="13"/>
  <c r="M1916" i="13"/>
  <c r="L1916" i="13"/>
  <c r="M1914" i="13"/>
  <c r="L1914" i="13"/>
  <c r="M1913" i="13"/>
  <c r="L1913" i="13"/>
  <c r="M1912" i="13"/>
  <c r="L1912" i="13"/>
  <c r="M1911" i="13"/>
  <c r="L1911" i="13"/>
  <c r="M1910" i="13"/>
  <c r="L1910" i="13"/>
  <c r="M1909" i="13"/>
  <c r="L1909" i="13"/>
  <c r="M1908" i="13"/>
  <c r="L1908" i="13"/>
  <c r="M1907" i="13"/>
  <c r="L1907" i="13"/>
  <c r="M1906" i="13"/>
  <c r="L1906" i="13"/>
  <c r="M1905" i="13"/>
  <c r="L1905" i="13"/>
  <c r="M1902" i="13"/>
  <c r="L1902" i="13"/>
  <c r="M1901" i="13"/>
  <c r="L1901" i="13"/>
  <c r="M1900" i="13"/>
  <c r="L1900" i="13"/>
  <c r="M1899" i="13"/>
  <c r="L1899" i="13"/>
  <c r="M1898" i="13"/>
  <c r="L1898" i="13"/>
  <c r="M1897" i="13"/>
  <c r="L1897" i="13"/>
  <c r="M1895" i="13"/>
  <c r="L1895" i="13"/>
  <c r="M1894" i="13"/>
  <c r="L1894" i="13"/>
  <c r="M1892" i="13"/>
  <c r="L1892" i="13"/>
  <c r="M1891" i="13"/>
  <c r="L1891" i="13"/>
  <c r="M1890" i="13"/>
  <c r="L1890" i="13"/>
  <c r="M1889" i="13"/>
  <c r="L1889" i="13"/>
  <c r="M1887" i="13"/>
  <c r="L1887" i="13"/>
  <c r="M1886" i="13"/>
  <c r="L1886" i="13"/>
  <c r="M1885" i="13"/>
  <c r="L1885" i="13"/>
  <c r="M1884" i="13"/>
  <c r="L1884" i="13"/>
  <c r="M1883" i="13"/>
  <c r="L1883" i="13"/>
  <c r="M1881" i="13"/>
  <c r="L1881" i="13"/>
  <c r="M1880" i="13"/>
  <c r="L1880" i="13"/>
  <c r="M1879" i="13"/>
  <c r="L1879" i="13"/>
  <c r="M1878" i="13"/>
  <c r="L1878" i="13"/>
  <c r="M1877" i="13"/>
  <c r="L1877" i="13"/>
  <c r="M1876" i="13"/>
  <c r="L1876" i="13"/>
  <c r="M1875" i="13"/>
  <c r="L1875" i="13"/>
  <c r="M1874" i="13"/>
  <c r="L1874" i="13"/>
  <c r="M1873" i="13"/>
  <c r="L1873" i="13"/>
  <c r="M1872" i="13"/>
  <c r="L1872" i="13"/>
  <c r="M1870" i="13"/>
  <c r="L1870" i="13"/>
  <c r="M1869" i="13"/>
  <c r="L1869" i="13"/>
  <c r="M1868" i="13"/>
  <c r="L1868" i="13"/>
  <c r="M1867" i="13"/>
  <c r="L1867" i="13"/>
  <c r="M1866" i="13"/>
  <c r="L1866" i="13"/>
  <c r="M1865" i="13"/>
  <c r="L1865" i="13"/>
  <c r="M1864" i="13"/>
  <c r="L1864" i="13"/>
  <c r="M1863" i="13"/>
  <c r="L1863" i="13"/>
  <c r="M1862" i="13"/>
  <c r="L1862" i="13"/>
  <c r="M1861" i="13"/>
  <c r="L1861" i="13"/>
  <c r="M1859" i="13"/>
  <c r="L1859" i="13"/>
  <c r="M1858" i="13"/>
  <c r="L1858" i="13"/>
  <c r="M1857" i="13"/>
  <c r="L1857" i="13"/>
  <c r="M1856" i="13"/>
  <c r="L1856" i="13"/>
  <c r="M1855" i="13"/>
  <c r="L1855" i="13"/>
  <c r="M1854" i="13"/>
  <c r="L1854" i="13"/>
  <c r="M1852" i="13"/>
  <c r="L1852" i="13"/>
  <c r="M1851" i="13"/>
  <c r="L1851" i="13"/>
  <c r="M1850" i="13"/>
  <c r="L1850" i="13"/>
  <c r="M1848" i="13"/>
  <c r="L1848" i="13"/>
  <c r="M1847" i="13"/>
  <c r="L1847" i="13"/>
  <c r="M1846" i="13"/>
  <c r="L1846" i="13"/>
  <c r="M1845" i="13"/>
  <c r="L1845" i="13"/>
  <c r="M1844" i="13"/>
  <c r="L1844" i="13"/>
  <c r="M1843" i="13"/>
  <c r="L1843" i="13"/>
  <c r="M1842" i="13"/>
  <c r="L1842" i="13"/>
  <c r="M1841" i="13"/>
  <c r="L1841" i="13"/>
  <c r="M1840" i="13"/>
  <c r="L1840" i="13"/>
  <c r="M1839" i="13"/>
  <c r="L1839" i="13"/>
  <c r="M1837" i="13"/>
  <c r="L1837" i="13"/>
  <c r="M1836" i="13"/>
  <c r="L1836" i="13"/>
  <c r="M1835" i="13"/>
  <c r="L1835" i="13"/>
  <c r="M1834" i="13"/>
  <c r="L1834" i="13"/>
  <c r="M1833" i="13"/>
  <c r="L1833" i="13"/>
  <c r="M1832" i="13"/>
  <c r="L1832" i="13"/>
  <c r="M1831" i="13"/>
  <c r="L1831" i="13"/>
  <c r="M1830" i="13"/>
  <c r="L1830" i="13"/>
  <c r="M1829" i="13"/>
  <c r="L1829" i="13"/>
  <c r="M1828" i="13"/>
  <c r="L1828" i="13"/>
  <c r="M1826" i="13"/>
  <c r="L1826" i="13"/>
  <c r="M1823" i="13"/>
  <c r="L1823" i="13"/>
  <c r="M1822" i="13"/>
  <c r="L1822" i="13"/>
  <c r="M1821" i="13"/>
  <c r="L1821" i="13"/>
  <c r="M1820" i="13"/>
  <c r="L1820" i="13"/>
  <c r="M1819" i="13"/>
  <c r="L1819" i="13"/>
  <c r="M1818" i="13"/>
  <c r="L1818" i="13"/>
  <c r="M1817" i="13"/>
  <c r="L1817" i="13"/>
  <c r="M1816" i="13"/>
  <c r="L1816" i="13"/>
  <c r="M1815" i="13"/>
  <c r="L1815" i="13"/>
  <c r="M1814" i="13"/>
  <c r="L1814" i="13"/>
  <c r="M1812" i="13"/>
  <c r="L1812" i="13"/>
  <c r="M1811" i="13"/>
  <c r="L1811" i="13"/>
  <c r="M1810" i="13"/>
  <c r="L1810" i="13"/>
  <c r="M1809" i="13"/>
  <c r="L1809" i="13"/>
  <c r="M1808" i="13"/>
  <c r="L1808" i="13"/>
  <c r="M1807" i="13"/>
  <c r="L1807" i="13"/>
  <c r="M1806" i="13"/>
  <c r="L1806" i="13"/>
  <c r="M1805" i="13"/>
  <c r="L1805" i="13"/>
  <c r="M1804" i="13"/>
  <c r="L1804" i="13"/>
  <c r="M1803" i="13"/>
  <c r="L1803" i="13"/>
  <c r="M1801" i="13"/>
  <c r="L1801" i="13"/>
  <c r="M1800" i="13"/>
  <c r="L1800" i="13"/>
  <c r="M1799" i="13"/>
  <c r="L1799" i="13"/>
  <c r="M1798" i="13"/>
  <c r="L1798" i="13"/>
  <c r="M1797" i="13"/>
  <c r="L1797" i="13"/>
  <c r="M1796" i="13"/>
  <c r="L1796" i="13"/>
  <c r="M1795" i="13"/>
  <c r="L1795" i="13"/>
  <c r="M1794" i="13"/>
  <c r="L1794" i="13"/>
  <c r="M1793" i="13"/>
  <c r="L1793" i="13"/>
  <c r="M1792" i="13"/>
  <c r="L1792" i="13"/>
  <c r="M1789" i="13"/>
  <c r="L1789" i="13"/>
  <c r="M1788" i="13"/>
  <c r="L1788" i="13"/>
  <c r="M1787" i="13"/>
  <c r="L1787" i="13"/>
  <c r="M1786" i="13"/>
  <c r="L1786" i="13"/>
  <c r="M1785" i="13"/>
  <c r="L1785" i="13"/>
  <c r="M1784" i="13"/>
  <c r="L1784" i="13"/>
  <c r="M1782" i="13"/>
  <c r="L1782" i="13"/>
  <c r="M1781" i="13"/>
  <c r="L1781" i="13"/>
  <c r="M1779" i="13"/>
  <c r="L1779" i="13"/>
  <c r="M1778" i="13"/>
  <c r="L1778" i="13"/>
  <c r="M1777" i="13"/>
  <c r="L1777" i="13"/>
  <c r="M1776" i="13"/>
  <c r="L1776" i="13"/>
  <c r="M1774" i="13"/>
  <c r="L1774" i="13"/>
  <c r="M1773" i="13"/>
  <c r="L1773" i="13"/>
  <c r="M1772" i="13"/>
  <c r="L1772" i="13"/>
  <c r="M1771" i="13"/>
  <c r="L1771" i="13"/>
  <c r="M1770" i="13"/>
  <c r="L1770" i="13"/>
  <c r="M1768" i="13"/>
  <c r="L1768" i="13"/>
  <c r="M1767" i="13"/>
  <c r="L1767" i="13"/>
  <c r="M1766" i="13"/>
  <c r="L1766" i="13"/>
  <c r="M1765" i="13"/>
  <c r="L1765" i="13"/>
  <c r="M1764" i="13"/>
  <c r="L1764" i="13"/>
  <c r="M1763" i="13"/>
  <c r="L1763" i="13"/>
  <c r="M1762" i="13"/>
  <c r="L1762" i="13"/>
  <c r="M1761" i="13"/>
  <c r="L1761" i="13"/>
  <c r="M1760" i="13"/>
  <c r="L1760" i="13"/>
  <c r="M1759" i="13"/>
  <c r="L1759" i="13"/>
  <c r="M1757" i="13"/>
  <c r="L1757" i="13"/>
  <c r="M1756" i="13"/>
  <c r="L1756" i="13"/>
  <c r="M1755" i="13"/>
  <c r="L1755" i="13"/>
  <c r="M1754" i="13"/>
  <c r="L1754" i="13"/>
  <c r="M1753" i="13"/>
  <c r="L1753" i="13"/>
  <c r="M1752" i="13"/>
  <c r="L1752" i="13"/>
  <c r="M1751" i="13"/>
  <c r="L1751" i="13"/>
  <c r="M1750" i="13"/>
  <c r="L1750" i="13"/>
  <c r="M1749" i="13"/>
  <c r="L1749" i="13"/>
  <c r="M1748" i="13"/>
  <c r="L1748" i="13"/>
  <c r="M1746" i="13"/>
  <c r="L1746" i="13"/>
  <c r="M1745" i="13"/>
  <c r="L1745" i="13"/>
  <c r="M1744" i="13"/>
  <c r="L1744" i="13"/>
  <c r="M1743" i="13"/>
  <c r="L1743" i="13"/>
  <c r="M1742" i="13"/>
  <c r="L1742" i="13"/>
  <c r="M1741" i="13"/>
  <c r="L1741" i="13"/>
  <c r="M1739" i="13"/>
  <c r="L1739" i="13"/>
  <c r="M1738" i="13"/>
  <c r="L1738" i="13"/>
  <c r="M1737" i="13"/>
  <c r="L1737" i="13"/>
  <c r="M1735" i="13"/>
  <c r="L1735" i="13"/>
  <c r="M1734" i="13"/>
  <c r="L1734" i="13"/>
  <c r="M1733" i="13"/>
  <c r="L1733" i="13"/>
  <c r="M1732" i="13"/>
  <c r="L1732" i="13"/>
  <c r="M1731" i="13"/>
  <c r="L1731" i="13"/>
  <c r="M1730" i="13"/>
  <c r="L1730" i="13"/>
  <c r="M1729" i="13"/>
  <c r="L1729" i="13"/>
  <c r="M1728" i="13"/>
  <c r="L1728" i="13"/>
  <c r="M1727" i="13"/>
  <c r="L1727" i="13"/>
  <c r="M1726" i="13"/>
  <c r="L1726" i="13"/>
  <c r="M1724" i="13"/>
  <c r="L1724" i="13"/>
  <c r="M1723" i="13"/>
  <c r="L1723" i="13"/>
  <c r="M1722" i="13"/>
  <c r="L1722" i="13"/>
  <c r="M1721" i="13"/>
  <c r="L1721" i="13"/>
  <c r="M1720" i="13"/>
  <c r="L1720" i="13"/>
  <c r="M1719" i="13"/>
  <c r="L1719" i="13"/>
  <c r="M1718" i="13"/>
  <c r="L1718" i="13"/>
  <c r="M1717" i="13"/>
  <c r="L1717" i="13"/>
  <c r="M1716" i="13"/>
  <c r="L1716" i="13"/>
  <c r="M1715" i="13"/>
  <c r="L1715" i="13"/>
  <c r="M1713" i="13"/>
  <c r="L1713" i="13"/>
  <c r="M1710" i="13"/>
  <c r="L1710" i="13"/>
  <c r="M1709" i="13"/>
  <c r="L1709" i="13"/>
  <c r="M1708" i="13"/>
  <c r="L1708" i="13"/>
  <c r="M1707" i="13"/>
  <c r="L1707" i="13"/>
  <c r="M1706" i="13"/>
  <c r="L1706" i="13"/>
  <c r="M1705" i="13"/>
  <c r="L1705" i="13"/>
  <c r="M1704" i="13"/>
  <c r="L1704" i="13"/>
  <c r="M1703" i="13"/>
  <c r="L1703" i="13"/>
  <c r="M1702" i="13"/>
  <c r="L1702" i="13"/>
  <c r="M1701" i="13"/>
  <c r="L1701" i="13"/>
  <c r="M1699" i="13"/>
  <c r="L1699" i="13"/>
  <c r="M1698" i="13"/>
  <c r="L1698" i="13"/>
  <c r="M1697" i="13"/>
  <c r="L1697" i="13"/>
  <c r="M1696" i="13"/>
  <c r="L1696" i="13"/>
  <c r="M1695" i="13"/>
  <c r="L1695" i="13"/>
  <c r="M1694" i="13"/>
  <c r="L1694" i="13"/>
  <c r="M1693" i="13"/>
  <c r="L1693" i="13"/>
  <c r="M1692" i="13"/>
  <c r="L1692" i="13"/>
  <c r="M1691" i="13"/>
  <c r="L1691" i="13"/>
  <c r="M1690" i="13"/>
  <c r="L1690" i="13"/>
  <c r="M1688" i="13"/>
  <c r="L1688" i="13"/>
  <c r="M1687" i="13"/>
  <c r="L1687" i="13"/>
  <c r="M1686" i="13"/>
  <c r="L1686" i="13"/>
  <c r="M1685" i="13"/>
  <c r="L1685" i="13"/>
  <c r="M1684" i="13"/>
  <c r="L1684" i="13"/>
  <c r="M1683" i="13"/>
  <c r="L1683" i="13"/>
  <c r="M1682" i="13"/>
  <c r="L1682" i="13"/>
  <c r="M1681" i="13"/>
  <c r="L1681" i="13"/>
  <c r="M1680" i="13"/>
  <c r="L1680" i="13"/>
  <c r="M1679" i="13"/>
  <c r="L1679" i="13"/>
  <c r="M1676" i="13"/>
  <c r="L1676" i="13"/>
  <c r="M1675" i="13"/>
  <c r="L1675" i="13"/>
  <c r="M1674" i="13"/>
  <c r="L1674" i="13"/>
  <c r="M1673" i="13"/>
  <c r="L1673" i="13"/>
  <c r="M1672" i="13"/>
  <c r="L1672" i="13"/>
  <c r="M1671" i="13"/>
  <c r="L1671" i="13"/>
  <c r="M1669" i="13"/>
  <c r="L1669" i="13"/>
  <c r="M1668" i="13"/>
  <c r="L1668" i="13"/>
  <c r="M1666" i="13"/>
  <c r="L1666" i="13"/>
  <c r="M1665" i="13"/>
  <c r="L1665" i="13"/>
  <c r="M1664" i="13"/>
  <c r="L1664" i="13"/>
  <c r="M1663" i="13"/>
  <c r="L1663" i="13"/>
  <c r="M1661" i="13"/>
  <c r="L1661" i="13"/>
  <c r="M1660" i="13"/>
  <c r="L1660" i="13"/>
  <c r="M1659" i="13"/>
  <c r="L1659" i="13"/>
  <c r="M1658" i="13"/>
  <c r="L1658" i="13"/>
  <c r="M1657" i="13"/>
  <c r="L1657" i="13"/>
  <c r="M1655" i="13"/>
  <c r="L1655" i="13"/>
  <c r="M1654" i="13"/>
  <c r="L1654" i="13"/>
  <c r="M1653" i="13"/>
  <c r="L1653" i="13"/>
  <c r="M1652" i="13"/>
  <c r="L1652" i="13"/>
  <c r="M1651" i="13"/>
  <c r="L1651" i="13"/>
  <c r="M1650" i="13"/>
  <c r="L1650" i="13"/>
  <c r="M1649" i="13"/>
  <c r="L1649" i="13"/>
  <c r="M1648" i="13"/>
  <c r="L1648" i="13"/>
  <c r="M1647" i="13"/>
  <c r="L1647" i="13"/>
  <c r="M1646" i="13"/>
  <c r="L1646" i="13"/>
  <c r="M1644" i="13"/>
  <c r="L1644" i="13"/>
  <c r="M1643" i="13"/>
  <c r="L1643" i="13"/>
  <c r="M1642" i="13"/>
  <c r="L1642" i="13"/>
  <c r="M1641" i="13"/>
  <c r="L1641" i="13"/>
  <c r="M1640" i="13"/>
  <c r="L1640" i="13"/>
  <c r="M1639" i="13"/>
  <c r="L1639" i="13"/>
  <c r="M1638" i="13"/>
  <c r="L1638" i="13"/>
  <c r="M1637" i="13"/>
  <c r="L1637" i="13"/>
  <c r="M1636" i="13"/>
  <c r="L1636" i="13"/>
  <c r="M1635" i="13"/>
  <c r="L1635" i="13"/>
  <c r="M1633" i="13"/>
  <c r="L1633" i="13"/>
  <c r="M1632" i="13"/>
  <c r="L1632" i="13"/>
  <c r="M1631" i="13"/>
  <c r="L1631" i="13"/>
  <c r="M1630" i="13"/>
  <c r="L1630" i="13"/>
  <c r="M1629" i="13"/>
  <c r="L1629" i="13"/>
  <c r="M1628" i="13"/>
  <c r="L1628" i="13"/>
  <c r="M1626" i="13"/>
  <c r="L1626" i="13"/>
  <c r="M1625" i="13"/>
  <c r="L1625" i="13"/>
  <c r="M1624" i="13"/>
  <c r="L1624" i="13"/>
  <c r="M1622" i="13"/>
  <c r="L1622" i="13"/>
  <c r="M1621" i="13"/>
  <c r="L1621" i="13"/>
  <c r="M1620" i="13"/>
  <c r="L1620" i="13"/>
  <c r="M1619" i="13"/>
  <c r="L1619" i="13"/>
  <c r="M1618" i="13"/>
  <c r="L1618" i="13"/>
  <c r="M1617" i="13"/>
  <c r="L1617" i="13"/>
  <c r="M1616" i="13"/>
  <c r="L1616" i="13"/>
  <c r="M1615" i="13"/>
  <c r="L1615" i="13"/>
  <c r="M1614" i="13"/>
  <c r="L1614" i="13"/>
  <c r="M1613" i="13"/>
  <c r="L1613" i="13"/>
  <c r="M1611" i="13"/>
  <c r="L1611" i="13"/>
  <c r="M1610" i="13"/>
  <c r="L1610" i="13"/>
  <c r="M1609" i="13"/>
  <c r="L1609" i="13"/>
  <c r="M1608" i="13"/>
  <c r="L1608" i="13"/>
  <c r="M1607" i="13"/>
  <c r="L1607" i="13"/>
  <c r="M1606" i="13"/>
  <c r="L1606" i="13"/>
  <c r="M1605" i="13"/>
  <c r="L1605" i="13"/>
  <c r="M1604" i="13"/>
  <c r="L1604" i="13"/>
  <c r="M1603" i="13"/>
  <c r="L1603" i="13"/>
  <c r="M1602" i="13"/>
  <c r="L1602" i="13"/>
  <c r="M1600" i="13"/>
  <c r="L1600" i="13"/>
  <c r="M1597" i="13"/>
  <c r="L1597" i="13"/>
  <c r="M1596" i="13"/>
  <c r="L1596" i="13"/>
  <c r="M1595" i="13"/>
  <c r="L1595" i="13"/>
  <c r="M1594" i="13"/>
  <c r="L1594" i="13"/>
  <c r="M1593" i="13"/>
  <c r="L1593" i="13"/>
  <c r="M1592" i="13"/>
  <c r="L1592" i="13"/>
  <c r="M1591" i="13"/>
  <c r="L1591" i="13"/>
  <c r="M1590" i="13"/>
  <c r="L1590" i="13"/>
  <c r="M1589" i="13"/>
  <c r="L1589" i="13"/>
  <c r="M1588" i="13"/>
  <c r="L1588" i="13"/>
  <c r="M1586" i="13"/>
  <c r="L1586" i="13"/>
  <c r="M1585" i="13"/>
  <c r="L1585" i="13"/>
  <c r="M1584" i="13"/>
  <c r="L1584" i="13"/>
  <c r="M1583" i="13"/>
  <c r="L1583" i="13"/>
  <c r="M1582" i="13"/>
  <c r="L1582" i="13"/>
  <c r="M1581" i="13"/>
  <c r="L1581" i="13"/>
  <c r="M1580" i="13"/>
  <c r="L1580" i="13"/>
  <c r="M1579" i="13"/>
  <c r="L1579" i="13"/>
  <c r="M1578" i="13"/>
  <c r="L1578" i="13"/>
  <c r="M1577" i="13"/>
  <c r="L1577" i="13"/>
  <c r="M1575" i="13"/>
  <c r="L1575" i="13"/>
  <c r="M1574" i="13"/>
  <c r="L1574" i="13"/>
  <c r="M1573" i="13"/>
  <c r="L1573" i="13"/>
  <c r="M1572" i="13"/>
  <c r="L1572" i="13"/>
  <c r="M1571" i="13"/>
  <c r="L1571" i="13"/>
  <c r="M1570" i="13"/>
  <c r="L1570" i="13"/>
  <c r="M1569" i="13"/>
  <c r="L1569" i="13"/>
  <c r="M1568" i="13"/>
  <c r="L1568" i="13"/>
  <c r="M1567" i="13"/>
  <c r="L1567" i="13"/>
  <c r="M1566" i="13"/>
  <c r="L1566" i="13"/>
  <c r="M1563" i="13"/>
  <c r="L1563" i="13"/>
  <c r="M1562" i="13"/>
  <c r="L1562" i="13"/>
  <c r="M1561" i="13"/>
  <c r="L1561" i="13"/>
  <c r="M1560" i="13"/>
  <c r="L1560" i="13"/>
  <c r="M1559" i="13"/>
  <c r="L1559" i="13"/>
  <c r="M1558" i="13"/>
  <c r="L1558" i="13"/>
  <c r="M1556" i="13"/>
  <c r="L1556" i="13"/>
  <c r="M1555" i="13"/>
  <c r="L1555" i="13"/>
  <c r="M1553" i="13"/>
  <c r="L1553" i="13"/>
  <c r="M1552" i="13"/>
  <c r="L1552" i="13"/>
  <c r="M1551" i="13"/>
  <c r="L1551" i="13"/>
  <c r="M1550" i="13"/>
  <c r="L1550" i="13"/>
  <c r="M1548" i="13"/>
  <c r="L1548" i="13"/>
  <c r="M1547" i="13"/>
  <c r="L1547" i="13"/>
  <c r="M1546" i="13"/>
  <c r="L1546" i="13"/>
  <c r="M1545" i="13"/>
  <c r="L1545" i="13"/>
  <c r="M1544" i="13"/>
  <c r="L1544" i="13"/>
  <c r="M1542" i="13"/>
  <c r="L1542" i="13"/>
  <c r="M1541" i="13"/>
  <c r="L1541" i="13"/>
  <c r="M1540" i="13"/>
  <c r="L1540" i="13"/>
  <c r="M1539" i="13"/>
  <c r="L1539" i="13"/>
  <c r="M1538" i="13"/>
  <c r="L1538" i="13"/>
  <c r="M1537" i="13"/>
  <c r="L1537" i="13"/>
  <c r="M1536" i="13"/>
  <c r="L1536" i="13"/>
  <c r="M1535" i="13"/>
  <c r="L1535" i="13"/>
  <c r="M1534" i="13"/>
  <c r="L1534" i="13"/>
  <c r="M1533" i="13"/>
  <c r="L1533" i="13"/>
  <c r="M1531" i="13"/>
  <c r="L1531" i="13"/>
  <c r="M1530" i="13"/>
  <c r="L1530" i="13"/>
  <c r="M1529" i="13"/>
  <c r="L1529" i="13"/>
  <c r="M1528" i="13"/>
  <c r="L1528" i="13"/>
  <c r="M1527" i="13"/>
  <c r="L1527" i="13"/>
  <c r="M1526" i="13"/>
  <c r="L1526" i="13"/>
  <c r="M1525" i="13"/>
  <c r="L1525" i="13"/>
  <c r="M1524" i="13"/>
  <c r="L1524" i="13"/>
  <c r="M1523" i="13"/>
  <c r="L1523" i="13"/>
  <c r="M1522" i="13"/>
  <c r="L1522" i="13"/>
  <c r="M1520" i="13"/>
  <c r="L1520" i="13"/>
  <c r="M1519" i="13"/>
  <c r="L1519" i="13"/>
  <c r="M1518" i="13"/>
  <c r="L1518" i="13"/>
  <c r="M1517" i="13"/>
  <c r="L1517" i="13"/>
  <c r="M1516" i="13"/>
  <c r="L1516" i="13"/>
  <c r="M1515" i="13"/>
  <c r="L1515" i="13"/>
  <c r="M1513" i="13"/>
  <c r="L1513" i="13"/>
  <c r="M1512" i="13"/>
  <c r="L1512" i="13"/>
  <c r="M1511" i="13"/>
  <c r="L1511" i="13"/>
  <c r="M1509" i="13"/>
  <c r="L1509" i="13"/>
  <c r="M1508" i="13"/>
  <c r="L1508" i="13"/>
  <c r="M1507" i="13"/>
  <c r="L1507" i="13"/>
  <c r="M1506" i="13"/>
  <c r="L1506" i="13"/>
  <c r="M1505" i="13"/>
  <c r="L1505" i="13"/>
  <c r="M1504" i="13"/>
  <c r="L1504" i="13"/>
  <c r="M1503" i="13"/>
  <c r="L1503" i="13"/>
  <c r="M1502" i="13"/>
  <c r="L1502" i="13"/>
  <c r="M1501" i="13"/>
  <c r="L1501" i="13"/>
  <c r="M1500" i="13"/>
  <c r="L1500" i="13"/>
  <c r="M1498" i="13"/>
  <c r="L1498" i="13"/>
  <c r="M1497" i="13"/>
  <c r="L1497" i="13"/>
  <c r="M1496" i="13"/>
  <c r="L1496" i="13"/>
  <c r="M1495" i="13"/>
  <c r="L1495" i="13"/>
  <c r="M1494" i="13"/>
  <c r="L1494" i="13"/>
  <c r="M1493" i="13"/>
  <c r="L1493" i="13"/>
  <c r="M1492" i="13"/>
  <c r="L1492" i="13"/>
  <c r="M1491" i="13"/>
  <c r="L1491" i="13"/>
  <c r="M1490" i="13"/>
  <c r="L1490" i="13"/>
  <c r="M1489" i="13"/>
  <c r="L1489" i="13"/>
  <c r="M1487" i="13"/>
  <c r="L1487" i="13"/>
  <c r="M1484" i="13"/>
  <c r="L1484" i="13"/>
  <c r="M1483" i="13"/>
  <c r="L1483" i="13"/>
  <c r="M1482" i="13"/>
  <c r="L1482" i="13"/>
  <c r="M1481" i="13"/>
  <c r="L1481" i="13"/>
  <c r="M1480" i="13"/>
  <c r="L1480" i="13"/>
  <c r="M1479" i="13"/>
  <c r="L1479" i="13"/>
  <c r="M1478" i="13"/>
  <c r="L1478" i="13"/>
  <c r="M1477" i="13"/>
  <c r="L1477" i="13"/>
  <c r="M1476" i="13"/>
  <c r="L1476" i="13"/>
  <c r="M1475" i="13"/>
  <c r="L1475" i="13"/>
  <c r="M1473" i="13"/>
  <c r="L1473" i="13"/>
  <c r="M1472" i="13"/>
  <c r="L1472" i="13"/>
  <c r="M1471" i="13"/>
  <c r="L1471" i="13"/>
  <c r="M1470" i="13"/>
  <c r="L1470" i="13"/>
  <c r="M1469" i="13"/>
  <c r="L1469" i="13"/>
  <c r="M1468" i="13"/>
  <c r="L1468" i="13"/>
  <c r="M1467" i="13"/>
  <c r="L1467" i="13"/>
  <c r="M1466" i="13"/>
  <c r="L1466" i="13"/>
  <c r="M1465" i="13"/>
  <c r="L1465" i="13"/>
  <c r="M1464" i="13"/>
  <c r="L1464" i="13"/>
  <c r="M1462" i="13"/>
  <c r="L1462" i="13"/>
  <c r="M1461" i="13"/>
  <c r="L1461" i="13"/>
  <c r="M1460" i="13"/>
  <c r="L1460" i="13"/>
  <c r="M1459" i="13"/>
  <c r="L1459" i="13"/>
  <c r="M1458" i="13"/>
  <c r="L1458" i="13"/>
  <c r="M1457" i="13"/>
  <c r="L1457" i="13"/>
  <c r="M1456" i="13"/>
  <c r="L1456" i="13"/>
  <c r="M1455" i="13"/>
  <c r="L1455" i="13"/>
  <c r="M1454" i="13"/>
  <c r="L1454" i="13"/>
  <c r="M1453" i="13"/>
  <c r="L1453" i="13"/>
  <c r="M1450" i="13"/>
  <c r="L1450" i="13"/>
  <c r="M1449" i="13"/>
  <c r="L1449" i="13"/>
  <c r="M1448" i="13"/>
  <c r="L1448" i="13"/>
  <c r="M1447" i="13"/>
  <c r="L1447" i="13"/>
  <c r="M1446" i="13"/>
  <c r="L1446" i="13"/>
  <c r="M1445" i="13"/>
  <c r="L1445" i="13"/>
  <c r="M1443" i="13"/>
  <c r="L1443" i="13"/>
  <c r="M1442" i="13"/>
  <c r="L1442" i="13"/>
  <c r="M1440" i="13"/>
  <c r="L1440" i="13"/>
  <c r="M1439" i="13"/>
  <c r="L1439" i="13"/>
  <c r="M1438" i="13"/>
  <c r="L1438" i="13"/>
  <c r="M1437" i="13"/>
  <c r="L1437" i="13"/>
  <c r="M1435" i="13"/>
  <c r="L1435" i="13"/>
  <c r="M1434" i="13"/>
  <c r="L1434" i="13"/>
  <c r="M1433" i="13"/>
  <c r="L1433" i="13"/>
  <c r="M1432" i="13"/>
  <c r="L1432" i="13"/>
  <c r="M1431" i="13"/>
  <c r="L1431" i="13"/>
  <c r="M1429" i="13"/>
  <c r="L1429" i="13"/>
  <c r="M1428" i="13"/>
  <c r="L1428" i="13"/>
  <c r="M1427" i="13"/>
  <c r="L1427" i="13"/>
  <c r="M1426" i="13"/>
  <c r="L1426" i="13"/>
  <c r="M1425" i="13"/>
  <c r="L1425" i="13"/>
  <c r="M1424" i="13"/>
  <c r="L1424" i="13"/>
  <c r="M1423" i="13"/>
  <c r="L1423" i="13"/>
  <c r="M1422" i="13"/>
  <c r="L1422" i="13"/>
  <c r="M1421" i="13"/>
  <c r="L1421" i="13"/>
  <c r="M1420" i="13"/>
  <c r="L1420" i="13"/>
  <c r="M1418" i="13"/>
  <c r="L1418" i="13"/>
  <c r="M1417" i="13"/>
  <c r="L1417" i="13"/>
  <c r="M1416" i="13"/>
  <c r="L1416" i="13"/>
  <c r="M1415" i="13"/>
  <c r="L1415" i="13"/>
  <c r="M1414" i="13"/>
  <c r="L1414" i="13"/>
  <c r="M1413" i="13"/>
  <c r="L1413" i="13"/>
  <c r="M1412" i="13"/>
  <c r="L1412" i="13"/>
  <c r="M1411" i="13"/>
  <c r="L1411" i="13"/>
  <c r="M1410" i="13"/>
  <c r="L1410" i="13"/>
  <c r="M1409" i="13"/>
  <c r="L1409" i="13"/>
  <c r="M1407" i="13"/>
  <c r="L1407" i="13"/>
  <c r="M1406" i="13"/>
  <c r="L1406" i="13"/>
  <c r="M1405" i="13"/>
  <c r="L1405" i="13"/>
  <c r="M1404" i="13"/>
  <c r="L1404" i="13"/>
  <c r="M1403" i="13"/>
  <c r="L1403" i="13"/>
  <c r="M1402" i="13"/>
  <c r="L1402" i="13"/>
  <c r="M1400" i="13"/>
  <c r="L1400" i="13"/>
  <c r="M1399" i="13"/>
  <c r="L1399" i="13"/>
  <c r="M1398" i="13"/>
  <c r="L1398" i="13"/>
  <c r="M1396" i="13"/>
  <c r="L1396" i="13"/>
  <c r="M1395" i="13"/>
  <c r="L1395" i="13"/>
  <c r="M1394" i="13"/>
  <c r="L1394" i="13"/>
  <c r="M1393" i="13"/>
  <c r="L1393" i="13"/>
  <c r="M1392" i="13"/>
  <c r="L1392" i="13"/>
  <c r="M1391" i="13"/>
  <c r="L1391" i="13"/>
  <c r="M1390" i="13"/>
  <c r="L1390" i="13"/>
  <c r="M1389" i="13"/>
  <c r="L1389" i="13"/>
  <c r="M1388" i="13"/>
  <c r="L1388" i="13"/>
  <c r="M1387" i="13"/>
  <c r="L1387" i="13"/>
  <c r="M1385" i="13"/>
  <c r="L1385" i="13"/>
  <c r="M1384" i="13"/>
  <c r="L1384" i="13"/>
  <c r="M1383" i="13"/>
  <c r="L1383" i="13"/>
  <c r="M1382" i="13"/>
  <c r="L1382" i="13"/>
  <c r="M1381" i="13"/>
  <c r="L1381" i="13"/>
  <c r="M1380" i="13"/>
  <c r="L1380" i="13"/>
  <c r="M1379" i="13"/>
  <c r="L1379" i="13"/>
  <c r="M1378" i="13"/>
  <c r="L1378" i="13"/>
  <c r="M1377" i="13"/>
  <c r="L1377" i="13"/>
  <c r="M1376" i="13"/>
  <c r="L1376" i="13"/>
  <c r="M1374" i="13"/>
  <c r="L1374" i="13"/>
  <c r="M1371" i="13"/>
  <c r="L1371" i="13"/>
  <c r="M1370" i="13"/>
  <c r="L1370" i="13"/>
  <c r="M1369" i="13"/>
  <c r="L1369" i="13"/>
  <c r="M1368" i="13"/>
  <c r="L1368" i="13"/>
  <c r="M1367" i="13"/>
  <c r="L1367" i="13"/>
  <c r="M1366" i="13"/>
  <c r="L1366" i="13"/>
  <c r="M1365" i="13"/>
  <c r="L1365" i="13"/>
  <c r="M1364" i="13"/>
  <c r="L1364" i="13"/>
  <c r="M1363" i="13"/>
  <c r="L1363" i="13"/>
  <c r="M1362" i="13"/>
  <c r="L1362" i="13"/>
  <c r="M1360" i="13"/>
  <c r="L1360" i="13"/>
  <c r="M1359" i="13"/>
  <c r="L1359" i="13"/>
  <c r="M1358" i="13"/>
  <c r="L1358" i="13"/>
  <c r="M1357" i="13"/>
  <c r="L1357" i="13"/>
  <c r="M1356" i="13"/>
  <c r="L1356" i="13"/>
  <c r="M1355" i="13"/>
  <c r="L1355" i="13"/>
  <c r="M1354" i="13"/>
  <c r="L1354" i="13"/>
  <c r="M1353" i="13"/>
  <c r="L1353" i="13"/>
  <c r="M1352" i="13"/>
  <c r="L1352" i="13"/>
  <c r="M1351" i="13"/>
  <c r="L1351" i="13"/>
  <c r="M1349" i="13"/>
  <c r="L1349" i="13"/>
  <c r="M1348" i="13"/>
  <c r="L1348" i="13"/>
  <c r="M1347" i="13"/>
  <c r="L1347" i="13"/>
  <c r="M1346" i="13"/>
  <c r="L1346" i="13"/>
  <c r="M1345" i="13"/>
  <c r="L1345" i="13"/>
  <c r="M1344" i="13"/>
  <c r="L1344" i="13"/>
  <c r="M1343" i="13"/>
  <c r="L1343" i="13"/>
  <c r="M1342" i="13"/>
  <c r="L1342" i="13"/>
  <c r="M1341" i="13"/>
  <c r="L1341" i="13"/>
  <c r="M1340" i="13"/>
  <c r="L1340" i="13"/>
  <c r="M1337" i="13"/>
  <c r="L1337" i="13"/>
  <c r="M1336" i="13"/>
  <c r="L1336" i="13"/>
  <c r="M1335" i="13"/>
  <c r="L1335" i="13"/>
  <c r="M1334" i="13"/>
  <c r="L1334" i="13"/>
  <c r="M1333" i="13"/>
  <c r="L1333" i="13"/>
  <c r="M1332" i="13"/>
  <c r="L1332" i="13"/>
  <c r="M1330" i="13"/>
  <c r="L1330" i="13"/>
  <c r="M1329" i="13"/>
  <c r="L1329" i="13"/>
  <c r="M1327" i="13"/>
  <c r="L1327" i="13"/>
  <c r="M1326" i="13"/>
  <c r="L1326" i="13"/>
  <c r="M1325" i="13"/>
  <c r="L1325" i="13"/>
  <c r="M1324" i="13"/>
  <c r="L1324" i="13"/>
  <c r="M1322" i="13"/>
  <c r="L1322" i="13"/>
  <c r="M1321" i="13"/>
  <c r="L1321" i="13"/>
  <c r="M1320" i="13"/>
  <c r="L1320" i="13"/>
  <c r="M1319" i="13"/>
  <c r="L1319" i="13"/>
  <c r="M1318" i="13"/>
  <c r="L1318" i="13"/>
  <c r="M1316" i="13"/>
  <c r="L1316" i="13"/>
  <c r="M1315" i="13"/>
  <c r="L1315" i="13"/>
  <c r="M1314" i="13"/>
  <c r="L1314" i="13"/>
  <c r="M1313" i="13"/>
  <c r="L1313" i="13"/>
  <c r="M1312" i="13"/>
  <c r="L1312" i="13"/>
  <c r="M1311" i="13"/>
  <c r="L1311" i="13"/>
  <c r="M1310" i="13"/>
  <c r="L1310" i="13"/>
  <c r="M1309" i="13"/>
  <c r="L1309" i="13"/>
  <c r="M1308" i="13"/>
  <c r="L1308" i="13"/>
  <c r="M1307" i="13"/>
  <c r="L1307" i="13"/>
  <c r="M1305" i="13"/>
  <c r="L1305" i="13"/>
  <c r="M1304" i="13"/>
  <c r="L1304" i="13"/>
  <c r="M1303" i="13"/>
  <c r="L1303" i="13"/>
  <c r="M1302" i="13"/>
  <c r="L1302" i="13"/>
  <c r="M1301" i="13"/>
  <c r="L1301" i="13"/>
  <c r="M1300" i="13"/>
  <c r="L1300" i="13"/>
  <c r="M1299" i="13"/>
  <c r="L1299" i="13"/>
  <c r="M1298" i="13"/>
  <c r="L1298" i="13"/>
  <c r="M1297" i="13"/>
  <c r="L1297" i="13"/>
  <c r="M1296" i="13"/>
  <c r="L1296" i="13"/>
  <c r="M1294" i="13"/>
  <c r="L1294" i="13"/>
  <c r="M1293" i="13"/>
  <c r="L1293" i="13"/>
  <c r="M1292" i="13"/>
  <c r="L1292" i="13"/>
  <c r="M1291" i="13"/>
  <c r="L1291" i="13"/>
  <c r="M1290" i="13"/>
  <c r="L1290" i="13"/>
  <c r="M1289" i="13"/>
  <c r="L1289" i="13"/>
  <c r="M1287" i="13"/>
  <c r="L1287" i="13"/>
  <c r="M1286" i="13"/>
  <c r="L1286" i="13"/>
  <c r="M1285" i="13"/>
  <c r="L1285" i="13"/>
  <c r="M1283" i="13"/>
  <c r="L1283" i="13"/>
  <c r="M1282" i="13"/>
  <c r="L1282" i="13"/>
  <c r="M1281" i="13"/>
  <c r="L1281" i="13"/>
  <c r="M1280" i="13"/>
  <c r="L1280" i="13"/>
  <c r="M1279" i="13"/>
  <c r="L1279" i="13"/>
  <c r="M1278" i="13"/>
  <c r="L1278" i="13"/>
  <c r="M1277" i="13"/>
  <c r="L1277" i="13"/>
  <c r="M1276" i="13"/>
  <c r="L1276" i="13"/>
  <c r="M1275" i="13"/>
  <c r="L1275" i="13"/>
  <c r="M1274" i="13"/>
  <c r="L1274" i="13"/>
  <c r="M1272" i="13"/>
  <c r="L1272" i="13"/>
  <c r="M1271" i="13"/>
  <c r="L1271" i="13"/>
  <c r="M1270" i="13"/>
  <c r="L1270" i="13"/>
  <c r="M1269" i="13"/>
  <c r="L1269" i="13"/>
  <c r="M1268" i="13"/>
  <c r="L1268" i="13"/>
  <c r="M1267" i="13"/>
  <c r="L1267" i="13"/>
  <c r="M1266" i="13"/>
  <c r="L1266" i="13"/>
  <c r="M1265" i="13"/>
  <c r="L1265" i="13"/>
  <c r="M1264" i="13"/>
  <c r="L1264" i="13"/>
  <c r="M1263" i="13"/>
  <c r="L1263" i="13"/>
  <c r="M1261" i="13"/>
  <c r="L1261" i="13"/>
  <c r="M1258" i="13"/>
  <c r="L1258" i="13"/>
  <c r="M1257" i="13"/>
  <c r="L1257" i="13"/>
  <c r="M1256" i="13"/>
  <c r="L1256" i="13"/>
  <c r="M1255" i="13"/>
  <c r="L1255" i="13"/>
  <c r="M1254" i="13"/>
  <c r="L1254" i="13"/>
  <c r="M1253" i="13"/>
  <c r="L1253" i="13"/>
  <c r="M1252" i="13"/>
  <c r="L1252" i="13"/>
  <c r="M1251" i="13"/>
  <c r="L1251" i="13"/>
  <c r="M1250" i="13"/>
  <c r="L1250" i="13"/>
  <c r="M1249" i="13"/>
  <c r="L1249" i="13"/>
  <c r="M1247" i="13"/>
  <c r="L1247" i="13"/>
  <c r="M1246" i="13"/>
  <c r="L1246" i="13"/>
  <c r="M1245" i="13"/>
  <c r="L1245" i="13"/>
  <c r="M1244" i="13"/>
  <c r="L1244" i="13"/>
  <c r="M1243" i="13"/>
  <c r="L1243" i="13"/>
  <c r="M1242" i="13"/>
  <c r="L1242" i="13"/>
  <c r="M1241" i="13"/>
  <c r="L1241" i="13"/>
  <c r="M1240" i="13"/>
  <c r="L1240" i="13"/>
  <c r="M1239" i="13"/>
  <c r="L1239" i="13"/>
  <c r="M1238" i="13"/>
  <c r="L1238" i="13"/>
  <c r="M1236" i="13"/>
  <c r="L1236" i="13"/>
  <c r="M1235" i="13"/>
  <c r="L1235" i="13"/>
  <c r="M1234" i="13"/>
  <c r="L1234" i="13"/>
  <c r="M1233" i="13"/>
  <c r="L1233" i="13"/>
  <c r="M1232" i="13"/>
  <c r="L1232" i="13"/>
  <c r="M1231" i="13"/>
  <c r="L1231" i="13"/>
  <c r="M1230" i="13"/>
  <c r="L1230" i="13"/>
  <c r="M1229" i="13"/>
  <c r="L1229" i="13"/>
  <c r="M1228" i="13"/>
  <c r="L1228" i="13"/>
  <c r="M1227" i="13"/>
  <c r="L1227" i="13"/>
  <c r="M1224" i="13"/>
  <c r="L1224" i="13"/>
  <c r="M1223" i="13"/>
  <c r="L1223" i="13"/>
  <c r="M1222" i="13"/>
  <c r="L1222" i="13"/>
  <c r="M1221" i="13"/>
  <c r="L1221" i="13"/>
  <c r="M1220" i="13"/>
  <c r="L1220" i="13"/>
  <c r="M1219" i="13"/>
  <c r="L1219" i="13"/>
  <c r="M1217" i="13"/>
  <c r="L1217" i="13"/>
  <c r="M1216" i="13"/>
  <c r="L1216" i="13"/>
  <c r="M1214" i="13"/>
  <c r="L1214" i="13"/>
  <c r="M1213" i="13"/>
  <c r="L1213" i="13"/>
  <c r="M1212" i="13"/>
  <c r="L1212" i="13"/>
  <c r="M1211" i="13"/>
  <c r="L1211" i="13"/>
  <c r="M1209" i="13"/>
  <c r="L1209" i="13"/>
  <c r="M1208" i="13"/>
  <c r="L1208" i="13"/>
  <c r="M1207" i="13"/>
  <c r="L1207" i="13"/>
  <c r="M1206" i="13"/>
  <c r="L1206" i="13"/>
  <c r="M1205" i="13"/>
  <c r="L1205" i="13"/>
  <c r="M1203" i="13"/>
  <c r="L1203" i="13"/>
  <c r="M1202" i="13"/>
  <c r="L1202" i="13"/>
  <c r="M1201" i="13"/>
  <c r="L1201" i="13"/>
  <c r="M1200" i="13"/>
  <c r="L1200" i="13"/>
  <c r="M1199" i="13"/>
  <c r="L1199" i="13"/>
  <c r="M1198" i="13"/>
  <c r="L1198" i="13"/>
  <c r="M1197" i="13"/>
  <c r="L1197" i="13"/>
  <c r="M1196" i="13"/>
  <c r="L1196" i="13"/>
  <c r="M1195" i="13"/>
  <c r="L1195" i="13"/>
  <c r="M1194" i="13"/>
  <c r="L1194" i="13"/>
  <c r="M1192" i="13"/>
  <c r="L1192" i="13"/>
  <c r="M1191" i="13"/>
  <c r="L1191" i="13"/>
  <c r="M1190" i="13"/>
  <c r="L1190" i="13"/>
  <c r="M1189" i="13"/>
  <c r="L1189" i="13"/>
  <c r="M1188" i="13"/>
  <c r="L1188" i="13"/>
  <c r="M1187" i="13"/>
  <c r="L1187" i="13"/>
  <c r="M1186" i="13"/>
  <c r="L1186" i="13"/>
  <c r="M1185" i="13"/>
  <c r="L1185" i="13"/>
  <c r="M1184" i="13"/>
  <c r="L1184" i="13"/>
  <c r="M1183" i="13"/>
  <c r="L1183" i="13"/>
  <c r="M1181" i="13"/>
  <c r="L1181" i="13"/>
  <c r="M1180" i="13"/>
  <c r="L1180" i="13"/>
  <c r="M1179" i="13"/>
  <c r="L1179" i="13"/>
  <c r="M1178" i="13"/>
  <c r="L1178" i="13"/>
  <c r="M1177" i="13"/>
  <c r="L1177" i="13"/>
  <c r="M1176" i="13"/>
  <c r="L1176" i="13"/>
  <c r="M1174" i="13"/>
  <c r="L1174" i="13"/>
  <c r="M1173" i="13"/>
  <c r="L1173" i="13"/>
  <c r="M1172" i="13"/>
  <c r="L1172" i="13"/>
  <c r="M1170" i="13"/>
  <c r="L1170" i="13"/>
  <c r="M1169" i="13"/>
  <c r="L1169" i="13"/>
  <c r="M1168" i="13"/>
  <c r="L1168" i="13"/>
  <c r="M1167" i="13"/>
  <c r="L1167" i="13"/>
  <c r="M1166" i="13"/>
  <c r="L1166" i="13"/>
  <c r="M1165" i="13"/>
  <c r="L1165" i="13"/>
  <c r="M1164" i="13"/>
  <c r="L1164" i="13"/>
  <c r="M1163" i="13"/>
  <c r="L1163" i="13"/>
  <c r="M1162" i="13"/>
  <c r="L1162" i="13"/>
  <c r="M1161" i="13"/>
  <c r="L1161" i="13"/>
  <c r="M1159" i="13"/>
  <c r="L1159" i="13"/>
  <c r="M1158" i="13"/>
  <c r="L1158" i="13"/>
  <c r="M1157" i="13"/>
  <c r="L1157" i="13"/>
  <c r="M1156" i="13"/>
  <c r="L1156" i="13"/>
  <c r="M1155" i="13"/>
  <c r="L1155" i="13"/>
  <c r="M1154" i="13"/>
  <c r="L1154" i="13"/>
  <c r="M1153" i="13"/>
  <c r="L1153" i="13"/>
  <c r="M1152" i="13"/>
  <c r="L1152" i="13"/>
  <c r="M1151" i="13"/>
  <c r="L1151" i="13"/>
  <c r="M1150" i="13"/>
  <c r="L1150" i="13"/>
  <c r="M1148" i="13"/>
  <c r="L1148" i="13"/>
  <c r="M1145" i="13"/>
  <c r="L1145" i="13"/>
  <c r="M1144" i="13"/>
  <c r="L1144" i="13"/>
  <c r="M1143" i="13"/>
  <c r="L1143" i="13"/>
  <c r="M1142" i="13"/>
  <c r="L1142" i="13"/>
  <c r="M1141" i="13"/>
  <c r="L1141" i="13"/>
  <c r="M1140" i="13"/>
  <c r="L1140" i="13"/>
  <c r="M1139" i="13"/>
  <c r="L1139" i="13"/>
  <c r="M1138" i="13"/>
  <c r="L1138" i="13"/>
  <c r="M1137" i="13"/>
  <c r="L1137" i="13"/>
  <c r="M1136" i="13"/>
  <c r="L1136" i="13"/>
  <c r="M1134" i="13"/>
  <c r="L1134" i="13"/>
  <c r="M1133" i="13"/>
  <c r="L1133" i="13"/>
  <c r="M1132" i="13"/>
  <c r="L1132" i="13"/>
  <c r="M1131" i="13"/>
  <c r="L1131" i="13"/>
  <c r="M1130" i="13"/>
  <c r="L1130" i="13"/>
  <c r="M1129" i="13"/>
  <c r="L1129" i="13"/>
  <c r="M1128" i="13"/>
  <c r="L1128" i="13"/>
  <c r="M1127" i="13"/>
  <c r="L1127" i="13"/>
  <c r="M1126" i="13"/>
  <c r="L1126" i="13"/>
  <c r="M1125" i="13"/>
  <c r="L1125" i="13"/>
  <c r="M1123" i="13"/>
  <c r="L1123" i="13"/>
  <c r="M1122" i="13"/>
  <c r="L1122" i="13"/>
  <c r="M1121" i="13"/>
  <c r="L1121" i="13"/>
  <c r="M1120" i="13"/>
  <c r="L1120" i="13"/>
  <c r="M1119" i="13"/>
  <c r="L1119" i="13"/>
  <c r="M1118" i="13"/>
  <c r="L1118" i="13"/>
  <c r="M1117" i="13"/>
  <c r="L1117" i="13"/>
  <c r="M1116" i="13"/>
  <c r="L1116" i="13"/>
  <c r="M1115" i="13"/>
  <c r="L1115" i="13"/>
  <c r="M1114" i="13"/>
  <c r="L1114" i="13"/>
  <c r="M1111" i="13"/>
  <c r="L1111" i="13"/>
  <c r="M1110" i="13"/>
  <c r="L1110" i="13"/>
  <c r="M1109" i="13"/>
  <c r="L1109" i="13"/>
  <c r="M1108" i="13"/>
  <c r="L1108" i="13"/>
  <c r="M1107" i="13"/>
  <c r="L1107" i="13"/>
  <c r="M1106" i="13"/>
  <c r="L1106" i="13"/>
  <c r="M1104" i="13"/>
  <c r="L1104" i="13"/>
  <c r="M1103" i="13"/>
  <c r="L1103" i="13"/>
  <c r="M1101" i="13"/>
  <c r="L1101" i="13"/>
  <c r="M1100" i="13"/>
  <c r="L1100" i="13"/>
  <c r="M1099" i="13"/>
  <c r="L1099" i="13"/>
  <c r="M1098" i="13"/>
  <c r="L1098" i="13"/>
  <c r="M1096" i="13"/>
  <c r="L1096" i="13"/>
  <c r="M1095" i="13"/>
  <c r="L1095" i="13"/>
  <c r="M1094" i="13"/>
  <c r="L1094" i="13"/>
  <c r="M1093" i="13"/>
  <c r="L1093" i="13"/>
  <c r="M1092" i="13"/>
  <c r="L1092" i="13"/>
  <c r="M1090" i="13"/>
  <c r="L1090" i="13"/>
  <c r="M1089" i="13"/>
  <c r="L1089" i="13"/>
  <c r="M1088" i="13"/>
  <c r="L1088" i="13"/>
  <c r="M1087" i="13"/>
  <c r="L1087" i="13"/>
  <c r="M1086" i="13"/>
  <c r="L1086" i="13"/>
  <c r="M1085" i="13"/>
  <c r="L1085" i="13"/>
  <c r="M1084" i="13"/>
  <c r="L1084" i="13"/>
  <c r="M1083" i="13"/>
  <c r="L1083" i="13"/>
  <c r="M1082" i="13"/>
  <c r="L1082" i="13"/>
  <c r="M1081" i="13"/>
  <c r="L1081" i="13"/>
  <c r="M1079" i="13"/>
  <c r="L1079" i="13"/>
  <c r="M1078" i="13"/>
  <c r="L1078" i="13"/>
  <c r="M1077" i="13"/>
  <c r="L1077" i="13"/>
  <c r="M1076" i="13"/>
  <c r="L1076" i="13"/>
  <c r="M1075" i="13"/>
  <c r="L1075" i="13"/>
  <c r="M1074" i="13"/>
  <c r="L1074" i="13"/>
  <c r="M1073" i="13"/>
  <c r="L1073" i="13"/>
  <c r="M1072" i="13"/>
  <c r="L1072" i="13"/>
  <c r="M1071" i="13"/>
  <c r="L1071" i="13"/>
  <c r="M1070" i="13"/>
  <c r="L1070" i="13"/>
  <c r="M1068" i="13"/>
  <c r="L1068" i="13"/>
  <c r="M1067" i="13"/>
  <c r="L1067" i="13"/>
  <c r="M1066" i="13"/>
  <c r="L1066" i="13"/>
  <c r="M1065" i="13"/>
  <c r="L1065" i="13"/>
  <c r="M1064" i="13"/>
  <c r="L1064" i="13"/>
  <c r="M1063" i="13"/>
  <c r="L1063" i="13"/>
  <c r="M1061" i="13"/>
  <c r="L1061" i="13"/>
  <c r="M1060" i="13"/>
  <c r="L1060" i="13"/>
  <c r="M1059" i="13"/>
  <c r="L1059" i="13"/>
  <c r="M1057" i="13"/>
  <c r="L1057" i="13"/>
  <c r="M1056" i="13"/>
  <c r="L1056" i="13"/>
  <c r="M1055" i="13"/>
  <c r="L1055" i="13"/>
  <c r="M1054" i="13"/>
  <c r="L1054" i="13"/>
  <c r="M1053" i="13"/>
  <c r="L1053" i="13"/>
  <c r="M1052" i="13"/>
  <c r="L1052" i="13"/>
  <c r="M1051" i="13"/>
  <c r="L1051" i="13"/>
  <c r="M1050" i="13"/>
  <c r="L1050" i="13"/>
  <c r="M1049" i="13"/>
  <c r="L1049" i="13"/>
  <c r="M1048" i="13"/>
  <c r="L1048" i="13"/>
  <c r="M1046" i="13"/>
  <c r="L1046" i="13"/>
  <c r="M1045" i="13"/>
  <c r="L1045" i="13"/>
  <c r="M1044" i="13"/>
  <c r="L1044" i="13"/>
  <c r="M1043" i="13"/>
  <c r="L1043" i="13"/>
  <c r="M1042" i="13"/>
  <c r="L1042" i="13"/>
  <c r="M1041" i="13"/>
  <c r="L1041" i="13"/>
  <c r="M1040" i="13"/>
  <c r="L1040" i="13"/>
  <c r="M1039" i="13"/>
  <c r="L1039" i="13"/>
  <c r="M1038" i="13"/>
  <c r="L1038" i="13"/>
  <c r="M1037" i="13"/>
  <c r="L1037" i="13"/>
  <c r="M1035" i="13"/>
  <c r="L1035" i="13"/>
  <c r="M1032" i="13"/>
  <c r="L1032" i="13"/>
  <c r="M1031" i="13"/>
  <c r="L1031" i="13"/>
  <c r="M1030" i="13"/>
  <c r="L1030" i="13"/>
  <c r="M1029" i="13"/>
  <c r="L1029" i="13"/>
  <c r="M1028" i="13"/>
  <c r="L1028" i="13"/>
  <c r="M1027" i="13"/>
  <c r="L1027" i="13"/>
  <c r="M1026" i="13"/>
  <c r="L1026" i="13"/>
  <c r="M1025" i="13"/>
  <c r="L1025" i="13"/>
  <c r="M1024" i="13"/>
  <c r="L1024" i="13"/>
  <c r="M1023" i="13"/>
  <c r="L1023" i="13"/>
  <c r="M1021" i="13"/>
  <c r="L1021" i="13"/>
  <c r="M1020" i="13"/>
  <c r="L1020" i="13"/>
  <c r="M1019" i="13"/>
  <c r="L1019" i="13"/>
  <c r="M1018" i="13"/>
  <c r="L1018" i="13"/>
  <c r="M1017" i="13"/>
  <c r="L1017" i="13"/>
  <c r="M1016" i="13"/>
  <c r="L1016" i="13"/>
  <c r="M1015" i="13"/>
  <c r="L1015" i="13"/>
  <c r="M1014" i="13"/>
  <c r="L1014" i="13"/>
  <c r="M1013" i="13"/>
  <c r="L1013" i="13"/>
  <c r="M1012" i="13"/>
  <c r="L1012" i="13"/>
  <c r="M1010" i="13"/>
  <c r="L1010" i="13"/>
  <c r="M1009" i="13"/>
  <c r="L1009" i="13"/>
  <c r="M1008" i="13"/>
  <c r="L1008" i="13"/>
  <c r="M1007" i="13"/>
  <c r="L1007" i="13"/>
  <c r="M1006" i="13"/>
  <c r="L1006" i="13"/>
  <c r="M1005" i="13"/>
  <c r="L1005" i="13"/>
  <c r="M1004" i="13"/>
  <c r="L1004" i="13"/>
  <c r="M1003" i="13"/>
  <c r="L1003" i="13"/>
  <c r="M1002" i="13"/>
  <c r="L1002" i="13"/>
  <c r="M1001" i="13"/>
  <c r="L1001" i="13"/>
  <c r="M998" i="13"/>
  <c r="L998" i="13"/>
  <c r="M997" i="13"/>
  <c r="L997" i="13"/>
  <c r="M996" i="13"/>
  <c r="L996" i="13"/>
  <c r="M995" i="13"/>
  <c r="L995" i="13"/>
  <c r="M994" i="13"/>
  <c r="L994" i="13"/>
  <c r="M993" i="13"/>
  <c r="L993" i="13"/>
  <c r="M991" i="13"/>
  <c r="L991" i="13"/>
  <c r="M990" i="13"/>
  <c r="L990" i="13"/>
  <c r="M988" i="13"/>
  <c r="L988" i="13"/>
  <c r="M987" i="13"/>
  <c r="L987" i="13"/>
  <c r="M986" i="13"/>
  <c r="L986" i="13"/>
  <c r="M985" i="13"/>
  <c r="L985" i="13"/>
  <c r="M983" i="13"/>
  <c r="L983" i="13"/>
  <c r="M982" i="13"/>
  <c r="L982" i="13"/>
  <c r="M981" i="13"/>
  <c r="L981" i="13"/>
  <c r="M980" i="13"/>
  <c r="L980" i="13"/>
  <c r="M979" i="13"/>
  <c r="L979" i="13"/>
  <c r="M977" i="13"/>
  <c r="L977" i="13"/>
  <c r="M976" i="13"/>
  <c r="L976" i="13"/>
  <c r="M975" i="13"/>
  <c r="L975" i="13"/>
  <c r="M974" i="13"/>
  <c r="L974" i="13"/>
  <c r="M973" i="13"/>
  <c r="L973" i="13"/>
  <c r="M972" i="13"/>
  <c r="L972" i="13"/>
  <c r="M971" i="13"/>
  <c r="L971" i="13"/>
  <c r="M970" i="13"/>
  <c r="L970" i="13"/>
  <c r="M969" i="13"/>
  <c r="L969" i="13"/>
  <c r="M968" i="13"/>
  <c r="L968" i="13"/>
  <c r="M966" i="13"/>
  <c r="L966" i="13"/>
  <c r="M965" i="13"/>
  <c r="L965" i="13"/>
  <c r="M964" i="13"/>
  <c r="L964" i="13"/>
  <c r="M963" i="13"/>
  <c r="L963" i="13"/>
  <c r="M962" i="13"/>
  <c r="L962" i="13"/>
  <c r="M961" i="13"/>
  <c r="L961" i="13"/>
  <c r="M960" i="13"/>
  <c r="L960" i="13"/>
  <c r="M959" i="13"/>
  <c r="L959" i="13"/>
  <c r="M958" i="13"/>
  <c r="L958" i="13"/>
  <c r="M957" i="13"/>
  <c r="L957" i="13"/>
  <c r="M955" i="13"/>
  <c r="L955" i="13"/>
  <c r="M954" i="13"/>
  <c r="L954" i="13"/>
  <c r="M953" i="13"/>
  <c r="L953" i="13"/>
  <c r="M952" i="13"/>
  <c r="L952" i="13"/>
  <c r="M951" i="13"/>
  <c r="L951" i="13"/>
  <c r="M950" i="13"/>
  <c r="L950" i="13"/>
  <c r="M948" i="13"/>
  <c r="L948" i="13"/>
  <c r="M947" i="13"/>
  <c r="L947" i="13"/>
  <c r="M946" i="13"/>
  <c r="L946" i="13"/>
  <c r="M944" i="13"/>
  <c r="L944" i="13"/>
  <c r="M943" i="13"/>
  <c r="L943" i="13"/>
  <c r="M942" i="13"/>
  <c r="L942" i="13"/>
  <c r="M941" i="13"/>
  <c r="L941" i="13"/>
  <c r="M940" i="13"/>
  <c r="L940" i="13"/>
  <c r="M939" i="13"/>
  <c r="L939" i="13"/>
  <c r="M938" i="13"/>
  <c r="L938" i="13"/>
  <c r="M937" i="13"/>
  <c r="L937" i="13"/>
  <c r="M936" i="13"/>
  <c r="L936" i="13"/>
  <c r="M935" i="13"/>
  <c r="L935" i="13"/>
  <c r="M933" i="13"/>
  <c r="L933" i="13"/>
  <c r="M932" i="13"/>
  <c r="L932" i="13"/>
  <c r="M931" i="13"/>
  <c r="L931" i="13"/>
  <c r="M930" i="13"/>
  <c r="L930" i="13"/>
  <c r="M929" i="13"/>
  <c r="L929" i="13"/>
  <c r="M928" i="13"/>
  <c r="L928" i="13"/>
  <c r="M927" i="13"/>
  <c r="L927" i="13"/>
  <c r="M926" i="13"/>
  <c r="L926" i="13"/>
  <c r="M925" i="13"/>
  <c r="L925" i="13"/>
  <c r="M924" i="13"/>
  <c r="L924" i="13"/>
  <c r="M922" i="13"/>
  <c r="L922" i="13"/>
  <c r="M919" i="13"/>
  <c r="L919" i="13"/>
  <c r="M918" i="13"/>
  <c r="L918" i="13"/>
  <c r="M917" i="13"/>
  <c r="L917" i="13"/>
  <c r="M916" i="13"/>
  <c r="L916" i="13"/>
  <c r="M915" i="13"/>
  <c r="L915" i="13"/>
  <c r="M914" i="13"/>
  <c r="L914" i="13"/>
  <c r="M913" i="13"/>
  <c r="L913" i="13"/>
  <c r="M912" i="13"/>
  <c r="L912" i="13"/>
  <c r="M911" i="13"/>
  <c r="L911" i="13"/>
  <c r="M910" i="13"/>
  <c r="L910" i="13"/>
  <c r="M908" i="13"/>
  <c r="L908" i="13"/>
  <c r="M907" i="13"/>
  <c r="L907" i="13"/>
  <c r="M906" i="13"/>
  <c r="L906" i="13"/>
  <c r="M905" i="13"/>
  <c r="L905" i="13"/>
  <c r="M904" i="13"/>
  <c r="L904" i="13"/>
  <c r="M903" i="13"/>
  <c r="L903" i="13"/>
  <c r="M902" i="13"/>
  <c r="L902" i="13"/>
  <c r="M901" i="13"/>
  <c r="L901" i="13"/>
  <c r="M900" i="13"/>
  <c r="L900" i="13"/>
  <c r="M899" i="13"/>
  <c r="L899" i="13"/>
  <c r="M897" i="13"/>
  <c r="L897" i="13"/>
  <c r="M896" i="13"/>
  <c r="L896" i="13"/>
  <c r="M895" i="13"/>
  <c r="L895" i="13"/>
  <c r="M894" i="13"/>
  <c r="L894" i="13"/>
  <c r="M893" i="13"/>
  <c r="L893" i="13"/>
  <c r="M892" i="13"/>
  <c r="L892" i="13"/>
  <c r="M891" i="13"/>
  <c r="L891" i="13"/>
  <c r="M890" i="13"/>
  <c r="L890" i="13"/>
  <c r="M889" i="13"/>
  <c r="L889" i="13"/>
  <c r="M888" i="13"/>
  <c r="L888" i="13"/>
  <c r="M885" i="13"/>
  <c r="L885" i="13"/>
  <c r="M884" i="13"/>
  <c r="L884" i="13"/>
  <c r="M883" i="13"/>
  <c r="L883" i="13"/>
  <c r="M882" i="13"/>
  <c r="L882" i="13"/>
  <c r="M881" i="13"/>
  <c r="L881" i="13"/>
  <c r="M880" i="13"/>
  <c r="L880" i="13"/>
  <c r="M878" i="13"/>
  <c r="L878" i="13"/>
  <c r="M877" i="13"/>
  <c r="L877" i="13"/>
  <c r="M875" i="13"/>
  <c r="L875" i="13"/>
  <c r="M874" i="13"/>
  <c r="L874" i="13"/>
  <c r="M873" i="13"/>
  <c r="L873" i="13"/>
  <c r="M872" i="13"/>
  <c r="L872" i="13"/>
  <c r="M870" i="13"/>
  <c r="L870" i="13"/>
  <c r="M869" i="13"/>
  <c r="L869" i="13"/>
  <c r="M868" i="13"/>
  <c r="L868" i="13"/>
  <c r="M867" i="13"/>
  <c r="L867" i="13"/>
  <c r="M866" i="13"/>
  <c r="L866" i="13"/>
  <c r="M864" i="13"/>
  <c r="L864" i="13"/>
  <c r="M863" i="13"/>
  <c r="L863" i="13"/>
  <c r="M862" i="13"/>
  <c r="L862" i="13"/>
  <c r="M861" i="13"/>
  <c r="L861" i="13"/>
  <c r="M860" i="13"/>
  <c r="L860" i="13"/>
  <c r="M859" i="13"/>
  <c r="L859" i="13"/>
  <c r="M858" i="13"/>
  <c r="L858" i="13"/>
  <c r="M857" i="13"/>
  <c r="L857" i="13"/>
  <c r="M856" i="13"/>
  <c r="L856" i="13"/>
  <c r="M855" i="13"/>
  <c r="L855" i="13"/>
  <c r="M853" i="13"/>
  <c r="L853" i="13"/>
  <c r="M852" i="13"/>
  <c r="L852" i="13"/>
  <c r="M851" i="13"/>
  <c r="L851" i="13"/>
  <c r="M850" i="13"/>
  <c r="L850" i="13"/>
  <c r="M849" i="13"/>
  <c r="L849" i="13"/>
  <c r="M848" i="13"/>
  <c r="L848" i="13"/>
  <c r="M847" i="13"/>
  <c r="L847" i="13"/>
  <c r="M846" i="13"/>
  <c r="L846" i="13"/>
  <c r="M845" i="13"/>
  <c r="L845" i="13"/>
  <c r="M844" i="13"/>
  <c r="L844" i="13"/>
  <c r="M842" i="13"/>
  <c r="L842" i="13"/>
  <c r="M841" i="13"/>
  <c r="L841" i="13"/>
  <c r="M840" i="13"/>
  <c r="L840" i="13"/>
  <c r="M839" i="13"/>
  <c r="L839" i="13"/>
  <c r="M838" i="13"/>
  <c r="L838" i="13"/>
  <c r="M837" i="13"/>
  <c r="L837" i="13"/>
  <c r="M835" i="13"/>
  <c r="L835" i="13"/>
  <c r="M834" i="13"/>
  <c r="L834" i="13"/>
  <c r="M833" i="13"/>
  <c r="L833" i="13"/>
  <c r="M831" i="13"/>
  <c r="L831" i="13"/>
  <c r="M830" i="13"/>
  <c r="L830" i="13"/>
  <c r="M829" i="13"/>
  <c r="L829" i="13"/>
  <c r="M828" i="13"/>
  <c r="L828" i="13"/>
  <c r="M827" i="13"/>
  <c r="L827" i="13"/>
  <c r="M826" i="13"/>
  <c r="L826" i="13"/>
  <c r="M825" i="13"/>
  <c r="L825" i="13"/>
  <c r="M824" i="13"/>
  <c r="L824" i="13"/>
  <c r="M823" i="13"/>
  <c r="L823" i="13"/>
  <c r="M822" i="13"/>
  <c r="L822" i="13"/>
  <c r="M820" i="13"/>
  <c r="L820" i="13"/>
  <c r="M819" i="13"/>
  <c r="L819" i="13"/>
  <c r="M818" i="13"/>
  <c r="L818" i="13"/>
  <c r="M817" i="13"/>
  <c r="L817" i="13"/>
  <c r="M816" i="13"/>
  <c r="L816" i="13"/>
  <c r="M815" i="13"/>
  <c r="L815" i="13"/>
  <c r="M814" i="13"/>
  <c r="L814" i="13"/>
  <c r="M813" i="13"/>
  <c r="L813" i="13"/>
  <c r="M812" i="13"/>
  <c r="L812" i="13"/>
  <c r="M811" i="13"/>
  <c r="L811" i="13"/>
  <c r="M809" i="13"/>
  <c r="L809" i="13"/>
  <c r="M806" i="13"/>
  <c r="L806" i="13"/>
  <c r="M805" i="13"/>
  <c r="L805" i="13"/>
  <c r="M804" i="13"/>
  <c r="L804" i="13"/>
  <c r="M803" i="13"/>
  <c r="L803" i="13"/>
  <c r="M802" i="13"/>
  <c r="L802" i="13"/>
  <c r="M801" i="13"/>
  <c r="L801" i="13"/>
  <c r="M800" i="13"/>
  <c r="L800" i="13"/>
  <c r="M799" i="13"/>
  <c r="L799" i="13"/>
  <c r="M798" i="13"/>
  <c r="L798" i="13"/>
  <c r="M797" i="13"/>
  <c r="L797" i="13"/>
  <c r="M795" i="13"/>
  <c r="L795" i="13"/>
  <c r="M794" i="13"/>
  <c r="L794" i="13"/>
  <c r="M793" i="13"/>
  <c r="L793" i="13"/>
  <c r="M792" i="13"/>
  <c r="L792" i="13"/>
  <c r="M791" i="13"/>
  <c r="L791" i="13"/>
  <c r="M790" i="13"/>
  <c r="L790" i="13"/>
  <c r="M789" i="13"/>
  <c r="L789" i="13"/>
  <c r="M788" i="13"/>
  <c r="L788" i="13"/>
  <c r="M787" i="13"/>
  <c r="L787" i="13"/>
  <c r="M786" i="13"/>
  <c r="L786" i="13"/>
  <c r="M784" i="13"/>
  <c r="L784" i="13"/>
  <c r="M783" i="13"/>
  <c r="L783" i="13"/>
  <c r="M782" i="13"/>
  <c r="L782" i="13"/>
  <c r="M781" i="13"/>
  <c r="L781" i="13"/>
  <c r="M780" i="13"/>
  <c r="L780" i="13"/>
  <c r="M779" i="13"/>
  <c r="L779" i="13"/>
  <c r="M778" i="13"/>
  <c r="L778" i="13"/>
  <c r="M777" i="13"/>
  <c r="L777" i="13"/>
  <c r="M776" i="13"/>
  <c r="L776" i="13"/>
  <c r="M775" i="13"/>
  <c r="L775" i="13"/>
  <c r="M772" i="13"/>
  <c r="L772" i="13"/>
  <c r="M771" i="13"/>
  <c r="L771" i="13"/>
  <c r="M770" i="13"/>
  <c r="L770" i="13"/>
  <c r="M769" i="13"/>
  <c r="L769" i="13"/>
  <c r="M768" i="13"/>
  <c r="L768" i="13"/>
  <c r="M767" i="13"/>
  <c r="L767" i="13"/>
  <c r="M765" i="13"/>
  <c r="L765" i="13"/>
  <c r="M764" i="13"/>
  <c r="L764" i="13"/>
  <c r="M762" i="13"/>
  <c r="L762" i="13"/>
  <c r="M761" i="13"/>
  <c r="L761" i="13"/>
  <c r="M760" i="13"/>
  <c r="L760" i="13"/>
  <c r="M759" i="13"/>
  <c r="L759" i="13"/>
  <c r="M757" i="13"/>
  <c r="L757" i="13"/>
  <c r="M756" i="13"/>
  <c r="L756" i="13"/>
  <c r="M755" i="13"/>
  <c r="L755" i="13"/>
  <c r="M754" i="13"/>
  <c r="L754" i="13"/>
  <c r="M753" i="13"/>
  <c r="L753" i="13"/>
  <c r="M751" i="13"/>
  <c r="L751" i="13"/>
  <c r="M750" i="13"/>
  <c r="L750" i="13"/>
  <c r="M749" i="13"/>
  <c r="L749" i="13"/>
  <c r="M748" i="13"/>
  <c r="L748" i="13"/>
  <c r="M747" i="13"/>
  <c r="L747" i="13"/>
  <c r="M746" i="13"/>
  <c r="L746" i="13"/>
  <c r="M745" i="13"/>
  <c r="L745" i="13"/>
  <c r="M744" i="13"/>
  <c r="L744" i="13"/>
  <c r="M743" i="13"/>
  <c r="L743" i="13"/>
  <c r="M742" i="13"/>
  <c r="L742" i="13"/>
  <c r="M740" i="13"/>
  <c r="L740" i="13"/>
  <c r="M739" i="13"/>
  <c r="L739" i="13"/>
  <c r="M738" i="13"/>
  <c r="L738" i="13"/>
  <c r="M737" i="13"/>
  <c r="L737" i="13"/>
  <c r="M736" i="13"/>
  <c r="L736" i="13"/>
  <c r="M735" i="13"/>
  <c r="L735" i="13"/>
  <c r="M734" i="13"/>
  <c r="L734" i="13"/>
  <c r="M733" i="13"/>
  <c r="L733" i="13"/>
  <c r="M732" i="13"/>
  <c r="L732" i="13"/>
  <c r="M731" i="13"/>
  <c r="L731" i="13"/>
  <c r="M729" i="13"/>
  <c r="L729" i="13"/>
  <c r="M728" i="13"/>
  <c r="L728" i="13"/>
  <c r="M727" i="13"/>
  <c r="L727" i="13"/>
  <c r="M726" i="13"/>
  <c r="L726" i="13"/>
  <c r="M725" i="13"/>
  <c r="L725" i="13"/>
  <c r="M724" i="13"/>
  <c r="L724" i="13"/>
  <c r="M722" i="13"/>
  <c r="L722" i="13"/>
  <c r="M721" i="13"/>
  <c r="L721" i="13"/>
  <c r="M720" i="13"/>
  <c r="L720" i="13"/>
  <c r="M718" i="13"/>
  <c r="L718" i="13"/>
  <c r="M717" i="13"/>
  <c r="L717" i="13"/>
  <c r="M716" i="13"/>
  <c r="L716" i="13"/>
  <c r="M715" i="13"/>
  <c r="L715" i="13"/>
  <c r="M714" i="13"/>
  <c r="L714" i="13"/>
  <c r="M713" i="13"/>
  <c r="L713" i="13"/>
  <c r="M712" i="13"/>
  <c r="L712" i="13"/>
  <c r="M711" i="13"/>
  <c r="L711" i="13"/>
  <c r="M710" i="13"/>
  <c r="L710" i="13"/>
  <c r="M709" i="13"/>
  <c r="L709" i="13"/>
  <c r="M707" i="13"/>
  <c r="L707" i="13"/>
  <c r="M706" i="13"/>
  <c r="L706" i="13"/>
  <c r="M705" i="13"/>
  <c r="L705" i="13"/>
  <c r="M704" i="13"/>
  <c r="L704" i="13"/>
  <c r="M703" i="13"/>
  <c r="L703" i="13"/>
  <c r="M702" i="13"/>
  <c r="L702" i="13"/>
  <c r="M701" i="13"/>
  <c r="L701" i="13"/>
  <c r="M700" i="13"/>
  <c r="L700" i="13"/>
  <c r="M699" i="13"/>
  <c r="L699" i="13"/>
  <c r="M698" i="13"/>
  <c r="L698" i="13"/>
  <c r="M696" i="13"/>
  <c r="L696" i="13"/>
  <c r="M693" i="13"/>
  <c r="L693" i="13"/>
  <c r="M692" i="13"/>
  <c r="L692" i="13"/>
  <c r="M691" i="13"/>
  <c r="L691" i="13"/>
  <c r="M690" i="13"/>
  <c r="L690" i="13"/>
  <c r="M689" i="13"/>
  <c r="L689" i="13"/>
  <c r="M688" i="13"/>
  <c r="L688" i="13"/>
  <c r="M687" i="13"/>
  <c r="L687" i="13"/>
  <c r="M686" i="13"/>
  <c r="L686" i="13"/>
  <c r="M685" i="13"/>
  <c r="L685" i="13"/>
  <c r="M684" i="13"/>
  <c r="L684" i="13"/>
  <c r="M682" i="13"/>
  <c r="L682" i="13"/>
  <c r="M681" i="13"/>
  <c r="L681" i="13"/>
  <c r="M680" i="13"/>
  <c r="L680" i="13"/>
  <c r="M679" i="13"/>
  <c r="L679" i="13"/>
  <c r="M678" i="13"/>
  <c r="L678" i="13"/>
  <c r="M677" i="13"/>
  <c r="L677" i="13"/>
  <c r="M676" i="13"/>
  <c r="L676" i="13"/>
  <c r="M675" i="13"/>
  <c r="L675" i="13"/>
  <c r="M674" i="13"/>
  <c r="L674" i="13"/>
  <c r="M673" i="13"/>
  <c r="L673" i="13"/>
  <c r="M671" i="13"/>
  <c r="L671" i="13"/>
  <c r="M670" i="13"/>
  <c r="L670" i="13"/>
  <c r="M669" i="13"/>
  <c r="L669" i="13"/>
  <c r="M668" i="13"/>
  <c r="L668" i="13"/>
  <c r="M667" i="13"/>
  <c r="L667" i="13"/>
  <c r="M666" i="13"/>
  <c r="L666" i="13"/>
  <c r="M665" i="13"/>
  <c r="L665" i="13"/>
  <c r="M664" i="13"/>
  <c r="L664" i="13"/>
  <c r="M663" i="13"/>
  <c r="L663" i="13"/>
  <c r="M662" i="13"/>
  <c r="L662" i="13"/>
  <c r="M659" i="13"/>
  <c r="L659" i="13"/>
  <c r="M658" i="13"/>
  <c r="L658" i="13"/>
  <c r="M657" i="13"/>
  <c r="L657" i="13"/>
  <c r="M656" i="13"/>
  <c r="L656" i="13"/>
  <c r="M655" i="13"/>
  <c r="L655" i="13"/>
  <c r="M654" i="13"/>
  <c r="L654" i="13"/>
  <c r="M652" i="13"/>
  <c r="L652" i="13"/>
  <c r="M651" i="13"/>
  <c r="L651" i="13"/>
  <c r="M649" i="13"/>
  <c r="L649" i="13"/>
  <c r="M648" i="13"/>
  <c r="L648" i="13"/>
  <c r="M647" i="13"/>
  <c r="L647" i="13"/>
  <c r="M646" i="13"/>
  <c r="L646" i="13"/>
  <c r="M644" i="13"/>
  <c r="L644" i="13"/>
  <c r="M643" i="13"/>
  <c r="L643" i="13"/>
  <c r="M642" i="13"/>
  <c r="L642" i="13"/>
  <c r="M641" i="13"/>
  <c r="L641" i="13"/>
  <c r="M640" i="13"/>
  <c r="L640" i="13"/>
  <c r="M638" i="13"/>
  <c r="L638" i="13"/>
  <c r="M637" i="13"/>
  <c r="L637" i="13"/>
  <c r="M636" i="13"/>
  <c r="L636" i="13"/>
  <c r="M635" i="13"/>
  <c r="L635" i="13"/>
  <c r="M634" i="13"/>
  <c r="L634" i="13"/>
  <c r="M633" i="13"/>
  <c r="L633" i="13"/>
  <c r="M632" i="13"/>
  <c r="L632" i="13"/>
  <c r="M631" i="13"/>
  <c r="L631" i="13"/>
  <c r="M630" i="13"/>
  <c r="L630" i="13"/>
  <c r="M629" i="13"/>
  <c r="L629" i="13"/>
  <c r="M627" i="13"/>
  <c r="L627" i="13"/>
  <c r="M626" i="13"/>
  <c r="L626" i="13"/>
  <c r="M625" i="13"/>
  <c r="L625" i="13"/>
  <c r="M624" i="13"/>
  <c r="L624" i="13"/>
  <c r="M623" i="13"/>
  <c r="L623" i="13"/>
  <c r="M622" i="13"/>
  <c r="L622" i="13"/>
  <c r="M621" i="13"/>
  <c r="L621" i="13"/>
  <c r="M620" i="13"/>
  <c r="L620" i="13"/>
  <c r="M619" i="13"/>
  <c r="L619" i="13"/>
  <c r="M618" i="13"/>
  <c r="L618" i="13"/>
  <c r="M616" i="13"/>
  <c r="L616" i="13"/>
  <c r="M615" i="13"/>
  <c r="L615" i="13"/>
  <c r="M614" i="13"/>
  <c r="L614" i="13"/>
  <c r="M613" i="13"/>
  <c r="L613" i="13"/>
  <c r="M612" i="13"/>
  <c r="L612" i="13"/>
  <c r="M611" i="13"/>
  <c r="L611" i="13"/>
  <c r="M609" i="13"/>
  <c r="L609" i="13"/>
  <c r="M608" i="13"/>
  <c r="L608" i="13"/>
  <c r="M607" i="13"/>
  <c r="L607" i="13"/>
  <c r="M605" i="13"/>
  <c r="L605" i="13"/>
  <c r="M604" i="13"/>
  <c r="L604" i="13"/>
  <c r="M603" i="13"/>
  <c r="L603" i="13"/>
  <c r="M602" i="13"/>
  <c r="L602" i="13"/>
  <c r="M601" i="13"/>
  <c r="L601" i="13"/>
  <c r="M600" i="13"/>
  <c r="L600" i="13"/>
  <c r="M599" i="13"/>
  <c r="L599" i="13"/>
  <c r="M598" i="13"/>
  <c r="L598" i="13"/>
  <c r="M597" i="13"/>
  <c r="L597" i="13"/>
  <c r="M596" i="13"/>
  <c r="L596" i="13"/>
  <c r="M594" i="13"/>
  <c r="L594" i="13"/>
  <c r="M593" i="13"/>
  <c r="L593" i="13"/>
  <c r="M592" i="13"/>
  <c r="L592" i="13"/>
  <c r="M591" i="13"/>
  <c r="L591" i="13"/>
  <c r="M590" i="13"/>
  <c r="L590" i="13"/>
  <c r="M589" i="13"/>
  <c r="L589" i="13"/>
  <c r="M588" i="13"/>
  <c r="L588" i="13"/>
  <c r="M587" i="13"/>
  <c r="L587" i="13"/>
  <c r="M586" i="13"/>
  <c r="L586" i="13"/>
  <c r="M585" i="13"/>
  <c r="L585" i="13"/>
  <c r="M583" i="13"/>
  <c r="L583" i="13"/>
  <c r="M580" i="13"/>
  <c r="L580" i="13"/>
  <c r="M579" i="13"/>
  <c r="L579" i="13"/>
  <c r="M578" i="13"/>
  <c r="L578" i="13"/>
  <c r="M577" i="13"/>
  <c r="L577" i="13"/>
  <c r="M576" i="13"/>
  <c r="L576" i="13"/>
  <c r="M575" i="13"/>
  <c r="L575" i="13"/>
  <c r="M574" i="13"/>
  <c r="L574" i="13"/>
  <c r="M573" i="13"/>
  <c r="L573" i="13"/>
  <c r="M572" i="13"/>
  <c r="L572" i="13"/>
  <c r="M571" i="13"/>
  <c r="L571" i="13"/>
  <c r="M569" i="13"/>
  <c r="L569" i="13"/>
  <c r="M568" i="13"/>
  <c r="L568" i="13"/>
  <c r="M567" i="13"/>
  <c r="L567" i="13"/>
  <c r="M566" i="13"/>
  <c r="L566" i="13"/>
  <c r="M565" i="13"/>
  <c r="L565" i="13"/>
  <c r="M564" i="13"/>
  <c r="L564" i="13"/>
  <c r="M563" i="13"/>
  <c r="L563" i="13"/>
  <c r="M562" i="13"/>
  <c r="L562" i="13"/>
  <c r="M561" i="13"/>
  <c r="L561" i="13"/>
  <c r="M560" i="13"/>
  <c r="L560" i="13"/>
  <c r="M558" i="13"/>
  <c r="L558" i="13"/>
  <c r="M557" i="13"/>
  <c r="L557" i="13"/>
  <c r="M556" i="13"/>
  <c r="L556" i="13"/>
  <c r="M555" i="13"/>
  <c r="L555" i="13"/>
  <c r="M554" i="13"/>
  <c r="L554" i="13"/>
  <c r="M553" i="13"/>
  <c r="L553" i="13"/>
  <c r="M552" i="13"/>
  <c r="L552" i="13"/>
  <c r="M551" i="13"/>
  <c r="L551" i="13"/>
  <c r="M550" i="13"/>
  <c r="L550" i="13"/>
  <c r="M549" i="13"/>
  <c r="L549" i="13"/>
  <c r="M546" i="13"/>
  <c r="L546" i="13"/>
  <c r="M545" i="13"/>
  <c r="L545" i="13"/>
  <c r="M544" i="13"/>
  <c r="L544" i="13"/>
  <c r="M543" i="13"/>
  <c r="L543" i="13"/>
  <c r="M542" i="13"/>
  <c r="L542" i="13"/>
  <c r="M541" i="13"/>
  <c r="L541" i="13"/>
  <c r="M539" i="13"/>
  <c r="L539" i="13"/>
  <c r="M538" i="13"/>
  <c r="L538" i="13"/>
  <c r="M536" i="13"/>
  <c r="L536" i="13"/>
  <c r="M535" i="13"/>
  <c r="L535" i="13"/>
  <c r="M534" i="13"/>
  <c r="L534" i="13"/>
  <c r="M533" i="13"/>
  <c r="L533" i="13"/>
  <c r="M531" i="13"/>
  <c r="L531" i="13"/>
  <c r="M530" i="13"/>
  <c r="L530" i="13"/>
  <c r="M529" i="13"/>
  <c r="L529" i="13"/>
  <c r="M528" i="13"/>
  <c r="L528" i="13"/>
  <c r="M527" i="13"/>
  <c r="L527" i="13"/>
  <c r="M525" i="13"/>
  <c r="L525" i="13"/>
  <c r="M524" i="13"/>
  <c r="L524" i="13"/>
  <c r="M523" i="13"/>
  <c r="L523" i="13"/>
  <c r="M522" i="13"/>
  <c r="L522" i="13"/>
  <c r="M521" i="13"/>
  <c r="L521" i="13"/>
  <c r="M520" i="13"/>
  <c r="L520" i="13"/>
  <c r="M519" i="13"/>
  <c r="L519" i="13"/>
  <c r="M518" i="13"/>
  <c r="L518" i="13"/>
  <c r="M517" i="13"/>
  <c r="L517" i="13"/>
  <c r="M516" i="13"/>
  <c r="L516" i="13"/>
  <c r="M514" i="13"/>
  <c r="L514" i="13"/>
  <c r="M513" i="13"/>
  <c r="L513" i="13"/>
  <c r="M512" i="13"/>
  <c r="L512" i="13"/>
  <c r="M511" i="13"/>
  <c r="L511" i="13"/>
  <c r="M510" i="13"/>
  <c r="L510" i="13"/>
  <c r="M509" i="13"/>
  <c r="L509" i="13"/>
  <c r="M508" i="13"/>
  <c r="L508" i="13"/>
  <c r="M507" i="13"/>
  <c r="L507" i="13"/>
  <c r="M506" i="13"/>
  <c r="L506" i="13"/>
  <c r="M505" i="13"/>
  <c r="L505" i="13"/>
  <c r="M503" i="13"/>
  <c r="L503" i="13"/>
  <c r="M502" i="13"/>
  <c r="L502" i="13"/>
  <c r="M501" i="13"/>
  <c r="L501" i="13"/>
  <c r="M500" i="13"/>
  <c r="L500" i="13"/>
  <c r="M499" i="13"/>
  <c r="L499" i="13"/>
  <c r="M498" i="13"/>
  <c r="L498" i="13"/>
  <c r="M496" i="13"/>
  <c r="L496" i="13"/>
  <c r="M495" i="13"/>
  <c r="L495" i="13"/>
  <c r="M494" i="13"/>
  <c r="L494" i="13"/>
  <c r="M492" i="13"/>
  <c r="L492" i="13"/>
  <c r="M491" i="13"/>
  <c r="L491" i="13"/>
  <c r="M490" i="13"/>
  <c r="L490" i="13"/>
  <c r="M489" i="13"/>
  <c r="L489" i="13"/>
  <c r="M488" i="13"/>
  <c r="L488" i="13"/>
  <c r="M487" i="13"/>
  <c r="L487" i="13"/>
  <c r="M486" i="13"/>
  <c r="L486" i="13"/>
  <c r="M485" i="13"/>
  <c r="L485" i="13"/>
  <c r="M484" i="13"/>
  <c r="L484" i="13"/>
  <c r="M483" i="13"/>
  <c r="L483" i="13"/>
  <c r="M481" i="13"/>
  <c r="L481" i="13"/>
  <c r="M480" i="13"/>
  <c r="L480" i="13"/>
  <c r="M479" i="13"/>
  <c r="L479" i="13"/>
  <c r="M478" i="13"/>
  <c r="L478" i="13"/>
  <c r="M477" i="13"/>
  <c r="L477" i="13"/>
  <c r="M476" i="13"/>
  <c r="L476" i="13"/>
  <c r="M475" i="13"/>
  <c r="L475" i="13"/>
  <c r="M474" i="13"/>
  <c r="L474" i="13"/>
  <c r="M473" i="13"/>
  <c r="L473" i="13"/>
  <c r="M472" i="13"/>
  <c r="L472" i="13"/>
  <c r="M470" i="13"/>
  <c r="L470" i="13"/>
  <c r="M467" i="13"/>
  <c r="L467" i="13"/>
  <c r="M466" i="13"/>
  <c r="L466" i="13"/>
  <c r="M465" i="13"/>
  <c r="L465" i="13"/>
  <c r="M464" i="13"/>
  <c r="L464" i="13"/>
  <c r="M463" i="13"/>
  <c r="L463" i="13"/>
  <c r="M462" i="13"/>
  <c r="L462" i="13"/>
  <c r="M461" i="13"/>
  <c r="L461" i="13"/>
  <c r="M460" i="13"/>
  <c r="L460" i="13"/>
  <c r="M459" i="13"/>
  <c r="L459" i="13"/>
  <c r="M458" i="13"/>
  <c r="L458" i="13"/>
  <c r="M456" i="13"/>
  <c r="L456" i="13"/>
  <c r="M455" i="13"/>
  <c r="L455" i="13"/>
  <c r="M454" i="13"/>
  <c r="L454" i="13"/>
  <c r="M453" i="13"/>
  <c r="L453" i="13"/>
  <c r="M452" i="13"/>
  <c r="L452" i="13"/>
  <c r="M451" i="13"/>
  <c r="L451" i="13"/>
  <c r="M450" i="13"/>
  <c r="L450" i="13"/>
  <c r="M449" i="13"/>
  <c r="L449" i="13"/>
  <c r="M448" i="13"/>
  <c r="L448" i="13"/>
  <c r="M447" i="13"/>
  <c r="L447" i="13"/>
  <c r="M445" i="13"/>
  <c r="L445" i="13"/>
  <c r="M444" i="13"/>
  <c r="L444" i="13"/>
  <c r="M443" i="13"/>
  <c r="L443" i="13"/>
  <c r="M442" i="13"/>
  <c r="L442" i="13"/>
  <c r="M441" i="13"/>
  <c r="L441" i="13"/>
  <c r="M440" i="13"/>
  <c r="L440" i="13"/>
  <c r="M439" i="13"/>
  <c r="L439" i="13"/>
  <c r="M438" i="13"/>
  <c r="L438" i="13"/>
  <c r="M437" i="13"/>
  <c r="L437" i="13"/>
  <c r="M436" i="13"/>
  <c r="L436" i="13"/>
  <c r="M433" i="13"/>
  <c r="L433" i="13"/>
  <c r="M432" i="13"/>
  <c r="L432" i="13"/>
  <c r="M431" i="13"/>
  <c r="L431" i="13"/>
  <c r="M430" i="13"/>
  <c r="L430" i="13"/>
  <c r="M429" i="13"/>
  <c r="L429" i="13"/>
  <c r="M428" i="13"/>
  <c r="L428" i="13"/>
  <c r="M426" i="13"/>
  <c r="L426" i="13"/>
  <c r="M425" i="13"/>
  <c r="L425" i="13"/>
  <c r="M423" i="13"/>
  <c r="L423" i="13"/>
  <c r="M422" i="13"/>
  <c r="L422" i="13"/>
  <c r="M421" i="13"/>
  <c r="L421" i="13"/>
  <c r="M420" i="13"/>
  <c r="L420" i="13"/>
  <c r="M418" i="13"/>
  <c r="L418" i="13"/>
  <c r="M417" i="13"/>
  <c r="L417" i="13"/>
  <c r="M416" i="13"/>
  <c r="L416" i="13"/>
  <c r="M415" i="13"/>
  <c r="L415" i="13"/>
  <c r="M414" i="13"/>
  <c r="L414" i="13"/>
  <c r="M412" i="13"/>
  <c r="L412" i="13"/>
  <c r="M411" i="13"/>
  <c r="L411" i="13"/>
  <c r="M410" i="13"/>
  <c r="L410" i="13"/>
  <c r="M409" i="13"/>
  <c r="L409" i="13"/>
  <c r="M408" i="13"/>
  <c r="L408" i="13"/>
  <c r="M407" i="13"/>
  <c r="L407" i="13"/>
  <c r="M406" i="13"/>
  <c r="L406" i="13"/>
  <c r="M405" i="13"/>
  <c r="L405" i="13"/>
  <c r="M404" i="13"/>
  <c r="L404" i="13"/>
  <c r="M403" i="13"/>
  <c r="L403" i="13"/>
  <c r="M401" i="13"/>
  <c r="L401" i="13"/>
  <c r="M400" i="13"/>
  <c r="L400" i="13"/>
  <c r="M399" i="13"/>
  <c r="L399" i="13"/>
  <c r="M398" i="13"/>
  <c r="L398" i="13"/>
  <c r="M397" i="13"/>
  <c r="L397" i="13"/>
  <c r="M396" i="13"/>
  <c r="L396" i="13"/>
  <c r="M395" i="13"/>
  <c r="L395" i="13"/>
  <c r="M394" i="13"/>
  <c r="L394" i="13"/>
  <c r="M393" i="13"/>
  <c r="L393" i="13"/>
  <c r="M392" i="13"/>
  <c r="L392" i="13"/>
  <c r="M390" i="13"/>
  <c r="L390" i="13"/>
  <c r="M389" i="13"/>
  <c r="L389" i="13"/>
  <c r="M388" i="13"/>
  <c r="L388" i="13"/>
  <c r="M387" i="13"/>
  <c r="L387" i="13"/>
  <c r="M386" i="13"/>
  <c r="L386" i="13"/>
  <c r="M385" i="13"/>
  <c r="L385" i="13"/>
  <c r="M383" i="13"/>
  <c r="L383" i="13"/>
  <c r="M382" i="13"/>
  <c r="L382" i="13"/>
  <c r="M381" i="13"/>
  <c r="L381" i="13"/>
  <c r="M379" i="13"/>
  <c r="L379" i="13"/>
  <c r="M378" i="13"/>
  <c r="L378" i="13"/>
  <c r="M377" i="13"/>
  <c r="L377" i="13"/>
  <c r="M376" i="13"/>
  <c r="L376" i="13"/>
  <c r="M375" i="13"/>
  <c r="L375" i="13"/>
  <c r="M374" i="13"/>
  <c r="L374" i="13"/>
  <c r="M373" i="13"/>
  <c r="L373" i="13"/>
  <c r="M372" i="13"/>
  <c r="L372" i="13"/>
  <c r="M371" i="13"/>
  <c r="L371" i="13"/>
  <c r="M370" i="13"/>
  <c r="L370" i="13"/>
  <c r="M368" i="13"/>
  <c r="L368" i="13"/>
  <c r="M367" i="13"/>
  <c r="L367" i="13"/>
  <c r="M366" i="13"/>
  <c r="L366" i="13"/>
  <c r="M365" i="13"/>
  <c r="L365" i="13"/>
  <c r="M364" i="13"/>
  <c r="L364" i="13"/>
  <c r="M363" i="13"/>
  <c r="L363" i="13"/>
  <c r="M362" i="13"/>
  <c r="L362" i="13"/>
  <c r="M361" i="13"/>
  <c r="L361" i="13"/>
  <c r="M360" i="13"/>
  <c r="L360" i="13"/>
  <c r="M359" i="13"/>
  <c r="L359" i="13"/>
  <c r="M357" i="13"/>
  <c r="L357" i="13"/>
  <c r="M307" i="13"/>
  <c r="L307" i="13"/>
  <c r="M257" i="13"/>
  <c r="L257" i="13"/>
  <c r="M354" i="13"/>
  <c r="L354" i="13"/>
  <c r="M353" i="13"/>
  <c r="L353" i="13"/>
  <c r="M352" i="13"/>
  <c r="L352" i="13"/>
  <c r="M351" i="13"/>
  <c r="L351" i="13"/>
  <c r="M350" i="13"/>
  <c r="L350" i="13"/>
  <c r="M349" i="13"/>
  <c r="L349" i="13"/>
  <c r="M348" i="13"/>
  <c r="L348" i="13"/>
  <c r="M347" i="13"/>
  <c r="L347" i="13"/>
  <c r="M346" i="13"/>
  <c r="L346" i="13"/>
  <c r="M345" i="13"/>
  <c r="L345" i="13"/>
  <c r="M343" i="13"/>
  <c r="L343" i="13"/>
  <c r="M342" i="13"/>
  <c r="L342" i="13"/>
  <c r="M341" i="13"/>
  <c r="L341" i="13"/>
  <c r="M340" i="13"/>
  <c r="L340" i="13"/>
  <c r="M339" i="13"/>
  <c r="L339" i="13"/>
  <c r="M338" i="13"/>
  <c r="L338" i="13"/>
  <c r="M337" i="13"/>
  <c r="L337" i="13"/>
  <c r="M336" i="13"/>
  <c r="L336" i="13"/>
  <c r="M335" i="13"/>
  <c r="L335" i="13"/>
  <c r="M334" i="13"/>
  <c r="L334" i="13"/>
  <c r="M332" i="13"/>
  <c r="L332" i="13"/>
  <c r="M331" i="13"/>
  <c r="L331" i="13"/>
  <c r="M330" i="13"/>
  <c r="L330" i="13"/>
  <c r="M329" i="13"/>
  <c r="L329" i="13"/>
  <c r="M328" i="13"/>
  <c r="L328" i="13"/>
  <c r="M327" i="13"/>
  <c r="L327" i="13"/>
  <c r="M326" i="13"/>
  <c r="L326" i="13"/>
  <c r="M325" i="13"/>
  <c r="L325" i="13"/>
  <c r="M324" i="13"/>
  <c r="L324" i="13"/>
  <c r="M323" i="13"/>
  <c r="L323" i="13"/>
  <c r="M320" i="13"/>
  <c r="L320" i="13"/>
  <c r="M319" i="13"/>
  <c r="L319" i="13"/>
  <c r="M318" i="13"/>
  <c r="L318" i="13"/>
  <c r="M317" i="13"/>
  <c r="L317" i="13"/>
  <c r="M316" i="13"/>
  <c r="L316" i="13"/>
  <c r="M315" i="13"/>
  <c r="L315" i="13"/>
  <c r="M313" i="13"/>
  <c r="L313" i="13"/>
  <c r="M312" i="13"/>
  <c r="L312" i="13"/>
  <c r="M310" i="13"/>
  <c r="L310" i="13"/>
  <c r="M309" i="13"/>
  <c r="L309" i="13"/>
  <c r="M308" i="13"/>
  <c r="L308" i="13"/>
  <c r="M305" i="13"/>
  <c r="L305" i="13"/>
  <c r="M304" i="13"/>
  <c r="L304" i="13"/>
  <c r="M303" i="13"/>
  <c r="L303" i="13"/>
  <c r="M302" i="13"/>
  <c r="L302" i="13"/>
  <c r="M301" i="13"/>
  <c r="L301" i="13"/>
  <c r="M299" i="13"/>
  <c r="L299" i="13"/>
  <c r="M298" i="13"/>
  <c r="L298" i="13"/>
  <c r="M297" i="13"/>
  <c r="L297" i="13"/>
  <c r="M296" i="13"/>
  <c r="L296" i="13"/>
  <c r="M295" i="13"/>
  <c r="L295" i="13"/>
  <c r="M294" i="13"/>
  <c r="L294" i="13"/>
  <c r="M293" i="13"/>
  <c r="L293" i="13"/>
  <c r="M292" i="13"/>
  <c r="L292" i="13"/>
  <c r="M291" i="13"/>
  <c r="L291" i="13"/>
  <c r="M290" i="13"/>
  <c r="L290" i="13"/>
  <c r="M288" i="13"/>
  <c r="L288" i="13"/>
  <c r="M287" i="13"/>
  <c r="L287" i="13"/>
  <c r="M286" i="13"/>
  <c r="L286" i="13"/>
  <c r="M285" i="13"/>
  <c r="L285" i="13"/>
  <c r="M284" i="13"/>
  <c r="L284" i="13"/>
  <c r="M283" i="13"/>
  <c r="L283" i="13"/>
  <c r="M282" i="13"/>
  <c r="L282" i="13"/>
  <c r="M281" i="13"/>
  <c r="L281" i="13"/>
  <c r="M280" i="13"/>
  <c r="L280" i="13"/>
  <c r="M279" i="13"/>
  <c r="L279" i="13"/>
  <c r="M277" i="13"/>
  <c r="L277" i="13"/>
  <c r="M276" i="13"/>
  <c r="L276" i="13"/>
  <c r="M275" i="13"/>
  <c r="L275" i="13"/>
  <c r="M274" i="13"/>
  <c r="L274" i="13"/>
  <c r="M273" i="13"/>
  <c r="L273" i="13"/>
  <c r="M272" i="13"/>
  <c r="L272" i="13"/>
  <c r="M270" i="13"/>
  <c r="L270" i="13"/>
  <c r="M269" i="13"/>
  <c r="L269" i="13"/>
  <c r="M268" i="13"/>
  <c r="L268" i="13"/>
  <c r="M266" i="13"/>
  <c r="L266" i="13"/>
  <c r="M265" i="13"/>
  <c r="L265" i="13"/>
  <c r="M264" i="13"/>
  <c r="L264" i="13"/>
  <c r="M263" i="13"/>
  <c r="L263" i="13"/>
  <c r="M262" i="13"/>
  <c r="L262" i="13"/>
  <c r="M261" i="13"/>
  <c r="L261" i="13"/>
  <c r="M260" i="13"/>
  <c r="L260" i="13"/>
  <c r="M259" i="13"/>
  <c r="L259" i="13"/>
  <c r="M258" i="13"/>
  <c r="L258" i="13"/>
  <c r="M255" i="13"/>
  <c r="L255" i="13"/>
  <c r="M254" i="13"/>
  <c r="L254" i="13"/>
  <c r="M253" i="13"/>
  <c r="L253" i="13"/>
  <c r="M252" i="13"/>
  <c r="L252" i="13"/>
  <c r="M251" i="13"/>
  <c r="L251" i="13"/>
  <c r="M250" i="13"/>
  <c r="L250" i="13"/>
  <c r="M249" i="13"/>
  <c r="L249" i="13"/>
  <c r="M248" i="13"/>
  <c r="L248" i="13"/>
  <c r="M247" i="13"/>
  <c r="L247" i="13"/>
  <c r="M246" i="13"/>
  <c r="L246" i="13"/>
  <c r="M244" i="13"/>
  <c r="L244" i="13"/>
  <c r="M236" i="13"/>
  <c r="L236" i="13"/>
  <c r="M235" i="13"/>
  <c r="L235" i="13"/>
  <c r="M234" i="13"/>
  <c r="L234" i="13"/>
  <c r="M233" i="13"/>
  <c r="L233" i="13"/>
  <c r="M232" i="13"/>
  <c r="L232" i="13"/>
  <c r="M231" i="13"/>
  <c r="L231" i="13"/>
  <c r="M230" i="13"/>
  <c r="L230" i="13"/>
  <c r="M229" i="13"/>
  <c r="L229" i="13"/>
  <c r="M227" i="13"/>
  <c r="L227" i="13"/>
  <c r="M226" i="13"/>
  <c r="L226" i="13"/>
  <c r="M225" i="13"/>
  <c r="L225" i="13"/>
  <c r="M224" i="13"/>
  <c r="L224" i="13"/>
  <c r="M223" i="13"/>
  <c r="L223" i="13"/>
  <c r="M222" i="13"/>
  <c r="L222" i="13"/>
  <c r="M221" i="13"/>
  <c r="L221" i="13"/>
  <c r="M220" i="13"/>
  <c r="L220" i="13"/>
  <c r="M218" i="13"/>
  <c r="L218" i="13"/>
  <c r="M217" i="13"/>
  <c r="L217" i="13"/>
  <c r="M216" i="13"/>
  <c r="L216" i="13"/>
  <c r="M215" i="13"/>
  <c r="L215" i="13"/>
  <c r="M214" i="13"/>
  <c r="L214" i="13"/>
  <c r="M213" i="13"/>
  <c r="L213" i="13"/>
  <c r="M212" i="13"/>
  <c r="L212" i="13"/>
  <c r="M211" i="13"/>
  <c r="L211" i="13"/>
  <c r="M209" i="13"/>
  <c r="L209" i="13"/>
  <c r="M208" i="13"/>
  <c r="L208" i="13"/>
  <c r="M207" i="13"/>
  <c r="L207" i="13"/>
  <c r="M206" i="13"/>
  <c r="L206" i="13"/>
  <c r="M205" i="13"/>
  <c r="L205" i="13"/>
  <c r="M204" i="13"/>
  <c r="L204" i="13"/>
  <c r="M203" i="13"/>
  <c r="L203" i="13"/>
  <c r="M202" i="13"/>
  <c r="L202" i="13"/>
  <c r="M200" i="13"/>
  <c r="L200" i="13"/>
  <c r="M199" i="13"/>
  <c r="L199" i="13"/>
  <c r="M198" i="13"/>
  <c r="L198" i="13"/>
  <c r="M197" i="13"/>
  <c r="L197" i="13"/>
  <c r="M196" i="13"/>
  <c r="L196" i="13"/>
  <c r="M195" i="13"/>
  <c r="L195" i="13"/>
  <c r="M194" i="13"/>
  <c r="L194" i="13"/>
  <c r="M193" i="13"/>
  <c r="L193" i="13"/>
  <c r="M191" i="13"/>
  <c r="L191" i="13"/>
  <c r="M190" i="13"/>
  <c r="L190" i="13"/>
  <c r="M189" i="13"/>
  <c r="L189" i="13"/>
  <c r="M188" i="13"/>
  <c r="L188" i="13"/>
  <c r="M187" i="13"/>
  <c r="L187" i="13"/>
  <c r="M186" i="13"/>
  <c r="L186" i="13"/>
  <c r="M185" i="13"/>
  <c r="L185" i="13"/>
  <c r="M184" i="13"/>
  <c r="L184" i="13"/>
  <c r="M182" i="13"/>
  <c r="L182" i="13"/>
  <c r="M181" i="13"/>
  <c r="L181" i="13"/>
  <c r="M180" i="13"/>
  <c r="L180" i="13"/>
  <c r="M179" i="13"/>
  <c r="L179" i="13"/>
  <c r="M178" i="13"/>
  <c r="L178" i="13"/>
  <c r="M177" i="13"/>
  <c r="L177" i="13"/>
  <c r="M176" i="13"/>
  <c r="L176" i="13"/>
  <c r="M175" i="13"/>
  <c r="L175" i="13"/>
  <c r="M173" i="13"/>
  <c r="L173" i="13"/>
  <c r="M172" i="13"/>
  <c r="L172" i="13"/>
  <c r="M171" i="13"/>
  <c r="L171" i="13"/>
  <c r="M170" i="13"/>
  <c r="L170" i="13"/>
  <c r="M169" i="13"/>
  <c r="L169" i="13"/>
  <c r="M168" i="13"/>
  <c r="L168" i="13"/>
  <c r="M167" i="13"/>
  <c r="L167" i="13"/>
  <c r="M166" i="13"/>
  <c r="L166" i="13"/>
  <c r="M164" i="13"/>
  <c r="L164" i="13"/>
  <c r="M163" i="13"/>
  <c r="L163" i="13"/>
  <c r="M162" i="13"/>
  <c r="L162" i="13"/>
  <c r="M161" i="13"/>
  <c r="L161" i="13"/>
  <c r="M160" i="13"/>
  <c r="L160" i="13"/>
  <c r="M159" i="13"/>
  <c r="L159" i="13"/>
  <c r="M158" i="13"/>
  <c r="L158" i="13"/>
  <c r="M157" i="13"/>
  <c r="L157" i="13"/>
  <c r="M155" i="13"/>
  <c r="L155" i="13"/>
  <c r="M154" i="13"/>
  <c r="L154" i="13"/>
  <c r="M153" i="13"/>
  <c r="L153" i="13"/>
  <c r="M152" i="13"/>
  <c r="L152" i="13"/>
  <c r="M151" i="13"/>
  <c r="L151" i="13"/>
  <c r="M150" i="13"/>
  <c r="L150" i="13"/>
  <c r="M149" i="13"/>
  <c r="L149" i="13"/>
  <c r="M148" i="13"/>
  <c r="L148" i="13"/>
  <c r="M146" i="13"/>
  <c r="L146" i="13"/>
  <c r="M145" i="13"/>
  <c r="L145" i="13"/>
  <c r="M144" i="13"/>
  <c r="L144" i="13"/>
  <c r="M143" i="13"/>
  <c r="L143" i="13"/>
  <c r="M142" i="13"/>
  <c r="L142" i="13"/>
  <c r="M141" i="13"/>
  <c r="L141" i="13"/>
  <c r="M140" i="13"/>
  <c r="L140" i="13"/>
  <c r="M139" i="13"/>
  <c r="L139" i="13"/>
  <c r="M137" i="13"/>
  <c r="L137" i="13"/>
  <c r="M136" i="13"/>
  <c r="L136" i="13"/>
  <c r="M135" i="13"/>
  <c r="L135" i="13"/>
  <c r="M134" i="13"/>
  <c r="L134" i="13"/>
  <c r="M133" i="13"/>
  <c r="L133" i="13"/>
  <c r="M132" i="13"/>
  <c r="L132" i="13"/>
  <c r="M131" i="13"/>
  <c r="L131" i="13"/>
  <c r="M130" i="13"/>
  <c r="L130" i="13"/>
  <c r="M128" i="13"/>
  <c r="L128" i="13"/>
  <c r="M127" i="13"/>
  <c r="L127" i="13"/>
  <c r="M126" i="13"/>
  <c r="L126" i="13"/>
  <c r="M125" i="13"/>
  <c r="L125" i="13"/>
  <c r="M124" i="13"/>
  <c r="L124" i="13"/>
  <c r="M123" i="13"/>
  <c r="L123" i="13"/>
  <c r="M122" i="13"/>
  <c r="L122" i="13"/>
  <c r="M121" i="13"/>
  <c r="L121" i="13"/>
  <c r="M119" i="13"/>
  <c r="L119" i="13"/>
  <c r="M118" i="13"/>
  <c r="L118" i="13"/>
  <c r="M117" i="13"/>
  <c r="L117" i="13"/>
  <c r="M116" i="13"/>
  <c r="L116" i="13"/>
  <c r="M115" i="13"/>
  <c r="L115" i="13"/>
  <c r="M114" i="13"/>
  <c r="L114" i="13"/>
  <c r="M113" i="13"/>
  <c r="L113" i="13"/>
  <c r="M112" i="13"/>
  <c r="L112" i="13"/>
  <c r="M110" i="13"/>
  <c r="L110" i="13"/>
  <c r="M109" i="13"/>
  <c r="L109" i="13"/>
  <c r="M108" i="13"/>
  <c r="L108" i="13"/>
  <c r="M107" i="13"/>
  <c r="L107" i="13"/>
  <c r="M106" i="13"/>
  <c r="L106" i="13"/>
  <c r="M105" i="13"/>
  <c r="L105" i="13"/>
  <c r="M104" i="13"/>
  <c r="L104" i="13"/>
  <c r="M103" i="13"/>
  <c r="L103" i="13"/>
  <c r="L95" i="13"/>
  <c r="M95" i="13"/>
  <c r="L96" i="13"/>
  <c r="M96" i="13"/>
  <c r="L97" i="13"/>
  <c r="M97" i="13"/>
  <c r="L98" i="13"/>
  <c r="M98" i="13"/>
  <c r="L99" i="13"/>
  <c r="M99" i="13"/>
  <c r="L100" i="13"/>
  <c r="M100" i="13"/>
  <c r="L101" i="13"/>
  <c r="M101" i="13"/>
  <c r="M94" i="13"/>
  <c r="L94" i="13"/>
  <c r="M9" i="13"/>
  <c r="M10" i="13"/>
  <c r="M11" i="13"/>
  <c r="M12" i="13"/>
  <c r="M13" i="13"/>
  <c r="M14" i="13"/>
  <c r="M15" i="13"/>
  <c r="M16" i="13"/>
  <c r="M17" i="13"/>
  <c r="M18" i="13"/>
  <c r="M19" i="13"/>
  <c r="M20" i="13"/>
  <c r="M21" i="13"/>
  <c r="M22" i="13"/>
  <c r="M23" i="13"/>
  <c r="M24" i="13"/>
  <c r="M25" i="13"/>
  <c r="M26" i="13"/>
  <c r="L9" i="13"/>
  <c r="L10" i="13"/>
  <c r="L11" i="13"/>
  <c r="L12" i="13"/>
  <c r="L13" i="13"/>
  <c r="L14" i="13"/>
  <c r="L15" i="13"/>
  <c r="L16" i="13"/>
  <c r="L17" i="13"/>
  <c r="L18" i="13"/>
  <c r="L19" i="13"/>
  <c r="L20" i="13"/>
  <c r="L21" i="13"/>
  <c r="L22" i="13"/>
  <c r="L23" i="13"/>
  <c r="L24" i="13"/>
  <c r="L25" i="13"/>
  <c r="L26" i="13"/>
  <c r="V30" i="13"/>
  <c r="AB30" i="13"/>
  <c r="AB29" i="13"/>
  <c r="R29" i="13"/>
  <c r="Q30" i="13"/>
  <c r="Q29" i="13"/>
  <c r="AA29" i="13"/>
  <c r="W29" i="13"/>
  <c r="I29" i="13"/>
  <c r="AA30" i="13"/>
  <c r="H29" i="13"/>
  <c r="W30" i="13"/>
  <c r="V29" i="13"/>
  <c r="H30" i="13"/>
  <c r="R30" i="13"/>
  <c r="I30" i="13"/>
  <c r="AJ613" i="13" l="1"/>
  <c r="AJ717" i="13"/>
  <c r="AJ786" i="13"/>
  <c r="AJ1039" i="13"/>
  <c r="AJ1108" i="13"/>
  <c r="AJ1226" i="13"/>
  <c r="AJ1269" i="13"/>
  <c r="AL1269" i="13" s="1"/>
  <c r="AJ1286" i="13"/>
  <c r="AL1286" i="13" s="1"/>
  <c r="AJ1315" i="13"/>
  <c r="AJ1320" i="13"/>
  <c r="AL1320" i="13" s="1"/>
  <c r="N143" i="10"/>
  <c r="N22" i="13"/>
  <c r="S63" i="13"/>
  <c r="AJ44" i="14"/>
  <c r="AA59" i="13"/>
  <c r="N1028" i="13"/>
  <c r="N1056" i="13"/>
  <c r="N1071" i="13"/>
  <c r="N475" i="13"/>
  <c r="N492" i="13"/>
  <c r="N511" i="13"/>
  <c r="N534" i="13"/>
  <c r="N554" i="13"/>
  <c r="N572" i="13"/>
  <c r="N596" i="13"/>
  <c r="N614" i="13"/>
  <c r="N632" i="13"/>
  <c r="N651" i="13"/>
  <c r="N670" i="13"/>
  <c r="N684" i="13"/>
  <c r="N703" i="13"/>
  <c r="N721" i="13"/>
  <c r="N739" i="13"/>
  <c r="N753" i="13"/>
  <c r="N772" i="13"/>
  <c r="N791" i="13"/>
  <c r="N811" i="13"/>
  <c r="N828" i="13"/>
  <c r="N851" i="13"/>
  <c r="N874" i="13"/>
  <c r="N894" i="13"/>
  <c r="N916" i="13"/>
  <c r="N940" i="13"/>
  <c r="N959" i="13"/>
  <c r="N986" i="13"/>
  <c r="N484" i="13"/>
  <c r="N520" i="13"/>
  <c r="N529" i="13"/>
  <c r="N550" i="13"/>
  <c r="N567" i="13"/>
  <c r="N587" i="13"/>
  <c r="N604" i="13"/>
  <c r="N623" i="13"/>
  <c r="N646" i="13"/>
  <c r="N666" i="13"/>
  <c r="N688" i="13"/>
  <c r="N712" i="13"/>
  <c r="N735" i="13"/>
  <c r="N748" i="13"/>
  <c r="N768" i="13"/>
  <c r="N787" i="13"/>
  <c r="N804" i="13"/>
  <c r="N824" i="13"/>
  <c r="N838" i="13"/>
  <c r="N856" i="13"/>
  <c r="N869" i="13"/>
  <c r="N884" i="13"/>
  <c r="N903" i="13"/>
  <c r="N922" i="13"/>
  <c r="N936" i="13"/>
  <c r="N950" i="13"/>
  <c r="N968" i="13"/>
  <c r="N981" i="13"/>
  <c r="N1002" i="13"/>
  <c r="N1010" i="13"/>
  <c r="N1024" i="13"/>
  <c r="N1048" i="13"/>
  <c r="N479" i="13"/>
  <c r="N498" i="13"/>
  <c r="N516" i="13"/>
  <c r="N539" i="13"/>
  <c r="N558" i="13"/>
  <c r="N576" i="13"/>
  <c r="N591" i="13"/>
  <c r="N609" i="13"/>
  <c r="N627" i="13"/>
  <c r="N641" i="13"/>
  <c r="N662" i="13"/>
  <c r="N679" i="13"/>
  <c r="N699" i="13"/>
  <c r="N707" i="13"/>
  <c r="N726" i="13"/>
  <c r="N762" i="13"/>
  <c r="N782" i="13"/>
  <c r="N800" i="13"/>
  <c r="N819" i="13"/>
  <c r="N842" i="13"/>
  <c r="N864" i="13"/>
  <c r="N890" i="13"/>
  <c r="N907" i="13"/>
  <c r="N931" i="13"/>
  <c r="N954" i="13"/>
  <c r="N972" i="13"/>
  <c r="N991" i="13"/>
  <c r="N1015" i="13"/>
  <c r="N1075" i="13"/>
  <c r="N470" i="13"/>
  <c r="N488" i="13"/>
  <c r="N507" i="13"/>
  <c r="N524" i="13"/>
  <c r="N544" i="13"/>
  <c r="N563" i="13"/>
  <c r="N580" i="13"/>
  <c r="N600" i="13"/>
  <c r="N619" i="13"/>
  <c r="N636" i="13"/>
  <c r="N656" i="13"/>
  <c r="N692" i="13"/>
  <c r="N716" i="13"/>
  <c r="N731" i="13"/>
  <c r="N757" i="13"/>
  <c r="N778" i="13"/>
  <c r="N795" i="13"/>
  <c r="N815" i="13"/>
  <c r="N833" i="13"/>
  <c r="N847" i="13"/>
  <c r="N860" i="13"/>
  <c r="N880" i="13"/>
  <c r="N899" i="13"/>
  <c r="N912" i="13"/>
  <c r="N927" i="13"/>
  <c r="N944" i="13"/>
  <c r="N963" i="13"/>
  <c r="N976" i="13"/>
  <c r="N996" i="13"/>
  <c r="N1006" i="13"/>
  <c r="N1019" i="13"/>
  <c r="N1066" i="13"/>
  <c r="N1032" i="13"/>
  <c r="N1039" i="13"/>
  <c r="N1043" i="13"/>
  <c r="N1052" i="13"/>
  <c r="N1079" i="13"/>
  <c r="N1084" i="13"/>
  <c r="N1088" i="13"/>
  <c r="N1093" i="13"/>
  <c r="N1098" i="13"/>
  <c r="N1103" i="13"/>
  <c r="N1108" i="13"/>
  <c r="N1114" i="13"/>
  <c r="N1118" i="13"/>
  <c r="N1122" i="13"/>
  <c r="N1127" i="13"/>
  <c r="N1131" i="13"/>
  <c r="N1136" i="13"/>
  <c r="N1140" i="13"/>
  <c r="N1144" i="13"/>
  <c r="N1151" i="13"/>
  <c r="N1155" i="13"/>
  <c r="N1159" i="13"/>
  <c r="N1164" i="13"/>
  <c r="N1168" i="13"/>
  <c r="N1178" i="13"/>
  <c r="N1183" i="13"/>
  <c r="N1187" i="13"/>
  <c r="N1191" i="13"/>
  <c r="N1196" i="13"/>
  <c r="N1200" i="13"/>
  <c r="N1205" i="13"/>
  <c r="N1209" i="13"/>
  <c r="N1214" i="13"/>
  <c r="N1224" i="13"/>
  <c r="N1230" i="13"/>
  <c r="N1234" i="13"/>
  <c r="N1239" i="13"/>
  <c r="N1243" i="13"/>
  <c r="N1247" i="13"/>
  <c r="N1252" i="13"/>
  <c r="N1256" i="13"/>
  <c r="N1263" i="13"/>
  <c r="N1267" i="13"/>
  <c r="N1271" i="13"/>
  <c r="N1276" i="13"/>
  <c r="N1280" i="13"/>
  <c r="N1285" i="13"/>
  <c r="N1290" i="13"/>
  <c r="N1294" i="13"/>
  <c r="N1299" i="13"/>
  <c r="N1303" i="13"/>
  <c r="N1308" i="13"/>
  <c r="N1312" i="13"/>
  <c r="N1316" i="13"/>
  <c r="N1321" i="13"/>
  <c r="N1326" i="13"/>
  <c r="N1332" i="13"/>
  <c r="N1336" i="13"/>
  <c r="N1342" i="13"/>
  <c r="N1346" i="13"/>
  <c r="N1351" i="13"/>
  <c r="N1355" i="13"/>
  <c r="N1359" i="13"/>
  <c r="N1364" i="13"/>
  <c r="N1368" i="13"/>
  <c r="N1374" i="13"/>
  <c r="N1379" i="13"/>
  <c r="N1383" i="13"/>
  <c r="N1388" i="13"/>
  <c r="N1392" i="13"/>
  <c r="N1396" i="13"/>
  <c r="N1402" i="13"/>
  <c r="N1406" i="13"/>
  <c r="N1411" i="13"/>
  <c r="N1415" i="13"/>
  <c r="N1420" i="13"/>
  <c r="N1424" i="13"/>
  <c r="N1428" i="13"/>
  <c r="N1433" i="13"/>
  <c r="N1438" i="13"/>
  <c r="N1443" i="13"/>
  <c r="N1448" i="13"/>
  <c r="N1454" i="13"/>
  <c r="N1458" i="13"/>
  <c r="N1462" i="13"/>
  <c r="AB64" i="13"/>
  <c r="N1467" i="13"/>
  <c r="J27" i="14"/>
  <c r="AJ1371" i="13"/>
  <c r="AJ233" i="13"/>
  <c r="AL233" i="13" s="1"/>
  <c r="AJ153" i="10"/>
  <c r="N147" i="10"/>
  <c r="N151" i="10"/>
  <c r="V72" i="13"/>
  <c r="V61" i="13"/>
  <c r="AJ377" i="13"/>
  <c r="AL377" i="13" s="1"/>
  <c r="AJ386" i="13"/>
  <c r="AJ394" i="13"/>
  <c r="AJ410" i="13"/>
  <c r="AJ499" i="13"/>
  <c r="AJ515" i="13"/>
  <c r="AJ725" i="13"/>
  <c r="AJ801" i="13"/>
  <c r="AL801" i="13" s="1"/>
  <c r="AJ959" i="13"/>
  <c r="AJ149" i="10"/>
  <c r="AJ1367" i="13"/>
  <c r="AL1367" i="13" s="1"/>
  <c r="V66" i="13"/>
  <c r="S26" i="14"/>
  <c r="N1061" i="13"/>
  <c r="N1173" i="13"/>
  <c r="AJ140" i="10"/>
  <c r="AJ585" i="13"/>
  <c r="AL585" i="13" s="1"/>
  <c r="AJ593" i="13"/>
  <c r="AL593" i="13" s="1"/>
  <c r="AJ611" i="13"/>
  <c r="AL611" i="13" s="1"/>
  <c r="AJ924" i="13"/>
  <c r="AL924" i="13" s="1"/>
  <c r="AJ932" i="13"/>
  <c r="AL932" i="13" s="1"/>
  <c r="AJ941" i="13"/>
  <c r="AL941" i="13" s="1"/>
  <c r="AJ1018" i="13"/>
  <c r="AL1018" i="13" s="1"/>
  <c r="AJ1026" i="13"/>
  <c r="AL1026" i="13" s="1"/>
  <c r="AJ1087" i="13"/>
  <c r="AJ1096" i="13"/>
  <c r="AL1096" i="13" s="1"/>
  <c r="W63" i="13"/>
  <c r="N53" i="14"/>
  <c r="AJ144" i="10"/>
  <c r="I25" i="14"/>
  <c r="S28" i="14"/>
  <c r="N1471" i="13"/>
  <c r="N1476" i="13"/>
  <c r="N1480" i="13"/>
  <c r="N1484" i="13"/>
  <c r="N1491" i="13"/>
  <c r="N1495" i="13"/>
  <c r="N1500" i="13"/>
  <c r="N1504" i="13"/>
  <c r="N1508" i="13"/>
  <c r="N1513" i="13"/>
  <c r="N1518" i="13"/>
  <c r="N1523" i="13"/>
  <c r="N1527" i="13"/>
  <c r="N1531" i="13"/>
  <c r="N1536" i="13"/>
  <c r="N1540" i="13"/>
  <c r="N1545" i="13"/>
  <c r="N1550" i="13"/>
  <c r="N1555" i="13"/>
  <c r="N1560" i="13"/>
  <c r="N1566" i="13"/>
  <c r="N1570" i="13"/>
  <c r="N1574" i="13"/>
  <c r="N1579" i="13"/>
  <c r="N1583" i="13"/>
  <c r="N1588" i="13"/>
  <c r="N1592" i="13"/>
  <c r="N1596" i="13"/>
  <c r="N1603" i="13"/>
  <c r="N1607" i="13"/>
  <c r="N1611" i="13"/>
  <c r="N1616" i="13"/>
  <c r="N1620" i="13"/>
  <c r="N1625" i="13"/>
  <c r="N1630" i="13"/>
  <c r="N1639" i="13"/>
  <c r="N1643" i="13"/>
  <c r="N1648" i="13"/>
  <c r="N1652" i="13"/>
  <c r="N1657" i="13"/>
  <c r="N1661" i="13"/>
  <c r="N1666" i="13"/>
  <c r="N1672" i="13"/>
  <c r="N1676" i="13"/>
  <c r="N1682" i="13"/>
  <c r="N1686" i="13"/>
  <c r="N1691" i="13"/>
  <c r="N1695" i="13"/>
  <c r="N1699" i="13"/>
  <c r="N1704" i="13"/>
  <c r="N1708" i="13"/>
  <c r="N1715" i="13"/>
  <c r="N1719" i="13"/>
  <c r="N1723" i="13"/>
  <c r="N1728" i="13"/>
  <c r="N1732" i="13"/>
  <c r="N1737" i="13"/>
  <c r="N1742" i="13"/>
  <c r="N1746" i="13"/>
  <c r="N1751" i="13"/>
  <c r="N1755" i="13"/>
  <c r="N1760" i="13"/>
  <c r="N1764" i="13"/>
  <c r="N1768" i="13"/>
  <c r="N1778" i="13"/>
  <c r="N1784" i="13"/>
  <c r="N1788" i="13"/>
  <c r="N1794" i="13"/>
  <c r="N1798" i="13"/>
  <c r="N1803" i="13"/>
  <c r="N1807" i="13"/>
  <c r="N1811" i="13"/>
  <c r="N1816" i="13"/>
  <c r="N1820" i="13"/>
  <c r="N1826" i="13"/>
  <c r="N1831" i="13"/>
  <c r="N1835" i="13"/>
  <c r="N1840" i="13"/>
  <c r="N1844" i="13"/>
  <c r="N1848" i="13"/>
  <c r="N1854" i="13"/>
  <c r="N1858" i="13"/>
  <c r="N1863" i="13"/>
  <c r="N1867" i="13"/>
  <c r="AJ1507" i="13"/>
  <c r="AL1507" i="13" s="1"/>
  <c r="AJ1915" i="13"/>
  <c r="N47" i="14"/>
  <c r="N52" i="14"/>
  <c r="N61" i="14"/>
  <c r="N66" i="14"/>
  <c r="N71" i="14"/>
  <c r="N75" i="14"/>
  <c r="AJ151" i="10"/>
  <c r="N148" i="10"/>
  <c r="N156" i="10"/>
  <c r="AJ112" i="12"/>
  <c r="N24" i="13"/>
  <c r="N16" i="13"/>
  <c r="W55" i="13"/>
  <c r="S72" i="13"/>
  <c r="AJ14" i="14"/>
  <c r="AJ170" i="13"/>
  <c r="AL170" i="13" s="1"/>
  <c r="AJ188" i="13"/>
  <c r="AL188" i="13" s="1"/>
  <c r="AJ193" i="13"/>
  <c r="AL193" i="13" s="1"/>
  <c r="AJ682" i="13"/>
  <c r="AL682" i="13" s="1"/>
  <c r="AJ775" i="13"/>
  <c r="AJ1512" i="13"/>
  <c r="AL1512" i="13" s="1"/>
  <c r="AJ1686" i="13"/>
  <c r="AL1686" i="13" s="1"/>
  <c r="AJ1847" i="13"/>
  <c r="AL1847" i="13" s="1"/>
  <c r="AJ58" i="14"/>
  <c r="N142" i="10"/>
  <c r="AJ12" i="13"/>
  <c r="AJ1852" i="13"/>
  <c r="AL1852" i="13" s="1"/>
  <c r="C32" i="14"/>
  <c r="AJ50" i="14"/>
  <c r="AJ59" i="14"/>
  <c r="AJ68" i="14"/>
  <c r="AJ137" i="10"/>
  <c r="AJ1482" i="13"/>
  <c r="AL1482" i="13" s="1"/>
  <c r="AJ1493" i="13"/>
  <c r="AL1493" i="13" s="1"/>
  <c r="AJ1623" i="13"/>
  <c r="AJ1632" i="13"/>
  <c r="X63" i="13"/>
  <c r="AJ60" i="14"/>
  <c r="AJ138" i="10"/>
  <c r="AJ156" i="10"/>
  <c r="AJ100" i="13"/>
  <c r="AL100" i="13" s="1"/>
  <c r="AJ123" i="13"/>
  <c r="AL123" i="13" s="1"/>
  <c r="AJ159" i="13"/>
  <c r="AL159" i="13" s="1"/>
  <c r="AJ168" i="13"/>
  <c r="AJ199" i="13"/>
  <c r="AL199" i="13" s="1"/>
  <c r="AB32" i="14"/>
  <c r="N1174" i="13"/>
  <c r="AJ1221" i="13"/>
  <c r="AL1221" i="13" s="1"/>
  <c r="AJ1620" i="13"/>
  <c r="AL1620" i="13" s="1"/>
  <c r="AJ1653" i="13"/>
  <c r="AL1653" i="13" s="1"/>
  <c r="AJ1716" i="13"/>
  <c r="AL1716" i="13" s="1"/>
  <c r="AJ1776" i="13"/>
  <c r="AL1776" i="13" s="1"/>
  <c r="AJ1785" i="13"/>
  <c r="AL1785" i="13" s="1"/>
  <c r="N141" i="10"/>
  <c r="H21" i="18"/>
  <c r="AS106" i="18"/>
  <c r="AS98" i="18"/>
  <c r="AS90" i="18"/>
  <c r="AS82" i="18"/>
  <c r="AB94" i="18"/>
  <c r="AB62" i="18"/>
  <c r="AB46" i="18"/>
  <c r="AB30" i="18"/>
  <c r="AS101" i="18"/>
  <c r="AS93" i="18"/>
  <c r="AS85" i="18"/>
  <c r="AS77" i="18"/>
  <c r="AS69" i="18"/>
  <c r="AS61" i="18"/>
  <c r="AS53" i="18"/>
  <c r="AS45" i="18"/>
  <c r="AS37" i="18"/>
  <c r="AS29" i="18"/>
  <c r="AS21" i="18"/>
  <c r="AS13" i="18"/>
  <c r="AB70" i="18"/>
  <c r="AB98" i="18"/>
  <c r="AB90" i="18"/>
  <c r="AB82" i="18"/>
  <c r="AB74" i="18"/>
  <c r="AB66" i="18"/>
  <c r="AB58" i="18"/>
  <c r="AB34" i="18"/>
  <c r="AB26" i="18"/>
  <c r="AB18" i="18"/>
  <c r="AS102" i="18"/>
  <c r="AS94" i="18"/>
  <c r="AS86" i="18"/>
  <c r="AS78" i="18"/>
  <c r="AS70" i="18"/>
  <c r="AS62" i="18"/>
  <c r="AS54" i="18"/>
  <c r="AS46" i="18"/>
  <c r="AS38" i="18"/>
  <c r="AS30" i="18"/>
  <c r="AS22" i="18"/>
  <c r="AS14" i="18"/>
  <c r="AB50" i="18"/>
  <c r="AB42" i="18"/>
  <c r="AB100" i="18"/>
  <c r="AB92" i="18"/>
  <c r="AB84" i="18"/>
  <c r="AB76" i="18"/>
  <c r="AB68" i="18"/>
  <c r="AB60" i="18"/>
  <c r="AB52" i="18"/>
  <c r="AB44" i="18"/>
  <c r="AB36" i="18"/>
  <c r="AB28" i="18"/>
  <c r="AB20" i="18"/>
  <c r="AB12" i="18"/>
  <c r="H26" i="18"/>
  <c r="AB99" i="18"/>
  <c r="AB91" i="18"/>
  <c r="AB83" i="18"/>
  <c r="AB75" i="18"/>
  <c r="AB67" i="18"/>
  <c r="AB59" i="18"/>
  <c r="AB51" i="18"/>
  <c r="AB43" i="18"/>
  <c r="AB35" i="18"/>
  <c r="AB27" i="18"/>
  <c r="AB19" i="18"/>
  <c r="AB104" i="18"/>
  <c r="AB96" i="18"/>
  <c r="AB88" i="18"/>
  <c r="AB80" i="18"/>
  <c r="AB72" i="18"/>
  <c r="AB64" i="18"/>
  <c r="AB56" i="18"/>
  <c r="AB48" i="18"/>
  <c r="AB40" i="18"/>
  <c r="AB32" i="18"/>
  <c r="AB24" i="18"/>
  <c r="AB16" i="18"/>
  <c r="AS105" i="18"/>
  <c r="AS97" i="18"/>
  <c r="AS89" i="18"/>
  <c r="AS81" i="18"/>
  <c r="AS73" i="18"/>
  <c r="AS65" i="18"/>
  <c r="AS57" i="18"/>
  <c r="AS49" i="18"/>
  <c r="AS41" i="18"/>
  <c r="AS33" i="18"/>
  <c r="AS25" i="18"/>
  <c r="AB102" i="18"/>
  <c r="AB86" i="18"/>
  <c r="AB78" i="18"/>
  <c r="AB54" i="18"/>
  <c r="AB38" i="18"/>
  <c r="AB22" i="18"/>
  <c r="AB14" i="18"/>
  <c r="AB105" i="18"/>
  <c r="AB97" i="18"/>
  <c r="AB89" i="18"/>
  <c r="AB81" i="18"/>
  <c r="AB73" i="18"/>
  <c r="AB65" i="18"/>
  <c r="AB57" i="18"/>
  <c r="AB49" i="18"/>
  <c r="AB41" i="18"/>
  <c r="AB33" i="18"/>
  <c r="AB25" i="18"/>
  <c r="AB17" i="18"/>
  <c r="AB103" i="18"/>
  <c r="AB95" i="18"/>
  <c r="AB87" i="18"/>
  <c r="AB79" i="18"/>
  <c r="AB71" i="18"/>
  <c r="AB63" i="18"/>
  <c r="AB55" i="18"/>
  <c r="AB47" i="18"/>
  <c r="AB39" i="18"/>
  <c r="AB31" i="18"/>
  <c r="AB23" i="18"/>
  <c r="AB15" i="18"/>
  <c r="AB101" i="18"/>
  <c r="AB93" i="18"/>
  <c r="AB85" i="18"/>
  <c r="AB77" i="18"/>
  <c r="AB69" i="18"/>
  <c r="AB61" i="18"/>
  <c r="AB53" i="18"/>
  <c r="AB45" i="18"/>
  <c r="AB37" i="18"/>
  <c r="AB29" i="18"/>
  <c r="AB21" i="18"/>
  <c r="AB13" i="18"/>
  <c r="H106" i="18"/>
  <c r="H82" i="18"/>
  <c r="H74" i="18"/>
  <c r="H66" i="18"/>
  <c r="AS103" i="18"/>
  <c r="AS95" i="18"/>
  <c r="AS87" i="18"/>
  <c r="AS79" i="18"/>
  <c r="AS71" i="18"/>
  <c r="AS63" i="18"/>
  <c r="AS55" i="18"/>
  <c r="AS47" i="18"/>
  <c r="AS39" i="18"/>
  <c r="AS31" i="18"/>
  <c r="AS23" i="18"/>
  <c r="AS15" i="18"/>
  <c r="H86" i="18"/>
  <c r="H104" i="18"/>
  <c r="AS99" i="18"/>
  <c r="AS91" i="18"/>
  <c r="H78" i="18"/>
  <c r="H70" i="18"/>
  <c r="H14" i="18"/>
  <c r="AS83" i="18"/>
  <c r="AS75" i="18"/>
  <c r="AS67" i="18"/>
  <c r="AS59" i="18"/>
  <c r="AS51" i="18"/>
  <c r="AS43" i="18"/>
  <c r="AS35" i="18"/>
  <c r="AS27" i="18"/>
  <c r="AS19" i="18"/>
  <c r="AS74" i="18"/>
  <c r="AS66" i="18"/>
  <c r="AS58" i="18"/>
  <c r="AS50" i="18"/>
  <c r="AS42" i="18"/>
  <c r="AS34" i="18"/>
  <c r="AS26" i="18"/>
  <c r="AS18" i="18"/>
  <c r="H28" i="18"/>
  <c r="H107" i="18"/>
  <c r="Q10" i="18" s="1"/>
  <c r="H35" i="18"/>
  <c r="H19" i="18"/>
  <c r="AS17" i="18"/>
  <c r="AS104" i="18"/>
  <c r="AS96" i="18"/>
  <c r="AS88" i="18"/>
  <c r="AS80" i="18"/>
  <c r="AS72" i="18"/>
  <c r="AS64" i="18"/>
  <c r="AS56" i="18"/>
  <c r="AS48" i="18"/>
  <c r="AS40" i="18"/>
  <c r="AS32" i="18"/>
  <c r="AS24" i="18"/>
  <c r="AS16" i="18"/>
  <c r="AS100" i="18"/>
  <c r="AS92" i="18"/>
  <c r="AS84" i="18"/>
  <c r="AS76" i="18"/>
  <c r="AS68" i="18"/>
  <c r="AS60" i="18"/>
  <c r="AS52" i="18"/>
  <c r="AS44" i="18"/>
  <c r="AS36" i="18"/>
  <c r="AS28" i="18"/>
  <c r="AS20" i="18"/>
  <c r="AS12" i="18"/>
  <c r="H64" i="18"/>
  <c r="H48" i="18"/>
  <c r="H32" i="18"/>
  <c r="H87" i="18"/>
  <c r="H88" i="18"/>
  <c r="H16" i="18"/>
  <c r="H15" i="18"/>
  <c r="H55" i="18"/>
  <c r="H89" i="18"/>
  <c r="H91" i="18"/>
  <c r="H97" i="18"/>
  <c r="H79" i="18"/>
  <c r="H31" i="18"/>
  <c r="H94" i="18"/>
  <c r="H47" i="18"/>
  <c r="H41" i="18"/>
  <c r="H50" i="18"/>
  <c r="H53" i="18"/>
  <c r="H72" i="18"/>
  <c r="H75" i="18"/>
  <c r="H90" i="18"/>
  <c r="H96" i="18"/>
  <c r="H34" i="18"/>
  <c r="H58" i="18"/>
  <c r="H105" i="18"/>
  <c r="H24" i="18"/>
  <c r="H42" i="18"/>
  <c r="H54" i="18"/>
  <c r="H17" i="18"/>
  <c r="H23" i="18"/>
  <c r="H38" i="18"/>
  <c r="H65" i="18"/>
  <c r="H81" i="18"/>
  <c r="H103" i="18"/>
  <c r="H60" i="18"/>
  <c r="H67" i="18"/>
  <c r="H77" i="18"/>
  <c r="H80" i="18"/>
  <c r="H95" i="18"/>
  <c r="H40" i="18"/>
  <c r="H46" i="18"/>
  <c r="H49" i="18"/>
  <c r="H56" i="18"/>
  <c r="H63" i="18"/>
  <c r="H73" i="18"/>
  <c r="H76" i="18"/>
  <c r="H98" i="18"/>
  <c r="H18" i="18"/>
  <c r="H39" i="18"/>
  <c r="H45" i="18"/>
  <c r="H52" i="18"/>
  <c r="H62" i="18"/>
  <c r="H44" i="18"/>
  <c r="H57" i="18"/>
  <c r="H61" i="18"/>
  <c r="H68" i="18"/>
  <c r="H84" i="18"/>
  <c r="H85" i="18"/>
  <c r="H99" i="18"/>
  <c r="H27" i="18"/>
  <c r="H43" i="18"/>
  <c r="H83" i="18"/>
  <c r="H51" i="18"/>
  <c r="H93" i="18"/>
  <c r="H102" i="18"/>
  <c r="H30" i="18"/>
  <c r="H59" i="18"/>
  <c r="H101" i="18"/>
  <c r="H22" i="18"/>
  <c r="H25" i="18"/>
  <c r="H29" i="18"/>
  <c r="H33" i="18"/>
  <c r="H71" i="18"/>
  <c r="H37" i="18"/>
  <c r="H69" i="18"/>
  <c r="H92" i="18"/>
  <c r="H13" i="18"/>
  <c r="H36" i="18"/>
  <c r="H12" i="18"/>
  <c r="H100" i="18"/>
  <c r="H20" i="18"/>
  <c r="AJ735" i="13"/>
  <c r="AL735" i="13" s="1"/>
  <c r="AJ756" i="13"/>
  <c r="AL756" i="13" s="1"/>
  <c r="AJ809" i="13"/>
  <c r="AL809" i="13" s="1"/>
  <c r="AJ818" i="13"/>
  <c r="AJ1013" i="13"/>
  <c r="AL1013" i="13" s="1"/>
  <c r="AJ1090" i="13"/>
  <c r="AL1090" i="13" s="1"/>
  <c r="AJ1109" i="13"/>
  <c r="AL1109" i="13" s="1"/>
  <c r="AJ1312" i="13"/>
  <c r="AL1312" i="13" s="1"/>
  <c r="AJ1448" i="13"/>
  <c r="AL1448" i="13" s="1"/>
  <c r="AJ1469" i="13"/>
  <c r="AL1469" i="13" s="1"/>
  <c r="AJ1542" i="13"/>
  <c r="AJ1748" i="13"/>
  <c r="AJ1752" i="13"/>
  <c r="AL1752" i="13" s="1"/>
  <c r="AJ1820" i="13"/>
  <c r="AJ1856" i="13"/>
  <c r="AL1856" i="13" s="1"/>
  <c r="AJ1868" i="13"/>
  <c r="AL1868" i="13" s="1"/>
  <c r="AJ1876" i="13"/>
  <c r="AL1876" i="13" s="1"/>
  <c r="AJ1920" i="13"/>
  <c r="AL1920" i="13" s="1"/>
  <c r="AJ2041" i="13"/>
  <c r="AL2041" i="13" s="1"/>
  <c r="R28" i="14"/>
  <c r="X28" i="14"/>
  <c r="AJ13" i="14"/>
  <c r="AJ139" i="10"/>
  <c r="AJ147" i="10"/>
  <c r="AL147" i="10" s="1"/>
  <c r="N153" i="10"/>
  <c r="J32" i="14"/>
  <c r="AJ340" i="13"/>
  <c r="AL340" i="13" s="1"/>
  <c r="AJ372" i="13"/>
  <c r="AL372" i="13" s="1"/>
  <c r="AJ1458" i="13"/>
  <c r="AL1458" i="13" s="1"/>
  <c r="AC73" i="13"/>
  <c r="AB72" i="13"/>
  <c r="J28" i="14"/>
  <c r="N60" i="14"/>
  <c r="AJ145" i="10"/>
  <c r="AJ155" i="10"/>
  <c r="N146" i="10"/>
  <c r="N154" i="10"/>
  <c r="AJ551" i="13"/>
  <c r="AL551" i="13" s="1"/>
  <c r="H27" i="14"/>
  <c r="N139" i="10"/>
  <c r="AJ143" i="10"/>
  <c r="N155" i="10"/>
  <c r="AJ474" i="13"/>
  <c r="AL474" i="13" s="1"/>
  <c r="AJ576" i="13"/>
  <c r="AL576" i="13" s="1"/>
  <c r="AJ637" i="13"/>
  <c r="AJ847" i="13"/>
  <c r="AL847" i="13" s="1"/>
  <c r="AJ855" i="13"/>
  <c r="AJ1555" i="13"/>
  <c r="AJ1569" i="13"/>
  <c r="AL1569" i="13" s="1"/>
  <c r="AJ1589" i="13"/>
  <c r="AJ1597" i="13"/>
  <c r="AJ1638" i="13"/>
  <c r="AJ1642" i="13"/>
  <c r="AJ1668" i="13"/>
  <c r="AL1668" i="13" s="1"/>
  <c r="AJ1743" i="13"/>
  <c r="AL1743" i="13" s="1"/>
  <c r="AJ57" i="14"/>
  <c r="AJ141" i="10"/>
  <c r="N95" i="13"/>
  <c r="N583" i="13"/>
  <c r="N1398" i="13"/>
  <c r="N1439" i="13"/>
  <c r="N1551" i="13"/>
  <c r="N1687" i="13"/>
  <c r="N1770" i="13"/>
  <c r="N1817" i="13"/>
  <c r="AJ376" i="13"/>
  <c r="AL376" i="13" s="1"/>
  <c r="AJ405" i="13"/>
  <c r="AJ449" i="13"/>
  <c r="AL449" i="13" s="1"/>
  <c r="AJ1481" i="13"/>
  <c r="AL1481" i="13" s="1"/>
  <c r="AJ1744" i="13"/>
  <c r="AJ1796" i="13"/>
  <c r="AL1796" i="13" s="1"/>
  <c r="AJ1840" i="13"/>
  <c r="AL1840" i="13" s="1"/>
  <c r="AJ1965" i="13"/>
  <c r="AL1965" i="13" s="1"/>
  <c r="AJ1986" i="13"/>
  <c r="AL1986" i="13" s="1"/>
  <c r="AJ1990" i="13"/>
  <c r="AL1990" i="13" s="1"/>
  <c r="AJ2022" i="13"/>
  <c r="W26" i="14"/>
  <c r="AJ42" i="14"/>
  <c r="AJ51" i="14"/>
  <c r="AJ65" i="14"/>
  <c r="AJ70" i="14"/>
  <c r="AJ142" i="10"/>
  <c r="N150" i="10"/>
  <c r="AJ420" i="13"/>
  <c r="AL420" i="13" s="1"/>
  <c r="AJ1003" i="13"/>
  <c r="AL1003" i="13" s="1"/>
  <c r="AJ1055" i="13"/>
  <c r="AL1055" i="13" s="1"/>
  <c r="AJ1088" i="13"/>
  <c r="AJ1544" i="13"/>
  <c r="AL1544" i="13" s="1"/>
  <c r="E28" i="14"/>
  <c r="I34" i="14"/>
  <c r="N65" i="14"/>
  <c r="N70" i="14"/>
  <c r="N74" i="14"/>
  <c r="AJ71" i="14"/>
  <c r="AL71" i="14" s="1"/>
  <c r="AJ75" i="14"/>
  <c r="AJ154" i="10"/>
  <c r="N140" i="10"/>
  <c r="AJ1124" i="13"/>
  <c r="AJ1220" i="13"/>
  <c r="AL1220" i="13" s="1"/>
  <c r="AJ1874" i="13"/>
  <c r="AL1874" i="13" s="1"/>
  <c r="AJ1987" i="13"/>
  <c r="AL1987" i="13" s="1"/>
  <c r="S66" i="13"/>
  <c r="Q64" i="13"/>
  <c r="S58" i="13"/>
  <c r="Q56" i="13"/>
  <c r="D28" i="14"/>
  <c r="E25" i="14"/>
  <c r="W27" i="14"/>
  <c r="AJ152" i="10"/>
  <c r="N137" i="10"/>
  <c r="N144" i="10"/>
  <c r="N153" i="13"/>
  <c r="AJ677" i="13"/>
  <c r="AJ689" i="13"/>
  <c r="AL689" i="13" s="1"/>
  <c r="AJ943" i="13"/>
  <c r="AJ1984" i="13"/>
  <c r="AJ12" i="14"/>
  <c r="AJ72" i="14"/>
  <c r="AJ150" i="10"/>
  <c r="AJ1577" i="13"/>
  <c r="W32" i="14"/>
  <c r="AJ148" i="10"/>
  <c r="N138" i="10"/>
  <c r="N145" i="10"/>
  <c r="N152" i="10"/>
  <c r="AJ20" i="13"/>
  <c r="AJ272" i="13"/>
  <c r="AL272" i="13" s="1"/>
  <c r="AJ1993" i="13"/>
  <c r="R32" i="14"/>
  <c r="Q28" i="14"/>
  <c r="W28" i="14"/>
  <c r="AJ146" i="10"/>
  <c r="N149" i="10"/>
  <c r="AJ570" i="13"/>
  <c r="AJ667" i="13"/>
  <c r="AL667" i="13" s="1"/>
  <c r="AJ675" i="13"/>
  <c r="AJ776" i="13"/>
  <c r="AL776" i="13" s="1"/>
  <c r="AJ889" i="13"/>
  <c r="AL889" i="13" s="1"/>
  <c r="AJ1457" i="13"/>
  <c r="AL1457" i="13" s="1"/>
  <c r="AJ1521" i="13"/>
  <c r="AJ1794" i="13"/>
  <c r="AL1794" i="13" s="1"/>
  <c r="AJ1837" i="13"/>
  <c r="AL1837" i="13" s="1"/>
  <c r="N51" i="14"/>
  <c r="AJ265" i="13"/>
  <c r="AL265" i="13" s="1"/>
  <c r="AJ308" i="13"/>
  <c r="AL308" i="13" s="1"/>
  <c r="AJ533" i="13"/>
  <c r="AL533" i="13" s="1"/>
  <c r="AJ1496" i="13"/>
  <c r="AJ1702" i="13"/>
  <c r="AL1702" i="13" s="1"/>
  <c r="N56" i="14"/>
  <c r="Q26" i="14"/>
  <c r="AJ15" i="14"/>
  <c r="AJ73" i="14"/>
  <c r="AJ331" i="13"/>
  <c r="AJ1739" i="13"/>
  <c r="AL1739" i="13" s="1"/>
  <c r="N13" i="14"/>
  <c r="N20" i="13"/>
  <c r="N12" i="13"/>
  <c r="R66" i="13"/>
  <c r="X68" i="13"/>
  <c r="AA25" i="14"/>
  <c r="AJ864" i="13"/>
  <c r="AL864" i="13" s="1"/>
  <c r="AJ874" i="13"/>
  <c r="AL874" i="13" s="1"/>
  <c r="AJ922" i="13"/>
  <c r="AL922" i="13" s="1"/>
  <c r="AJ940" i="13"/>
  <c r="AL940" i="13" s="1"/>
  <c r="AJ953" i="13"/>
  <c r="AL953" i="13" s="1"/>
  <c r="AJ969" i="13"/>
  <c r="AL969" i="13" s="1"/>
  <c r="AJ1066" i="13"/>
  <c r="AL1066" i="13" s="1"/>
  <c r="AJ1576" i="13"/>
  <c r="D34" i="14"/>
  <c r="N58" i="14"/>
  <c r="Q33" i="14"/>
  <c r="S35" i="14"/>
  <c r="V33" i="14"/>
  <c r="AA28" i="14"/>
  <c r="AJ11" i="14"/>
  <c r="AJ96" i="13"/>
  <c r="AL96" i="13" s="1"/>
  <c r="AJ190" i="13"/>
  <c r="AL190" i="13" s="1"/>
  <c r="AJ428" i="13"/>
  <c r="AL428" i="13" s="1"/>
  <c r="AJ432" i="13"/>
  <c r="AL432" i="13" s="1"/>
  <c r="AJ437" i="13"/>
  <c r="AL437" i="13" s="1"/>
  <c r="AJ441" i="13"/>
  <c r="AL441" i="13" s="1"/>
  <c r="AJ445" i="13"/>
  <c r="AL445" i="13" s="1"/>
  <c r="AJ701" i="13"/>
  <c r="AJ1148" i="13"/>
  <c r="AL1148" i="13" s="1"/>
  <c r="AJ1153" i="13"/>
  <c r="AL1153" i="13" s="1"/>
  <c r="AJ1203" i="13"/>
  <c r="AL1203" i="13" s="1"/>
  <c r="AJ1279" i="13"/>
  <c r="AL1279" i="13" s="1"/>
  <c r="AJ1326" i="13"/>
  <c r="AL1326" i="13" s="1"/>
  <c r="AJ1352" i="13"/>
  <c r="AL1352" i="13" s="1"/>
  <c r="AJ1491" i="13"/>
  <c r="AL1491" i="13" s="1"/>
  <c r="AJ1504" i="13"/>
  <c r="AL1504" i="13" s="1"/>
  <c r="AC63" i="13"/>
  <c r="V58" i="13"/>
  <c r="H26" i="14"/>
  <c r="E33" i="14"/>
  <c r="AJ49" i="14"/>
  <c r="AJ67" i="14"/>
  <c r="N607" i="13"/>
  <c r="AJ612" i="13"/>
  <c r="AL1747" i="13"/>
  <c r="AJ1747" i="13"/>
  <c r="N14" i="13"/>
  <c r="AJ98" i="13"/>
  <c r="AL98" i="13" s="1"/>
  <c r="AJ1431" i="13"/>
  <c r="AL1431" i="13" s="1"/>
  <c r="AJ1547" i="13"/>
  <c r="AL1547" i="13" s="1"/>
  <c r="AJ1683" i="13"/>
  <c r="AL1683" i="13" s="1"/>
  <c r="N21" i="13"/>
  <c r="N13" i="13"/>
  <c r="N104" i="13"/>
  <c r="N246" i="13"/>
  <c r="N254" i="13"/>
  <c r="N366" i="13"/>
  <c r="N375" i="13"/>
  <c r="N454" i="13"/>
  <c r="N478" i="13"/>
  <c r="N487" i="13"/>
  <c r="N501" i="13"/>
  <c r="N510" i="13"/>
  <c r="N519" i="13"/>
  <c r="N543" i="13"/>
  <c r="N549" i="13"/>
  <c r="N575" i="13"/>
  <c r="N590" i="13"/>
  <c r="N599" i="13"/>
  <c r="N631" i="13"/>
  <c r="N655" i="13"/>
  <c r="N678" i="13"/>
  <c r="N687" i="13"/>
  <c r="N691" i="13"/>
  <c r="N698" i="13"/>
  <c r="N702" i="13"/>
  <c r="N706" i="13"/>
  <c r="N715" i="13"/>
  <c r="N725" i="13"/>
  <c r="N729" i="13"/>
  <c r="N734" i="13"/>
  <c r="N743" i="13"/>
  <c r="N751" i="13"/>
  <c r="N756" i="13"/>
  <c r="N761" i="13"/>
  <c r="N767" i="13"/>
  <c r="N771" i="13"/>
  <c r="N777" i="13"/>
  <c r="N781" i="13"/>
  <c r="N790" i="13"/>
  <c r="N799" i="13"/>
  <c r="N809" i="13"/>
  <c r="N814" i="13"/>
  <c r="N823" i="13"/>
  <c r="N827" i="13"/>
  <c r="N831" i="13"/>
  <c r="N846" i="13"/>
  <c r="N855" i="13"/>
  <c r="N863" i="13"/>
  <c r="N878" i="13"/>
  <c r="N889" i="13"/>
  <c r="N893" i="13"/>
  <c r="N897" i="13"/>
  <c r="N902" i="13"/>
  <c r="N911" i="13"/>
  <c r="N915" i="13"/>
  <c r="N919" i="13"/>
  <c r="N926" i="13"/>
  <c r="N930" i="13"/>
  <c r="N935" i="13"/>
  <c r="N943" i="13"/>
  <c r="N948" i="13"/>
  <c r="N953" i="13"/>
  <c r="N958" i="13"/>
  <c r="N962" i="13"/>
  <c r="N966" i="13"/>
  <c r="N971" i="13"/>
  <c r="N990" i="13"/>
  <c r="N1014" i="13"/>
  <c r="N1023" i="13"/>
  <c r="N1031" i="13"/>
  <c r="N1038" i="13"/>
  <c r="N1046" i="13"/>
  <c r="N1070" i="13"/>
  <c r="N1078" i="13"/>
  <c r="N1087" i="13"/>
  <c r="N1092" i="13"/>
  <c r="N1107" i="13"/>
  <c r="N1111" i="13"/>
  <c r="N1126" i="13"/>
  <c r="AJ1294" i="13"/>
  <c r="AL1294" i="13" s="1"/>
  <c r="N99" i="13"/>
  <c r="N951" i="13"/>
  <c r="AJ740" i="13"/>
  <c r="AL740" i="13" s="1"/>
  <c r="AJ878" i="13"/>
  <c r="AL878" i="13" s="1"/>
  <c r="AA61" i="13"/>
  <c r="AA53" i="13"/>
  <c r="N63" i="14"/>
  <c r="N67" i="14"/>
  <c r="N72" i="14"/>
  <c r="AJ52" i="14"/>
  <c r="N25" i="13"/>
  <c r="N17" i="13"/>
  <c r="X72" i="13"/>
  <c r="N1134" i="13"/>
  <c r="N1139" i="13"/>
  <c r="N1150" i="13"/>
  <c r="N1158" i="13"/>
  <c r="N1167" i="13"/>
  <c r="N1190" i="13"/>
  <c r="N1195" i="13"/>
  <c r="N1199" i="13"/>
  <c r="N1208" i="13"/>
  <c r="N1238" i="13"/>
  <c r="N1246" i="13"/>
  <c r="N1270" i="13"/>
  <c r="N1302" i="13"/>
  <c r="N1311" i="13"/>
  <c r="N1335" i="13"/>
  <c r="N1358" i="13"/>
  <c r="N1382" i="13"/>
  <c r="N1391" i="13"/>
  <c r="N1414" i="13"/>
  <c r="N1423" i="13"/>
  <c r="N1447" i="13"/>
  <c r="N1470" i="13"/>
  <c r="N1479" i="13"/>
  <c r="N1494" i="13"/>
  <c r="N1503" i="13"/>
  <c r="N1526" i="13"/>
  <c r="N1535" i="13"/>
  <c r="N1559" i="13"/>
  <c r="N1582" i="13"/>
  <c r="N1591" i="13"/>
  <c r="N1606" i="13"/>
  <c r="N1615" i="13"/>
  <c r="N1638" i="13"/>
  <c r="N1647" i="13"/>
  <c r="N1655" i="13"/>
  <c r="N1671" i="13"/>
  <c r="N1694" i="13"/>
  <c r="N1703" i="13"/>
  <c r="N1718" i="13"/>
  <c r="N1727" i="13"/>
  <c r="N1735" i="13"/>
  <c r="N1922" i="13"/>
  <c r="N1946" i="13"/>
  <c r="N2034" i="13"/>
  <c r="N2038" i="13"/>
  <c r="N2043" i="13"/>
  <c r="N2047" i="13"/>
  <c r="AJ295" i="13"/>
  <c r="AL295" i="13" s="1"/>
  <c r="AJ716" i="13"/>
  <c r="AJ996" i="13"/>
  <c r="AL996" i="13" s="1"/>
  <c r="AJ1234" i="13"/>
  <c r="AL1234" i="13" s="1"/>
  <c r="AJ1258" i="13"/>
  <c r="AL1258" i="13" s="1"/>
  <c r="AJ1772" i="13"/>
  <c r="AL1772" i="13" s="1"/>
  <c r="AJ2011" i="13"/>
  <c r="AL2011" i="13" s="1"/>
  <c r="W66" i="13"/>
  <c r="J34" i="14"/>
  <c r="N15" i="14"/>
  <c r="N46" i="14"/>
  <c r="N54" i="14"/>
  <c r="N59" i="14"/>
  <c r="V28" i="14"/>
  <c r="AJ74" i="14"/>
  <c r="AJ1872" i="13"/>
  <c r="N64" i="14"/>
  <c r="N68" i="14"/>
  <c r="N73" i="14"/>
  <c r="Q34" i="14"/>
  <c r="X32" i="14"/>
  <c r="AA26" i="14"/>
  <c r="AJ45" i="14"/>
  <c r="AJ53" i="14"/>
  <c r="AJ61" i="14"/>
  <c r="AJ66" i="14"/>
  <c r="N1872" i="13"/>
  <c r="AJ913" i="13"/>
  <c r="AL913" i="13" s="1"/>
  <c r="AJ1126" i="13"/>
  <c r="AL1126" i="13" s="1"/>
  <c r="AJ2025" i="13"/>
  <c r="AL2025" i="13" s="1"/>
  <c r="V26" i="14"/>
  <c r="AJ1844" i="13"/>
  <c r="AL1844" i="13" s="1"/>
  <c r="S74" i="13"/>
  <c r="AJ46" i="14"/>
  <c r="AJ54" i="14"/>
  <c r="AJ63" i="14"/>
  <c r="AJ622" i="13"/>
  <c r="AL622" i="13" s="1"/>
  <c r="AJ1994" i="13"/>
  <c r="AL1994" i="13" s="1"/>
  <c r="AC61" i="13"/>
  <c r="Q61" i="13"/>
  <c r="AC72" i="13"/>
  <c r="Q72" i="13"/>
  <c r="I33" i="14"/>
  <c r="N49" i="14"/>
  <c r="N57" i="14"/>
  <c r="Q27" i="14"/>
  <c r="S25" i="14"/>
  <c r="AA27" i="14"/>
  <c r="AJ23" i="13"/>
  <c r="AJ15" i="13"/>
  <c r="AJ124" i="13"/>
  <c r="AL124" i="13" s="1"/>
  <c r="AJ196" i="13"/>
  <c r="AL196" i="13" s="1"/>
  <c r="AJ298" i="13"/>
  <c r="AL298" i="13" s="1"/>
  <c r="AJ446" i="13"/>
  <c r="AJ619" i="13"/>
  <c r="AL619" i="13" s="1"/>
  <c r="AJ623" i="13"/>
  <c r="AJ706" i="13"/>
  <c r="AL706" i="13" s="1"/>
  <c r="AJ715" i="13"/>
  <c r="AL715" i="13" s="1"/>
  <c r="AJ795" i="13"/>
  <c r="AL795" i="13" s="1"/>
  <c r="AJ995" i="13"/>
  <c r="AL995" i="13" s="1"/>
  <c r="AJ1177" i="13"/>
  <c r="AJ1241" i="13"/>
  <c r="AL1241" i="13" s="1"/>
  <c r="AJ1721" i="13"/>
  <c r="AL1721" i="13" s="1"/>
  <c r="AJ1858" i="13"/>
  <c r="AJ1866" i="13"/>
  <c r="V27" i="14"/>
  <c r="AJ43" i="14"/>
  <c r="AJ47" i="14"/>
  <c r="AJ56" i="14"/>
  <c r="AJ64" i="14"/>
  <c r="AB28" i="14"/>
  <c r="AB26" i="14"/>
  <c r="AC28" i="14"/>
  <c r="AB27" i="14"/>
  <c r="AA33" i="14"/>
  <c r="AB25" i="14"/>
  <c r="AC35" i="14"/>
  <c r="AC32" i="14"/>
  <c r="AC27" i="14"/>
  <c r="AA34" i="14"/>
  <c r="AB33" i="14"/>
  <c r="AC26" i="14"/>
  <c r="AC33" i="14"/>
  <c r="AC25" i="14"/>
  <c r="AB34" i="14"/>
  <c r="AA32" i="14"/>
  <c r="AC34" i="14"/>
  <c r="AA35" i="14"/>
  <c r="AB35" i="14"/>
  <c r="X26" i="14"/>
  <c r="V25" i="14"/>
  <c r="X35" i="14"/>
  <c r="W25" i="14"/>
  <c r="X27" i="14"/>
  <c r="V34" i="14"/>
  <c r="W33" i="14"/>
  <c r="X33" i="14"/>
  <c r="X25" i="14"/>
  <c r="W34" i="14"/>
  <c r="V32" i="14"/>
  <c r="X34" i="14"/>
  <c r="V35" i="14"/>
  <c r="W35" i="14"/>
  <c r="R26" i="14"/>
  <c r="R27" i="14"/>
  <c r="S32" i="14"/>
  <c r="N50" i="14"/>
  <c r="Q25" i="14"/>
  <c r="S27" i="14"/>
  <c r="R33" i="14"/>
  <c r="R25" i="14"/>
  <c r="S33" i="14"/>
  <c r="R34" i="14"/>
  <c r="Q32" i="14"/>
  <c r="S34" i="14"/>
  <c r="Q35" i="14"/>
  <c r="R35" i="14"/>
  <c r="N42" i="14"/>
  <c r="C26" i="14"/>
  <c r="C28" i="14"/>
  <c r="D25" i="14"/>
  <c r="J26" i="14"/>
  <c r="H35" i="14"/>
  <c r="N14" i="14"/>
  <c r="E35" i="14"/>
  <c r="C33" i="14"/>
  <c r="I27" i="14"/>
  <c r="E32" i="14"/>
  <c r="D35" i="14"/>
  <c r="C25" i="14"/>
  <c r="H25" i="14"/>
  <c r="N12" i="14"/>
  <c r="C35" i="14"/>
  <c r="I32" i="14"/>
  <c r="N11" i="14"/>
  <c r="C27" i="14"/>
  <c r="E34" i="14"/>
  <c r="E27" i="14"/>
  <c r="I28" i="14"/>
  <c r="N45" i="14"/>
  <c r="N43" i="14"/>
  <c r="N44" i="14"/>
  <c r="J25" i="14"/>
  <c r="H28" i="14"/>
  <c r="D33" i="14"/>
  <c r="J33" i="14"/>
  <c r="H34" i="14"/>
  <c r="D27" i="14"/>
  <c r="I26" i="14"/>
  <c r="D32" i="14"/>
  <c r="C34" i="14"/>
  <c r="H32" i="14"/>
  <c r="E26" i="14"/>
  <c r="D26" i="14"/>
  <c r="I35" i="14"/>
  <c r="H33" i="14"/>
  <c r="J35" i="14"/>
  <c r="N116" i="13"/>
  <c r="N148" i="13"/>
  <c r="N184" i="13"/>
  <c r="N229" i="13"/>
  <c r="N286" i="13"/>
  <c r="N370" i="13"/>
  <c r="N718" i="13"/>
  <c r="N910" i="13"/>
  <c r="N998" i="13"/>
  <c r="N1207" i="13"/>
  <c r="N1319" i="13"/>
  <c r="N1334" i="13"/>
  <c r="N1366" i="13"/>
  <c r="N1399" i="13"/>
  <c r="N1431" i="13"/>
  <c r="N1446" i="13"/>
  <c r="N1478" i="13"/>
  <c r="N1542" i="13"/>
  <c r="N1590" i="13"/>
  <c r="N1646" i="13"/>
  <c r="N1702" i="13"/>
  <c r="N1734" i="13"/>
  <c r="N1994" i="13"/>
  <c r="N2042" i="13"/>
  <c r="AJ181" i="13"/>
  <c r="AL181" i="13" s="1"/>
  <c r="AJ1223" i="13"/>
  <c r="AL1223" i="13" s="1"/>
  <c r="AJ1733" i="13"/>
  <c r="AL1733" i="13" s="1"/>
  <c r="N112" i="13"/>
  <c r="N143" i="13"/>
  <c r="N175" i="13"/>
  <c r="N211" i="13"/>
  <c r="N249" i="13"/>
  <c r="N348" i="13"/>
  <c r="N388" i="13"/>
  <c r="N862" i="13"/>
  <c r="N1030" i="13"/>
  <c r="N1054" i="13"/>
  <c r="N1222" i="13"/>
  <c r="N1254" i="13"/>
  <c r="N1287" i="13"/>
  <c r="N1310" i="13"/>
  <c r="N1390" i="13"/>
  <c r="N1422" i="13"/>
  <c r="N1502" i="13"/>
  <c r="N1511" i="13"/>
  <c r="N1558" i="13"/>
  <c r="N1614" i="13"/>
  <c r="N1622" i="13"/>
  <c r="N1654" i="13"/>
  <c r="N1710" i="13"/>
  <c r="N1726" i="13"/>
  <c r="N2033" i="13"/>
  <c r="N2037" i="13"/>
  <c r="AL1284" i="13"/>
  <c r="AJ1284" i="13"/>
  <c r="AJ1608" i="13"/>
  <c r="AL1608" i="13" s="1"/>
  <c r="AJ1841" i="13"/>
  <c r="AL1841" i="13" s="1"/>
  <c r="N107" i="13"/>
  <c r="N130" i="13"/>
  <c r="N166" i="13"/>
  <c r="N202" i="13"/>
  <c r="N233" i="13"/>
  <c r="N282" i="13"/>
  <c r="N326" i="13"/>
  <c r="N352" i="13"/>
  <c r="N393" i="13"/>
  <c r="N686" i="13"/>
  <c r="N750" i="13"/>
  <c r="N983" i="13"/>
  <c r="N1198" i="13"/>
  <c r="AJ1710" i="13"/>
  <c r="AL1710" i="13" s="1"/>
  <c r="N134" i="13"/>
  <c r="N161" i="13"/>
  <c r="N193" i="13"/>
  <c r="N220" i="13"/>
  <c r="N295" i="13"/>
  <c r="N343" i="13"/>
  <c r="N365" i="13"/>
  <c r="N742" i="13"/>
  <c r="N798" i="13"/>
  <c r="N125" i="13"/>
  <c r="N157" i="13"/>
  <c r="N188" i="13"/>
  <c r="N224" i="13"/>
  <c r="N263" i="13"/>
  <c r="N291" i="13"/>
  <c r="N339" i="13"/>
  <c r="N374" i="13"/>
  <c r="N654" i="13"/>
  <c r="N806" i="13"/>
  <c r="N918" i="13"/>
  <c r="N1095" i="13"/>
  <c r="N1142" i="13"/>
  <c r="N318" i="13"/>
  <c r="N350" i="13"/>
  <c r="N390" i="13"/>
  <c r="N455" i="13"/>
  <c r="AJ636" i="13"/>
  <c r="AJ1889" i="13"/>
  <c r="AL1889" i="13" s="1"/>
  <c r="N121" i="13"/>
  <c r="N152" i="13"/>
  <c r="N179" i="13"/>
  <c r="N197" i="13"/>
  <c r="N215" i="13"/>
  <c r="N310" i="13"/>
  <c r="N335" i="13"/>
  <c r="N361" i="13"/>
  <c r="N378" i="13"/>
  <c r="N430" i="13"/>
  <c r="N574" i="13"/>
  <c r="N638" i="13"/>
  <c r="N822" i="13"/>
  <c r="N974" i="13"/>
  <c r="N1110" i="13"/>
  <c r="N1278" i="13"/>
  <c r="N1534" i="13"/>
  <c r="N208" i="13"/>
  <c r="N270" i="13"/>
  <c r="N302" i="13"/>
  <c r="N502" i="13"/>
  <c r="AJ1057" i="13"/>
  <c r="AL1057" i="13" s="1"/>
  <c r="AJ2044" i="13"/>
  <c r="AL2044" i="13" s="1"/>
  <c r="N103" i="13"/>
  <c r="N139" i="13"/>
  <c r="N170" i="13"/>
  <c r="N206" i="13"/>
  <c r="N244" i="13"/>
  <c r="N304" i="13"/>
  <c r="N307" i="13"/>
  <c r="N383" i="13"/>
  <c r="N598" i="13"/>
  <c r="N630" i="13"/>
  <c r="N710" i="13"/>
  <c r="N830" i="13"/>
  <c r="N1086" i="13"/>
  <c r="N1166" i="13"/>
  <c r="N247" i="13"/>
  <c r="N359" i="13"/>
  <c r="AJ1134" i="13"/>
  <c r="AL1134" i="13" s="1"/>
  <c r="AL1736" i="13"/>
  <c r="AJ1736" i="13"/>
  <c r="AJ414" i="13"/>
  <c r="AL414" i="13" s="1"/>
  <c r="AJ779" i="13"/>
  <c r="AL779" i="13" s="1"/>
  <c r="AC53" i="13"/>
  <c r="AJ26" i="13"/>
  <c r="AJ18" i="13"/>
  <c r="AJ10" i="13"/>
  <c r="AJ282" i="13"/>
  <c r="AL282" i="13" s="1"/>
  <c r="AJ787" i="13"/>
  <c r="AL787" i="13" s="1"/>
  <c r="AJ803" i="13"/>
  <c r="AJ854" i="13"/>
  <c r="AJ1072" i="13"/>
  <c r="AJ1179" i="13"/>
  <c r="AL1179" i="13" s="1"/>
  <c r="AJ1195" i="13"/>
  <c r="AL1195" i="13" s="1"/>
  <c r="AJ1327" i="13"/>
  <c r="AL1327" i="13" s="1"/>
  <c r="AJ1413" i="13"/>
  <c r="AJ1517" i="13"/>
  <c r="AL1517" i="13" s="1"/>
  <c r="AJ1532" i="13"/>
  <c r="AJ1764" i="13"/>
  <c r="AL1764" i="13" s="1"/>
  <c r="AJ1810" i="13"/>
  <c r="AJ1829" i="13"/>
  <c r="AL1829" i="13" s="1"/>
  <c r="AJ1898" i="13"/>
  <c r="AL1898" i="13" s="1"/>
  <c r="AJ257" i="13"/>
  <c r="AL257" i="13" s="1"/>
  <c r="AJ368" i="13"/>
  <c r="AL368" i="13" s="1"/>
  <c r="AJ409" i="13"/>
  <c r="AL409" i="13" s="1"/>
  <c r="AJ691" i="13"/>
  <c r="AJ1264" i="13"/>
  <c r="AL1264" i="13" s="1"/>
  <c r="AJ1335" i="13"/>
  <c r="AL1335" i="13" s="1"/>
  <c r="AJ1879" i="13"/>
  <c r="N566" i="13"/>
  <c r="N622" i="13"/>
  <c r="N1055" i="13"/>
  <c r="N1143" i="13"/>
  <c r="N1223" i="13"/>
  <c r="N1255" i="13"/>
  <c r="N1279" i="13"/>
  <c r="N1367" i="13"/>
  <c r="AJ136" i="13"/>
  <c r="AJ378" i="13"/>
  <c r="AL378" i="13" s="1"/>
  <c r="AJ489" i="13"/>
  <c r="AL489" i="13" s="1"/>
  <c r="AJ506" i="13"/>
  <c r="AL506" i="13" s="1"/>
  <c r="AJ522" i="13"/>
  <c r="AL522" i="13" s="1"/>
  <c r="AJ531" i="13"/>
  <c r="AL531" i="13" s="1"/>
  <c r="AJ536" i="13"/>
  <c r="AL536" i="13" s="1"/>
  <c r="AJ647" i="13"/>
  <c r="AL647" i="13" s="1"/>
  <c r="AJ665" i="13"/>
  <c r="AL665" i="13" s="1"/>
  <c r="AJ749" i="13"/>
  <c r="AJ881" i="13"/>
  <c r="AL881" i="13" s="1"/>
  <c r="AJ1021" i="13"/>
  <c r="AL1021" i="13" s="1"/>
  <c r="AJ1035" i="13"/>
  <c r="AL1035" i="13" s="1"/>
  <c r="AJ1049" i="13"/>
  <c r="AL1049" i="13" s="1"/>
  <c r="AJ1158" i="13"/>
  <c r="AL1158" i="13" s="1"/>
  <c r="AJ1167" i="13"/>
  <c r="AL1167" i="13" s="1"/>
  <c r="AJ1501" i="13"/>
  <c r="AL1501" i="13" s="1"/>
  <c r="AJ1629" i="13"/>
  <c r="AL1629" i="13" s="1"/>
  <c r="AJ1799" i="13"/>
  <c r="AL1799" i="13" s="1"/>
  <c r="AJ1880" i="13"/>
  <c r="AJ1936" i="13"/>
  <c r="AL1936" i="13" s="1"/>
  <c r="AJ630" i="13"/>
  <c r="AL630" i="13" s="1"/>
  <c r="N1063" i="13"/>
  <c r="N1286" i="13"/>
  <c r="N1455" i="13"/>
  <c r="N2032" i="13"/>
  <c r="N2036" i="13"/>
  <c r="N2049" i="13"/>
  <c r="AJ22" i="13"/>
  <c r="AJ14" i="13"/>
  <c r="AJ186" i="13"/>
  <c r="AL186" i="13" s="1"/>
  <c r="AJ222" i="13"/>
  <c r="AL222" i="13" s="1"/>
  <c r="AJ235" i="13"/>
  <c r="AL235" i="13" s="1"/>
  <c r="AJ251" i="13"/>
  <c r="AL251" i="13" s="1"/>
  <c r="AJ296" i="13"/>
  <c r="AL296" i="13" s="1"/>
  <c r="AJ359" i="13"/>
  <c r="AL359" i="13" s="1"/>
  <c r="AJ367" i="13"/>
  <c r="AL367" i="13" s="1"/>
  <c r="AJ586" i="13"/>
  <c r="AL586" i="13" s="1"/>
  <c r="AJ718" i="13"/>
  <c r="AL718" i="13" s="1"/>
  <c r="AJ731" i="13"/>
  <c r="AJ812" i="13"/>
  <c r="AL812" i="13" s="1"/>
  <c r="AJ845" i="13"/>
  <c r="AL845" i="13" s="1"/>
  <c r="AJ967" i="13"/>
  <c r="AJ975" i="13"/>
  <c r="AJ1078" i="13"/>
  <c r="AL1078" i="13" s="1"/>
  <c r="AJ1082" i="13"/>
  <c r="AL1082" i="13" s="1"/>
  <c r="AJ1118" i="13"/>
  <c r="AL1118" i="13" s="1"/>
  <c r="AJ1267" i="13"/>
  <c r="AL1267" i="13" s="1"/>
  <c r="AJ1403" i="13"/>
  <c r="AL1403" i="13" s="1"/>
  <c r="AJ1471" i="13"/>
  <c r="AL1471" i="13" s="1"/>
  <c r="AJ1510" i="13"/>
  <c r="AJ1515" i="13"/>
  <c r="AJ1804" i="13"/>
  <c r="AL1804" i="13" s="1"/>
  <c r="AJ1913" i="13"/>
  <c r="AJ309" i="13"/>
  <c r="AL309" i="13" s="1"/>
  <c r="AJ343" i="13"/>
  <c r="AL343" i="13" s="1"/>
  <c r="AJ704" i="13"/>
  <c r="AL704" i="13" s="1"/>
  <c r="AJ848" i="13"/>
  <c r="AL848" i="13" s="1"/>
  <c r="AJ906" i="13"/>
  <c r="AJ1877" i="13"/>
  <c r="AL1877" i="13" s="1"/>
  <c r="N351" i="13"/>
  <c r="AJ385" i="13"/>
  <c r="AL385" i="13" s="1"/>
  <c r="AJ401" i="13"/>
  <c r="AL401" i="13" s="1"/>
  <c r="AJ455" i="13"/>
  <c r="AL455" i="13" s="1"/>
  <c r="AJ483" i="13"/>
  <c r="AL483" i="13" s="1"/>
  <c r="AJ491" i="13"/>
  <c r="AL491" i="13" s="1"/>
  <c r="AJ516" i="13"/>
  <c r="AL516" i="13" s="1"/>
  <c r="AJ524" i="13"/>
  <c r="AJ687" i="13"/>
  <c r="AL687" i="13" s="1"/>
  <c r="AJ820" i="13"/>
  <c r="AL820" i="13" s="1"/>
  <c r="AJ968" i="13"/>
  <c r="AL968" i="13" s="1"/>
  <c r="AJ1202" i="13"/>
  <c r="AL1202" i="13" s="1"/>
  <c r="AJ1224" i="13"/>
  <c r="AL1224" i="13" s="1"/>
  <c r="AJ1635" i="13"/>
  <c r="AJ1660" i="13"/>
  <c r="AL1660" i="13" s="1"/>
  <c r="AJ1832" i="13"/>
  <c r="AL1832" i="13" s="1"/>
  <c r="N11" i="13"/>
  <c r="N262" i="13"/>
  <c r="N294" i="13"/>
  <c r="N319" i="13"/>
  <c r="N334" i="13"/>
  <c r="N342" i="13"/>
  <c r="N387" i="13"/>
  <c r="N414" i="13"/>
  <c r="N671" i="13"/>
  <c r="N1567" i="13"/>
  <c r="N1663" i="13"/>
  <c r="R72" i="13"/>
  <c r="N19" i="13"/>
  <c r="N303" i="13"/>
  <c r="N26" i="13"/>
  <c r="N18" i="13"/>
  <c r="N10" i="13"/>
  <c r="N98" i="13"/>
  <c r="N495" i="13"/>
  <c r="N518" i="13"/>
  <c r="N542" i="13"/>
  <c r="S73" i="13"/>
  <c r="AL1397" i="13"/>
  <c r="AJ1397" i="13"/>
  <c r="N101" i="13"/>
  <c r="N97" i="13"/>
  <c r="N279" i="13"/>
  <c r="N287" i="13"/>
  <c r="N327" i="13"/>
  <c r="N431" i="13"/>
  <c r="N15" i="13"/>
  <c r="AL975" i="13"/>
  <c r="N975" i="13"/>
  <c r="R61" i="13"/>
  <c r="N23" i="13"/>
  <c r="N100" i="13"/>
  <c r="N96" i="13"/>
  <c r="N105" i="13"/>
  <c r="N255" i="13"/>
  <c r="N367" i="13"/>
  <c r="N1876" i="13"/>
  <c r="N1880" i="13"/>
  <c r="N1885" i="13"/>
  <c r="N1890" i="13"/>
  <c r="N1895" i="13"/>
  <c r="N1900" i="13"/>
  <c r="N1906" i="13"/>
  <c r="N1910" i="13"/>
  <c r="N1914" i="13"/>
  <c r="N1919" i="13"/>
  <c r="N1923" i="13"/>
  <c r="N1928" i="13"/>
  <c r="N1932" i="13"/>
  <c r="N1936" i="13"/>
  <c r="N1943" i="13"/>
  <c r="N1947" i="13"/>
  <c r="N1952" i="13"/>
  <c r="N1956" i="13"/>
  <c r="N1960" i="13"/>
  <c r="N1965" i="13"/>
  <c r="N1970" i="13"/>
  <c r="N1975" i="13"/>
  <c r="N1979" i="13"/>
  <c r="N1983" i="13"/>
  <c r="N1988" i="13"/>
  <c r="N1992" i="13"/>
  <c r="N1997" i="13"/>
  <c r="N2002" i="13"/>
  <c r="N2007" i="13"/>
  <c r="N2012" i="13"/>
  <c r="N2018" i="13"/>
  <c r="N2022" i="13"/>
  <c r="N2026" i="13"/>
  <c r="N2031" i="13"/>
  <c r="N2035" i="13"/>
  <c r="N2040" i="13"/>
  <c r="N2044" i="13"/>
  <c r="N2048" i="13"/>
  <c r="AJ574" i="13"/>
  <c r="AJ1040" i="13"/>
  <c r="AL1040" i="13" s="1"/>
  <c r="AJ1959" i="13"/>
  <c r="AL1959" i="13" s="1"/>
  <c r="AJ204" i="13"/>
  <c r="AL204" i="13" s="1"/>
  <c r="AJ231" i="13"/>
  <c r="AL231" i="13" s="1"/>
  <c r="AJ985" i="13"/>
  <c r="AL985" i="13" s="1"/>
  <c r="AJ1187" i="13"/>
  <c r="AL1187" i="13" s="1"/>
  <c r="AL1634" i="13"/>
  <c r="AJ1634" i="13"/>
  <c r="AL1849" i="13"/>
  <c r="AJ1849" i="13"/>
  <c r="AL1904" i="13"/>
  <c r="AJ1904" i="13"/>
  <c r="AJ1912" i="13"/>
  <c r="AL1912" i="13" s="1"/>
  <c r="N2046" i="13"/>
  <c r="AJ730" i="13"/>
  <c r="AJ734" i="13"/>
  <c r="AJ768" i="13"/>
  <c r="AL768" i="13" s="1"/>
  <c r="AJ927" i="13"/>
  <c r="AL927" i="13" s="1"/>
  <c r="AL1678" i="13"/>
  <c r="AJ1678" i="13"/>
  <c r="AJ1846" i="13"/>
  <c r="AL1846" i="13" s="1"/>
  <c r="AJ2007" i="13"/>
  <c r="AJ1140" i="13"/>
  <c r="AL1140" i="13" s="1"/>
  <c r="AJ1344" i="13"/>
  <c r="AL1344" i="13" s="1"/>
  <c r="AJ1472" i="13"/>
  <c r="AL1472" i="13" s="1"/>
  <c r="AJ1843" i="13"/>
  <c r="AL1843" i="13" s="1"/>
  <c r="AJ1291" i="13"/>
  <c r="AL1291" i="13" s="1"/>
  <c r="AJ1967" i="13"/>
  <c r="AL1967" i="13" s="1"/>
  <c r="AJ1975" i="13"/>
  <c r="AL1975" i="13" s="1"/>
  <c r="AJ2004" i="13"/>
  <c r="AL2004" i="13" s="1"/>
  <c r="N1834" i="13"/>
  <c r="AJ127" i="13"/>
  <c r="AL127" i="13" s="1"/>
  <c r="AJ290" i="13"/>
  <c r="AL290" i="13" s="1"/>
  <c r="AJ370" i="13"/>
  <c r="AL370" i="13" s="1"/>
  <c r="AL402" i="13"/>
  <c r="AJ402" i="13"/>
  <c r="AJ794" i="13"/>
  <c r="AL1193" i="13"/>
  <c r="AJ1193" i="13"/>
  <c r="AJ1240" i="13"/>
  <c r="AL1240" i="13" s="1"/>
  <c r="AJ598" i="13"/>
  <c r="AL598" i="13" s="1"/>
  <c r="AJ1037" i="13"/>
  <c r="AL1037" i="13" s="1"/>
  <c r="AJ1133" i="13"/>
  <c r="AJ1303" i="13"/>
  <c r="AL1303" i="13" s="1"/>
  <c r="AJ1603" i="13"/>
  <c r="AL1603" i="13" s="1"/>
  <c r="AJ1705" i="13"/>
  <c r="AL1705" i="13" s="1"/>
  <c r="AJ1750" i="13"/>
  <c r="AJ1765" i="13"/>
  <c r="AL1765" i="13" s="1"/>
  <c r="AJ1773" i="13"/>
  <c r="AL1773" i="13" s="1"/>
  <c r="AJ1818" i="13"/>
  <c r="AL1818" i="13" s="1"/>
  <c r="AJ25" i="13"/>
  <c r="AJ17" i="13"/>
  <c r="AJ320" i="13"/>
  <c r="AL320" i="13" s="1"/>
  <c r="AJ559" i="13"/>
  <c r="AJ755" i="13"/>
  <c r="AJ1353" i="13"/>
  <c r="AL1353" i="13" s="1"/>
  <c r="AJ1404" i="13"/>
  <c r="AL1404" i="13" s="1"/>
  <c r="AJ1690" i="13"/>
  <c r="AL1690" i="13" s="1"/>
  <c r="AJ24" i="13"/>
  <c r="AJ16" i="13"/>
  <c r="AJ116" i="13"/>
  <c r="AL116" i="13" s="1"/>
  <c r="AJ128" i="13"/>
  <c r="AL128" i="13" s="1"/>
  <c r="AJ146" i="13"/>
  <c r="AL146" i="13" s="1"/>
  <c r="AJ151" i="13"/>
  <c r="AL151" i="13" s="1"/>
  <c r="AJ177" i="13"/>
  <c r="AL177" i="13" s="1"/>
  <c r="AJ317" i="13"/>
  <c r="AL317" i="13" s="1"/>
  <c r="AJ333" i="13"/>
  <c r="AJ560" i="13"/>
  <c r="AL560" i="13" s="1"/>
  <c r="AJ681" i="13"/>
  <c r="AL681" i="13" s="1"/>
  <c r="AJ702" i="13"/>
  <c r="AL702" i="13" s="1"/>
  <c r="AJ711" i="13"/>
  <c r="AL711" i="13" s="1"/>
  <c r="AJ724" i="13"/>
  <c r="AJ732" i="13"/>
  <c r="AL732" i="13" s="1"/>
  <c r="AJ743" i="13"/>
  <c r="AL743" i="13" s="1"/>
  <c r="AJ792" i="13"/>
  <c r="AJ950" i="13"/>
  <c r="AL950" i="13" s="1"/>
  <c r="AJ958" i="13"/>
  <c r="AL958" i="13" s="1"/>
  <c r="AJ977" i="13"/>
  <c r="AL977" i="13" s="1"/>
  <c r="AJ1038" i="13"/>
  <c r="AL1038" i="13" s="1"/>
  <c r="AJ1107" i="13"/>
  <c r="AL1107" i="13" s="1"/>
  <c r="AJ1123" i="13"/>
  <c r="AL1123" i="13" s="1"/>
  <c r="AJ1185" i="13"/>
  <c r="AJ1222" i="13"/>
  <c r="AL1222" i="13" s="1"/>
  <c r="AJ1300" i="13"/>
  <c r="AL1300" i="13" s="1"/>
  <c r="AJ1308" i="13"/>
  <c r="AL1308" i="13" s="1"/>
  <c r="AJ1325" i="13"/>
  <c r="AL1325" i="13" s="1"/>
  <c r="AJ1400" i="13"/>
  <c r="AL1400" i="13" s="1"/>
  <c r="AJ1487" i="13"/>
  <c r="AL1487" i="13" s="1"/>
  <c r="AJ1565" i="13"/>
  <c r="AJ1657" i="13"/>
  <c r="AL1657" i="13" s="1"/>
  <c r="AJ1706" i="13"/>
  <c r="AL1706" i="13" s="1"/>
  <c r="AJ1751" i="13"/>
  <c r="AL1751" i="13" s="1"/>
  <c r="AJ1758" i="13"/>
  <c r="AJ1807" i="13"/>
  <c r="AL1807" i="13" s="1"/>
  <c r="AJ1855" i="13"/>
  <c r="AJ1917" i="13"/>
  <c r="AL1917" i="13" s="1"/>
  <c r="AJ1969" i="13"/>
  <c r="AL1969" i="13" s="1"/>
  <c r="AJ1992" i="13"/>
  <c r="AJ2028" i="13"/>
  <c r="AJ215" i="13"/>
  <c r="AL215" i="13" s="1"/>
  <c r="AJ252" i="13"/>
  <c r="AL252" i="13" s="1"/>
  <c r="AJ411" i="13"/>
  <c r="AJ429" i="13"/>
  <c r="AL429" i="13" s="1"/>
  <c r="AJ461" i="13"/>
  <c r="AL461" i="13" s="1"/>
  <c r="AJ472" i="13"/>
  <c r="AL472" i="13" s="1"/>
  <c r="AJ587" i="13"/>
  <c r="AL587" i="13" s="1"/>
  <c r="AJ596" i="13"/>
  <c r="AL596" i="13" s="1"/>
  <c r="AJ635" i="13"/>
  <c r="AL635" i="13" s="1"/>
  <c r="AJ888" i="13"/>
  <c r="AJ933" i="13"/>
  <c r="AL933" i="13" s="1"/>
  <c r="AJ991" i="13"/>
  <c r="AL991" i="13" s="1"/>
  <c r="AJ1046" i="13"/>
  <c r="AL1046" i="13" s="1"/>
  <c r="AJ1116" i="13"/>
  <c r="AJ1178" i="13"/>
  <c r="AL1178" i="13" s="1"/>
  <c r="AJ1366" i="13"/>
  <c r="AL1366" i="13" s="1"/>
  <c r="AJ1389" i="13"/>
  <c r="AL1389" i="13" s="1"/>
  <c r="AJ1405" i="13"/>
  <c r="AL1405" i="13" s="1"/>
  <c r="AJ1574" i="13"/>
  <c r="AJ1578" i="13"/>
  <c r="AL1578" i="13" s="1"/>
  <c r="AJ1586" i="13"/>
  <c r="AL1586" i="13" s="1"/>
  <c r="AJ1590" i="13"/>
  <c r="AL1590" i="13" s="1"/>
  <c r="AJ1625" i="13"/>
  <c r="AL1625" i="13" s="1"/>
  <c r="AJ1630" i="13"/>
  <c r="AL1630" i="13" s="1"/>
  <c r="AJ1851" i="13"/>
  <c r="AL1851" i="13" s="1"/>
  <c r="AJ1989" i="13"/>
  <c r="AL1989" i="13" s="1"/>
  <c r="AJ2033" i="13"/>
  <c r="AJ21" i="13"/>
  <c r="AJ13" i="13"/>
  <c r="AJ108" i="13"/>
  <c r="AL108" i="13" s="1"/>
  <c r="AJ195" i="13"/>
  <c r="AL195" i="13" s="1"/>
  <c r="AJ278" i="13"/>
  <c r="AJ313" i="13"/>
  <c r="AL313" i="13" s="1"/>
  <c r="AJ335" i="13"/>
  <c r="AL335" i="13" s="1"/>
  <c r="AJ339" i="13"/>
  <c r="AL339" i="13" s="1"/>
  <c r="AJ389" i="13"/>
  <c r="AJ397" i="13"/>
  <c r="AJ421" i="13"/>
  <c r="AJ462" i="13"/>
  <c r="AL462" i="13" s="1"/>
  <c r="AJ550" i="13"/>
  <c r="AL550" i="13" s="1"/>
  <c r="AJ558" i="13"/>
  <c r="AL558" i="13" s="1"/>
  <c r="AJ644" i="13"/>
  <c r="AL644" i="13" s="1"/>
  <c r="AJ663" i="13"/>
  <c r="AL663" i="13" s="1"/>
  <c r="AJ736" i="13"/>
  <c r="AJ744" i="13"/>
  <c r="AJ767" i="13"/>
  <c r="AL767" i="13" s="1"/>
  <c r="AJ819" i="13"/>
  <c r="AL819" i="13" s="1"/>
  <c r="AJ872" i="13"/>
  <c r="AL872" i="13" s="1"/>
  <c r="AJ880" i="13"/>
  <c r="AL880" i="13" s="1"/>
  <c r="AJ1009" i="13"/>
  <c r="AJ1071" i="13"/>
  <c r="AL1071" i="13" s="1"/>
  <c r="AJ1139" i="13"/>
  <c r="AJ1162" i="13"/>
  <c r="AL1162" i="13" s="1"/>
  <c r="AJ1232" i="13"/>
  <c r="AL1232" i="13" s="1"/>
  <c r="AJ1278" i="13"/>
  <c r="AL1278" i="13" s="1"/>
  <c r="AJ1359" i="13"/>
  <c r="AL1359" i="13" s="1"/>
  <c r="AJ1434" i="13"/>
  <c r="AL1434" i="13" s="1"/>
  <c r="AJ1464" i="13"/>
  <c r="AL1464" i="13" s="1"/>
  <c r="AJ1537" i="13"/>
  <c r="AL1537" i="13" s="1"/>
  <c r="AJ1571" i="13"/>
  <c r="AL1571" i="13" s="1"/>
  <c r="AJ1587" i="13"/>
  <c r="AJ1626" i="13"/>
  <c r="AL1626" i="13" s="1"/>
  <c r="AJ1835" i="13"/>
  <c r="AL1835" i="13" s="1"/>
  <c r="AJ1860" i="13"/>
  <c r="AJ1941" i="13"/>
  <c r="AL1941" i="13" s="1"/>
  <c r="AJ1998" i="13"/>
  <c r="AL1998" i="13" s="1"/>
  <c r="I31" i="13"/>
  <c r="Q31" i="13"/>
  <c r="R31" i="13"/>
  <c r="N108" i="13"/>
  <c r="N113" i="13"/>
  <c r="N117" i="13"/>
  <c r="N122" i="13"/>
  <c r="N126" i="13"/>
  <c r="N131" i="13"/>
  <c r="N135" i="13"/>
  <c r="N140" i="13"/>
  <c r="N144" i="13"/>
  <c r="N149" i="13"/>
  <c r="N158" i="13"/>
  <c r="N162" i="13"/>
  <c r="N167" i="13"/>
  <c r="N171" i="13"/>
  <c r="N176" i="13"/>
  <c r="N180" i="13"/>
  <c r="N185" i="13"/>
  <c r="N189" i="13"/>
  <c r="N194" i="13"/>
  <c r="N198" i="13"/>
  <c r="N203" i="13"/>
  <c r="N207" i="13"/>
  <c r="N212" i="13"/>
  <c r="N216" i="13"/>
  <c r="N221" i="13"/>
  <c r="N225" i="13"/>
  <c r="N230" i="13"/>
  <c r="N234" i="13"/>
  <c r="N250" i="13"/>
  <c r="N260" i="13"/>
  <c r="N264" i="13"/>
  <c r="N269" i="13"/>
  <c r="N274" i="13"/>
  <c r="N283" i="13"/>
  <c r="N292" i="13"/>
  <c r="N296" i="13"/>
  <c r="N301" i="13"/>
  <c r="N305" i="13"/>
  <c r="N312" i="13"/>
  <c r="N317" i="13"/>
  <c r="N323" i="13"/>
  <c r="N331" i="13"/>
  <c r="N336" i="13"/>
  <c r="N340" i="13"/>
  <c r="N345" i="13"/>
  <c r="N349" i="13"/>
  <c r="N353" i="13"/>
  <c r="N357" i="13"/>
  <c r="N362" i="13"/>
  <c r="N371" i="13"/>
  <c r="N379" i="13"/>
  <c r="N385" i="13"/>
  <c r="N389" i="13"/>
  <c r="AL389" i="13"/>
  <c r="N394" i="13"/>
  <c r="N398" i="13"/>
  <c r="N403" i="13"/>
  <c r="N407" i="13"/>
  <c r="N411" i="13"/>
  <c r="N416" i="13"/>
  <c r="N421" i="13"/>
  <c r="N426" i="13"/>
  <c r="N437" i="13"/>
  <c r="N441" i="13"/>
  <c r="N445" i="13"/>
  <c r="N450" i="13"/>
  <c r="N459" i="13"/>
  <c r="N463" i="13"/>
  <c r="N467" i="13"/>
  <c r="N109" i="13"/>
  <c r="N136" i="13"/>
  <c r="N159" i="13"/>
  <c r="N190" i="13"/>
  <c r="N222" i="13"/>
  <c r="N275" i="13"/>
  <c r="N308" i="13"/>
  <c r="N337" i="13"/>
  <c r="N372" i="13"/>
  <c r="N399" i="13"/>
  <c r="N438" i="13"/>
  <c r="AL744" i="13"/>
  <c r="N744" i="13"/>
  <c r="N1220" i="13"/>
  <c r="AL1635" i="13"/>
  <c r="N1635" i="13"/>
  <c r="N1773" i="13"/>
  <c r="N118" i="13"/>
  <c r="N141" i="13"/>
  <c r="N172" i="13"/>
  <c r="N204" i="13"/>
  <c r="N226" i="13"/>
  <c r="N261" i="13"/>
  <c r="N284" i="13"/>
  <c r="N313" i="13"/>
  <c r="N332" i="13"/>
  <c r="N381" i="13"/>
  <c r="N408" i="13"/>
  <c r="N428" i="13"/>
  <c r="N464" i="13"/>
  <c r="N123" i="13"/>
  <c r="N154" i="13"/>
  <c r="N177" i="13"/>
  <c r="N213" i="13"/>
  <c r="N251" i="13"/>
  <c r="N297" i="13"/>
  <c r="N324" i="13"/>
  <c r="N354" i="13"/>
  <c r="N386" i="13"/>
  <c r="N412" i="13"/>
  <c r="N442" i="13"/>
  <c r="N460" i="13"/>
  <c r="AL675" i="13"/>
  <c r="N675" i="13"/>
  <c r="N106" i="13"/>
  <c r="N110" i="13"/>
  <c r="N115" i="13"/>
  <c r="N119" i="13"/>
  <c r="N124" i="13"/>
  <c r="N128" i="13"/>
  <c r="N133" i="13"/>
  <c r="N137" i="13"/>
  <c r="N142" i="13"/>
  <c r="N146" i="13"/>
  <c r="N151" i="13"/>
  <c r="N155" i="13"/>
  <c r="N160" i="13"/>
  <c r="N164" i="13"/>
  <c r="N169" i="13"/>
  <c r="N173" i="13"/>
  <c r="N178" i="13"/>
  <c r="N182" i="13"/>
  <c r="N187" i="13"/>
  <c r="N191" i="13"/>
  <c r="N196" i="13"/>
  <c r="N200" i="13"/>
  <c r="N205" i="13"/>
  <c r="N209" i="13"/>
  <c r="N214" i="13"/>
  <c r="N218" i="13"/>
  <c r="N223" i="13"/>
  <c r="N227" i="13"/>
  <c r="N232" i="13"/>
  <c r="N236" i="13"/>
  <c r="N248" i="13"/>
  <c r="N252" i="13"/>
  <c r="N258" i="13"/>
  <c r="N266" i="13"/>
  <c r="N272" i="13"/>
  <c r="N276" i="13"/>
  <c r="N281" i="13"/>
  <c r="N285" i="13"/>
  <c r="N290" i="13"/>
  <c r="N298" i="13"/>
  <c r="N309" i="13"/>
  <c r="N315" i="13"/>
  <c r="N325" i="13"/>
  <c r="N329" i="13"/>
  <c r="N338" i="13"/>
  <c r="N347" i="13"/>
  <c r="N257" i="13"/>
  <c r="N360" i="13"/>
  <c r="N364" i="13"/>
  <c r="N368" i="13"/>
  <c r="N373" i="13"/>
  <c r="N377" i="13"/>
  <c r="N382" i="13"/>
  <c r="N392" i="13"/>
  <c r="N396" i="13"/>
  <c r="N400" i="13"/>
  <c r="N405" i="13"/>
  <c r="N409" i="13"/>
  <c r="N418" i="13"/>
  <c r="N423" i="13"/>
  <c r="N429" i="13"/>
  <c r="N433" i="13"/>
  <c r="N439" i="13"/>
  <c r="N443" i="13"/>
  <c r="N448" i="13"/>
  <c r="N452" i="13"/>
  <c r="N456" i="13"/>
  <c r="N461" i="13"/>
  <c r="N465" i="13"/>
  <c r="N494" i="13"/>
  <c r="N503" i="13"/>
  <c r="N535" i="13"/>
  <c r="N551" i="13"/>
  <c r="N615" i="13"/>
  <c r="N647" i="13"/>
  <c r="N663" i="13"/>
  <c r="N727" i="13"/>
  <c r="N759" i="13"/>
  <c r="N775" i="13"/>
  <c r="N783" i="13"/>
  <c r="N839" i="13"/>
  <c r="N870" i="13"/>
  <c r="N895" i="13"/>
  <c r="N982" i="13"/>
  <c r="N1007" i="13"/>
  <c r="N1094" i="13"/>
  <c r="N1119" i="13"/>
  <c r="N1206" i="13"/>
  <c r="N1231" i="13"/>
  <c r="N1318" i="13"/>
  <c r="N1327" i="13"/>
  <c r="N1343" i="13"/>
  <c r="N1407" i="13"/>
  <c r="N1487" i="13"/>
  <c r="N1519" i="13"/>
  <c r="N1575" i="13"/>
  <c r="N1631" i="13"/>
  <c r="N1679" i="13"/>
  <c r="N2041" i="13"/>
  <c r="N2045" i="13"/>
  <c r="N132" i="13"/>
  <c r="N150" i="13"/>
  <c r="N163" i="13"/>
  <c r="N186" i="13"/>
  <c r="N199" i="13"/>
  <c r="N231" i="13"/>
  <c r="N280" i="13"/>
  <c r="N288" i="13"/>
  <c r="N341" i="13"/>
  <c r="N395" i="13"/>
  <c r="N417" i="13"/>
  <c r="N447" i="13"/>
  <c r="N114" i="13"/>
  <c r="N127" i="13"/>
  <c r="N145" i="13"/>
  <c r="N168" i="13"/>
  <c r="N181" i="13"/>
  <c r="N195" i="13"/>
  <c r="N217" i="13"/>
  <c r="N235" i="13"/>
  <c r="N265" i="13"/>
  <c r="N293" i="13"/>
  <c r="N328" i="13"/>
  <c r="N346" i="13"/>
  <c r="N363" i="13"/>
  <c r="N376" i="13"/>
  <c r="N404" i="13"/>
  <c r="N422" i="13"/>
  <c r="N432" i="13"/>
  <c r="N451" i="13"/>
  <c r="N94" i="13"/>
  <c r="N253" i="13"/>
  <c r="N259" i="13"/>
  <c r="N268" i="13"/>
  <c r="N273" i="13"/>
  <c r="N277" i="13"/>
  <c r="N299" i="13"/>
  <c r="N316" i="13"/>
  <c r="N320" i="13"/>
  <c r="N330" i="13"/>
  <c r="AL397" i="13"/>
  <c r="N397" i="13"/>
  <c r="N401" i="13"/>
  <c r="N406" i="13"/>
  <c r="N410" i="13"/>
  <c r="N415" i="13"/>
  <c r="N420" i="13"/>
  <c r="N425" i="13"/>
  <c r="N436" i="13"/>
  <c r="N440" i="13"/>
  <c r="N444" i="13"/>
  <c r="N449" i="13"/>
  <c r="N453" i="13"/>
  <c r="N458" i="13"/>
  <c r="N462" i="13"/>
  <c r="N466" i="13"/>
  <c r="N486" i="13"/>
  <c r="N527" i="13"/>
  <c r="N472" i="13"/>
  <c r="N476" i="13"/>
  <c r="N480" i="13"/>
  <c r="N485" i="13"/>
  <c r="N489" i="13"/>
  <c r="N499" i="13"/>
  <c r="N508" i="13"/>
  <c r="N512" i="13"/>
  <c r="N517" i="13"/>
  <c r="N521" i="13"/>
  <c r="N525" i="13"/>
  <c r="N530" i="13"/>
  <c r="N541" i="13"/>
  <c r="N545" i="13"/>
  <c r="N555" i="13"/>
  <c r="N560" i="13"/>
  <c r="N564" i="13"/>
  <c r="N568" i="13"/>
  <c r="N573" i="13"/>
  <c r="N577" i="13"/>
  <c r="N588" i="13"/>
  <c r="N592" i="13"/>
  <c r="N597" i="13"/>
  <c r="N601" i="13"/>
  <c r="N605" i="13"/>
  <c r="N611" i="13"/>
  <c r="N620" i="13"/>
  <c r="N624" i="13"/>
  <c r="N629" i="13"/>
  <c r="N633" i="13"/>
  <c r="N637" i="13"/>
  <c r="N642" i="13"/>
  <c r="N652" i="13"/>
  <c r="N657" i="13"/>
  <c r="N667" i="13"/>
  <c r="N676" i="13"/>
  <c r="N680" i="13"/>
  <c r="N685" i="13"/>
  <c r="N689" i="13"/>
  <c r="N693" i="13"/>
  <c r="N700" i="13"/>
  <c r="N704" i="13"/>
  <c r="N709" i="13"/>
  <c r="N713" i="13"/>
  <c r="N717" i="13"/>
  <c r="N722" i="13"/>
  <c r="N732" i="13"/>
  <c r="AL736" i="13"/>
  <c r="N736" i="13"/>
  <c r="N740" i="13"/>
  <c r="N745" i="13"/>
  <c r="N749" i="13"/>
  <c r="N754" i="13"/>
  <c r="N764" i="13"/>
  <c r="N769" i="13"/>
  <c r="N779" i="13"/>
  <c r="N788" i="13"/>
  <c r="N792" i="13"/>
  <c r="N797" i="13"/>
  <c r="N801" i="13"/>
  <c r="N805" i="13"/>
  <c r="N812" i="13"/>
  <c r="N816" i="13"/>
  <c r="N820" i="13"/>
  <c r="N825" i="13"/>
  <c r="N829" i="13"/>
  <c r="N834" i="13"/>
  <c r="N844" i="13"/>
  <c r="N848" i="13"/>
  <c r="N852" i="13"/>
  <c r="N857" i="13"/>
  <c r="N861" i="13"/>
  <c r="N866" i="13"/>
  <c r="N875" i="13"/>
  <c r="N881" i="13"/>
  <c r="N885" i="13"/>
  <c r="N891" i="13"/>
  <c r="N900" i="13"/>
  <c r="N904" i="13"/>
  <c r="N908" i="13"/>
  <c r="N913" i="13"/>
  <c r="N917" i="13"/>
  <c r="N924" i="13"/>
  <c r="N928" i="13"/>
  <c r="N932" i="13"/>
  <c r="N937" i="13"/>
  <c r="N941" i="13"/>
  <c r="N946" i="13"/>
  <c r="N955" i="13"/>
  <c r="N960" i="13"/>
  <c r="N964" i="13"/>
  <c r="N969" i="13"/>
  <c r="N973" i="13"/>
  <c r="N977" i="13"/>
  <c r="N987" i="13"/>
  <c r="N993" i="13"/>
  <c r="N997" i="13"/>
  <c r="N1003" i="13"/>
  <c r="N1012" i="13"/>
  <c r="N1016" i="13"/>
  <c r="N1020" i="13"/>
  <c r="N1025" i="13"/>
  <c r="N1029" i="13"/>
  <c r="N1035" i="13"/>
  <c r="N1040" i="13"/>
  <c r="N1044" i="13"/>
  <c r="N1049" i="13"/>
  <c r="N1053" i="13"/>
  <c r="N1057" i="13"/>
  <c r="N1067" i="13"/>
  <c r="N1072" i="13"/>
  <c r="N1076" i="13"/>
  <c r="N1081" i="13"/>
  <c r="N1085" i="13"/>
  <c r="N1089" i="13"/>
  <c r="N1099" i="13"/>
  <c r="N1104" i="13"/>
  <c r="N1109" i="13"/>
  <c r="N1115" i="13"/>
  <c r="N1123" i="13"/>
  <c r="N1128" i="13"/>
  <c r="N1132" i="13"/>
  <c r="N1137" i="13"/>
  <c r="N1141" i="13"/>
  <c r="N1145" i="13"/>
  <c r="N1152" i="13"/>
  <c r="N1156" i="13"/>
  <c r="N1161" i="13"/>
  <c r="N1165" i="13"/>
  <c r="N1169" i="13"/>
  <c r="N1179" i="13"/>
  <c r="N1184" i="13"/>
  <c r="N1188" i="13"/>
  <c r="N1192" i="13"/>
  <c r="N1197" i="13"/>
  <c r="N1201" i="13"/>
  <c r="N1211" i="13"/>
  <c r="N1216" i="13"/>
  <c r="N1221" i="13"/>
  <c r="N1227" i="13"/>
  <c r="N1235" i="13"/>
  <c r="N1240" i="13"/>
  <c r="N1244" i="13"/>
  <c r="N1249" i="13"/>
  <c r="N1253" i="13"/>
  <c r="N1257" i="13"/>
  <c r="N1264" i="13"/>
  <c r="N1268" i="13"/>
  <c r="N1272" i="13"/>
  <c r="N1277" i="13"/>
  <c r="N1281" i="13"/>
  <c r="N1291" i="13"/>
  <c r="N1296" i="13"/>
  <c r="N1300" i="13"/>
  <c r="N1304" i="13"/>
  <c r="N1309" i="13"/>
  <c r="N1313" i="13"/>
  <c r="N1322" i="13"/>
  <c r="N1333" i="13"/>
  <c r="N1337" i="13"/>
  <c r="N1347" i="13"/>
  <c r="N1352" i="13"/>
  <c r="N1356" i="13"/>
  <c r="N1360" i="13"/>
  <c r="N1365" i="13"/>
  <c r="N1369" i="13"/>
  <c r="N1376" i="13"/>
  <c r="N1380" i="13"/>
  <c r="N1384" i="13"/>
  <c r="N1389" i="13"/>
  <c r="N1393" i="13"/>
  <c r="N1403" i="13"/>
  <c r="N1412" i="13"/>
  <c r="N1416" i="13"/>
  <c r="N1421" i="13"/>
  <c r="N1425" i="13"/>
  <c r="N1429" i="13"/>
  <c r="N1434" i="13"/>
  <c r="N1445" i="13"/>
  <c r="N1449" i="13"/>
  <c r="N1459" i="13"/>
  <c r="N1464" i="13"/>
  <c r="N1468" i="13"/>
  <c r="N1472" i="13"/>
  <c r="N1477" i="13"/>
  <c r="N1481" i="13"/>
  <c r="N1492" i="13"/>
  <c r="AL1496" i="13"/>
  <c r="N1496" i="13"/>
  <c r="N1501" i="13"/>
  <c r="N1505" i="13"/>
  <c r="N1509" i="13"/>
  <c r="N1515" i="13"/>
  <c r="N1524" i="13"/>
  <c r="N1528" i="13"/>
  <c r="N1533" i="13"/>
  <c r="N1537" i="13"/>
  <c r="N1541" i="13"/>
  <c r="N1546" i="13"/>
  <c r="N1556" i="13"/>
  <c r="N1561" i="13"/>
  <c r="N1571" i="13"/>
  <c r="N1580" i="13"/>
  <c r="N1584" i="13"/>
  <c r="N1589" i="13"/>
  <c r="N1593" i="13"/>
  <c r="N1597" i="13"/>
  <c r="N1604" i="13"/>
  <c r="N1608" i="13"/>
  <c r="N1613" i="13"/>
  <c r="N1617" i="13"/>
  <c r="N1621" i="13"/>
  <c r="N1626" i="13"/>
  <c r="N1636" i="13"/>
  <c r="N1640" i="13"/>
  <c r="N1644" i="13"/>
  <c r="N1649" i="13"/>
  <c r="N1653" i="13"/>
  <c r="N1658" i="13"/>
  <c r="N1668" i="13"/>
  <c r="N1673" i="13"/>
  <c r="N1683" i="13"/>
  <c r="N1692" i="13"/>
  <c r="N1696" i="13"/>
  <c r="N1701" i="13"/>
  <c r="N1705" i="13"/>
  <c r="N1709" i="13"/>
  <c r="N1716" i="13"/>
  <c r="N1720" i="13"/>
  <c r="N1724" i="13"/>
  <c r="N1729" i="13"/>
  <c r="N1733" i="13"/>
  <c r="N1738" i="13"/>
  <c r="N1743" i="13"/>
  <c r="N1748" i="13"/>
  <c r="N1752" i="13"/>
  <c r="N1756" i="13"/>
  <c r="N1761" i="13"/>
  <c r="N1765" i="13"/>
  <c r="N1774" i="13"/>
  <c r="N1779" i="13"/>
  <c r="N1785" i="13"/>
  <c r="N1789" i="13"/>
  <c r="N1795" i="13"/>
  <c r="N1799" i="13"/>
  <c r="N1804" i="13"/>
  <c r="N1808" i="13"/>
  <c r="N1812" i="13"/>
  <c r="N1821" i="13"/>
  <c r="N1828" i="13"/>
  <c r="N1832" i="13"/>
  <c r="N1836" i="13"/>
  <c r="N1841" i="13"/>
  <c r="N1845" i="13"/>
  <c r="N1850" i="13"/>
  <c r="N1855" i="13"/>
  <c r="N1859" i="13"/>
  <c r="N1864" i="13"/>
  <c r="N1868" i="13"/>
  <c r="N1873" i="13"/>
  <c r="N1877" i="13"/>
  <c r="N1881" i="13"/>
  <c r="N1886" i="13"/>
  <c r="N1891" i="13"/>
  <c r="N1897" i="13"/>
  <c r="N1901" i="13"/>
  <c r="N1907" i="13"/>
  <c r="N1911" i="13"/>
  <c r="N1916" i="13"/>
  <c r="N1920" i="13"/>
  <c r="N1924" i="13"/>
  <c r="N1929" i="13"/>
  <c r="N1933" i="13"/>
  <c r="N1939" i="13"/>
  <c r="N1944" i="13"/>
  <c r="N1948" i="13"/>
  <c r="N1953" i="13"/>
  <c r="N1957" i="13"/>
  <c r="N1961" i="13"/>
  <c r="N1967" i="13"/>
  <c r="N1971" i="13"/>
  <c r="N1976" i="13"/>
  <c r="N1980" i="13"/>
  <c r="N1985" i="13"/>
  <c r="N1989" i="13"/>
  <c r="N1993" i="13"/>
  <c r="N1998" i="13"/>
  <c r="N2003" i="13"/>
  <c r="N2008" i="13"/>
  <c r="N2013" i="13"/>
  <c r="N2019" i="13"/>
  <c r="N2023" i="13"/>
  <c r="N2027" i="13"/>
  <c r="AJ337" i="13"/>
  <c r="AL337" i="13" s="1"/>
  <c r="AJ403" i="13"/>
  <c r="AL403" i="13" s="1"/>
  <c r="N473" i="13"/>
  <c r="N477" i="13"/>
  <c r="N481" i="13"/>
  <c r="N490" i="13"/>
  <c r="N500" i="13"/>
  <c r="N505" i="13"/>
  <c r="N509" i="13"/>
  <c r="N513" i="13"/>
  <c r="N522" i="13"/>
  <c r="N531" i="13"/>
  <c r="N536" i="13"/>
  <c r="N546" i="13"/>
  <c r="N552" i="13"/>
  <c r="N556" i="13"/>
  <c r="N561" i="13"/>
  <c r="N565" i="13"/>
  <c r="N569" i="13"/>
  <c r="N578" i="13"/>
  <c r="N585" i="13"/>
  <c r="N589" i="13"/>
  <c r="N593" i="13"/>
  <c r="N602" i="13"/>
  <c r="N612" i="13"/>
  <c r="N616" i="13"/>
  <c r="N621" i="13"/>
  <c r="N625" i="13"/>
  <c r="N634" i="13"/>
  <c r="N643" i="13"/>
  <c r="N648" i="13"/>
  <c r="N658" i="13"/>
  <c r="N664" i="13"/>
  <c r="N668" i="13"/>
  <c r="N673" i="13"/>
  <c r="N677" i="13"/>
  <c r="N681" i="13"/>
  <c r="N690" i="13"/>
  <c r="N696" i="13"/>
  <c r="N701" i="13"/>
  <c r="N705" i="13"/>
  <c r="N714" i="13"/>
  <c r="N724" i="13"/>
  <c r="N728" i="13"/>
  <c r="N733" i="13"/>
  <c r="N737" i="13"/>
  <c r="N746" i="13"/>
  <c r="N755" i="13"/>
  <c r="N760" i="13"/>
  <c r="N765" i="13"/>
  <c r="N770" i="13"/>
  <c r="N776" i="13"/>
  <c r="N780" i="13"/>
  <c r="N784" i="13"/>
  <c r="N789" i="13"/>
  <c r="N793" i="13"/>
  <c r="N802" i="13"/>
  <c r="N813" i="13"/>
  <c r="N817" i="13"/>
  <c r="N826" i="13"/>
  <c r="N835" i="13"/>
  <c r="N840" i="13"/>
  <c r="N845" i="13"/>
  <c r="N849" i="13"/>
  <c r="N853" i="13"/>
  <c r="N858" i="13"/>
  <c r="N867" i="13"/>
  <c r="N872" i="13"/>
  <c r="N877" i="13"/>
  <c r="N882" i="13"/>
  <c r="N888" i="13"/>
  <c r="N892" i="13"/>
  <c r="N896" i="13"/>
  <c r="N901" i="13"/>
  <c r="N905" i="13"/>
  <c r="N914" i="13"/>
  <c r="N925" i="13"/>
  <c r="N929" i="13"/>
  <c r="N933" i="13"/>
  <c r="N938" i="13"/>
  <c r="N947" i="13"/>
  <c r="N952" i="13"/>
  <c r="N957" i="13"/>
  <c r="N961" i="13"/>
  <c r="N965" i="13"/>
  <c r="N970" i="13"/>
  <c r="N979" i="13"/>
  <c r="N988" i="13"/>
  <c r="N994" i="13"/>
  <c r="N1004" i="13"/>
  <c r="N1008" i="13"/>
  <c r="N1013" i="13"/>
  <c r="N1017" i="13"/>
  <c r="N1021" i="13"/>
  <c r="N1026" i="13"/>
  <c r="N1037" i="13"/>
  <c r="N1041" i="13"/>
  <c r="N1045" i="13"/>
  <c r="N1050" i="13"/>
  <c r="N1059" i="13"/>
  <c r="N1064" i="13"/>
  <c r="N1068" i="13"/>
  <c r="N1073" i="13"/>
  <c r="N1077" i="13"/>
  <c r="N1082" i="13"/>
  <c r="N1090" i="13"/>
  <c r="N1100" i="13"/>
  <c r="N1106" i="13"/>
  <c r="AL1116" i="13"/>
  <c r="N1116" i="13"/>
  <c r="N1120" i="13"/>
  <c r="N1125" i="13"/>
  <c r="N1129" i="13"/>
  <c r="N1133" i="13"/>
  <c r="N1138" i="13"/>
  <c r="N1148" i="13"/>
  <c r="N1153" i="13"/>
  <c r="N1157" i="13"/>
  <c r="N1162" i="13"/>
  <c r="N1170" i="13"/>
  <c r="N1176" i="13"/>
  <c r="N1180" i="13"/>
  <c r="N1185" i="13"/>
  <c r="N1189" i="13"/>
  <c r="N1194" i="13"/>
  <c r="N1202" i="13"/>
  <c r="N1212" i="13"/>
  <c r="N1217" i="13"/>
  <c r="N1228" i="13"/>
  <c r="N1232" i="13"/>
  <c r="N1236" i="13"/>
  <c r="N1241" i="13"/>
  <c r="N1245" i="13"/>
  <c r="N1250" i="13"/>
  <c r="N1258" i="13"/>
  <c r="N1265" i="13"/>
  <c r="N1269" i="13"/>
  <c r="N1274" i="13"/>
  <c r="N1282" i="13"/>
  <c r="N1292" i="13"/>
  <c r="N1297" i="13"/>
  <c r="N1301" i="13"/>
  <c r="N1305" i="13"/>
  <c r="N1314" i="13"/>
  <c r="N1324" i="13"/>
  <c r="N1329" i="13"/>
  <c r="N1340" i="13"/>
  <c r="N1344" i="13"/>
  <c r="N1348" i="13"/>
  <c r="N1353" i="13"/>
  <c r="N1357" i="13"/>
  <c r="N1362" i="13"/>
  <c r="N1370" i="13"/>
  <c r="N1377" i="13"/>
  <c r="N1381" i="13"/>
  <c r="N1385" i="13"/>
  <c r="N1394" i="13"/>
  <c r="N1404" i="13"/>
  <c r="N1409" i="13"/>
  <c r="N1413" i="13"/>
  <c r="N1417" i="13"/>
  <c r="N1426" i="13"/>
  <c r="N1435" i="13"/>
  <c r="N1440" i="13"/>
  <c r="N1450" i="13"/>
  <c r="N1456" i="13"/>
  <c r="N1460" i="13"/>
  <c r="N1465" i="13"/>
  <c r="N1469" i="13"/>
  <c r="N1473" i="13"/>
  <c r="N1482" i="13"/>
  <c r="N1489" i="13"/>
  <c r="N1493" i="13"/>
  <c r="N1497" i="13"/>
  <c r="N1506" i="13"/>
  <c r="N1516" i="13"/>
  <c r="N1520" i="13"/>
  <c r="N1525" i="13"/>
  <c r="N1529" i="13"/>
  <c r="N1538" i="13"/>
  <c r="N1547" i="13"/>
  <c r="N1552" i="13"/>
  <c r="N1562" i="13"/>
  <c r="N1568" i="13"/>
  <c r="N1572" i="13"/>
  <c r="N1577" i="13"/>
  <c r="N1581" i="13"/>
  <c r="N1585" i="13"/>
  <c r="N1594" i="13"/>
  <c r="N1600" i="13"/>
  <c r="N1605" i="13"/>
  <c r="N1609" i="13"/>
  <c r="N1618" i="13"/>
  <c r="N1628" i="13"/>
  <c r="N1632" i="13"/>
  <c r="N1637" i="13"/>
  <c r="N1641" i="13"/>
  <c r="N1650" i="13"/>
  <c r="N1659" i="13"/>
  <c r="N1664" i="13"/>
  <c r="N1669" i="13"/>
  <c r="N1674" i="13"/>
  <c r="N1680" i="13"/>
  <c r="N1684" i="13"/>
  <c r="N1688" i="13"/>
  <c r="N1693" i="13"/>
  <c r="N1697" i="13"/>
  <c r="N1706" i="13"/>
  <c r="N1717" i="13"/>
  <c r="N1721" i="13"/>
  <c r="N1730" i="13"/>
  <c r="N1739" i="13"/>
  <c r="N1744" i="13"/>
  <c r="N1749" i="13"/>
  <c r="N1753" i="13"/>
  <c r="N1757" i="13"/>
  <c r="N1762" i="13"/>
  <c r="N1766" i="13"/>
  <c r="N1771" i="13"/>
  <c r="N1776" i="13"/>
  <c r="N1781" i="13"/>
  <c r="N1786" i="13"/>
  <c r="N1792" i="13"/>
  <c r="N1796" i="13"/>
  <c r="N1800" i="13"/>
  <c r="N1805" i="13"/>
  <c r="N1809" i="13"/>
  <c r="N1814" i="13"/>
  <c r="N1818" i="13"/>
  <c r="N1822" i="13"/>
  <c r="N1829" i="13"/>
  <c r="N1833" i="13"/>
  <c r="N1837" i="13"/>
  <c r="N1842" i="13"/>
  <c r="N1846" i="13"/>
  <c r="N1851" i="13"/>
  <c r="N1856" i="13"/>
  <c r="N1861" i="13"/>
  <c r="N1865" i="13"/>
  <c r="N1869" i="13"/>
  <c r="N1874" i="13"/>
  <c r="N1878" i="13"/>
  <c r="N1883" i="13"/>
  <c r="N1887" i="13"/>
  <c r="N1892" i="13"/>
  <c r="N1898" i="13"/>
  <c r="N1902" i="13"/>
  <c r="N1908" i="13"/>
  <c r="N1912" i="13"/>
  <c r="N1917" i="13"/>
  <c r="N1921" i="13"/>
  <c r="N1925" i="13"/>
  <c r="N1930" i="13"/>
  <c r="N1934" i="13"/>
  <c r="N1941" i="13"/>
  <c r="N1945" i="13"/>
  <c r="N1949" i="13"/>
  <c r="N1954" i="13"/>
  <c r="N1958" i="13"/>
  <c r="N1963" i="13"/>
  <c r="N1968" i="13"/>
  <c r="N1972" i="13"/>
  <c r="N1977" i="13"/>
  <c r="N1981" i="13"/>
  <c r="N1986" i="13"/>
  <c r="N1990" i="13"/>
  <c r="N1999" i="13"/>
  <c r="N2004" i="13"/>
  <c r="N2010" i="13"/>
  <c r="N2014" i="13"/>
  <c r="N2020" i="13"/>
  <c r="N2024" i="13"/>
  <c r="N2029" i="13"/>
  <c r="N942" i="13"/>
  <c r="AJ284" i="13"/>
  <c r="AL284" i="13"/>
  <c r="N474" i="13"/>
  <c r="N483" i="13"/>
  <c r="N491" i="13"/>
  <c r="N496" i="13"/>
  <c r="N506" i="13"/>
  <c r="N514" i="13"/>
  <c r="N523" i="13"/>
  <c r="N528" i="13"/>
  <c r="N533" i="13"/>
  <c r="N538" i="13"/>
  <c r="N553" i="13"/>
  <c r="N557" i="13"/>
  <c r="N562" i="13"/>
  <c r="N571" i="13"/>
  <c r="N579" i="13"/>
  <c r="N586" i="13"/>
  <c r="N594" i="13"/>
  <c r="N603" i="13"/>
  <c r="N608" i="13"/>
  <c r="N613" i="13"/>
  <c r="N618" i="13"/>
  <c r="N626" i="13"/>
  <c r="N635" i="13"/>
  <c r="N640" i="13"/>
  <c r="N644" i="13"/>
  <c r="N649" i="13"/>
  <c r="N659" i="13"/>
  <c r="N665" i="13"/>
  <c r="N669" i="13"/>
  <c r="N674" i="13"/>
  <c r="N682" i="13"/>
  <c r="N720" i="13"/>
  <c r="N738" i="13"/>
  <c r="N747" i="13"/>
  <c r="N786" i="13"/>
  <c r="N794" i="13"/>
  <c r="N803" i="13"/>
  <c r="N818" i="13"/>
  <c r="N837" i="13"/>
  <c r="N841" i="13"/>
  <c r="N850" i="13"/>
  <c r="N859" i="13"/>
  <c r="N868" i="13"/>
  <c r="N873" i="13"/>
  <c r="N883" i="13"/>
  <c r="N906" i="13"/>
  <c r="N939" i="13"/>
  <c r="N980" i="13"/>
  <c r="N985" i="13"/>
  <c r="N995" i="13"/>
  <c r="N1001" i="13"/>
  <c r="N1005" i="13"/>
  <c r="N1009" i="13"/>
  <c r="N1018" i="13"/>
  <c r="N1027" i="13"/>
  <c r="N1042" i="13"/>
  <c r="N1051" i="13"/>
  <c r="N1060" i="13"/>
  <c r="N1065" i="13"/>
  <c r="N1074" i="13"/>
  <c r="N1083" i="13"/>
  <c r="N1096" i="13"/>
  <c r="N1101" i="13"/>
  <c r="N1117" i="13"/>
  <c r="N1121" i="13"/>
  <c r="N1130" i="13"/>
  <c r="N1154" i="13"/>
  <c r="N1163" i="13"/>
  <c r="N1172" i="13"/>
  <c r="N1177" i="13"/>
  <c r="N1181" i="13"/>
  <c r="N1186" i="13"/>
  <c r="N1203" i="13"/>
  <c r="N1213" i="13"/>
  <c r="N1219" i="13"/>
  <c r="N1229" i="13"/>
  <c r="N1233" i="13"/>
  <c r="N1242" i="13"/>
  <c r="N1251" i="13"/>
  <c r="N1261" i="13"/>
  <c r="N1266" i="13"/>
  <c r="N1275" i="13"/>
  <c r="N1283" i="13"/>
  <c r="N1289" i="13"/>
  <c r="N1293" i="13"/>
  <c r="N1298" i="13"/>
  <c r="N1307" i="13"/>
  <c r="N1315" i="13"/>
  <c r="N1320" i="13"/>
  <c r="N1325" i="13"/>
  <c r="N1330" i="13"/>
  <c r="N1341" i="13"/>
  <c r="N1345" i="13"/>
  <c r="N1349" i="13"/>
  <c r="N1354" i="13"/>
  <c r="N1363" i="13"/>
  <c r="N1371" i="13"/>
  <c r="N1378" i="13"/>
  <c r="N1387" i="13"/>
  <c r="N1395" i="13"/>
  <c r="N1400" i="13"/>
  <c r="N1405" i="13"/>
  <c r="N1410" i="13"/>
  <c r="N1418" i="13"/>
  <c r="N1427" i="13"/>
  <c r="N1432" i="13"/>
  <c r="N1437" i="13"/>
  <c r="N1442" i="13"/>
  <c r="N1453" i="13"/>
  <c r="N1457" i="13"/>
  <c r="N1461" i="13"/>
  <c r="N1466" i="13"/>
  <c r="N1475" i="13"/>
  <c r="N1483" i="13"/>
  <c r="N1490" i="13"/>
  <c r="N1498" i="13"/>
  <c r="N1507" i="13"/>
  <c r="N1512" i="13"/>
  <c r="N1517" i="13"/>
  <c r="N1522" i="13"/>
  <c r="N1530" i="13"/>
  <c r="N1539" i="13"/>
  <c r="N1544" i="13"/>
  <c r="N1548" i="13"/>
  <c r="N1553" i="13"/>
  <c r="N1563" i="13"/>
  <c r="N1569" i="13"/>
  <c r="N1573" i="13"/>
  <c r="N1578" i="13"/>
  <c r="N1586" i="13"/>
  <c r="N1595" i="13"/>
  <c r="N1602" i="13"/>
  <c r="N1610" i="13"/>
  <c r="N1619" i="13"/>
  <c r="N1624" i="13"/>
  <c r="N1629" i="13"/>
  <c r="N1633" i="13"/>
  <c r="N1642" i="13"/>
  <c r="N1651" i="13"/>
  <c r="N1660" i="13"/>
  <c r="N1665" i="13"/>
  <c r="N1675" i="13"/>
  <c r="N1681" i="13"/>
  <c r="N1685" i="13"/>
  <c r="N1690" i="13"/>
  <c r="N1698" i="13"/>
  <c r="N1707" i="13"/>
  <c r="N1713" i="13"/>
  <c r="N1722" i="13"/>
  <c r="N1731" i="13"/>
  <c r="N1741" i="13"/>
  <c r="N1745" i="13"/>
  <c r="N1750" i="13"/>
  <c r="N1754" i="13"/>
  <c r="N1759" i="13"/>
  <c r="N1763" i="13"/>
  <c r="N1767" i="13"/>
  <c r="N1772" i="13"/>
  <c r="N1777" i="13"/>
  <c r="N1782" i="13"/>
  <c r="N1787" i="13"/>
  <c r="N1793" i="13"/>
  <c r="N1797" i="13"/>
  <c r="N1801" i="13"/>
  <c r="N1806" i="13"/>
  <c r="N1810" i="13"/>
  <c r="N1815" i="13"/>
  <c r="N1819" i="13"/>
  <c r="N1823" i="13"/>
  <c r="N1830" i="13"/>
  <c r="N1839" i="13"/>
  <c r="N1843" i="13"/>
  <c r="N1847" i="13"/>
  <c r="N1852" i="13"/>
  <c r="N1857" i="13"/>
  <c r="N1862" i="13"/>
  <c r="N1866" i="13"/>
  <c r="N1870" i="13"/>
  <c r="N1875" i="13"/>
  <c r="N1879" i="13"/>
  <c r="N1884" i="13"/>
  <c r="N1889" i="13"/>
  <c r="N1894" i="13"/>
  <c r="N1899" i="13"/>
  <c r="N1905" i="13"/>
  <c r="N1909" i="13"/>
  <c r="AL1913" i="13"/>
  <c r="N1913" i="13"/>
  <c r="N1918" i="13"/>
  <c r="N1927" i="13"/>
  <c r="N1931" i="13"/>
  <c r="N1935" i="13"/>
  <c r="N1942" i="13"/>
  <c r="N1950" i="13"/>
  <c r="N1955" i="13"/>
  <c r="N1959" i="13"/>
  <c r="N1964" i="13"/>
  <c r="N1969" i="13"/>
  <c r="N1974" i="13"/>
  <c r="N1978" i="13"/>
  <c r="N1982" i="13"/>
  <c r="N1987" i="13"/>
  <c r="N1991" i="13"/>
  <c r="N1996" i="13"/>
  <c r="N2000" i="13"/>
  <c r="N2005" i="13"/>
  <c r="N2011" i="13"/>
  <c r="N2015" i="13"/>
  <c r="N2021" i="13"/>
  <c r="N2025" i="13"/>
  <c r="N2030" i="13"/>
  <c r="N711" i="13"/>
  <c r="AJ220" i="13"/>
  <c r="AL220" i="13" s="1"/>
  <c r="AJ277" i="13"/>
  <c r="AL277" i="13"/>
  <c r="AL1019" i="13"/>
  <c r="AJ1019" i="13"/>
  <c r="AL1185" i="13"/>
  <c r="AJ1208" i="13"/>
  <c r="AL1208" i="13" s="1"/>
  <c r="AJ1424" i="13"/>
  <c r="AL1424" i="13" s="1"/>
  <c r="AL1428" i="13"/>
  <c r="AJ1617" i="13"/>
  <c r="AL1617" i="13" s="1"/>
  <c r="AJ143" i="13"/>
  <c r="AL143" i="13" s="1"/>
  <c r="AJ148" i="13"/>
  <c r="AL148" i="13" s="1"/>
  <c r="AJ152" i="13"/>
  <c r="AL152" i="13" s="1"/>
  <c r="AJ761" i="13"/>
  <c r="AL761" i="13" s="1"/>
  <c r="AL765" i="13"/>
  <c r="AJ765" i="13"/>
  <c r="AJ1004" i="13"/>
  <c r="AL1004" i="13" s="1"/>
  <c r="AJ1008" i="13"/>
  <c r="AL1008" i="13" s="1"/>
  <c r="AJ1012" i="13"/>
  <c r="AL1012" i="13" s="1"/>
  <c r="AJ1165" i="13"/>
  <c r="AL1165" i="13" s="1"/>
  <c r="AJ1169" i="13"/>
  <c r="AL1169" i="13" s="1"/>
  <c r="AJ1173" i="13"/>
  <c r="AL1173" i="13" s="1"/>
  <c r="AJ1196" i="13"/>
  <c r="AL1196" i="13" s="1"/>
  <c r="AJ1433" i="13"/>
  <c r="AL1433" i="13" s="1"/>
  <c r="AJ617" i="13"/>
  <c r="AL617" i="13"/>
  <c r="AJ621" i="13"/>
  <c r="AL621" i="13" s="1"/>
  <c r="AL720" i="13"/>
  <c r="AL725" i="13"/>
  <c r="AJ748" i="13"/>
  <c r="AL748" i="13" s="1"/>
  <c r="AJ519" i="13"/>
  <c r="AL519" i="13" s="1"/>
  <c r="AL523" i="13"/>
  <c r="AJ583" i="13"/>
  <c r="AL583" i="13" s="1"/>
  <c r="AJ588" i="13"/>
  <c r="AL588" i="13" s="1"/>
  <c r="AJ609" i="13"/>
  <c r="AL609" i="13" s="1"/>
  <c r="AJ523" i="13"/>
  <c r="AJ528" i="13"/>
  <c r="AL528" i="13" s="1"/>
  <c r="AL562" i="13"/>
  <c r="AJ399" i="13"/>
  <c r="AL399" i="13" s="1"/>
  <c r="AJ406" i="13"/>
  <c r="AL406" i="13" s="1"/>
  <c r="AJ19" i="13"/>
  <c r="AJ11" i="13"/>
  <c r="AJ135" i="13"/>
  <c r="AL135" i="13" s="1"/>
  <c r="AJ140" i="13"/>
  <c r="AL140" i="13" s="1"/>
  <c r="AJ212" i="13"/>
  <c r="AL212" i="13" s="1"/>
  <c r="AJ216" i="13"/>
  <c r="AL216" i="13" s="1"/>
  <c r="AJ261" i="13"/>
  <c r="AL261" i="13" s="1"/>
  <c r="AJ326" i="13"/>
  <c r="AL326" i="13" s="1"/>
  <c r="AJ330" i="13"/>
  <c r="AL330" i="13" s="1"/>
  <c r="AJ383" i="13"/>
  <c r="AL383" i="13" s="1"/>
  <c r="AJ388" i="13"/>
  <c r="AL388" i="13" s="1"/>
  <c r="AJ392" i="13"/>
  <c r="AL392" i="13"/>
  <c r="AJ396" i="13"/>
  <c r="AL396" i="13" s="1"/>
  <c r="AJ470" i="13"/>
  <c r="AL470" i="13" s="1"/>
  <c r="AL578" i="13"/>
  <c r="AJ578" i="13"/>
  <c r="AJ614" i="13"/>
  <c r="AL614" i="13" s="1"/>
  <c r="AJ1127" i="13"/>
  <c r="AL1127" i="13"/>
  <c r="AL1131" i="13"/>
  <c r="AJ269" i="13"/>
  <c r="AL269" i="13" s="1"/>
  <c r="AJ274" i="13"/>
  <c r="AL274" i="13" s="1"/>
  <c r="AJ563" i="13"/>
  <c r="AL563" i="13" s="1"/>
  <c r="AJ575" i="13"/>
  <c r="AL575" i="13" s="1"/>
  <c r="AL606" i="13"/>
  <c r="AJ606" i="13"/>
  <c r="AJ641" i="13"/>
  <c r="AL641" i="13" s="1"/>
  <c r="AJ646" i="13"/>
  <c r="AL646" i="13" s="1"/>
  <c r="AJ650" i="13"/>
  <c r="AL650" i="13"/>
  <c r="AJ1067" i="13"/>
  <c r="AL1067" i="13"/>
  <c r="AJ1135" i="13"/>
  <c r="AL1135" i="13"/>
  <c r="AJ1313" i="13"/>
  <c r="AL1313" i="13" s="1"/>
  <c r="AJ1318" i="13"/>
  <c r="AL1318" i="13" s="1"/>
  <c r="AJ1355" i="13"/>
  <c r="AL1355" i="13" s="1"/>
  <c r="AJ1385" i="13"/>
  <c r="AL1385" i="13" s="1"/>
  <c r="AJ106" i="13"/>
  <c r="AL106" i="13" s="1"/>
  <c r="AJ110" i="13"/>
  <c r="AL110" i="13" s="1"/>
  <c r="AJ115" i="13"/>
  <c r="AL115" i="13" s="1"/>
  <c r="AJ119" i="13"/>
  <c r="AL119" i="13" s="1"/>
  <c r="AJ132" i="13"/>
  <c r="AL132" i="13" s="1"/>
  <c r="AJ184" i="13"/>
  <c r="AL184" i="13" s="1"/>
  <c r="AJ191" i="13"/>
  <c r="AL191" i="13" s="1"/>
  <c r="AJ208" i="13"/>
  <c r="AL208" i="13" s="1"/>
  <c r="AJ318" i="13"/>
  <c r="AL318" i="13" s="1"/>
  <c r="AL323" i="13"/>
  <c r="AL380" i="13"/>
  <c r="AJ380" i="13"/>
  <c r="AJ442" i="13"/>
  <c r="AL442" i="13" s="1"/>
  <c r="AJ457" i="13"/>
  <c r="AL457" i="13"/>
  <c r="AJ465" i="13"/>
  <c r="AL465" i="13" s="1"/>
  <c r="AJ509" i="13"/>
  <c r="AL509" i="13" s="1"/>
  <c r="AJ556" i="13"/>
  <c r="AL556" i="13" s="1"/>
  <c r="AJ599" i="13"/>
  <c r="AL599" i="13" s="1"/>
  <c r="AJ655" i="13"/>
  <c r="AL655" i="13" s="1"/>
  <c r="AJ668" i="13"/>
  <c r="AL668" i="13" s="1"/>
  <c r="AL672" i="13"/>
  <c r="AJ672" i="13"/>
  <c r="AJ829" i="13"/>
  <c r="AL829" i="13" s="1"/>
  <c r="AL838" i="13"/>
  <c r="AJ893" i="13"/>
  <c r="AL893" i="13" s="1"/>
  <c r="AL897" i="13"/>
  <c r="AJ897" i="13"/>
  <c r="AJ901" i="13"/>
  <c r="AL901" i="13"/>
  <c r="AL905" i="13"/>
  <c r="AJ956" i="13"/>
  <c r="AL956" i="13"/>
  <c r="AJ960" i="13"/>
  <c r="AL960" i="13" s="1"/>
  <c r="AJ964" i="13"/>
  <c r="AL964" i="13"/>
  <c r="AJ1059" i="13"/>
  <c r="AL1059" i="13" s="1"/>
  <c r="AL1064" i="13"/>
  <c r="AJ1306" i="13"/>
  <c r="AL1306" i="13"/>
  <c r="AJ1881" i="13"/>
  <c r="AL1881" i="13" s="1"/>
  <c r="AJ176" i="13"/>
  <c r="AL176" i="13" s="1"/>
  <c r="AJ180" i="13"/>
  <c r="AL180" i="13" s="1"/>
  <c r="AJ250" i="13"/>
  <c r="AL250" i="13" s="1"/>
  <c r="AJ254" i="13"/>
  <c r="AL254" i="13" s="1"/>
  <c r="AJ354" i="13"/>
  <c r="AL354" i="13" s="1"/>
  <c r="AJ361" i="13"/>
  <c r="AL361" i="13" s="1"/>
  <c r="AJ365" i="13"/>
  <c r="AL365" i="13" s="1"/>
  <c r="AJ493" i="13"/>
  <c r="AL493" i="13"/>
  <c r="AL502" i="13"/>
  <c r="AJ603" i="13"/>
  <c r="AL603" i="13" s="1"/>
  <c r="AJ634" i="13"/>
  <c r="AL634" i="13" s="1"/>
  <c r="AJ780" i="13"/>
  <c r="AL780" i="13" s="1"/>
  <c r="AL784" i="13"/>
  <c r="AJ838" i="13"/>
  <c r="AJ885" i="13"/>
  <c r="AL885" i="13" s="1"/>
  <c r="AJ936" i="13"/>
  <c r="AL936" i="13" s="1"/>
  <c r="AJ1056" i="13"/>
  <c r="AL1056" i="13" s="1"/>
  <c r="AL1256" i="13"/>
  <c r="AJ1270" i="13"/>
  <c r="AL1270" i="13" s="1"/>
  <c r="AL1861" i="13"/>
  <c r="AJ1865" i="13"/>
  <c r="AL1865" i="13" s="1"/>
  <c r="AJ1942" i="13"/>
  <c r="AL1942" i="13" s="1"/>
  <c r="AJ1950" i="13"/>
  <c r="AL1950" i="13" s="1"/>
  <c r="AJ95" i="13"/>
  <c r="AL95" i="13" s="1"/>
  <c r="AJ103" i="13"/>
  <c r="AL103" i="13" s="1"/>
  <c r="AJ163" i="13"/>
  <c r="AL163" i="13" s="1"/>
  <c r="AL168" i="13"/>
  <c r="AJ227" i="13"/>
  <c r="AL227" i="13" s="1"/>
  <c r="AJ247" i="13"/>
  <c r="AL247" i="13" s="1"/>
  <c r="AJ297" i="13"/>
  <c r="AL297" i="13" s="1"/>
  <c r="AJ302" i="13"/>
  <c r="AL302" i="13" s="1"/>
  <c r="AJ307" i="13"/>
  <c r="AL307" i="13" s="1"/>
  <c r="AJ310" i="13"/>
  <c r="AL310" i="13" s="1"/>
  <c r="AJ315" i="13"/>
  <c r="AL315" i="13" s="1"/>
  <c r="AJ324" i="13"/>
  <c r="AL324" i="13" s="1"/>
  <c r="AJ439" i="13"/>
  <c r="AL439" i="13" s="1"/>
  <c r="AJ502" i="13"/>
  <c r="AJ544" i="13"/>
  <c r="AL544" i="13" s="1"/>
  <c r="AJ549" i="13"/>
  <c r="AL549" i="13"/>
  <c r="AJ591" i="13"/>
  <c r="AL591" i="13" s="1"/>
  <c r="AJ1053" i="13"/>
  <c r="AL1053" i="13" s="1"/>
  <c r="AJ155" i="13"/>
  <c r="AL155" i="13" s="1"/>
  <c r="AJ172" i="13"/>
  <c r="AL172" i="13" s="1"/>
  <c r="AJ224" i="13"/>
  <c r="AL224" i="13" s="1"/>
  <c r="AJ232" i="13"/>
  <c r="AL232" i="13" s="1"/>
  <c r="AJ287" i="13"/>
  <c r="AL287" i="13" s="1"/>
  <c r="AJ294" i="13"/>
  <c r="AL294" i="13" s="1"/>
  <c r="AJ351" i="13"/>
  <c r="AL351" i="13" s="1"/>
  <c r="AJ418" i="13"/>
  <c r="AL418" i="13" s="1"/>
  <c r="AJ422" i="13"/>
  <c r="AL422" i="13" s="1"/>
  <c r="AJ426" i="13"/>
  <c r="AL426" i="13" s="1"/>
  <c r="AJ431" i="13"/>
  <c r="AL431" i="13" s="1"/>
  <c r="AJ436" i="13"/>
  <c r="AL436" i="13" s="1"/>
  <c r="AJ486" i="13"/>
  <c r="AL486" i="13" s="1"/>
  <c r="AJ490" i="13"/>
  <c r="AL490" i="13" s="1"/>
  <c r="AJ769" i="13"/>
  <c r="AL769" i="13" s="1"/>
  <c r="AL1581" i="13"/>
  <c r="AJ1581" i="13"/>
  <c r="AJ1624" i="13"/>
  <c r="AL1624" i="13" s="1"/>
  <c r="AJ99" i="13"/>
  <c r="AL99" i="13" s="1"/>
  <c r="AJ107" i="13"/>
  <c r="AL107" i="13" s="1"/>
  <c r="AJ112" i="13"/>
  <c r="AL112" i="13" s="1"/>
  <c r="AL136" i="13"/>
  <c r="AJ144" i="13"/>
  <c r="AL144" i="13" s="1"/>
  <c r="AJ149" i="13"/>
  <c r="AL149" i="13" s="1"/>
  <c r="AJ160" i="13"/>
  <c r="AL160" i="13" s="1"/>
  <c r="AJ164" i="13"/>
  <c r="AL164" i="13" s="1"/>
  <c r="AJ185" i="13"/>
  <c r="AL185" i="13" s="1"/>
  <c r="AJ200" i="13"/>
  <c r="AL200" i="13" s="1"/>
  <c r="AJ221" i="13"/>
  <c r="AL221" i="13" s="1"/>
  <c r="AJ229" i="13"/>
  <c r="AL229" i="13" s="1"/>
  <c r="AJ236" i="13"/>
  <c r="AL236" i="13" s="1"/>
  <c r="AJ258" i="13"/>
  <c r="AL258" i="13" s="1"/>
  <c r="AJ262" i="13"/>
  <c r="AL262" i="13" s="1"/>
  <c r="AJ281" i="13"/>
  <c r="AL281" i="13" s="1"/>
  <c r="AJ288" i="13"/>
  <c r="AL288" i="13" s="1"/>
  <c r="AJ291" i="13"/>
  <c r="AL291" i="13" s="1"/>
  <c r="AJ319" i="13"/>
  <c r="AL319" i="13" s="1"/>
  <c r="AJ327" i="13"/>
  <c r="AL327" i="13" s="1"/>
  <c r="AL331" i="13"/>
  <c r="AJ334" i="13"/>
  <c r="AL334" i="13" s="1"/>
  <c r="AJ344" i="13"/>
  <c r="AL344" i="13"/>
  <c r="AJ348" i="13"/>
  <c r="AL348" i="13" s="1"/>
  <c r="AJ357" i="13"/>
  <c r="AL357" i="13" s="1"/>
  <c r="AJ362" i="13"/>
  <c r="AL362" i="13" s="1"/>
  <c r="AJ373" i="13"/>
  <c r="AL373" i="13" s="1"/>
  <c r="AJ393" i="13"/>
  <c r="AL393" i="13" s="1"/>
  <c r="AJ400" i="13"/>
  <c r="AL400" i="13" s="1"/>
  <c r="AL410" i="13"/>
  <c r="AJ423" i="13"/>
  <c r="AL423" i="13" s="1"/>
  <c r="AJ447" i="13"/>
  <c r="AL447" i="13" s="1"/>
  <c r="AJ450" i="13"/>
  <c r="AL450" i="13" s="1"/>
  <c r="AJ475" i="13"/>
  <c r="AL475" i="13" s="1"/>
  <c r="AJ494" i="13"/>
  <c r="AL494" i="13" s="1"/>
  <c r="AL499" i="13"/>
  <c r="AJ513" i="13"/>
  <c r="AL513" i="13" s="1"/>
  <c r="AJ520" i="13"/>
  <c r="AL520" i="13" s="1"/>
  <c r="AJ553" i="13"/>
  <c r="AL553" i="13" s="1"/>
  <c r="AJ564" i="13"/>
  <c r="AL564" i="13" s="1"/>
  <c r="AJ568" i="13"/>
  <c r="AL568" i="13" s="1"/>
  <c r="AJ592" i="13"/>
  <c r="AL592" i="13" s="1"/>
  <c r="AJ600" i="13"/>
  <c r="AL600" i="13" s="1"/>
  <c r="AJ618" i="13"/>
  <c r="AL618" i="13" s="1"/>
  <c r="AJ624" i="13"/>
  <c r="AL624" i="13"/>
  <c r="AJ631" i="13"/>
  <c r="AL631" i="13" s="1"/>
  <c r="AJ642" i="13"/>
  <c r="AL642" i="13" s="1"/>
  <c r="AL691" i="13"/>
  <c r="AJ709" i="13"/>
  <c r="AL709" i="13" s="1"/>
  <c r="AJ713" i="13"/>
  <c r="AL713" i="13" s="1"/>
  <c r="AJ830" i="13"/>
  <c r="AL830" i="13" s="1"/>
  <c r="AJ834" i="13"/>
  <c r="AL834" i="13" s="1"/>
  <c r="AL846" i="13"/>
  <c r="AJ877" i="13"/>
  <c r="AL877" i="13"/>
  <c r="AL890" i="13"/>
  <c r="AJ894" i="13"/>
  <c r="AL894" i="13" s="1"/>
  <c r="AL898" i="13"/>
  <c r="AJ898" i="13"/>
  <c r="AL906" i="13"/>
  <c r="AL1001" i="13"/>
  <c r="AJ1001" i="13"/>
  <c r="AJ1041" i="13"/>
  <c r="AL1041" i="13" s="1"/>
  <c r="AJ1083" i="13"/>
  <c r="AL1083" i="13" s="1"/>
  <c r="AJ1121" i="13"/>
  <c r="AL1121" i="13"/>
  <c r="AJ1128" i="13"/>
  <c r="AL1128" i="13" s="1"/>
  <c r="AL1132" i="13"/>
  <c r="AJ1205" i="13"/>
  <c r="AL1205" i="13" s="1"/>
  <c r="AJ1245" i="13"/>
  <c r="AL1245" i="13" s="1"/>
  <c r="AJ1257" i="13"/>
  <c r="AL1257" i="13" s="1"/>
  <c r="AL1295" i="13"/>
  <c r="AJ1295" i="13"/>
  <c r="AJ1314" i="13"/>
  <c r="AL1314" i="13"/>
  <c r="AJ1348" i="13"/>
  <c r="AL1348" i="13"/>
  <c r="AJ1417" i="13"/>
  <c r="AL1417" i="13" s="1"/>
  <c r="AJ1421" i="13"/>
  <c r="AL1421" i="13" s="1"/>
  <c r="AJ1429" i="13"/>
  <c r="AL1429" i="13" s="1"/>
  <c r="AJ1562" i="13"/>
  <c r="AL1562" i="13" s="1"/>
  <c r="AJ1834" i="13"/>
  <c r="AL1834" i="13" s="1"/>
  <c r="AL1879" i="13"/>
  <c r="AJ104" i="13"/>
  <c r="AL104" i="13" s="1"/>
  <c r="AJ121" i="13"/>
  <c r="AL121" i="13" s="1"/>
  <c r="AJ153" i="13"/>
  <c r="AL153" i="13" s="1"/>
  <c r="AJ157" i="13"/>
  <c r="AL157" i="13" s="1"/>
  <c r="AJ169" i="13"/>
  <c r="AL169" i="13" s="1"/>
  <c r="AJ189" i="13"/>
  <c r="AL189" i="13" s="1"/>
  <c r="AJ197" i="13"/>
  <c r="AL197" i="13" s="1"/>
  <c r="AJ205" i="13"/>
  <c r="AL205" i="13" s="1"/>
  <c r="AJ213" i="13"/>
  <c r="AL213" i="13" s="1"/>
  <c r="AJ225" i="13"/>
  <c r="AL225" i="13" s="1"/>
  <c r="AJ266" i="13"/>
  <c r="AL266" i="13" s="1"/>
  <c r="AJ270" i="13"/>
  <c r="AL270" i="13" s="1"/>
  <c r="AJ285" i="13"/>
  <c r="AL285" i="13" s="1"/>
  <c r="AJ303" i="13"/>
  <c r="AL303" i="13" s="1"/>
  <c r="AJ311" i="13"/>
  <c r="AL311" i="13"/>
  <c r="AJ338" i="13"/>
  <c r="AL338" i="13" s="1"/>
  <c r="AJ341" i="13"/>
  <c r="AL341" i="13" s="1"/>
  <c r="AJ366" i="13"/>
  <c r="AL366" i="13" s="1"/>
  <c r="AJ415" i="13"/>
  <c r="AL415" i="13" s="1"/>
  <c r="AJ440" i="13"/>
  <c r="AL440" i="13" s="1"/>
  <c r="AJ454" i="13"/>
  <c r="AL454" i="13" s="1"/>
  <c r="AJ458" i="13"/>
  <c r="AL458" i="13" s="1"/>
  <c r="AJ479" i="13"/>
  <c r="AL479" i="13" s="1"/>
  <c r="AJ487" i="13"/>
  <c r="AL487" i="13" s="1"/>
  <c r="AL503" i="13"/>
  <c r="AL510" i="13"/>
  <c r="AJ517" i="13"/>
  <c r="AL517" i="13" s="1"/>
  <c r="AL524" i="13"/>
  <c r="AJ529" i="13"/>
  <c r="AL529" i="13" s="1"/>
  <c r="AJ534" i="13"/>
  <c r="AL534" i="13" s="1"/>
  <c r="AJ542" i="13"/>
  <c r="AL542" i="13" s="1"/>
  <c r="AJ545" i="13"/>
  <c r="AL545" i="13" s="1"/>
  <c r="AJ557" i="13"/>
  <c r="AL557" i="13"/>
  <c r="AJ572" i="13"/>
  <c r="AL572" i="13" s="1"/>
  <c r="AJ628" i="13"/>
  <c r="AJ638" i="13"/>
  <c r="AL638" i="13" s="1"/>
  <c r="AJ661" i="13"/>
  <c r="AL661" i="13"/>
  <c r="AJ669" i="13"/>
  <c r="AL669" i="13" s="1"/>
  <c r="AJ673" i="13"/>
  <c r="AL673" i="13" s="1"/>
  <c r="AL698" i="13"/>
  <c r="AL749" i="13"/>
  <c r="AJ754" i="13"/>
  <c r="AL754" i="13" s="1"/>
  <c r="AJ757" i="13"/>
  <c r="AL757" i="13" s="1"/>
  <c r="AJ814" i="13"/>
  <c r="AL814" i="13" s="1"/>
  <c r="AJ827" i="13"/>
  <c r="AL827" i="13" s="1"/>
  <c r="AJ887" i="13"/>
  <c r="AL887" i="13"/>
  <c r="AJ961" i="13"/>
  <c r="AL961" i="13" s="1"/>
  <c r="AJ988" i="13"/>
  <c r="AL988" i="13" s="1"/>
  <c r="AJ1002" i="13"/>
  <c r="AL1002" i="13" s="1"/>
  <c r="AJ1005" i="13"/>
  <c r="AL1005" i="13" s="1"/>
  <c r="AJ1076" i="13"/>
  <c r="AL1076" i="13"/>
  <c r="AL1114" i="13"/>
  <c r="AJ1125" i="13"/>
  <c r="AL1125" i="13" s="1"/>
  <c r="AJ1154" i="13"/>
  <c r="AL1154" i="13" s="1"/>
  <c r="AJ1190" i="13"/>
  <c r="AL1190" i="13" s="1"/>
  <c r="AJ1197" i="13"/>
  <c r="AL1197" i="13" s="1"/>
  <c r="AJ1292" i="13"/>
  <c r="AL1292" i="13" s="1"/>
  <c r="AJ1311" i="13"/>
  <c r="AL1311" i="13" s="1"/>
  <c r="AJ1341" i="13"/>
  <c r="AL1341" i="13" s="1"/>
  <c r="AJ1356" i="13"/>
  <c r="AL1356" i="13" s="1"/>
  <c r="AJ1387" i="13"/>
  <c r="AL1387" i="13" s="1"/>
  <c r="AJ1410" i="13"/>
  <c r="AL1410" i="13" s="1"/>
  <c r="AJ1460" i="13"/>
  <c r="AL1460" i="13" s="1"/>
  <c r="AJ1505" i="13"/>
  <c r="AL1505" i="13" s="1"/>
  <c r="AJ1525" i="13"/>
  <c r="AL1525" i="13"/>
  <c r="AL1529" i="13"/>
  <c r="AJ1541" i="13"/>
  <c r="AL1541" i="13"/>
  <c r="AJ1707" i="13"/>
  <c r="AL1707" i="13" s="1"/>
  <c r="AJ1717" i="13"/>
  <c r="AL1717" i="13" s="1"/>
  <c r="AJ1808" i="13"/>
  <c r="AL1808" i="13" s="1"/>
  <c r="AJ1812" i="13"/>
  <c r="AL1812" i="13" s="1"/>
  <c r="AJ1842" i="13"/>
  <c r="AL1842" i="13" s="1"/>
  <c r="AJ1845" i="13"/>
  <c r="AL1845" i="13" s="1"/>
  <c r="AJ1848" i="13"/>
  <c r="AL1848" i="13" s="1"/>
  <c r="AL570" i="13"/>
  <c r="AJ113" i="13"/>
  <c r="AL113" i="13" s="1"/>
  <c r="AJ125" i="13"/>
  <c r="AL125" i="13" s="1"/>
  <c r="AJ133" i="13"/>
  <c r="AL133" i="13" s="1"/>
  <c r="AJ141" i="13"/>
  <c r="AL141" i="13" s="1"/>
  <c r="AJ145" i="13"/>
  <c r="AL145" i="13" s="1"/>
  <c r="AJ161" i="13"/>
  <c r="AL161" i="13" s="1"/>
  <c r="AJ166" i="13"/>
  <c r="AL166" i="13" s="1"/>
  <c r="AJ173" i="13"/>
  <c r="AL173" i="13" s="1"/>
  <c r="AJ194" i="13"/>
  <c r="AL194" i="13" s="1"/>
  <c r="AJ202" i="13"/>
  <c r="AL202" i="13" s="1"/>
  <c r="AJ209" i="13"/>
  <c r="AL209" i="13" s="1"/>
  <c r="AJ217" i="13"/>
  <c r="AL217" i="13" s="1"/>
  <c r="AJ230" i="13"/>
  <c r="AL230" i="13" s="1"/>
  <c r="AJ244" i="13"/>
  <c r="AL244" i="13" s="1"/>
  <c r="AJ248" i="13"/>
  <c r="AL248" i="13" s="1"/>
  <c r="AJ259" i="13"/>
  <c r="AL259" i="13" s="1"/>
  <c r="AJ263" i="13"/>
  <c r="AL263" i="13" s="1"/>
  <c r="AJ275" i="13"/>
  <c r="AL275" i="13" s="1"/>
  <c r="AJ292" i="13"/>
  <c r="AL292" i="13" s="1"/>
  <c r="AJ316" i="13"/>
  <c r="AL316" i="13" s="1"/>
  <c r="AJ328" i="13"/>
  <c r="AL328" i="13" s="1"/>
  <c r="AJ345" i="13"/>
  <c r="AL345" i="13" s="1"/>
  <c r="AJ352" i="13"/>
  <c r="AL352" i="13"/>
  <c r="AJ381" i="13"/>
  <c r="AL381" i="13" s="1"/>
  <c r="AL386" i="13"/>
  <c r="AJ404" i="13"/>
  <c r="AL404" i="13" s="1"/>
  <c r="AL411" i="13"/>
  <c r="AJ424" i="13"/>
  <c r="AL424" i="13"/>
  <c r="AJ444" i="13"/>
  <c r="AL444" i="13" s="1"/>
  <c r="AJ451" i="13"/>
  <c r="AL451" i="13" s="1"/>
  <c r="AJ484" i="13"/>
  <c r="AL484" i="13" s="1"/>
  <c r="AJ495" i="13"/>
  <c r="AL495" i="13" s="1"/>
  <c r="AJ500" i="13"/>
  <c r="AL500" i="13" s="1"/>
  <c r="AJ507" i="13"/>
  <c r="AL507" i="13" s="1"/>
  <c r="AJ510" i="13"/>
  <c r="AJ521" i="13"/>
  <c r="AL521" i="13" s="1"/>
  <c r="AJ538" i="13"/>
  <c r="AL538" i="13"/>
  <c r="AJ561" i="13"/>
  <c r="AL561" i="13" s="1"/>
  <c r="AJ565" i="13"/>
  <c r="AL565" i="13" s="1"/>
  <c r="AJ569" i="13"/>
  <c r="AL569" i="13" s="1"/>
  <c r="AJ579" i="13"/>
  <c r="AL579" i="13" s="1"/>
  <c r="AJ589" i="13"/>
  <c r="AL589" i="13" s="1"/>
  <c r="AJ597" i="13"/>
  <c r="AL597" i="13" s="1"/>
  <c r="AJ601" i="13"/>
  <c r="AL601" i="13" s="1"/>
  <c r="AJ604" i="13"/>
  <c r="AL604" i="13" s="1"/>
  <c r="AJ607" i="13"/>
  <c r="AL607" i="13" s="1"/>
  <c r="AL612" i="13"/>
  <c r="AJ615" i="13"/>
  <c r="AL615" i="13"/>
  <c r="AJ625" i="13"/>
  <c r="AL625" i="13" s="1"/>
  <c r="AJ629" i="13"/>
  <c r="AL629" i="13" s="1"/>
  <c r="AJ632" i="13"/>
  <c r="AL632" i="13" s="1"/>
  <c r="AL636" i="13"/>
  <c r="AJ710" i="13"/>
  <c r="AL710" i="13" s="1"/>
  <c r="AJ823" i="13"/>
  <c r="AL823" i="13" s="1"/>
  <c r="AJ857" i="13"/>
  <c r="AL857" i="13" s="1"/>
  <c r="AJ914" i="13"/>
  <c r="AL914" i="13" s="1"/>
  <c r="AJ918" i="13"/>
  <c r="AL918" i="13"/>
  <c r="AJ925" i="13"/>
  <c r="AL925" i="13" s="1"/>
  <c r="AJ945" i="13"/>
  <c r="AL945" i="13"/>
  <c r="AJ981" i="13"/>
  <c r="AL981" i="13" s="1"/>
  <c r="AJ997" i="13"/>
  <c r="AL997" i="13" s="1"/>
  <c r="AJ1024" i="13"/>
  <c r="AL1024" i="13"/>
  <c r="AJ1028" i="13"/>
  <c r="AL1028" i="13" s="1"/>
  <c r="AJ1032" i="13"/>
  <c r="AL1032" i="13" s="1"/>
  <c r="AL1122" i="13"/>
  <c r="AJ1122" i="13"/>
  <c r="AJ1144" i="13"/>
  <c r="AL1144" i="13"/>
  <c r="AL1183" i="13"/>
  <c r="AJ1194" i="13"/>
  <c r="AL1194" i="13" s="1"/>
  <c r="AJ1242" i="13"/>
  <c r="AL1242" i="13" s="1"/>
  <c r="AJ1250" i="13"/>
  <c r="AL1250" i="13" s="1"/>
  <c r="AJ1368" i="13"/>
  <c r="AL1368" i="13" s="1"/>
  <c r="AL1453" i="13"/>
  <c r="AJ1453" i="13"/>
  <c r="AJ1831" i="13"/>
  <c r="AL1831" i="13" s="1"/>
  <c r="AJ117" i="13"/>
  <c r="AL117" i="13" s="1"/>
  <c r="AJ122" i="13"/>
  <c r="AL122" i="13" s="1"/>
  <c r="AJ130" i="13"/>
  <c r="AL130" i="13" s="1"/>
  <c r="AJ137" i="13"/>
  <c r="AL137" i="13" s="1"/>
  <c r="AJ150" i="13"/>
  <c r="AL150" i="13" s="1"/>
  <c r="AJ158" i="13"/>
  <c r="AL158" i="13" s="1"/>
  <c r="AJ178" i="13"/>
  <c r="AL178" i="13" s="1"/>
  <c r="AJ198" i="13"/>
  <c r="AL198" i="13" s="1"/>
  <c r="AJ206" i="13"/>
  <c r="AL206" i="13" s="1"/>
  <c r="AJ214" i="13"/>
  <c r="AL214" i="13" s="1"/>
  <c r="AJ234" i="13"/>
  <c r="AL234" i="13" s="1"/>
  <c r="AJ255" i="13"/>
  <c r="AL255" i="13" s="1"/>
  <c r="AJ267" i="13"/>
  <c r="AL267" i="13"/>
  <c r="AL279" i="13"/>
  <c r="AJ289" i="13"/>
  <c r="AL289" i="13"/>
  <c r="AJ299" i="13"/>
  <c r="AL299" i="13" s="1"/>
  <c r="AJ304" i="13"/>
  <c r="AL304" i="13" s="1"/>
  <c r="AJ312" i="13"/>
  <c r="AL312" i="13" s="1"/>
  <c r="AJ332" i="13"/>
  <c r="AL332" i="13" s="1"/>
  <c r="AJ342" i="13"/>
  <c r="AL342" i="13" s="1"/>
  <c r="AJ349" i="13"/>
  <c r="AL349" i="13" s="1"/>
  <c r="AJ363" i="13"/>
  <c r="AL363" i="13" s="1"/>
  <c r="AJ371" i="13"/>
  <c r="AL371" i="13" s="1"/>
  <c r="AJ390" i="13"/>
  <c r="AL390" i="13"/>
  <c r="AL394" i="13"/>
  <c r="AJ408" i="13"/>
  <c r="AL408" i="13" s="1"/>
  <c r="AJ416" i="13"/>
  <c r="AL416" i="13" s="1"/>
  <c r="AJ448" i="13"/>
  <c r="AL448" i="13" s="1"/>
  <c r="AJ459" i="13"/>
  <c r="AL459" i="13" s="1"/>
  <c r="AJ463" i="13"/>
  <c r="AL463" i="13" s="1"/>
  <c r="AJ473" i="13"/>
  <c r="AL473" i="13" s="1"/>
  <c r="AJ476" i="13"/>
  <c r="AL476" i="13" s="1"/>
  <c r="AJ488" i="13"/>
  <c r="AL488" i="13" s="1"/>
  <c r="AJ504" i="13"/>
  <c r="AL504" i="13"/>
  <c r="AJ514" i="13"/>
  <c r="AL514" i="13" s="1"/>
  <c r="AJ525" i="13"/>
  <c r="AL525" i="13" s="1"/>
  <c r="AJ530" i="13"/>
  <c r="AL530" i="13" s="1"/>
  <c r="AJ535" i="13"/>
  <c r="AL535" i="13" s="1"/>
  <c r="AJ546" i="13"/>
  <c r="AL546" i="13" s="1"/>
  <c r="AJ554" i="13"/>
  <c r="AL554" i="13" s="1"/>
  <c r="AJ566" i="13"/>
  <c r="AJ573" i="13"/>
  <c r="AL573" i="13" s="1"/>
  <c r="AJ602" i="13"/>
  <c r="AL602" i="13" s="1"/>
  <c r="AJ657" i="13"/>
  <c r="AL657" i="13" s="1"/>
  <c r="AJ662" i="13"/>
  <c r="AL662" i="13"/>
  <c r="AJ666" i="13"/>
  <c r="AL666" i="13" s="1"/>
  <c r="AJ685" i="13"/>
  <c r="AL685" i="13" s="1"/>
  <c r="AJ692" i="13"/>
  <c r="AL692" i="13" s="1"/>
  <c r="AL727" i="13"/>
  <c r="AJ727" i="13"/>
  <c r="AJ742" i="13"/>
  <c r="AL742" i="13"/>
  <c r="AJ746" i="13"/>
  <c r="AL746" i="13"/>
  <c r="AL811" i="13"/>
  <c r="AJ815" i="13"/>
  <c r="AL815" i="13" s="1"/>
  <c r="AJ840" i="13"/>
  <c r="AL840" i="13"/>
  <c r="AL844" i="13"/>
  <c r="AJ866" i="13"/>
  <c r="AL866" i="13"/>
  <c r="AJ883" i="13"/>
  <c r="AL883" i="13" s="1"/>
  <c r="AL907" i="13"/>
  <c r="AJ907" i="13"/>
  <c r="AJ989" i="13"/>
  <c r="AL989" i="13"/>
  <c r="AL1073" i="13"/>
  <c r="AJ1073" i="13"/>
  <c r="AJ1077" i="13"/>
  <c r="AL1077" i="13"/>
  <c r="AL1081" i="13"/>
  <c r="AJ1081" i="13"/>
  <c r="AJ1110" i="13"/>
  <c r="AL1110" i="13" s="1"/>
  <c r="AJ1191" i="13"/>
  <c r="AL1191" i="13" s="1"/>
  <c r="AL1293" i="13"/>
  <c r="AJ1293" i="13"/>
  <c r="AJ1337" i="13"/>
  <c r="AL1337" i="13" s="1"/>
  <c r="AJ1342" i="13"/>
  <c r="AL1342" i="13" s="1"/>
  <c r="AJ1379" i="13"/>
  <c r="AL1379" i="13" s="1"/>
  <c r="AJ1411" i="13"/>
  <c r="AL1411" i="13" s="1"/>
  <c r="AL1461" i="13"/>
  <c r="AJ1461" i="13"/>
  <c r="AJ1659" i="13"/>
  <c r="AL1659" i="13" s="1"/>
  <c r="AL1708" i="13"/>
  <c r="AJ1708" i="13"/>
  <c r="AJ1805" i="13"/>
  <c r="AL1805" i="13"/>
  <c r="AJ2002" i="13"/>
  <c r="AL2002" i="13" s="1"/>
  <c r="AJ97" i="13"/>
  <c r="AL97" i="13" s="1"/>
  <c r="AJ105" i="13"/>
  <c r="AL105" i="13" s="1"/>
  <c r="AJ109" i="13"/>
  <c r="AL109" i="13" s="1"/>
  <c r="AJ126" i="13"/>
  <c r="AL126" i="13" s="1"/>
  <c r="AJ134" i="13"/>
  <c r="AL134" i="13"/>
  <c r="AJ142" i="13"/>
  <c r="AL142" i="13" s="1"/>
  <c r="AJ154" i="13"/>
  <c r="AL154" i="13" s="1"/>
  <c r="AJ162" i="13"/>
  <c r="AL162" i="13" s="1"/>
  <c r="AJ167" i="13"/>
  <c r="AL167" i="13" s="1"/>
  <c r="AJ175" i="13"/>
  <c r="AL175" i="13" s="1"/>
  <c r="AJ182" i="13"/>
  <c r="AL182" i="13" s="1"/>
  <c r="AJ203" i="13"/>
  <c r="AL203" i="13" s="1"/>
  <c r="AJ211" i="13"/>
  <c r="AL211" i="13" s="1"/>
  <c r="AJ218" i="13"/>
  <c r="AL218" i="13" s="1"/>
  <c r="AJ226" i="13"/>
  <c r="AL226" i="13" s="1"/>
  <c r="AJ249" i="13"/>
  <c r="AL249" i="13" s="1"/>
  <c r="AJ260" i="13"/>
  <c r="AL260" i="13" s="1"/>
  <c r="AJ264" i="13"/>
  <c r="AL264" i="13" s="1"/>
  <c r="AJ276" i="13"/>
  <c r="AL276" i="13" s="1"/>
  <c r="AJ279" i="13"/>
  <c r="AJ286" i="13"/>
  <c r="AL286" i="13" s="1"/>
  <c r="AJ293" i="13"/>
  <c r="AL293" i="13" s="1"/>
  <c r="AJ322" i="13"/>
  <c r="AL322" i="13"/>
  <c r="AJ325" i="13"/>
  <c r="AL325" i="13" s="1"/>
  <c r="AJ329" i="13"/>
  <c r="AL329" i="13" s="1"/>
  <c r="AJ346" i="13"/>
  <c r="AL346" i="13" s="1"/>
  <c r="AJ353" i="13"/>
  <c r="AL353" i="13" s="1"/>
  <c r="AJ360" i="13"/>
  <c r="AL360" i="13" s="1"/>
  <c r="AJ375" i="13"/>
  <c r="AL375" i="13" s="1"/>
  <c r="AJ382" i="13"/>
  <c r="AL382" i="13" s="1"/>
  <c r="AJ387" i="13"/>
  <c r="AL387" i="13" s="1"/>
  <c r="AL405" i="13"/>
  <c r="AJ412" i="13"/>
  <c r="AL412" i="13" s="1"/>
  <c r="AL421" i="13"/>
  <c r="AJ425" i="13"/>
  <c r="AL425" i="13"/>
  <c r="AJ430" i="13"/>
  <c r="AL430" i="13" s="1"/>
  <c r="AJ438" i="13"/>
  <c r="AL438" i="13" s="1"/>
  <c r="AJ452" i="13"/>
  <c r="AL452" i="13" s="1"/>
  <c r="AJ467" i="13"/>
  <c r="AL467" i="13" s="1"/>
  <c r="AJ480" i="13"/>
  <c r="AL480" i="13" s="1"/>
  <c r="AJ492" i="13"/>
  <c r="AL492" i="13" s="1"/>
  <c r="AJ496" i="13"/>
  <c r="AL496" i="13" s="1"/>
  <c r="AJ501" i="13"/>
  <c r="AL501" i="13"/>
  <c r="AJ511" i="13"/>
  <c r="AL511" i="13" s="1"/>
  <c r="AJ518" i="13"/>
  <c r="AL518" i="13" s="1"/>
  <c r="AJ539" i="13"/>
  <c r="AL539" i="13" s="1"/>
  <c r="AJ543" i="13"/>
  <c r="AL543" i="13" s="1"/>
  <c r="AJ562" i="13"/>
  <c r="AL566" i="13"/>
  <c r="AJ590" i="13"/>
  <c r="AL590" i="13" s="1"/>
  <c r="AJ608" i="13"/>
  <c r="AL608" i="13" s="1"/>
  <c r="AJ616" i="13"/>
  <c r="AL616" i="13"/>
  <c r="AL620" i="13"/>
  <c r="AJ626" i="13"/>
  <c r="AL626" i="13" s="1"/>
  <c r="AJ633" i="13"/>
  <c r="AL633" i="13" s="1"/>
  <c r="AJ640" i="13"/>
  <c r="AL640" i="13" s="1"/>
  <c r="AJ649" i="13"/>
  <c r="AL649" i="13" s="1"/>
  <c r="AJ678" i="13"/>
  <c r="AL678" i="13" s="1"/>
  <c r="AJ699" i="13"/>
  <c r="AL699" i="13" s="1"/>
  <c r="AL783" i="13"/>
  <c r="AL805" i="13"/>
  <c r="AL862" i="13"/>
  <c r="AJ900" i="13"/>
  <c r="AL900" i="13" s="1"/>
  <c r="AJ904" i="13"/>
  <c r="AL904" i="13" s="1"/>
  <c r="AJ912" i="13"/>
  <c r="AL912" i="13" s="1"/>
  <c r="AL915" i="13"/>
  <c r="AJ915" i="13"/>
  <c r="AJ951" i="13"/>
  <c r="AL951" i="13"/>
  <c r="AL986" i="13"/>
  <c r="AL1029" i="13"/>
  <c r="AJ1029" i="13"/>
  <c r="AL1070" i="13"/>
  <c r="AJ1070" i="13"/>
  <c r="AJ1141" i="13"/>
  <c r="AL1141" i="13" s="1"/>
  <c r="AJ1145" i="13"/>
  <c r="AL1145" i="13" s="1"/>
  <c r="AJ1152" i="13"/>
  <c r="AL1152" i="13" s="1"/>
  <c r="AJ1180" i="13"/>
  <c r="AL1180" i="13"/>
  <c r="AJ1216" i="13"/>
  <c r="AL1216" i="13" s="1"/>
  <c r="AJ1285" i="13"/>
  <c r="AL1285" i="13" s="1"/>
  <c r="AJ1334" i="13"/>
  <c r="AL1334" i="13" s="1"/>
  <c r="AJ1449" i="13"/>
  <c r="AL1449" i="13" s="1"/>
  <c r="AL1791" i="13"/>
  <c r="AJ1791" i="13"/>
  <c r="AJ94" i="13"/>
  <c r="AL94" i="13" s="1"/>
  <c r="AJ101" i="13"/>
  <c r="AL101" i="13" s="1"/>
  <c r="AJ114" i="13"/>
  <c r="AL114" i="13" s="1"/>
  <c r="AJ118" i="13"/>
  <c r="AL118" i="13" s="1"/>
  <c r="AJ131" i="13"/>
  <c r="AL131" i="13" s="1"/>
  <c r="AJ139" i="13"/>
  <c r="AL139" i="13" s="1"/>
  <c r="AJ171" i="13"/>
  <c r="AL171" i="13" s="1"/>
  <c r="AJ179" i="13"/>
  <c r="AL179" i="13" s="1"/>
  <c r="AJ187" i="13"/>
  <c r="AL187" i="13" s="1"/>
  <c r="AJ207" i="13"/>
  <c r="AL207" i="13" s="1"/>
  <c r="AJ223" i="13"/>
  <c r="AL223" i="13" s="1"/>
  <c r="AJ246" i="13"/>
  <c r="AL246" i="13" s="1"/>
  <c r="AJ253" i="13"/>
  <c r="AL253" i="13" s="1"/>
  <c r="AJ268" i="13"/>
  <c r="AL268" i="13" s="1"/>
  <c r="AJ273" i="13"/>
  <c r="AL273" i="13" s="1"/>
  <c r="AJ280" i="13"/>
  <c r="AL280" i="13" s="1"/>
  <c r="AJ283" i="13"/>
  <c r="AL283" i="13" s="1"/>
  <c r="AJ301" i="13"/>
  <c r="AL301" i="13" s="1"/>
  <c r="AJ305" i="13"/>
  <c r="AL305" i="13" s="1"/>
  <c r="AJ323" i="13"/>
  <c r="AJ336" i="13"/>
  <c r="AL336" i="13"/>
  <c r="AJ347" i="13"/>
  <c r="AL347" i="13" s="1"/>
  <c r="AJ350" i="13"/>
  <c r="AL350" i="13" s="1"/>
  <c r="AJ379" i="13"/>
  <c r="AL379" i="13" s="1"/>
  <c r="AJ391" i="13"/>
  <c r="AL391" i="13"/>
  <c r="AJ395" i="13"/>
  <c r="AL395" i="13" s="1"/>
  <c r="AJ417" i="13"/>
  <c r="AL417" i="13" s="1"/>
  <c r="AJ435" i="13"/>
  <c r="AL435" i="13"/>
  <c r="AJ453" i="13"/>
  <c r="AL453" i="13" s="1"/>
  <c r="AJ456" i="13"/>
  <c r="AL456" i="13" s="1"/>
  <c r="AJ460" i="13"/>
  <c r="AL460" i="13" s="1"/>
  <c r="AJ464" i="13"/>
  <c r="AL464" i="13" s="1"/>
  <c r="AJ477" i="13"/>
  <c r="AL477" i="13" s="1"/>
  <c r="AJ481" i="13"/>
  <c r="AL481" i="13" s="1"/>
  <c r="AJ485" i="13"/>
  <c r="AL485" i="13" s="1"/>
  <c r="AJ498" i="13"/>
  <c r="AL498" i="13" s="1"/>
  <c r="AJ505" i="13"/>
  <c r="AL505" i="13"/>
  <c r="AJ508" i="13"/>
  <c r="AL508" i="13" s="1"/>
  <c r="AJ527" i="13"/>
  <c r="AL527" i="13" s="1"/>
  <c r="AJ541" i="13"/>
  <c r="AL541" i="13" s="1"/>
  <c r="AJ552" i="13"/>
  <c r="AL552" i="13" s="1"/>
  <c r="AJ555" i="13"/>
  <c r="AL555" i="13" s="1"/>
  <c r="AJ567" i="13"/>
  <c r="AL567" i="13" s="1"/>
  <c r="AL574" i="13"/>
  <c r="AJ577" i="13"/>
  <c r="AL577" i="13" s="1"/>
  <c r="AJ594" i="13"/>
  <c r="AL594" i="13" s="1"/>
  <c r="AJ605" i="13"/>
  <c r="AL605" i="13" s="1"/>
  <c r="AL613" i="13"/>
  <c r="AJ620" i="13"/>
  <c r="AL623" i="13"/>
  <c r="AJ627" i="13"/>
  <c r="AL627" i="13" s="1"/>
  <c r="AL637" i="13"/>
  <c r="AJ658" i="13"/>
  <c r="AL658" i="13" s="1"/>
  <c r="AJ686" i="13"/>
  <c r="AL686" i="13" s="1"/>
  <c r="AJ728" i="13"/>
  <c r="AL728" i="13"/>
  <c r="AJ739" i="13"/>
  <c r="AL739" i="13" s="1"/>
  <c r="AJ760" i="13"/>
  <c r="AL760" i="13"/>
  <c r="AJ764" i="13"/>
  <c r="AL764" i="13"/>
  <c r="AJ791" i="13"/>
  <c r="AL791" i="13" s="1"/>
  <c r="AJ798" i="13"/>
  <c r="AL798" i="13" s="1"/>
  <c r="AJ802" i="13"/>
  <c r="AL802" i="13" s="1"/>
  <c r="AJ841" i="13"/>
  <c r="AL841" i="13"/>
  <c r="AJ852" i="13"/>
  <c r="AL852" i="13" s="1"/>
  <c r="AL855" i="13"/>
  <c r="AJ905" i="13"/>
  <c r="AJ908" i="13"/>
  <c r="AL908" i="13" s="1"/>
  <c r="AJ935" i="13"/>
  <c r="AL935" i="13" s="1"/>
  <c r="AJ939" i="13"/>
  <c r="AL939" i="13" s="1"/>
  <c r="AL943" i="13"/>
  <c r="AJ970" i="13"/>
  <c r="AL970" i="13" s="1"/>
  <c r="AJ982" i="13"/>
  <c r="AL982" i="13" s="1"/>
  <c r="AJ986" i="13"/>
  <c r="AJ1007" i="13"/>
  <c r="AL1007" i="13" s="1"/>
  <c r="AJ1014" i="13"/>
  <c r="AL1014" i="13"/>
  <c r="AJ1052" i="13"/>
  <c r="AL1052" i="13" s="1"/>
  <c r="AJ1058" i="13"/>
  <c r="AL1058" i="13"/>
  <c r="AJ1094" i="13"/>
  <c r="AL1094" i="13" s="1"/>
  <c r="AL1099" i="13"/>
  <c r="AJ1099" i="13"/>
  <c r="AJ1103" i="13"/>
  <c r="AL1103" i="13"/>
  <c r="AJ1138" i="13"/>
  <c r="AL1138" i="13" s="1"/>
  <c r="AJ1261" i="13"/>
  <c r="AL1261" i="13" s="1"/>
  <c r="AJ1321" i="13"/>
  <c r="AL1321" i="13" s="1"/>
  <c r="AJ1432" i="13"/>
  <c r="AL1432" i="13" s="1"/>
  <c r="AJ1473" i="13"/>
  <c r="AL1473" i="13" s="1"/>
  <c r="AJ1655" i="13"/>
  <c r="AL1655" i="13" s="1"/>
  <c r="AJ2034" i="13"/>
  <c r="AL2034" i="13" s="1"/>
  <c r="AJ679" i="13"/>
  <c r="AL679" i="13" s="1"/>
  <c r="AJ705" i="13"/>
  <c r="AL705" i="13"/>
  <c r="AJ712" i="13"/>
  <c r="AL712" i="13" s="1"/>
  <c r="AL716" i="13"/>
  <c r="AJ719" i="13"/>
  <c r="AL724" i="13"/>
  <c r="AL731" i="13"/>
  <c r="AJ738" i="13"/>
  <c r="AJ745" i="13"/>
  <c r="AL745" i="13"/>
  <c r="AJ753" i="13"/>
  <c r="AJ772" i="13"/>
  <c r="AL772" i="13" s="1"/>
  <c r="AJ777" i="13"/>
  <c r="AL777" i="13" s="1"/>
  <c r="AJ784" i="13"/>
  <c r="AL790" i="13"/>
  <c r="AL794" i="13"/>
  <c r="AJ804" i="13"/>
  <c r="AL804" i="13"/>
  <c r="AJ811" i="13"/>
  <c r="AL818" i="13"/>
  <c r="AJ822" i="13"/>
  <c r="AL822" i="13" s="1"/>
  <c r="AJ826" i="13"/>
  <c r="AL826" i="13" s="1"/>
  <c r="AJ833" i="13"/>
  <c r="AL833" i="13" s="1"/>
  <c r="AJ862" i="13"/>
  <c r="AJ870" i="13"/>
  <c r="AL870" i="13" s="1"/>
  <c r="AJ882" i="13"/>
  <c r="AL882" i="13" s="1"/>
  <c r="AJ890" i="13"/>
  <c r="AJ917" i="13"/>
  <c r="AL917" i="13"/>
  <c r="AJ931" i="13"/>
  <c r="AL931" i="13" s="1"/>
  <c r="AJ957" i="13"/>
  <c r="AL957" i="13" s="1"/>
  <c r="AJ974" i="13"/>
  <c r="AL974" i="13" s="1"/>
  <c r="AJ994" i="13"/>
  <c r="AL994" i="13" s="1"/>
  <c r="AJ1025" i="13"/>
  <c r="AL1025" i="13" s="1"/>
  <c r="AJ1045" i="13"/>
  <c r="AL1045" i="13" s="1"/>
  <c r="AJ1064" i="13"/>
  <c r="AL1087" i="13"/>
  <c r="AJ1095" i="13"/>
  <c r="AL1095" i="13" s="1"/>
  <c r="AJ1115" i="13"/>
  <c r="AL1115" i="13" s="1"/>
  <c r="AJ1132" i="13"/>
  <c r="AJ1166" i="13"/>
  <c r="AL1166" i="13" s="1"/>
  <c r="AL1177" i="13"/>
  <c r="AJ1184" i="13"/>
  <c r="AL1184" i="13" s="1"/>
  <c r="AJ1201" i="13"/>
  <c r="AL1201" i="13" s="1"/>
  <c r="AJ1213" i="13"/>
  <c r="AL1213" i="13" s="1"/>
  <c r="AJ1228" i="13"/>
  <c r="AL1228" i="13" s="1"/>
  <c r="AJ1235" i="13"/>
  <c r="AL1235" i="13"/>
  <c r="AJ1239" i="13"/>
  <c r="AL1239" i="13" s="1"/>
  <c r="AJ1246" i="13"/>
  <c r="AL1246" i="13" s="1"/>
  <c r="AJ1253" i="13"/>
  <c r="AL1253" i="13" s="1"/>
  <c r="AJ1281" i="13"/>
  <c r="AL1281" i="13" s="1"/>
  <c r="AJ1299" i="13"/>
  <c r="AL1299" i="13" s="1"/>
  <c r="AJ1307" i="13"/>
  <c r="AL1307" i="13" s="1"/>
  <c r="AJ1329" i="13"/>
  <c r="AL1329" i="13"/>
  <c r="AJ1345" i="13"/>
  <c r="AL1345" i="13" s="1"/>
  <c r="AJ1362" i="13"/>
  <c r="AL1362" i="13" s="1"/>
  <c r="AJ1365" i="13"/>
  <c r="AL1365" i="13" s="1"/>
  <c r="AJ1382" i="13"/>
  <c r="AL1382" i="13" s="1"/>
  <c r="AJ1394" i="13"/>
  <c r="AL1394" i="13" s="1"/>
  <c r="AJ1407" i="13"/>
  <c r="AL1407" i="13" s="1"/>
  <c r="AJ1414" i="13"/>
  <c r="AL1414" i="13" s="1"/>
  <c r="AJ1425" i="13"/>
  <c r="AL1425" i="13" s="1"/>
  <c r="AJ1437" i="13"/>
  <c r="AL1437" i="13" s="1"/>
  <c r="AJ1445" i="13"/>
  <c r="AL1445" i="13" s="1"/>
  <c r="AJ1467" i="13"/>
  <c r="AL1467" i="13" s="1"/>
  <c r="AJ1470" i="13"/>
  <c r="AL1470" i="13" s="1"/>
  <c r="AJ1477" i="13"/>
  <c r="AL1477" i="13" s="1"/>
  <c r="AJ1484" i="13"/>
  <c r="AL1484" i="13" s="1"/>
  <c r="AJ1494" i="13"/>
  <c r="AL1494" i="13" s="1"/>
  <c r="AJ1497" i="13"/>
  <c r="AL1497" i="13" s="1"/>
  <c r="AJ1509" i="13"/>
  <c r="AL1509" i="13" s="1"/>
  <c r="AJ1513" i="13"/>
  <c r="AL1513" i="13" s="1"/>
  <c r="AJ1553" i="13"/>
  <c r="AL1553" i="13" s="1"/>
  <c r="AL1566" i="13"/>
  <c r="AJ1566" i="13"/>
  <c r="AL1585" i="13"/>
  <c r="AJ1664" i="13"/>
  <c r="AL1664" i="13" s="1"/>
  <c r="AJ1713" i="13"/>
  <c r="AL1713" i="13" s="1"/>
  <c r="AL1755" i="13"/>
  <c r="AJ1755" i="13"/>
  <c r="AJ1801" i="13"/>
  <c r="AL1801" i="13" s="1"/>
  <c r="AJ1826" i="13"/>
  <c r="AL1826" i="13" s="1"/>
  <c r="AJ1839" i="13"/>
  <c r="AL1839" i="13" s="1"/>
  <c r="AL1855" i="13"/>
  <c r="AL1858" i="13"/>
  <c r="AL1923" i="13"/>
  <c r="AJ1923" i="13"/>
  <c r="AL1971" i="13"/>
  <c r="AJ1971" i="13"/>
  <c r="AJ2014" i="13"/>
  <c r="AL2014" i="13" s="1"/>
  <c r="AJ2019" i="13"/>
  <c r="AL2019" i="13"/>
  <c r="AL738" i="13"/>
  <c r="AL1088" i="13"/>
  <c r="AL1139" i="13"/>
  <c r="AL1142" i="13"/>
  <c r="AJ1217" i="13"/>
  <c r="AL1217" i="13" s="1"/>
  <c r="AJ1229" i="13"/>
  <c r="AL1229" i="13" s="1"/>
  <c r="AJ1236" i="13"/>
  <c r="AL1236" i="13" s="1"/>
  <c r="AJ1263" i="13"/>
  <c r="AL1263" i="13" s="1"/>
  <c r="AJ1275" i="13"/>
  <c r="AL1275" i="13" s="1"/>
  <c r="AJ1282" i="13"/>
  <c r="AL1282" i="13" s="1"/>
  <c r="AJ1290" i="13"/>
  <c r="AL1290" i="13" s="1"/>
  <c r="AJ1296" i="13"/>
  <c r="AL1296" i="13"/>
  <c r="AJ1369" i="13"/>
  <c r="AL1369" i="13"/>
  <c r="AJ1391" i="13"/>
  <c r="AL1391" i="13" s="1"/>
  <c r="AJ1441" i="13"/>
  <c r="AL1441" i="13"/>
  <c r="AJ1446" i="13"/>
  <c r="AL1446" i="13" s="1"/>
  <c r="AJ1474" i="13"/>
  <c r="AL1474" i="13"/>
  <c r="AJ1478" i="13"/>
  <c r="AL1478" i="13" s="1"/>
  <c r="AJ1498" i="13"/>
  <c r="AL1498" i="13" s="1"/>
  <c r="AJ1550" i="13"/>
  <c r="AL1550" i="13" s="1"/>
  <c r="AJ1575" i="13"/>
  <c r="AL1575" i="13"/>
  <c r="AJ1594" i="13"/>
  <c r="AL1594" i="13"/>
  <c r="AJ1600" i="13"/>
  <c r="AL1600" i="13" s="1"/>
  <c r="AJ1605" i="13"/>
  <c r="AL1605" i="13" s="1"/>
  <c r="AJ1644" i="13"/>
  <c r="AL1644" i="13" s="1"/>
  <c r="AJ1648" i="13"/>
  <c r="AL1648" i="13" s="1"/>
  <c r="AJ1697" i="13"/>
  <c r="AL1697" i="13" s="1"/>
  <c r="AL1742" i="13"/>
  <c r="AL1748" i="13"/>
  <c r="AJ1798" i="13"/>
  <c r="AL1798" i="13" s="1"/>
  <c r="AL1802" i="13"/>
  <c r="AJ1802" i="13"/>
  <c r="AJ1821" i="13"/>
  <c r="AL1821" i="13"/>
  <c r="AJ1828" i="13"/>
  <c r="AL1828" i="13" s="1"/>
  <c r="AJ1909" i="13"/>
  <c r="AL1909" i="13" s="1"/>
  <c r="AJ1932" i="13"/>
  <c r="AL1932" i="13" s="1"/>
  <c r="AL1968" i="13"/>
  <c r="AJ1968" i="13"/>
  <c r="AJ1980" i="13"/>
  <c r="AL1980" i="13" s="1"/>
  <c r="AJ2042" i="13"/>
  <c r="AL2042" i="13" s="1"/>
  <c r="AL677" i="13"/>
  <c r="AJ643" i="13"/>
  <c r="AL643" i="13" s="1"/>
  <c r="AJ651" i="13"/>
  <c r="AJ670" i="13"/>
  <c r="AL670" i="13"/>
  <c r="AJ676" i="13"/>
  <c r="AL676" i="13" s="1"/>
  <c r="AL680" i="13"/>
  <c r="AJ683" i="13"/>
  <c r="AL690" i="13"/>
  <c r="AJ693" i="13"/>
  <c r="AL693" i="13" s="1"/>
  <c r="AJ700" i="13"/>
  <c r="AL700" i="13" s="1"/>
  <c r="AL717" i="13"/>
  <c r="AJ733" i="13"/>
  <c r="AJ762" i="13"/>
  <c r="AL762" i="13" s="1"/>
  <c r="AJ781" i="13"/>
  <c r="AL781" i="13" s="1"/>
  <c r="AJ799" i="13"/>
  <c r="AL799" i="13" s="1"/>
  <c r="AJ842" i="13"/>
  <c r="AL842" i="13"/>
  <c r="AJ846" i="13"/>
  <c r="AJ853" i="13"/>
  <c r="AL853" i="13" s="1"/>
  <c r="AL863" i="13"/>
  <c r="AJ875" i="13"/>
  <c r="AL875" i="13" s="1"/>
  <c r="AL888" i="13"/>
  <c r="AJ891" i="13"/>
  <c r="AL891" i="13" s="1"/>
  <c r="AJ895" i="13"/>
  <c r="AL895" i="13" s="1"/>
  <c r="AJ902" i="13"/>
  <c r="AL902" i="13" s="1"/>
  <c r="AJ928" i="13"/>
  <c r="AL928" i="13" s="1"/>
  <c r="AJ947" i="13"/>
  <c r="AL947" i="13" s="1"/>
  <c r="AJ954" i="13"/>
  <c r="AL954" i="13"/>
  <c r="AJ971" i="13"/>
  <c r="AL971" i="13" s="1"/>
  <c r="AJ979" i="13"/>
  <c r="AL979" i="13" s="1"/>
  <c r="AJ983" i="13"/>
  <c r="AL983" i="13" s="1"/>
  <c r="AJ990" i="13"/>
  <c r="AL990" i="13"/>
  <c r="AL1009" i="13"/>
  <c r="AJ1016" i="13"/>
  <c r="AL1016" i="13" s="1"/>
  <c r="AJ1022" i="13"/>
  <c r="AL1022" i="13"/>
  <c r="AL1039" i="13"/>
  <c r="AJ1042" i="13"/>
  <c r="AL1042" i="13" s="1"/>
  <c r="AJ1050" i="13"/>
  <c r="AL1050" i="13" s="1"/>
  <c r="AJ1054" i="13"/>
  <c r="AL1054" i="13" s="1"/>
  <c r="AJ1060" i="13"/>
  <c r="AL1060" i="13" s="1"/>
  <c r="AL1068" i="13"/>
  <c r="AJ1074" i="13"/>
  <c r="AL1074" i="13" s="1"/>
  <c r="AJ1085" i="13"/>
  <c r="AL1085" i="13" s="1"/>
  <c r="AJ1092" i="13"/>
  <c r="AL1092" i="13" s="1"/>
  <c r="AJ1100" i="13"/>
  <c r="AL1100" i="13" s="1"/>
  <c r="AL1108" i="13"/>
  <c r="AJ1111" i="13"/>
  <c r="AL1111" i="13" s="1"/>
  <c r="AJ1119" i="13"/>
  <c r="AL1119" i="13" s="1"/>
  <c r="AJ1129" i="13"/>
  <c r="AL1129" i="13"/>
  <c r="AL1133" i="13"/>
  <c r="AJ1142" i="13"/>
  <c r="AJ1156" i="13"/>
  <c r="AL1156" i="13" s="1"/>
  <c r="AJ1159" i="13"/>
  <c r="AL1159" i="13" s="1"/>
  <c r="AJ1163" i="13"/>
  <c r="AL1163" i="13" s="1"/>
  <c r="AJ1170" i="13"/>
  <c r="AL1170" i="13" s="1"/>
  <c r="AJ1181" i="13"/>
  <c r="AL1181" i="13"/>
  <c r="AJ1188" i="13"/>
  <c r="AL1188" i="13"/>
  <c r="AJ1192" i="13"/>
  <c r="AL1192" i="13" s="1"/>
  <c r="AJ1198" i="13"/>
  <c r="AL1198" i="13" s="1"/>
  <c r="AJ1214" i="13"/>
  <c r="AL1214" i="13" s="1"/>
  <c r="AJ1233" i="13"/>
  <c r="AL1233" i="13" s="1"/>
  <c r="AJ1243" i="13"/>
  <c r="AL1243" i="13" s="1"/>
  <c r="AJ1254" i="13"/>
  <c r="AL1254" i="13" s="1"/>
  <c r="AJ1276" i="13"/>
  <c r="AL1276" i="13" s="1"/>
  <c r="AJ1283" i="13"/>
  <c r="AL1283" i="13" s="1"/>
  <c r="AJ1301" i="13"/>
  <c r="AL1301" i="13" s="1"/>
  <c r="AJ1304" i="13"/>
  <c r="AL1304" i="13" s="1"/>
  <c r="AL1315" i="13"/>
  <c r="AJ1330" i="13"/>
  <c r="AL1330" i="13" s="1"/>
  <c r="AJ1339" i="13"/>
  <c r="AL1339" i="13"/>
  <c r="AJ1350" i="13"/>
  <c r="AL1350" i="13"/>
  <c r="AJ1360" i="13"/>
  <c r="AL1360" i="13" s="1"/>
  <c r="AJ1363" i="13"/>
  <c r="AL1363" i="13" s="1"/>
  <c r="AJ1376" i="13"/>
  <c r="AL1376" i="13" s="1"/>
  <c r="AJ1383" i="13"/>
  <c r="AL1383" i="13" s="1"/>
  <c r="AJ1392" i="13"/>
  <c r="AL1392" i="13" s="1"/>
  <c r="AJ1395" i="13"/>
  <c r="AL1395" i="13" s="1"/>
  <c r="AJ1398" i="13"/>
  <c r="AL1398" i="13" s="1"/>
  <c r="AJ1402" i="13"/>
  <c r="AL1402" i="13" s="1"/>
  <c r="AJ1408" i="13"/>
  <c r="AL1415" i="13"/>
  <c r="AJ1419" i="13"/>
  <c r="AL1419" i="13"/>
  <c r="AJ1422" i="13"/>
  <c r="AL1422" i="13" s="1"/>
  <c r="AJ1438" i="13"/>
  <c r="AL1438" i="13" s="1"/>
  <c r="AJ1465" i="13"/>
  <c r="AL1465" i="13" s="1"/>
  <c r="AJ1468" i="13"/>
  <c r="AL1468" i="13" s="1"/>
  <c r="AJ1492" i="13"/>
  <c r="AL1492" i="13" s="1"/>
  <c r="AJ1495" i="13"/>
  <c r="AL1495" i="13" s="1"/>
  <c r="AJ1500" i="13"/>
  <c r="AL1500" i="13" s="1"/>
  <c r="AL1515" i="13"/>
  <c r="AJ1534" i="13"/>
  <c r="AL1534" i="13" s="1"/>
  <c r="AJ1538" i="13"/>
  <c r="AL1538" i="13" s="1"/>
  <c r="AL1542" i="13"/>
  <c r="AJ1546" i="13"/>
  <c r="AL1546" i="13" s="1"/>
  <c r="AJ1609" i="13"/>
  <c r="AL1609" i="13" s="1"/>
  <c r="AJ1614" i="13"/>
  <c r="AL1614" i="13" s="1"/>
  <c r="AJ1621" i="13"/>
  <c r="AL1621" i="13" s="1"/>
  <c r="AJ1637" i="13"/>
  <c r="AL1637" i="13" s="1"/>
  <c r="AJ1641" i="13"/>
  <c r="AL1641" i="13" s="1"/>
  <c r="AJ1728" i="13"/>
  <c r="AL1728" i="13" s="1"/>
  <c r="AJ1732" i="13"/>
  <c r="AL1732" i="13" s="1"/>
  <c r="AJ1735" i="13"/>
  <c r="AL1735" i="13" s="1"/>
  <c r="AJ1738" i="13"/>
  <c r="AL1738" i="13" s="1"/>
  <c r="AJ1742" i="13"/>
  <c r="AL1745" i="13"/>
  <c r="AJ1745" i="13"/>
  <c r="AL1767" i="13"/>
  <c r="AJ1779" i="13"/>
  <c r="AL1779" i="13" s="1"/>
  <c r="AJ1787" i="13"/>
  <c r="AL1787" i="13" s="1"/>
  <c r="AJ1795" i="13"/>
  <c r="AL1795" i="13" s="1"/>
  <c r="AJ1901" i="13"/>
  <c r="AL1901" i="13" s="1"/>
  <c r="AJ2035" i="13"/>
  <c r="AL2035" i="13" s="1"/>
  <c r="AL683" i="13"/>
  <c r="AL719" i="13"/>
  <c r="AL753" i="13"/>
  <c r="AJ671" i="13"/>
  <c r="AL671" i="13" s="1"/>
  <c r="AJ680" i="13"/>
  <c r="AJ690" i="13"/>
  <c r="AJ703" i="13"/>
  <c r="AL703" i="13" s="1"/>
  <c r="AL707" i="13"/>
  <c r="AJ714" i="13"/>
  <c r="AL714" i="13" s="1"/>
  <c r="AL726" i="13"/>
  <c r="AL729" i="13"/>
  <c r="AL733" i="13"/>
  <c r="AL747" i="13"/>
  <c r="AJ750" i="13"/>
  <c r="AL750" i="13"/>
  <c r="AJ770" i="13"/>
  <c r="AL770" i="13" s="1"/>
  <c r="AL775" i="13"/>
  <c r="AJ778" i="13"/>
  <c r="AL778" i="13" s="1"/>
  <c r="AJ785" i="13"/>
  <c r="AJ788" i="13"/>
  <c r="AL788" i="13"/>
  <c r="AL792" i="13"/>
  <c r="AJ806" i="13"/>
  <c r="AL806" i="13" s="1"/>
  <c r="AJ816" i="13"/>
  <c r="AL816" i="13" s="1"/>
  <c r="AJ824" i="13"/>
  <c r="AL824" i="13" s="1"/>
  <c r="AJ831" i="13"/>
  <c r="AL831" i="13" s="1"/>
  <c r="AJ849" i="13"/>
  <c r="AL849" i="13"/>
  <c r="AJ860" i="13"/>
  <c r="AL860" i="13" s="1"/>
  <c r="AJ863" i="13"/>
  <c r="AJ896" i="13"/>
  <c r="AJ909" i="13"/>
  <c r="AL909" i="13"/>
  <c r="AJ965" i="13"/>
  <c r="AL965" i="13" s="1"/>
  <c r="AJ1010" i="13"/>
  <c r="AJ1027" i="13"/>
  <c r="AL1027" i="13" s="1"/>
  <c r="AJ1061" i="13"/>
  <c r="AL1061" i="13" s="1"/>
  <c r="AJ1065" i="13"/>
  <c r="AL1065" i="13" s="1"/>
  <c r="AL1072" i="13"/>
  <c r="AJ1079" i="13"/>
  <c r="AL1079" i="13" s="1"/>
  <c r="AJ1098" i="13"/>
  <c r="AL1098" i="13" s="1"/>
  <c r="AJ1104" i="13"/>
  <c r="AL1104" i="13" s="1"/>
  <c r="AJ1130" i="13"/>
  <c r="AL1130" i="13" s="1"/>
  <c r="AJ1150" i="13"/>
  <c r="AL1150" i="13" s="1"/>
  <c r="AJ1168" i="13"/>
  <c r="AL1168" i="13" s="1"/>
  <c r="AJ1174" i="13"/>
  <c r="AL1174" i="13" s="1"/>
  <c r="AJ1199" i="13"/>
  <c r="AL1199" i="13" s="1"/>
  <c r="AJ1211" i="13"/>
  <c r="AL1211" i="13" s="1"/>
  <c r="AJ1230" i="13"/>
  <c r="AL1230" i="13" s="1"/>
  <c r="AJ1237" i="13"/>
  <c r="AL1237" i="13"/>
  <c r="AJ1248" i="13"/>
  <c r="AJ1251" i="13"/>
  <c r="AL1251" i="13" s="1"/>
  <c r="AJ1255" i="13"/>
  <c r="AL1255" i="13" s="1"/>
  <c r="AJ1268" i="13"/>
  <c r="AL1268" i="13" s="1"/>
  <c r="AJ1297" i="13"/>
  <c r="AL1297" i="13" s="1"/>
  <c r="AJ1309" i="13"/>
  <c r="AL1309" i="13" s="1"/>
  <c r="AJ1316" i="13"/>
  <c r="AL1316" i="13" s="1"/>
  <c r="AJ1324" i="13"/>
  <c r="AL1324" i="13" s="1"/>
  <c r="AJ1343" i="13"/>
  <c r="AL1343" i="13" s="1"/>
  <c r="AJ1357" i="13"/>
  <c r="AL1357" i="13" s="1"/>
  <c r="AJ1370" i="13"/>
  <c r="AL1370" i="13" s="1"/>
  <c r="AJ1380" i="13"/>
  <c r="AL1380" i="13" s="1"/>
  <c r="AJ1388" i="13"/>
  <c r="AL1388" i="13" s="1"/>
  <c r="AJ1420" i="13"/>
  <c r="AL1420" i="13" s="1"/>
  <c r="AJ1442" i="13"/>
  <c r="AL1442" i="13" s="1"/>
  <c r="AJ1447" i="13"/>
  <c r="AL1447" i="13" s="1"/>
  <c r="AJ1455" i="13"/>
  <c r="AL1455" i="13" s="1"/>
  <c r="AJ1462" i="13"/>
  <c r="AL1462" i="13" s="1"/>
  <c r="AJ1475" i="13"/>
  <c r="AL1475" i="13" s="1"/>
  <c r="AJ1479" i="13"/>
  <c r="AL1479" i="13" s="1"/>
  <c r="AL1489" i="13"/>
  <c r="AJ1519" i="13"/>
  <c r="AL1519" i="13"/>
  <c r="AJ1531" i="13"/>
  <c r="AL1531" i="13" s="1"/>
  <c r="AL1568" i="13"/>
  <c r="AJ1572" i="13"/>
  <c r="AL1572" i="13" s="1"/>
  <c r="AJ1595" i="13"/>
  <c r="AL1595" i="13"/>
  <c r="AJ1694" i="13"/>
  <c r="AL1694" i="13" s="1"/>
  <c r="AJ1767" i="13"/>
  <c r="AJ1893" i="13"/>
  <c r="AL1893" i="13"/>
  <c r="AJ1929" i="13"/>
  <c r="AL1929" i="13" s="1"/>
  <c r="AJ1964" i="13"/>
  <c r="AL1964" i="13" s="1"/>
  <c r="AJ1977" i="13"/>
  <c r="AL1977" i="13" s="1"/>
  <c r="AJ1981" i="13"/>
  <c r="AL1981" i="13" s="1"/>
  <c r="AJ2012" i="13"/>
  <c r="AL2012" i="13" s="1"/>
  <c r="AL651" i="13"/>
  <c r="AL755" i="13"/>
  <c r="AJ648" i="13"/>
  <c r="AL648" i="13" s="1"/>
  <c r="AJ652" i="13"/>
  <c r="AL652" i="13" s="1"/>
  <c r="AJ656" i="13"/>
  <c r="AL656" i="13" s="1"/>
  <c r="AJ659" i="13"/>
  <c r="AL659" i="13" s="1"/>
  <c r="AJ684" i="13"/>
  <c r="AL684" i="13" s="1"/>
  <c r="AJ696" i="13"/>
  <c r="AL696" i="13" s="1"/>
  <c r="AJ707" i="13"/>
  <c r="AJ722" i="13"/>
  <c r="AL722" i="13" s="1"/>
  <c r="AJ726" i="13"/>
  <c r="AJ747" i="13"/>
  <c r="AJ759" i="13"/>
  <c r="AL759" i="13" s="1"/>
  <c r="AJ763" i="13"/>
  <c r="AL763" i="13"/>
  <c r="AL782" i="13"/>
  <c r="AJ793" i="13"/>
  <c r="AJ800" i="13"/>
  <c r="AL803" i="13"/>
  <c r="AJ813" i="13"/>
  <c r="AL813" i="13" s="1"/>
  <c r="AJ828" i="13"/>
  <c r="AL828" i="13" s="1"/>
  <c r="AJ835" i="13"/>
  <c r="AL835" i="13" s="1"/>
  <c r="AJ839" i="13"/>
  <c r="AL839" i="13" s="1"/>
  <c r="AJ856" i="13"/>
  <c r="AL856" i="13" s="1"/>
  <c r="AJ868" i="13"/>
  <c r="AL868" i="13"/>
  <c r="AJ884" i="13"/>
  <c r="AL884" i="13" s="1"/>
  <c r="AJ892" i="13"/>
  <c r="AL892" i="13" s="1"/>
  <c r="AL896" i="13"/>
  <c r="AJ899" i="13"/>
  <c r="AL899" i="13"/>
  <c r="AJ903" i="13"/>
  <c r="AL903" i="13" s="1"/>
  <c r="AJ937" i="13"/>
  <c r="AL937" i="13" s="1"/>
  <c r="AJ944" i="13"/>
  <c r="AL944" i="13" s="1"/>
  <c r="AJ955" i="13"/>
  <c r="AL955" i="13"/>
  <c r="AL959" i="13"/>
  <c r="AJ962" i="13"/>
  <c r="AL962" i="13" s="1"/>
  <c r="AJ966" i="13"/>
  <c r="AL966" i="13" s="1"/>
  <c r="AJ972" i="13"/>
  <c r="AL972" i="13" s="1"/>
  <c r="AJ987" i="13"/>
  <c r="AL987" i="13" s="1"/>
  <c r="AJ1000" i="13"/>
  <c r="AL1000" i="13"/>
  <c r="AJ1006" i="13"/>
  <c r="AL1006" i="13" s="1"/>
  <c r="AL1010" i="13"/>
  <c r="AJ1023" i="13"/>
  <c r="AL1023" i="13" s="1"/>
  <c r="AJ1030" i="13"/>
  <c r="AL1030" i="13"/>
  <c r="AJ1043" i="13"/>
  <c r="AL1043" i="13" s="1"/>
  <c r="AJ1069" i="13"/>
  <c r="AL1069" i="13"/>
  <c r="AJ1075" i="13"/>
  <c r="AL1075" i="13"/>
  <c r="AJ1093" i="13"/>
  <c r="AL1093" i="13" s="1"/>
  <c r="AJ1101" i="13"/>
  <c r="AL1101" i="13" s="1"/>
  <c r="AJ1106" i="13"/>
  <c r="AL1106" i="13" s="1"/>
  <c r="AJ1113" i="13"/>
  <c r="AL1113" i="13"/>
  <c r="AJ1137" i="13"/>
  <c r="AL1137" i="13" s="1"/>
  <c r="AJ1143" i="13"/>
  <c r="AL1143" i="13"/>
  <c r="AJ1164" i="13"/>
  <c r="AL1164" i="13" s="1"/>
  <c r="AJ1171" i="13"/>
  <c r="AL1171" i="13"/>
  <c r="AJ1176" i="13"/>
  <c r="AL1176" i="13" s="1"/>
  <c r="AJ1182" i="13"/>
  <c r="AL1182" i="13"/>
  <c r="AJ1207" i="13"/>
  <c r="AL1207" i="13" s="1"/>
  <c r="AJ1215" i="13"/>
  <c r="AL1215" i="13"/>
  <c r="AJ1238" i="13"/>
  <c r="AL1238" i="13" s="1"/>
  <c r="AJ1244" i="13"/>
  <c r="AL1244" i="13" s="1"/>
  <c r="AJ1332" i="13"/>
  <c r="AL1332" i="13" s="1"/>
  <c r="AJ1340" i="13"/>
  <c r="AL1340" i="13"/>
  <c r="AJ1347" i="13"/>
  <c r="AL1347" i="13" s="1"/>
  <c r="AJ1354" i="13"/>
  <c r="AL1354" i="13" s="1"/>
  <c r="AJ1377" i="13"/>
  <c r="AL1377" i="13" s="1"/>
  <c r="AJ1409" i="13"/>
  <c r="AL1409" i="13"/>
  <c r="AJ1416" i="13"/>
  <c r="AL1416" i="13" s="1"/>
  <c r="AJ1423" i="13"/>
  <c r="AL1423" i="13" s="1"/>
  <c r="AL1427" i="13"/>
  <c r="AJ1452" i="13"/>
  <c r="AL1452" i="13"/>
  <c r="AL1466" i="13"/>
  <c r="AJ1516" i="13"/>
  <c r="AL1516" i="13"/>
  <c r="AJ1527" i="13"/>
  <c r="AL1527" i="13"/>
  <c r="AJ1535" i="13"/>
  <c r="AL1535" i="13" s="1"/>
  <c r="AJ1631" i="13"/>
  <c r="AL1631" i="13" s="1"/>
  <c r="AJ1680" i="13"/>
  <c r="AL1680" i="13" s="1"/>
  <c r="AJ1687" i="13"/>
  <c r="AL1687" i="13" s="1"/>
  <c r="AJ1724" i="13"/>
  <c r="AL1724" i="13" s="1"/>
  <c r="AJ1811" i="13"/>
  <c r="AL1811" i="13" s="1"/>
  <c r="AL1815" i="13"/>
  <c r="AJ1815" i="13"/>
  <c r="AJ1885" i="13"/>
  <c r="AL1885" i="13" s="1"/>
  <c r="AJ1957" i="13"/>
  <c r="AL1957" i="13" s="1"/>
  <c r="AJ2008" i="13"/>
  <c r="AL2008" i="13" s="1"/>
  <c r="AJ654" i="13"/>
  <c r="AL654" i="13" s="1"/>
  <c r="AJ664" i="13"/>
  <c r="AL664" i="13" s="1"/>
  <c r="AJ674" i="13"/>
  <c r="AL674" i="13" s="1"/>
  <c r="AJ688" i="13"/>
  <c r="AL688" i="13" s="1"/>
  <c r="AJ698" i="13"/>
  <c r="AL701" i="13"/>
  <c r="AL734" i="13"/>
  <c r="AL737" i="13"/>
  <c r="AJ741" i="13"/>
  <c r="AJ751" i="13"/>
  <c r="AL751" i="13" s="1"/>
  <c r="AJ771" i="13"/>
  <c r="AL771" i="13" s="1"/>
  <c r="AJ783" i="13"/>
  <c r="AL786" i="13"/>
  <c r="AL793" i="13"/>
  <c r="AJ796" i="13"/>
  <c r="AL796" i="13"/>
  <c r="AL800" i="13"/>
  <c r="AJ817" i="13"/>
  <c r="AL817" i="13" s="1"/>
  <c r="AJ825" i="13"/>
  <c r="AL825" i="13" s="1"/>
  <c r="AJ832" i="13"/>
  <c r="AL832" i="13"/>
  <c r="AJ837" i="13"/>
  <c r="AL837" i="13" s="1"/>
  <c r="AJ844" i="13"/>
  <c r="AJ850" i="13"/>
  <c r="AL850" i="13"/>
  <c r="AJ861" i="13"/>
  <c r="AL861" i="13" s="1"/>
  <c r="AJ869" i="13"/>
  <c r="AL869" i="13" s="1"/>
  <c r="AJ873" i="13"/>
  <c r="AL873" i="13" s="1"/>
  <c r="AJ910" i="13"/>
  <c r="AL910" i="13" s="1"/>
  <c r="AJ916" i="13"/>
  <c r="AL916" i="13" s="1"/>
  <c r="AJ926" i="13"/>
  <c r="AL926" i="13" s="1"/>
  <c r="AJ942" i="13"/>
  <c r="AL942" i="13" s="1"/>
  <c r="AJ948" i="13"/>
  <c r="AL948" i="13" s="1"/>
  <c r="AJ952" i="13"/>
  <c r="AL952" i="13" s="1"/>
  <c r="AJ973" i="13"/>
  <c r="AL973" i="13" s="1"/>
  <c r="AJ976" i="13"/>
  <c r="AL976" i="13" s="1"/>
  <c r="AJ993" i="13"/>
  <c r="AL993" i="13" s="1"/>
  <c r="AJ1011" i="13"/>
  <c r="AJ1017" i="13"/>
  <c r="AL1017" i="13" s="1"/>
  <c r="AJ1020" i="13"/>
  <c r="AL1020" i="13" s="1"/>
  <c r="AJ1044" i="13"/>
  <c r="AL1044" i="13" s="1"/>
  <c r="AJ1048" i="13"/>
  <c r="AL1048" i="13" s="1"/>
  <c r="AJ1063" i="13"/>
  <c r="AL1063" i="13" s="1"/>
  <c r="AJ1080" i="13"/>
  <c r="AJ1086" i="13"/>
  <c r="AL1086" i="13" s="1"/>
  <c r="AJ1089" i="13"/>
  <c r="AL1089" i="13" s="1"/>
  <c r="AJ1114" i="13"/>
  <c r="AJ1117" i="13"/>
  <c r="AL1117" i="13" s="1"/>
  <c r="AJ1131" i="13"/>
  <c r="AJ1151" i="13"/>
  <c r="AL1151" i="13" s="1"/>
  <c r="AJ1157" i="13"/>
  <c r="AL1157" i="13" s="1"/>
  <c r="AJ1161" i="13"/>
  <c r="AL1161" i="13" s="1"/>
  <c r="AJ1183" i="13"/>
  <c r="AJ1186" i="13"/>
  <c r="AL1186" i="13" s="1"/>
  <c r="AJ1200" i="13"/>
  <c r="AL1200" i="13" s="1"/>
  <c r="AJ1212" i="13"/>
  <c r="AL1212" i="13" s="1"/>
  <c r="AJ1227" i="13"/>
  <c r="AL1227" i="13"/>
  <c r="AJ1231" i="13"/>
  <c r="AL1231" i="13" s="1"/>
  <c r="AJ1249" i="13"/>
  <c r="AL1249" i="13" s="1"/>
  <c r="AJ1252" i="13"/>
  <c r="AL1252" i="13" s="1"/>
  <c r="AJ1256" i="13"/>
  <c r="AJ1265" i="13"/>
  <c r="AL1265" i="13" s="1"/>
  <c r="AJ1272" i="13"/>
  <c r="AL1272" i="13" s="1"/>
  <c r="AJ1287" i="13"/>
  <c r="AL1287" i="13" s="1"/>
  <c r="AJ1298" i="13"/>
  <c r="AL1298" i="13" s="1"/>
  <c r="AJ1302" i="13"/>
  <c r="AL1302" i="13" s="1"/>
  <c r="AJ1310" i="13"/>
  <c r="AL1310" i="13" s="1"/>
  <c r="AJ1328" i="13"/>
  <c r="AL1328" i="13"/>
  <c r="AJ1351" i="13"/>
  <c r="AL1351" i="13" s="1"/>
  <c r="AJ1361" i="13"/>
  <c r="AJ1364" i="13"/>
  <c r="AL1364" i="13" s="1"/>
  <c r="AL1371" i="13"/>
  <c r="AJ1393" i="13"/>
  <c r="AL1393" i="13" s="1"/>
  <c r="AJ1396" i="13"/>
  <c r="AL1396" i="13" s="1"/>
  <c r="AJ1399" i="13"/>
  <c r="AL1399" i="13" s="1"/>
  <c r="AJ1406" i="13"/>
  <c r="AL1406" i="13"/>
  <c r="AL1413" i="13"/>
  <c r="AJ1428" i="13"/>
  <c r="AJ1435" i="13"/>
  <c r="AL1435" i="13" s="1"/>
  <c r="AJ1439" i="13"/>
  <c r="AL1439" i="13" s="1"/>
  <c r="AJ1443" i="13"/>
  <c r="AL1443" i="13" s="1"/>
  <c r="AJ1456" i="13"/>
  <c r="AL1456" i="13" s="1"/>
  <c r="AJ1463" i="13"/>
  <c r="AL1463" i="13"/>
  <c r="AJ1466" i="13"/>
  <c r="AJ1476" i="13"/>
  <c r="AL1476" i="13"/>
  <c r="AJ1490" i="13"/>
  <c r="AL1490" i="13" s="1"/>
  <c r="AL1520" i="13"/>
  <c r="AJ1628" i="13"/>
  <c r="AL1628" i="13" s="1"/>
  <c r="AJ1663" i="13"/>
  <c r="AL1663" i="13" s="1"/>
  <c r="AJ1672" i="13"/>
  <c r="AL1672" i="13" s="1"/>
  <c r="AJ1676" i="13"/>
  <c r="AL1676" i="13" s="1"/>
  <c r="AJ1684" i="13"/>
  <c r="AL1684" i="13" s="1"/>
  <c r="AL1754" i="13"/>
  <c r="AJ1761" i="13"/>
  <c r="AL1761" i="13" s="1"/>
  <c r="AJ1861" i="13"/>
  <c r="AJ1871" i="13"/>
  <c r="AJ1890" i="13"/>
  <c r="AL1890" i="13" s="1"/>
  <c r="AL1894" i="13"/>
  <c r="AJ1894" i="13"/>
  <c r="AL1926" i="13"/>
  <c r="AJ1926" i="13"/>
  <c r="AL1974" i="13"/>
  <c r="AJ1974" i="13"/>
  <c r="AJ2005" i="13"/>
  <c r="AL2005" i="13" s="1"/>
  <c r="AL2018" i="13"/>
  <c r="AL730" i="13"/>
  <c r="AJ1878" i="13"/>
  <c r="AL1878" i="13" s="1"/>
  <c r="AJ1906" i="13"/>
  <c r="AL1906" i="13" s="1"/>
  <c r="AJ1916" i="13"/>
  <c r="AL1916" i="13" s="1"/>
  <c r="AJ1946" i="13"/>
  <c r="AL1946" i="13" s="1"/>
  <c r="AJ1954" i="13"/>
  <c r="AL1954" i="13" s="1"/>
  <c r="AJ1958" i="13"/>
  <c r="AL1958" i="13" s="1"/>
  <c r="AJ1961" i="13"/>
  <c r="AL1961" i="13" s="1"/>
  <c r="AL1993" i="13"/>
  <c r="AJ1997" i="13"/>
  <c r="AL1997" i="13" s="1"/>
  <c r="AL2022" i="13"/>
  <c r="AJ2031" i="13"/>
  <c r="AL2031" i="13"/>
  <c r="AJ2038" i="13"/>
  <c r="AL2038" i="13" s="1"/>
  <c r="AJ2049" i="13"/>
  <c r="AL2049" i="13" s="1"/>
  <c r="AJ1524" i="13"/>
  <c r="AL1524" i="13"/>
  <c r="AJ1528" i="13"/>
  <c r="AL1528" i="13"/>
  <c r="AJ1539" i="13"/>
  <c r="AL1539" i="13" s="1"/>
  <c r="AL1589" i="13"/>
  <c r="AJ1592" i="13"/>
  <c r="AL1592" i="13" s="1"/>
  <c r="AJ1618" i="13"/>
  <c r="AL1618" i="13" s="1"/>
  <c r="AL1632" i="13"/>
  <c r="AL1638" i="13"/>
  <c r="AJ1645" i="13"/>
  <c r="AL1645" i="13"/>
  <c r="AJ1681" i="13"/>
  <c r="AL1681" i="13" s="1"/>
  <c r="AJ1691" i="13"/>
  <c r="AL1691" i="13" s="1"/>
  <c r="AJ1698" i="13"/>
  <c r="AL1698" i="13" s="1"/>
  <c r="AJ1729" i="13"/>
  <c r="AL1729" i="13" s="1"/>
  <c r="AJ1759" i="13"/>
  <c r="AJ1768" i="13"/>
  <c r="AL1768" i="13" s="1"/>
  <c r="AJ1777" i="13"/>
  <c r="AL1777" i="13" s="1"/>
  <c r="AJ1792" i="13"/>
  <c r="AL1792" i="13"/>
  <c r="AJ1819" i="13"/>
  <c r="AL1819" i="13" s="1"/>
  <c r="AJ1822" i="13"/>
  <c r="AL1822" i="13"/>
  <c r="AJ1862" i="13"/>
  <c r="AL1862" i="13" s="1"/>
  <c r="AJ1869" i="13"/>
  <c r="AL1869" i="13" s="1"/>
  <c r="AL1872" i="13"/>
  <c r="AJ1886" i="13"/>
  <c r="AL1886" i="13" s="1"/>
  <c r="AJ1910" i="13"/>
  <c r="AL1910" i="13" s="1"/>
  <c r="AJ1924" i="13"/>
  <c r="AL1924" i="13" s="1"/>
  <c r="AJ1933" i="13"/>
  <c r="AL1933" i="13"/>
  <c r="AJ1943" i="13"/>
  <c r="AL1943" i="13" s="1"/>
  <c r="AJ1955" i="13"/>
  <c r="AL1955" i="13" s="1"/>
  <c r="AJ1972" i="13"/>
  <c r="AL1972" i="13"/>
  <c r="AJ1978" i="13"/>
  <c r="AL1978" i="13" s="1"/>
  <c r="AJ1985" i="13"/>
  <c r="AJ2015" i="13"/>
  <c r="AL2015" i="13" s="1"/>
  <c r="AJ2032" i="13"/>
  <c r="AL2032" i="13" s="1"/>
  <c r="AJ2039" i="13"/>
  <c r="AL2039" i="13"/>
  <c r="AJ2046" i="13"/>
  <c r="AL2046" i="13"/>
  <c r="AL1532" i="13"/>
  <c r="AL1810" i="13"/>
  <c r="AJ1536" i="13"/>
  <c r="AL1536" i="13" s="1"/>
  <c r="AJ1551" i="13"/>
  <c r="AL1551" i="13" s="1"/>
  <c r="AL1555" i="13"/>
  <c r="AJ1559" i="13"/>
  <c r="AL1559" i="13" s="1"/>
  <c r="AJ1570" i="13"/>
  <c r="AL1570" i="13" s="1"/>
  <c r="AJ1573" i="13"/>
  <c r="AL1573" i="13" s="1"/>
  <c r="AJ1579" i="13"/>
  <c r="AL1579" i="13"/>
  <c r="AL1596" i="13"/>
  <c r="AJ1610" i="13"/>
  <c r="AL1610" i="13" s="1"/>
  <c r="AJ1615" i="13"/>
  <c r="AL1615" i="13" s="1"/>
  <c r="AJ1622" i="13"/>
  <c r="AL1622" i="13" s="1"/>
  <c r="AL1642" i="13"/>
  <c r="AJ1646" i="13"/>
  <c r="AL1646" i="13" s="1"/>
  <c r="AJ1673" i="13"/>
  <c r="AL1673" i="13" s="1"/>
  <c r="AJ1749" i="13"/>
  <c r="AL1749" i="13" s="1"/>
  <c r="AJ1756" i="13"/>
  <c r="AL1756" i="13" s="1"/>
  <c r="AL1759" i="13"/>
  <c r="AJ1788" i="13"/>
  <c r="AL1788" i="13" s="1"/>
  <c r="AJ1816" i="13"/>
  <c r="AL1816" i="13" s="1"/>
  <c r="AJ1859" i="13"/>
  <c r="AL1859" i="13"/>
  <c r="AL1866" i="13"/>
  <c r="AJ1873" i="13"/>
  <c r="AL1873" i="13" s="1"/>
  <c r="AJ1883" i="13"/>
  <c r="AL1883" i="13" s="1"/>
  <c r="AJ1887" i="13"/>
  <c r="AL1887" i="13" s="1"/>
  <c r="AJ1891" i="13"/>
  <c r="AL1891" i="13" s="1"/>
  <c r="AJ1907" i="13"/>
  <c r="AL1907" i="13" s="1"/>
  <c r="AJ1939" i="13"/>
  <c r="AL1939" i="13" s="1"/>
  <c r="AJ1947" i="13"/>
  <c r="AL1947" i="13" s="1"/>
  <c r="AJ1962" i="13"/>
  <c r="AJ1982" i="13"/>
  <c r="AL1982" i="13" s="1"/>
  <c r="AL1985" i="13"/>
  <c r="AJ1988" i="13"/>
  <c r="AL1988" i="13" s="1"/>
  <c r="AJ1991" i="13"/>
  <c r="AL1991" i="13" s="1"/>
  <c r="AL2026" i="13"/>
  <c r="AJ2043" i="13"/>
  <c r="AL2043" i="13"/>
  <c r="AL1540" i="13"/>
  <c r="AJ1563" i="13"/>
  <c r="AL1563" i="13" s="1"/>
  <c r="AJ1567" i="13"/>
  <c r="AL1567" i="13"/>
  <c r="AJ1583" i="13"/>
  <c r="AL1583" i="13" s="1"/>
  <c r="AJ1607" i="13"/>
  <c r="AL1607" i="13" s="1"/>
  <c r="AJ1665" i="13"/>
  <c r="AL1665" i="13" s="1"/>
  <c r="AJ1695" i="13"/>
  <c r="AL1695" i="13" s="1"/>
  <c r="AJ1718" i="13"/>
  <c r="AL1718" i="13" s="1"/>
  <c r="AJ1726" i="13"/>
  <c r="AL1726" i="13" s="1"/>
  <c r="AJ1746" i="13"/>
  <c r="AL1746" i="13"/>
  <c r="AL1753" i="13"/>
  <c r="AJ1770" i="13"/>
  <c r="AL1770" i="13" s="1"/>
  <c r="AJ1793" i="13"/>
  <c r="AL1793" i="13" s="1"/>
  <c r="AJ1803" i="13"/>
  <c r="AL1803" i="13" s="1"/>
  <c r="AJ1836" i="13"/>
  <c r="AL1836" i="13" s="1"/>
  <c r="AJ1895" i="13"/>
  <c r="AL1895" i="13" s="1"/>
  <c r="AJ1918" i="13"/>
  <c r="AL1918" i="13" s="1"/>
  <c r="AJ1934" i="13"/>
  <c r="AL1934" i="13"/>
  <c r="AJ1944" i="13"/>
  <c r="AL1944" i="13" s="1"/>
  <c r="AJ1952" i="13"/>
  <c r="AL1952" i="13" s="1"/>
  <c r="AJ2003" i="13"/>
  <c r="AL2003" i="13" s="1"/>
  <c r="AJ2020" i="13"/>
  <c r="AL2020" i="13" s="1"/>
  <c r="AJ2023" i="13"/>
  <c r="AL2023" i="13" s="1"/>
  <c r="AJ2026" i="13"/>
  <c r="AJ2029" i="13"/>
  <c r="AL2029" i="13" s="1"/>
  <c r="AL2033" i="13"/>
  <c r="AJ2036" i="13"/>
  <c r="AL2036" i="13" s="1"/>
  <c r="AJ2040" i="13"/>
  <c r="AL2040" i="13" s="1"/>
  <c r="AJ2047" i="13"/>
  <c r="AL2047" i="13"/>
  <c r="AJ1518" i="13"/>
  <c r="AL1518" i="13" s="1"/>
  <c r="AJ1529" i="13"/>
  <c r="AJ1533" i="13"/>
  <c r="AL1533" i="13" s="1"/>
  <c r="AJ1540" i="13"/>
  <c r="AJ1552" i="13"/>
  <c r="AL1552" i="13" s="1"/>
  <c r="AJ1560" i="13"/>
  <c r="AL1560" i="13" s="1"/>
  <c r="AL1574" i="13"/>
  <c r="AL1577" i="13"/>
  <c r="AJ1580" i="13"/>
  <c r="AL1580" i="13" s="1"/>
  <c r="AJ1593" i="13"/>
  <c r="AL1593" i="13" s="1"/>
  <c r="AL1597" i="13"/>
  <c r="AJ1611" i="13"/>
  <c r="AL1611" i="13" s="1"/>
  <c r="AJ1616" i="13"/>
  <c r="AL1616" i="13" s="1"/>
  <c r="AJ1633" i="13"/>
  <c r="AL1633" i="13"/>
  <c r="AJ1636" i="13"/>
  <c r="AL1636" i="13" s="1"/>
  <c r="AJ1639" i="13"/>
  <c r="AL1639" i="13" s="1"/>
  <c r="AJ1643" i="13"/>
  <c r="AL1643" i="13" s="1"/>
  <c r="AJ1650" i="13"/>
  <c r="AL1650" i="13" s="1"/>
  <c r="AJ1669" i="13"/>
  <c r="AL1669" i="13" s="1"/>
  <c r="AJ1674" i="13"/>
  <c r="AL1674" i="13" s="1"/>
  <c r="AJ1692" i="13"/>
  <c r="AL1692" i="13" s="1"/>
  <c r="AJ1699" i="13"/>
  <c r="AL1699" i="13" s="1"/>
  <c r="AJ1703" i="13"/>
  <c r="AL1703" i="13" s="1"/>
  <c r="AJ1722" i="13"/>
  <c r="AL1722" i="13" s="1"/>
  <c r="AJ1730" i="13"/>
  <c r="AL1730" i="13" s="1"/>
  <c r="AJ1741" i="13"/>
  <c r="AL1741" i="13" s="1"/>
  <c r="AL1750" i="13"/>
  <c r="AJ1753" i="13"/>
  <c r="AJ1760" i="13"/>
  <c r="AL1760" i="13" s="1"/>
  <c r="AJ1763" i="13"/>
  <c r="AL1763" i="13" s="1"/>
  <c r="AJ1766" i="13"/>
  <c r="AL1766" i="13" s="1"/>
  <c r="AJ1778" i="13"/>
  <c r="AL1778" i="13" s="1"/>
  <c r="AJ1781" i="13"/>
  <c r="AL1781" i="13" s="1"/>
  <c r="AJ1786" i="13"/>
  <c r="AL1786" i="13" s="1"/>
  <c r="AJ1789" i="13"/>
  <c r="AL1789" i="13" s="1"/>
  <c r="AJ1800" i="13"/>
  <c r="AL1800" i="13"/>
  <c r="AJ1813" i="13"/>
  <c r="AL1820" i="13"/>
  <c r="AJ1823" i="13"/>
  <c r="AL1823" i="13" s="1"/>
  <c r="AJ1833" i="13"/>
  <c r="AL1833" i="13" s="1"/>
  <c r="AJ1863" i="13"/>
  <c r="AL1863" i="13" s="1"/>
  <c r="AJ1892" i="13"/>
  <c r="AL1892" i="13" s="1"/>
  <c r="AJ1900" i="13"/>
  <c r="AL1900" i="13" s="1"/>
  <c r="AJ1908" i="13"/>
  <c r="AL1908" i="13" s="1"/>
  <c r="AJ1922" i="13"/>
  <c r="AL1922" i="13"/>
  <c r="AJ1925" i="13"/>
  <c r="AL1925" i="13" s="1"/>
  <c r="AJ1928" i="13"/>
  <c r="AL1928" i="13" s="1"/>
  <c r="AJ1931" i="13"/>
  <c r="AL1931" i="13" s="1"/>
  <c r="AJ1948" i="13"/>
  <c r="AL1948" i="13" s="1"/>
  <c r="AJ1956" i="13"/>
  <c r="AL1956" i="13" s="1"/>
  <c r="AJ1963" i="13"/>
  <c r="AL1963" i="13" s="1"/>
  <c r="AJ1970" i="13"/>
  <c r="AL1970" i="13" s="1"/>
  <c r="AJ1973" i="13"/>
  <c r="AJ1976" i="13"/>
  <c r="AL1976" i="13" s="1"/>
  <c r="AJ1979" i="13"/>
  <c r="AL1979" i="13" s="1"/>
  <c r="AJ1983" i="13"/>
  <c r="AL1983" i="13" s="1"/>
  <c r="AL1992" i="13"/>
  <c r="AJ1999" i="13"/>
  <c r="AL1999" i="13" s="1"/>
  <c r="AJ2013" i="13"/>
  <c r="AL2013" i="13" s="1"/>
  <c r="AJ2017" i="13"/>
  <c r="AJ2021" i="13"/>
  <c r="AL2021" i="13" s="1"/>
  <c r="AJ1522" i="13"/>
  <c r="AL1522" i="13"/>
  <c r="AJ1526" i="13"/>
  <c r="AL1526" i="13" s="1"/>
  <c r="AJ1545" i="13"/>
  <c r="AL1545" i="13" s="1"/>
  <c r="AJ1548" i="13"/>
  <c r="AL1548" i="13" s="1"/>
  <c r="AJ1556" i="13"/>
  <c r="AL1556" i="13" s="1"/>
  <c r="AJ1561" i="13"/>
  <c r="AL1561" i="13" s="1"/>
  <c r="AJ1568" i="13"/>
  <c r="AJ1584" i="13"/>
  <c r="AL1584" i="13"/>
  <c r="AJ1604" i="13"/>
  <c r="AL1604" i="13" s="1"/>
  <c r="AJ1640" i="13"/>
  <c r="AL1640" i="13" s="1"/>
  <c r="AJ1647" i="13"/>
  <c r="AL1647" i="13" s="1"/>
  <c r="AJ1654" i="13"/>
  <c r="AL1654" i="13" s="1"/>
  <c r="AJ1666" i="13"/>
  <c r="AL1666" i="13" s="1"/>
  <c r="AJ1679" i="13"/>
  <c r="AL1679" i="13" s="1"/>
  <c r="AJ1689" i="13"/>
  <c r="AL1689" i="13"/>
  <c r="AJ1700" i="13"/>
  <c r="AJ1719" i="13"/>
  <c r="AL1719" i="13" s="1"/>
  <c r="AJ1727" i="13"/>
  <c r="AL1727" i="13" s="1"/>
  <c r="AJ1734" i="13"/>
  <c r="AL1734" i="13" s="1"/>
  <c r="AL1744" i="13"/>
  <c r="AJ1782" i="13"/>
  <c r="AL1782" i="13" s="1"/>
  <c r="AJ1797" i="13"/>
  <c r="AL1797" i="13" s="1"/>
  <c r="AL1817" i="13"/>
  <c r="AJ1830" i="13"/>
  <c r="AL1830" i="13" s="1"/>
  <c r="AJ1850" i="13"/>
  <c r="AL1850" i="13" s="1"/>
  <c r="AJ1854" i="13"/>
  <c r="AL1854" i="13" s="1"/>
  <c r="AJ1857" i="13"/>
  <c r="AL1857" i="13" s="1"/>
  <c r="AJ1864" i="13"/>
  <c r="AL1864" i="13" s="1"/>
  <c r="AL1867" i="13"/>
  <c r="AL1880" i="13"/>
  <c r="AJ1897" i="13"/>
  <c r="AL1897" i="13" s="1"/>
  <c r="AJ1905" i="13"/>
  <c r="AL1905" i="13"/>
  <c r="AJ1919" i="13"/>
  <c r="AL1919" i="13" s="1"/>
  <c r="AJ1945" i="13"/>
  <c r="AL1945" i="13" s="1"/>
  <c r="AJ1949" i="13"/>
  <c r="AL1949" i="13" s="1"/>
  <c r="AJ1953" i="13"/>
  <c r="AL1953" i="13" s="1"/>
  <c r="AJ1960" i="13"/>
  <c r="AL1960" i="13" s="1"/>
  <c r="AJ1996" i="13"/>
  <c r="AL1996" i="13" s="1"/>
  <c r="AJ2000" i="13"/>
  <c r="AL2000" i="13" s="1"/>
  <c r="AL2007" i="13"/>
  <c r="AJ2018" i="13"/>
  <c r="AJ2024" i="13"/>
  <c r="AL2024" i="13" s="1"/>
  <c r="AJ2027" i="13"/>
  <c r="AL2027" i="13" s="1"/>
  <c r="AJ2030" i="13"/>
  <c r="AL2030" i="13" s="1"/>
  <c r="AJ2037" i="13"/>
  <c r="AL2037" i="13" s="1"/>
  <c r="AJ364" i="13"/>
  <c r="AL364" i="13" s="1"/>
  <c r="AJ374" i="13"/>
  <c r="AL374" i="13" s="1"/>
  <c r="AJ398" i="13"/>
  <c r="AL398" i="13" s="1"/>
  <c r="AJ407" i="13"/>
  <c r="AL407" i="13" s="1"/>
  <c r="AJ433" i="13"/>
  <c r="AL433" i="13" s="1"/>
  <c r="AJ443" i="13"/>
  <c r="AL443" i="13" s="1"/>
  <c r="AJ466" i="13"/>
  <c r="AL466" i="13" s="1"/>
  <c r="AJ478" i="13"/>
  <c r="AL478" i="13" s="1"/>
  <c r="AJ503" i="13"/>
  <c r="AJ512" i="13"/>
  <c r="AL512" i="13" s="1"/>
  <c r="AJ537" i="13"/>
  <c r="AJ548" i="13"/>
  <c r="AJ571" i="13"/>
  <c r="AL571" i="13" s="1"/>
  <c r="AJ580" i="13"/>
  <c r="AL580" i="13" s="1"/>
  <c r="AJ720" i="13"/>
  <c r="AJ774" i="13"/>
  <c r="AJ789" i="13"/>
  <c r="AL789" i="13" s="1"/>
  <c r="AJ843" i="13"/>
  <c r="AJ858" i="13"/>
  <c r="AL858" i="13" s="1"/>
  <c r="AJ911" i="13"/>
  <c r="AL911" i="13" s="1"/>
  <c r="AJ929" i="13"/>
  <c r="AL929" i="13" s="1"/>
  <c r="AJ1333" i="13"/>
  <c r="AL1333" i="13" s="1"/>
  <c r="AJ721" i="13"/>
  <c r="AL721" i="13" s="1"/>
  <c r="AJ737" i="13"/>
  <c r="AJ790" i="13"/>
  <c r="AJ805" i="13"/>
  <c r="AJ859" i="13"/>
  <c r="AL859" i="13" s="1"/>
  <c r="AJ876" i="13"/>
  <c r="AJ930" i="13"/>
  <c r="AL930" i="13" s="1"/>
  <c r="AJ946" i="13"/>
  <c r="AL946" i="13" s="1"/>
  <c r="AJ963" i="13"/>
  <c r="AL963" i="13" s="1"/>
  <c r="AJ980" i="13"/>
  <c r="AL980" i="13" s="1"/>
  <c r="AJ998" i="13"/>
  <c r="AL998" i="13" s="1"/>
  <c r="AJ1015" i="13"/>
  <c r="AL1015" i="13" s="1"/>
  <c r="AJ1031" i="13"/>
  <c r="AL1031" i="13" s="1"/>
  <c r="AJ1051" i="13"/>
  <c r="AL1051" i="13" s="1"/>
  <c r="AJ1068" i="13"/>
  <c r="AJ1084" i="13"/>
  <c r="AL1084" i="13" s="1"/>
  <c r="AJ1102" i="13"/>
  <c r="AJ1120" i="13"/>
  <c r="AL1120" i="13" s="1"/>
  <c r="AJ1136" i="13"/>
  <c r="AL1136" i="13" s="1"/>
  <c r="AJ1155" i="13"/>
  <c r="AL1155" i="13" s="1"/>
  <c r="AJ1172" i="13"/>
  <c r="AL1172" i="13" s="1"/>
  <c r="AJ1189" i="13"/>
  <c r="AL1189" i="13" s="1"/>
  <c r="AJ1206" i="13"/>
  <c r="AL1206" i="13" s="1"/>
  <c r="AJ1277" i="13"/>
  <c r="AL1277" i="13" s="1"/>
  <c r="AJ1378" i="13"/>
  <c r="AL1378" i="13" s="1"/>
  <c r="AJ1274" i="13"/>
  <c r="AL1274" i="13" s="1"/>
  <c r="AJ1305" i="13"/>
  <c r="AL1305" i="13" s="1"/>
  <c r="AJ729" i="13"/>
  <c r="AJ782" i="13"/>
  <c r="AJ797" i="13"/>
  <c r="AL797" i="13" s="1"/>
  <c r="AJ851" i="13"/>
  <c r="AL851" i="13" s="1"/>
  <c r="AJ867" i="13"/>
  <c r="AL867" i="13" s="1"/>
  <c r="AJ919" i="13"/>
  <c r="AL919" i="13" s="1"/>
  <c r="AJ938" i="13"/>
  <c r="AL938" i="13" s="1"/>
  <c r="AJ1209" i="13"/>
  <c r="AL1209" i="13" s="1"/>
  <c r="AJ1280" i="13"/>
  <c r="AL1280" i="13" s="1"/>
  <c r="AJ1319" i="13"/>
  <c r="AL1319" i="13" s="1"/>
  <c r="AJ1322" i="13"/>
  <c r="AL1322" i="13" s="1"/>
  <c r="AJ1336" i="13"/>
  <c r="AL1336" i="13" s="1"/>
  <c r="AJ1374" i="13"/>
  <c r="AL1374" i="13" s="1"/>
  <c r="AJ1412" i="13"/>
  <c r="AL1412" i="13" s="1"/>
  <c r="AJ1480" i="13"/>
  <c r="AL1480" i="13" s="1"/>
  <c r="AJ1613" i="13"/>
  <c r="AL1613" i="13" s="1"/>
  <c r="AJ1682" i="13"/>
  <c r="AL1682" i="13" s="1"/>
  <c r="AJ1585" i="13"/>
  <c r="AJ1247" i="13"/>
  <c r="AL1247" i="13" s="1"/>
  <c r="AJ1271" i="13"/>
  <c r="AL1271" i="13" s="1"/>
  <c r="AJ1358" i="13"/>
  <c r="AL1358" i="13" s="1"/>
  <c r="AJ1390" i="13"/>
  <c r="AL1390" i="13" s="1"/>
  <c r="AJ1426" i="13"/>
  <c r="AL1426" i="13" s="1"/>
  <c r="AJ1440" i="13"/>
  <c r="AL1440" i="13" s="1"/>
  <c r="AJ1508" i="13"/>
  <c r="AL1508" i="13" s="1"/>
  <c r="AJ1530" i="13"/>
  <c r="AL1530" i="13" s="1"/>
  <c r="AJ1582" i="13"/>
  <c r="AL1582" i="13" s="1"/>
  <c r="AJ1606" i="13"/>
  <c r="AL1606" i="13" s="1"/>
  <c r="AJ1651" i="13"/>
  <c r="AL1651" i="13" s="1"/>
  <c r="AJ1675" i="13"/>
  <c r="AL1675" i="13" s="1"/>
  <c r="AJ1731" i="13"/>
  <c r="AL1731" i="13" s="1"/>
  <c r="AJ1902" i="13"/>
  <c r="AL1902" i="13" s="1"/>
  <c r="AJ1219" i="13"/>
  <c r="AL1219" i="13" s="1"/>
  <c r="AJ1266" i="13"/>
  <c r="AL1266" i="13" s="1"/>
  <c r="AJ1289" i="13"/>
  <c r="AL1289" i="13" s="1"/>
  <c r="AJ1427" i="13"/>
  <c r="AJ1459" i="13"/>
  <c r="AL1459" i="13" s="1"/>
  <c r="AJ1502" i="13"/>
  <c r="AL1502" i="13" s="1"/>
  <c r="AJ1619" i="13"/>
  <c r="AL1619" i="13" s="1"/>
  <c r="AJ1899" i="13"/>
  <c r="AL1899" i="13" s="1"/>
  <c r="AJ1921" i="13"/>
  <c r="AL1921" i="13" s="1"/>
  <c r="AJ2045" i="13"/>
  <c r="AL2045" i="13" s="1"/>
  <c r="AJ1346" i="13"/>
  <c r="AL1346" i="13" s="1"/>
  <c r="AJ1349" i="13"/>
  <c r="AL1349" i="13" s="1"/>
  <c r="AJ1381" i="13"/>
  <c r="AL1381" i="13" s="1"/>
  <c r="AJ1384" i="13"/>
  <c r="AL1384" i="13" s="1"/>
  <c r="AJ1415" i="13"/>
  <c r="AJ1418" i="13"/>
  <c r="AL1418" i="13" s="1"/>
  <c r="AJ1450" i="13"/>
  <c r="AL1450" i="13" s="1"/>
  <c r="AJ1454" i="13"/>
  <c r="AL1454" i="13" s="1"/>
  <c r="AJ1483" i="13"/>
  <c r="AL1483" i="13" s="1"/>
  <c r="AJ1489" i="13"/>
  <c r="AJ1511" i="13"/>
  <c r="AL1511" i="13" s="1"/>
  <c r="AJ1588" i="13"/>
  <c r="AL1588" i="13" s="1"/>
  <c r="AJ1591" i="13"/>
  <c r="AL1591" i="13" s="1"/>
  <c r="AJ1658" i="13"/>
  <c r="AL1658" i="13" s="1"/>
  <c r="AJ1661" i="13"/>
  <c r="AL1661" i="13" s="1"/>
  <c r="AJ1685" i="13"/>
  <c r="AL1685" i="13" s="1"/>
  <c r="AJ1688" i="13"/>
  <c r="AL1688" i="13" s="1"/>
  <c r="AJ1709" i="13"/>
  <c r="AL1709" i="13" s="1"/>
  <c r="AJ1715" i="13"/>
  <c r="AL1715" i="13" s="1"/>
  <c r="AJ1737" i="13"/>
  <c r="AL1737" i="13" s="1"/>
  <c r="AJ1762" i="13"/>
  <c r="AL1762" i="13" s="1"/>
  <c r="AJ1875" i="13"/>
  <c r="AL1875" i="13" s="1"/>
  <c r="AJ1927" i="13"/>
  <c r="AL1927" i="13" s="1"/>
  <c r="AJ1930" i="13"/>
  <c r="AL1930" i="13" s="1"/>
  <c r="AJ2006" i="13"/>
  <c r="AJ2010" i="13"/>
  <c r="AL2010" i="13" s="1"/>
  <c r="AJ1554" i="13"/>
  <c r="AJ1558" i="13"/>
  <c r="AL1558" i="13" s="1"/>
  <c r="AJ1503" i="13"/>
  <c r="AL1503" i="13" s="1"/>
  <c r="AJ1506" i="13"/>
  <c r="AL1506" i="13" s="1"/>
  <c r="AJ1649" i="13"/>
  <c r="AL1649" i="13" s="1"/>
  <c r="AJ1652" i="13"/>
  <c r="AL1652" i="13" s="1"/>
  <c r="AJ1701" i="13"/>
  <c r="AL1701" i="13" s="1"/>
  <c r="AJ1704" i="13"/>
  <c r="AL1704" i="13" s="1"/>
  <c r="AJ1754" i="13"/>
  <c r="AJ1757" i="13"/>
  <c r="AL1757" i="13" s="1"/>
  <c r="AJ1780" i="13"/>
  <c r="AJ1784" i="13"/>
  <c r="AL1784" i="13" s="1"/>
  <c r="AJ1814" i="13"/>
  <c r="AL1814" i="13" s="1"/>
  <c r="AJ1817" i="13"/>
  <c r="AJ1867" i="13"/>
  <c r="AJ1870" i="13"/>
  <c r="AL1870" i="13" s="1"/>
  <c r="AJ2048" i="13"/>
  <c r="AL2048" i="13" s="1"/>
  <c r="AJ1520" i="13"/>
  <c r="AJ1523" i="13"/>
  <c r="AL1523" i="13" s="1"/>
  <c r="AJ1596" i="13"/>
  <c r="AJ1602" i="13"/>
  <c r="AL1602" i="13" s="1"/>
  <c r="AJ1667" i="13"/>
  <c r="AJ1671" i="13"/>
  <c r="AL1671" i="13" s="1"/>
  <c r="AJ1693" i="13"/>
  <c r="AL1693" i="13" s="1"/>
  <c r="AJ1696" i="13"/>
  <c r="AL1696" i="13" s="1"/>
  <c r="AJ1720" i="13"/>
  <c r="AL1720" i="13" s="1"/>
  <c r="AJ1723" i="13"/>
  <c r="AL1723" i="13" s="1"/>
  <c r="AJ1771" i="13"/>
  <c r="AL1771" i="13" s="1"/>
  <c r="AJ1774" i="13"/>
  <c r="AL1774" i="13" s="1"/>
  <c r="AJ1806" i="13"/>
  <c r="AL1806" i="13" s="1"/>
  <c r="AJ1809" i="13"/>
  <c r="AL1809" i="13" s="1"/>
  <c r="AJ1884" i="13"/>
  <c r="AL1884" i="13" s="1"/>
  <c r="AJ1911" i="13"/>
  <c r="AL1911" i="13" s="1"/>
  <c r="AJ1914" i="13"/>
  <c r="AL1914" i="13" s="1"/>
  <c r="AJ1935" i="13"/>
  <c r="AL1935" i="13" s="1"/>
  <c r="AA74" i="13"/>
  <c r="AC74" i="13"/>
  <c r="AB77" i="13"/>
  <c r="AB66" i="13"/>
  <c r="AB75" i="13"/>
  <c r="AA67" i="13"/>
  <c r="AB73" i="13"/>
  <c r="AA76" i="13"/>
  <c r="AC78" i="13"/>
  <c r="AB81" i="13"/>
  <c r="AA84" i="13"/>
  <c r="AC86" i="13"/>
  <c r="AB76" i="13"/>
  <c r="AA79" i="13"/>
  <c r="AC81" i="13"/>
  <c r="AB84" i="13"/>
  <c r="AA87" i="13"/>
  <c r="AC55" i="13"/>
  <c r="AC76" i="13"/>
  <c r="AB79" i="13"/>
  <c r="AA82" i="13"/>
  <c r="AC84" i="13"/>
  <c r="AB87" i="13"/>
  <c r="AB56" i="13"/>
  <c r="AB74" i="13"/>
  <c r="AA77" i="13"/>
  <c r="AC79" i="13"/>
  <c r="AB82" i="13"/>
  <c r="AA85" i="13"/>
  <c r="AC87" i="13"/>
  <c r="AB58" i="13"/>
  <c r="AA72" i="13"/>
  <c r="AA75" i="13"/>
  <c r="AC77" i="13"/>
  <c r="AB80" i="13"/>
  <c r="AA83" i="13"/>
  <c r="AC85" i="13"/>
  <c r="AA78" i="13"/>
  <c r="AC80" i="13"/>
  <c r="AB78" i="13"/>
  <c r="AA81" i="13"/>
  <c r="AC83" i="13"/>
  <c r="AB86" i="13"/>
  <c r="AB31" i="13"/>
  <c r="AC30" i="13"/>
  <c r="AC29" i="13"/>
  <c r="AA31" i="13"/>
  <c r="AA80" i="13"/>
  <c r="AC82" i="13"/>
  <c r="AB85" i="13"/>
  <c r="AB53" i="13"/>
  <c r="AA56" i="13"/>
  <c r="AC58" i="13"/>
  <c r="AB61" i="13"/>
  <c r="AA64" i="13"/>
  <c r="AC66" i="13"/>
  <c r="AA86" i="13"/>
  <c r="AB83" i="13"/>
  <c r="AA54" i="13"/>
  <c r="AC56" i="13"/>
  <c r="AB59" i="13"/>
  <c r="AA62" i="13"/>
  <c r="AC64" i="13"/>
  <c r="AB67" i="13"/>
  <c r="AA73" i="13"/>
  <c r="AC75" i="13"/>
  <c r="AB54" i="13"/>
  <c r="AA57" i="13"/>
  <c r="AC59" i="13"/>
  <c r="AB62" i="13"/>
  <c r="AA65" i="13"/>
  <c r="AC67" i="13"/>
  <c r="AC54" i="13"/>
  <c r="AB57" i="13"/>
  <c r="AA60" i="13"/>
  <c r="AC62" i="13"/>
  <c r="AB65" i="13"/>
  <c r="AA68" i="13"/>
  <c r="AA55" i="13"/>
  <c r="AC57" i="13"/>
  <c r="AB60" i="13"/>
  <c r="AA63" i="13"/>
  <c r="AC65" i="13"/>
  <c r="AB68" i="13"/>
  <c r="AB55" i="13"/>
  <c r="AA58" i="13"/>
  <c r="AC60" i="13"/>
  <c r="AB63" i="13"/>
  <c r="AA66" i="13"/>
  <c r="AC68" i="13"/>
  <c r="V74" i="13"/>
  <c r="X74" i="13"/>
  <c r="W77" i="13"/>
  <c r="W74" i="13"/>
  <c r="W75" i="13"/>
  <c r="V78" i="13"/>
  <c r="W83" i="13"/>
  <c r="V86" i="13"/>
  <c r="V77" i="13"/>
  <c r="X79" i="13"/>
  <c r="W82" i="13"/>
  <c r="V85" i="13"/>
  <c r="X87" i="13"/>
  <c r="V80" i="13"/>
  <c r="X75" i="13"/>
  <c r="W78" i="13"/>
  <c r="V81" i="13"/>
  <c r="X83" i="13"/>
  <c r="W86" i="13"/>
  <c r="V53" i="13"/>
  <c r="W73" i="13"/>
  <c r="V76" i="13"/>
  <c r="X78" i="13"/>
  <c r="W81" i="13"/>
  <c r="V84" i="13"/>
  <c r="X86" i="13"/>
  <c r="X73" i="13"/>
  <c r="W76" i="13"/>
  <c r="V79" i="13"/>
  <c r="X81" i="13"/>
  <c r="W84" i="13"/>
  <c r="V87" i="13"/>
  <c r="X55" i="13"/>
  <c r="X76" i="13"/>
  <c r="W79" i="13"/>
  <c r="V82" i="13"/>
  <c r="X84" i="13"/>
  <c r="W87" i="13"/>
  <c r="X80" i="13"/>
  <c r="W58" i="13"/>
  <c r="W31" i="13"/>
  <c r="X30" i="13"/>
  <c r="X29" i="13"/>
  <c r="V31" i="13"/>
  <c r="W85" i="13"/>
  <c r="W53" i="13"/>
  <c r="V56" i="13"/>
  <c r="X58" i="13"/>
  <c r="W61" i="13"/>
  <c r="V64" i="13"/>
  <c r="X66" i="13"/>
  <c r="W72" i="13"/>
  <c r="V75" i="13"/>
  <c r="X77" i="13"/>
  <c r="W80" i="13"/>
  <c r="V83" i="13"/>
  <c r="X85" i="13"/>
  <c r="X82" i="13"/>
  <c r="X53" i="13"/>
  <c r="W56" i="13"/>
  <c r="V59" i="13"/>
  <c r="X61" i="13"/>
  <c r="W64" i="13"/>
  <c r="V67" i="13"/>
  <c r="V54" i="13"/>
  <c r="X56" i="13"/>
  <c r="W59" i="13"/>
  <c r="V62" i="13"/>
  <c r="X64" i="13"/>
  <c r="W67" i="13"/>
  <c r="V73" i="13"/>
  <c r="W54" i="13"/>
  <c r="V57" i="13"/>
  <c r="X59" i="13"/>
  <c r="W62" i="13"/>
  <c r="V65" i="13"/>
  <c r="X67" i="13"/>
  <c r="X54" i="13"/>
  <c r="W57" i="13"/>
  <c r="V60" i="13"/>
  <c r="X62" i="13"/>
  <c r="W65" i="13"/>
  <c r="V68" i="13"/>
  <c r="V55" i="13"/>
  <c r="X57" i="13"/>
  <c r="W60" i="13"/>
  <c r="V63" i="13"/>
  <c r="X65" i="13"/>
  <c r="W68" i="13"/>
  <c r="X60" i="13"/>
  <c r="R53" i="13"/>
  <c r="R73" i="13"/>
  <c r="S55" i="13"/>
  <c r="R76" i="13"/>
  <c r="Q79" i="13"/>
  <c r="S81" i="13"/>
  <c r="Q74" i="13"/>
  <c r="R77" i="13"/>
  <c r="Q75" i="13"/>
  <c r="S77" i="13"/>
  <c r="R80" i="13"/>
  <c r="Q81" i="13"/>
  <c r="S83" i="13"/>
  <c r="R86" i="13"/>
  <c r="Q53" i="13"/>
  <c r="Q87" i="13"/>
  <c r="Q76" i="13"/>
  <c r="S78" i="13"/>
  <c r="R81" i="13"/>
  <c r="Q84" i="13"/>
  <c r="S86" i="13"/>
  <c r="S76" i="13"/>
  <c r="R79" i="13"/>
  <c r="Q82" i="13"/>
  <c r="S84" i="13"/>
  <c r="R87" i="13"/>
  <c r="R74" i="13"/>
  <c r="Q77" i="13"/>
  <c r="S79" i="13"/>
  <c r="R82" i="13"/>
  <c r="Q85" i="13"/>
  <c r="S87" i="13"/>
  <c r="R58" i="13"/>
  <c r="R84" i="13"/>
  <c r="R75" i="13"/>
  <c r="Q78" i="13"/>
  <c r="S80" i="13"/>
  <c r="R83" i="13"/>
  <c r="Q86" i="13"/>
  <c r="S29" i="13"/>
  <c r="S30" i="13"/>
  <c r="Q80" i="13"/>
  <c r="S85" i="13"/>
  <c r="S53" i="13"/>
  <c r="R56" i="13"/>
  <c r="Q59" i="13"/>
  <c r="S61" i="13"/>
  <c r="R64" i="13"/>
  <c r="Q67" i="13"/>
  <c r="R85" i="13"/>
  <c r="Q83" i="13"/>
  <c r="Q54" i="13"/>
  <c r="S56" i="13"/>
  <c r="R59" i="13"/>
  <c r="Q62" i="13"/>
  <c r="S64" i="13"/>
  <c r="R67" i="13"/>
  <c r="Q73" i="13"/>
  <c r="S75" i="13"/>
  <c r="R78" i="13"/>
  <c r="R54" i="13"/>
  <c r="Q57" i="13"/>
  <c r="S59" i="13"/>
  <c r="R62" i="13"/>
  <c r="Q65" i="13"/>
  <c r="S67" i="13"/>
  <c r="S54" i="13"/>
  <c r="R57" i="13"/>
  <c r="Q60" i="13"/>
  <c r="S62" i="13"/>
  <c r="R65" i="13"/>
  <c r="Q68" i="13"/>
  <c r="S82" i="13"/>
  <c r="Q55" i="13"/>
  <c r="S57" i="13"/>
  <c r="R60" i="13"/>
  <c r="Q63" i="13"/>
  <c r="S65" i="13"/>
  <c r="R68" i="13"/>
  <c r="R55" i="13"/>
  <c r="Q58" i="13"/>
  <c r="S60" i="13"/>
  <c r="R63" i="13"/>
  <c r="Q66" i="13"/>
  <c r="S68" i="13"/>
  <c r="J61" i="13"/>
  <c r="I61" i="13"/>
  <c r="H61" i="13"/>
  <c r="J53" i="13"/>
  <c r="I72" i="13"/>
  <c r="H72" i="13"/>
  <c r="AF942" i="12"/>
  <c r="AF941" i="12"/>
  <c r="AF940" i="12"/>
  <c r="AF939" i="12"/>
  <c r="AF938" i="12"/>
  <c r="AF937" i="12"/>
  <c r="AF936" i="12"/>
  <c r="AF935" i="12"/>
  <c r="AF934" i="12"/>
  <c r="AF933" i="12"/>
  <c r="AF932" i="12"/>
  <c r="AF931" i="12"/>
  <c r="AF930" i="12"/>
  <c r="AF929" i="12"/>
  <c r="AF928" i="12"/>
  <c r="AF927" i="12"/>
  <c r="AF926" i="12"/>
  <c r="AF925" i="12"/>
  <c r="AF924" i="12"/>
  <c r="AF923" i="12"/>
  <c r="AF922" i="12"/>
  <c r="AF921" i="12"/>
  <c r="AF920" i="12"/>
  <c r="AF919" i="12"/>
  <c r="AF918" i="12"/>
  <c r="AF917" i="12"/>
  <c r="AF916" i="12"/>
  <c r="AF915" i="12"/>
  <c r="AF914" i="12"/>
  <c r="AF913" i="12"/>
  <c r="AF912" i="12"/>
  <c r="AF911" i="12"/>
  <c r="AF910" i="12"/>
  <c r="AF909" i="12"/>
  <c r="AF908" i="12"/>
  <c r="AF907" i="12"/>
  <c r="AF906" i="12"/>
  <c r="AF905" i="12"/>
  <c r="AF904" i="12"/>
  <c r="AF903" i="12"/>
  <c r="AF902" i="12"/>
  <c r="AF901" i="12"/>
  <c r="AF900" i="12"/>
  <c r="AF899" i="12"/>
  <c r="AF898" i="12"/>
  <c r="AF897" i="12"/>
  <c r="AF896" i="12"/>
  <c r="AF895" i="12"/>
  <c r="AF894" i="12"/>
  <c r="AF893" i="12"/>
  <c r="AF892" i="12"/>
  <c r="AF891" i="12"/>
  <c r="AF890" i="12"/>
  <c r="AF889" i="12"/>
  <c r="AF888" i="12"/>
  <c r="AF887" i="12"/>
  <c r="AF886" i="12"/>
  <c r="AF885" i="12"/>
  <c r="AF884" i="12"/>
  <c r="AF883" i="12"/>
  <c r="AF882" i="12"/>
  <c r="AF881" i="12"/>
  <c r="AF880" i="12"/>
  <c r="AF879" i="12"/>
  <c r="AF878" i="12"/>
  <c r="AF877" i="12"/>
  <c r="AF876" i="12"/>
  <c r="AF875" i="12"/>
  <c r="AF874" i="12"/>
  <c r="AF873" i="12"/>
  <c r="AF872" i="12"/>
  <c r="AF871" i="12"/>
  <c r="AF870" i="12"/>
  <c r="AF869" i="12"/>
  <c r="AF868" i="12"/>
  <c r="AF867" i="12"/>
  <c r="AF866" i="12"/>
  <c r="AF865" i="12"/>
  <c r="AF864" i="12"/>
  <c r="AF863" i="12"/>
  <c r="AF862" i="12"/>
  <c r="AF861" i="12"/>
  <c r="AF860" i="12"/>
  <c r="AF859" i="12"/>
  <c r="AF858" i="12"/>
  <c r="AF857" i="12"/>
  <c r="AF856" i="12"/>
  <c r="AF855" i="12"/>
  <c r="AF854" i="12"/>
  <c r="AF853" i="12"/>
  <c r="AF852" i="12"/>
  <c r="AF851" i="12"/>
  <c r="AF850" i="12"/>
  <c r="AF849" i="12"/>
  <c r="AF848" i="12"/>
  <c r="AF847" i="12"/>
  <c r="AF846" i="12"/>
  <c r="AF845" i="12"/>
  <c r="AF844" i="12"/>
  <c r="AF843" i="12"/>
  <c r="AF842" i="12"/>
  <c r="AF841" i="12"/>
  <c r="AF840" i="12"/>
  <c r="AF839" i="12"/>
  <c r="AF838" i="12"/>
  <c r="AF837" i="12"/>
  <c r="AF836" i="12"/>
  <c r="AF835" i="12"/>
  <c r="AF834" i="12"/>
  <c r="AF833" i="12"/>
  <c r="AF832" i="12"/>
  <c r="AF831" i="12"/>
  <c r="AF830" i="12"/>
  <c r="AF829" i="12"/>
  <c r="AF828" i="12"/>
  <c r="AF827" i="12"/>
  <c r="AF826" i="12"/>
  <c r="AF825" i="12"/>
  <c r="AF824" i="12"/>
  <c r="AF823" i="12"/>
  <c r="AF822" i="12"/>
  <c r="AF821" i="12"/>
  <c r="AF820" i="12"/>
  <c r="AF819" i="12"/>
  <c r="AF818" i="12"/>
  <c r="AF817" i="12"/>
  <c r="AF816" i="12"/>
  <c r="AF815" i="12"/>
  <c r="AF814" i="12"/>
  <c r="AF813" i="12"/>
  <c r="AF812" i="12"/>
  <c r="AF811" i="12"/>
  <c r="AF810" i="12"/>
  <c r="AF809" i="12"/>
  <c r="AF808" i="12"/>
  <c r="AF807" i="12"/>
  <c r="AF806" i="12"/>
  <c r="AF805" i="12"/>
  <c r="AF804" i="12"/>
  <c r="AF803" i="12"/>
  <c r="AF802" i="12"/>
  <c r="AF801" i="12"/>
  <c r="AF800" i="12"/>
  <c r="AF799" i="12"/>
  <c r="AF798" i="12"/>
  <c r="AF797" i="12"/>
  <c r="AF796" i="12"/>
  <c r="AF795" i="12"/>
  <c r="AF794" i="12"/>
  <c r="AF793" i="12"/>
  <c r="AF792" i="12"/>
  <c r="AF791" i="12"/>
  <c r="AF790" i="12"/>
  <c r="AF789" i="12"/>
  <c r="AF788" i="12"/>
  <c r="AF787" i="12"/>
  <c r="AF786" i="12"/>
  <c r="AF785" i="12"/>
  <c r="AF784" i="12"/>
  <c r="AF783" i="12"/>
  <c r="AF782" i="12"/>
  <c r="AF781" i="12"/>
  <c r="AF780" i="12"/>
  <c r="AF779" i="12"/>
  <c r="AF778" i="12"/>
  <c r="AF777" i="12"/>
  <c r="AF776" i="12"/>
  <c r="AF775" i="12"/>
  <c r="AF774" i="12"/>
  <c r="AF773" i="12"/>
  <c r="AF772" i="12"/>
  <c r="AF771" i="12"/>
  <c r="AF770" i="12"/>
  <c r="AF769" i="12"/>
  <c r="AF768" i="12"/>
  <c r="AF767" i="12"/>
  <c r="AF766" i="12"/>
  <c r="AF765" i="12"/>
  <c r="AF764" i="12"/>
  <c r="AF763" i="12"/>
  <c r="AF762" i="12"/>
  <c r="AF761" i="12"/>
  <c r="AF760" i="12"/>
  <c r="AF759" i="12"/>
  <c r="AF758" i="12"/>
  <c r="AF757" i="12"/>
  <c r="AF756" i="12"/>
  <c r="AF755" i="12"/>
  <c r="AF754" i="12"/>
  <c r="AF753" i="12"/>
  <c r="AF752" i="12"/>
  <c r="AF751" i="12"/>
  <c r="AF750" i="12"/>
  <c r="AF749" i="12"/>
  <c r="AF748" i="12"/>
  <c r="AF747" i="12"/>
  <c r="AF746" i="12"/>
  <c r="AF745" i="12"/>
  <c r="AF744" i="12"/>
  <c r="AF743" i="12"/>
  <c r="AF742" i="12"/>
  <c r="AF741" i="12"/>
  <c r="AF740" i="12"/>
  <c r="AF739" i="12"/>
  <c r="AF738" i="12"/>
  <c r="AF737" i="12"/>
  <c r="AF736" i="12"/>
  <c r="AF735" i="12"/>
  <c r="AF734" i="12"/>
  <c r="AF733" i="12"/>
  <c r="AF732" i="12"/>
  <c r="AF731" i="12"/>
  <c r="AF730" i="12"/>
  <c r="AF729" i="12"/>
  <c r="AF728" i="12"/>
  <c r="AF727" i="12"/>
  <c r="AF726" i="12"/>
  <c r="AF725" i="12"/>
  <c r="AF724" i="12"/>
  <c r="AF723" i="12"/>
  <c r="AF722" i="12"/>
  <c r="AF721" i="12"/>
  <c r="AF720" i="12"/>
  <c r="AF719" i="12"/>
  <c r="AF718" i="12"/>
  <c r="AF717" i="12"/>
  <c r="AF716" i="12"/>
  <c r="AF715" i="12"/>
  <c r="AF714" i="12"/>
  <c r="AF713" i="12"/>
  <c r="AF712" i="12"/>
  <c r="AF711" i="12"/>
  <c r="AF710" i="12"/>
  <c r="AF709" i="12"/>
  <c r="AF708" i="12"/>
  <c r="AF707" i="12"/>
  <c r="AF706" i="12"/>
  <c r="AF705" i="12"/>
  <c r="AF704" i="12"/>
  <c r="AF703" i="12"/>
  <c r="AF702" i="12"/>
  <c r="AF701" i="12"/>
  <c r="AF700" i="12"/>
  <c r="AF699" i="12"/>
  <c r="AF698" i="12"/>
  <c r="AF697" i="12"/>
  <c r="AF696" i="12"/>
  <c r="AF695" i="12"/>
  <c r="AF694" i="12"/>
  <c r="AF693" i="12"/>
  <c r="AF692" i="12"/>
  <c r="AF691" i="12"/>
  <c r="AF690" i="12"/>
  <c r="AF689" i="12"/>
  <c r="AF688" i="12"/>
  <c r="AF687" i="12"/>
  <c r="AF686" i="12"/>
  <c r="AF685" i="12"/>
  <c r="AF684" i="12"/>
  <c r="AF683" i="12"/>
  <c r="AF682" i="12"/>
  <c r="AF681" i="12"/>
  <c r="AF680" i="12"/>
  <c r="AF679" i="12"/>
  <c r="AF678" i="12"/>
  <c r="AF677" i="12"/>
  <c r="AF676" i="12"/>
  <c r="AF675" i="12"/>
  <c r="AF674" i="12"/>
  <c r="AF673" i="12"/>
  <c r="AF672" i="12"/>
  <c r="AF671" i="12"/>
  <c r="AF670" i="12"/>
  <c r="AF669" i="12"/>
  <c r="AF668" i="12"/>
  <c r="AF667" i="12"/>
  <c r="AF666" i="12"/>
  <c r="AF665" i="12"/>
  <c r="AF664" i="12"/>
  <c r="AF663" i="12"/>
  <c r="AF662" i="12"/>
  <c r="AF661" i="12"/>
  <c r="AF660" i="12"/>
  <c r="AF659" i="12"/>
  <c r="AF658" i="12"/>
  <c r="AF657" i="12"/>
  <c r="AF656" i="12"/>
  <c r="AF655" i="12"/>
  <c r="AF654" i="12"/>
  <c r="AF653" i="12"/>
  <c r="AF652" i="12"/>
  <c r="AF651" i="12"/>
  <c r="AF650" i="12"/>
  <c r="AF649" i="12"/>
  <c r="AF648" i="12"/>
  <c r="AF647" i="12"/>
  <c r="AF646" i="12"/>
  <c r="AF645" i="12"/>
  <c r="AF644" i="12"/>
  <c r="AF643" i="12"/>
  <c r="AF642" i="12"/>
  <c r="AF641" i="12"/>
  <c r="AF640" i="12"/>
  <c r="AF639" i="12"/>
  <c r="AF638" i="12"/>
  <c r="AF637" i="12"/>
  <c r="AF636" i="12"/>
  <c r="AF635" i="12"/>
  <c r="AF634" i="12"/>
  <c r="AF633" i="12"/>
  <c r="AF632" i="12"/>
  <c r="AF631" i="12"/>
  <c r="AF630" i="12"/>
  <c r="AF629" i="12"/>
  <c r="AF628" i="12"/>
  <c r="AF627" i="12"/>
  <c r="AF626" i="12"/>
  <c r="AF625" i="12"/>
  <c r="AF624" i="12"/>
  <c r="AF623" i="12"/>
  <c r="AF622" i="12"/>
  <c r="AF621" i="12"/>
  <c r="AF620" i="12"/>
  <c r="AF619" i="12"/>
  <c r="AF618" i="12"/>
  <c r="AF617" i="12"/>
  <c r="AF616" i="12"/>
  <c r="AF615" i="12"/>
  <c r="AF614" i="12"/>
  <c r="AF613" i="12"/>
  <c r="AF612" i="12"/>
  <c r="AF611" i="12"/>
  <c r="AF610" i="12"/>
  <c r="AF609" i="12"/>
  <c r="AF608" i="12"/>
  <c r="AF607" i="12"/>
  <c r="AF606" i="12"/>
  <c r="AF605" i="12"/>
  <c r="AF604" i="12"/>
  <c r="AF603" i="12"/>
  <c r="AF602" i="12"/>
  <c r="AF601" i="12"/>
  <c r="AF600" i="12"/>
  <c r="AF599" i="12"/>
  <c r="AF598" i="12"/>
  <c r="AF597" i="12"/>
  <c r="AF596" i="12"/>
  <c r="AF595" i="12"/>
  <c r="AF594" i="12"/>
  <c r="AF593" i="12"/>
  <c r="AF592" i="12"/>
  <c r="AF591" i="12"/>
  <c r="AF590" i="12"/>
  <c r="AF589" i="12"/>
  <c r="AF588" i="12"/>
  <c r="AF587" i="12"/>
  <c r="AF586" i="12"/>
  <c r="AF585" i="12"/>
  <c r="AF584" i="12"/>
  <c r="AF583" i="12"/>
  <c r="AF582" i="12"/>
  <c r="AF581" i="12"/>
  <c r="AF580" i="12"/>
  <c r="AF579" i="12"/>
  <c r="AF578" i="12"/>
  <c r="AF577" i="12"/>
  <c r="AF576" i="12"/>
  <c r="AF575" i="12"/>
  <c r="AF574" i="12"/>
  <c r="AF573" i="12"/>
  <c r="AF572" i="12"/>
  <c r="AF571" i="12"/>
  <c r="AF570" i="12"/>
  <c r="AF569" i="12"/>
  <c r="AF568" i="12"/>
  <c r="AF567" i="12"/>
  <c r="AF566" i="12"/>
  <c r="AF565" i="12"/>
  <c r="AF564" i="12"/>
  <c r="AF563" i="12"/>
  <c r="AF562" i="12"/>
  <c r="AF561" i="12"/>
  <c r="AF560" i="12"/>
  <c r="AF559" i="12"/>
  <c r="AF558" i="12"/>
  <c r="AF557" i="12"/>
  <c r="AF556" i="12"/>
  <c r="AF555" i="12"/>
  <c r="AF554" i="12"/>
  <c r="AF553" i="12"/>
  <c r="AF552" i="12"/>
  <c r="AF551" i="12"/>
  <c r="AF550" i="12"/>
  <c r="AF549" i="12"/>
  <c r="AF548" i="12"/>
  <c r="AF547" i="12"/>
  <c r="AF546" i="12"/>
  <c r="AF545" i="12"/>
  <c r="AF544" i="12"/>
  <c r="AF543" i="12"/>
  <c r="AF542" i="12"/>
  <c r="AF541" i="12"/>
  <c r="AF540" i="12"/>
  <c r="AF539" i="12"/>
  <c r="AF538" i="12"/>
  <c r="AF537" i="12"/>
  <c r="AF536" i="12"/>
  <c r="AF535" i="12"/>
  <c r="AF534" i="12"/>
  <c r="AF533" i="12"/>
  <c r="AF532" i="12"/>
  <c r="AF531" i="12"/>
  <c r="AF530" i="12"/>
  <c r="AF529" i="12"/>
  <c r="AF528" i="12"/>
  <c r="AF527" i="12"/>
  <c r="AF526" i="12"/>
  <c r="AF525" i="12"/>
  <c r="AF524" i="12"/>
  <c r="AF523" i="12"/>
  <c r="AF522" i="12"/>
  <c r="AF521" i="12"/>
  <c r="AF520" i="12"/>
  <c r="AF519" i="12"/>
  <c r="AF518" i="12"/>
  <c r="AF517" i="12"/>
  <c r="AF516" i="12"/>
  <c r="AF515" i="12"/>
  <c r="AF514" i="12"/>
  <c r="AF513" i="12"/>
  <c r="AF512" i="12"/>
  <c r="AF511" i="12"/>
  <c r="AF510" i="12"/>
  <c r="AF509" i="12"/>
  <c r="AF508" i="12"/>
  <c r="AF507" i="12"/>
  <c r="AF506" i="12"/>
  <c r="AF505" i="12"/>
  <c r="AF504" i="12"/>
  <c r="AF503" i="12"/>
  <c r="AF502" i="12"/>
  <c r="AF501" i="12"/>
  <c r="AF500" i="12"/>
  <c r="AF499" i="12"/>
  <c r="AF498" i="12"/>
  <c r="AF497" i="12"/>
  <c r="AF496" i="12"/>
  <c r="AF495" i="12"/>
  <c r="AF494" i="12"/>
  <c r="AF493" i="12"/>
  <c r="AF492" i="12"/>
  <c r="AF491" i="12"/>
  <c r="AF490" i="12"/>
  <c r="AF489" i="12"/>
  <c r="AF488" i="12"/>
  <c r="AF487" i="12"/>
  <c r="AF486" i="12"/>
  <c r="AF485" i="12"/>
  <c r="AF484" i="12"/>
  <c r="AF483" i="12"/>
  <c r="AF482" i="12"/>
  <c r="AF481" i="12"/>
  <c r="AF480" i="12"/>
  <c r="AF479" i="12"/>
  <c r="AF478" i="12"/>
  <c r="AF477" i="12"/>
  <c r="AF476" i="12"/>
  <c r="AF475" i="12"/>
  <c r="AF474" i="12"/>
  <c r="AF473" i="12"/>
  <c r="AF472" i="12"/>
  <c r="AF471" i="12"/>
  <c r="AF470" i="12"/>
  <c r="AF469" i="12"/>
  <c r="AF468" i="12"/>
  <c r="AF467" i="12"/>
  <c r="AF466" i="12"/>
  <c r="AF465" i="12"/>
  <c r="AF464" i="12"/>
  <c r="AF463" i="12"/>
  <c r="AF462" i="12"/>
  <c r="AF461" i="12"/>
  <c r="AF460" i="12"/>
  <c r="AF459" i="12"/>
  <c r="AF458" i="12"/>
  <c r="AF457" i="12"/>
  <c r="AF456" i="12"/>
  <c r="AF455" i="12"/>
  <c r="AF454" i="12"/>
  <c r="AF453" i="12"/>
  <c r="AF452" i="12"/>
  <c r="AF451" i="12"/>
  <c r="AF450" i="12"/>
  <c r="AF449" i="12"/>
  <c r="AF448" i="12"/>
  <c r="AF447" i="12"/>
  <c r="AF446" i="12"/>
  <c r="AF445" i="12"/>
  <c r="AF444" i="12"/>
  <c r="AF443" i="12"/>
  <c r="AF442" i="12"/>
  <c r="AF441" i="12"/>
  <c r="AF440" i="12"/>
  <c r="AF439" i="12"/>
  <c r="AF438" i="12"/>
  <c r="AF437" i="12"/>
  <c r="AF436" i="12"/>
  <c r="AF435" i="12"/>
  <c r="AF434" i="12"/>
  <c r="AF433" i="12"/>
  <c r="AF432" i="12"/>
  <c r="AF431" i="12"/>
  <c r="AF430" i="12"/>
  <c r="AF429" i="12"/>
  <c r="AF428" i="12"/>
  <c r="AF427" i="12"/>
  <c r="AF426" i="12"/>
  <c r="AF425" i="12"/>
  <c r="AF424" i="12"/>
  <c r="AF423" i="12"/>
  <c r="AF422" i="12"/>
  <c r="AF421" i="12"/>
  <c r="AF420" i="12"/>
  <c r="AF419" i="12"/>
  <c r="AF418" i="12"/>
  <c r="AF417" i="12"/>
  <c r="AF416" i="12"/>
  <c r="AF415" i="12"/>
  <c r="AF414" i="12"/>
  <c r="AF413" i="12"/>
  <c r="AF412" i="12"/>
  <c r="AF411" i="12"/>
  <c r="AF410" i="12"/>
  <c r="AF409" i="12"/>
  <c r="AF408" i="12"/>
  <c r="AF407" i="12"/>
  <c r="AF406" i="12"/>
  <c r="AF405" i="12"/>
  <c r="AF404" i="12"/>
  <c r="AF403" i="12"/>
  <c r="AF402" i="12"/>
  <c r="AF401" i="12"/>
  <c r="AF400" i="12"/>
  <c r="AF399" i="12"/>
  <c r="AF398" i="12"/>
  <c r="AF397" i="12"/>
  <c r="AF396" i="12"/>
  <c r="AF395" i="12"/>
  <c r="AF394" i="12"/>
  <c r="AF393" i="12"/>
  <c r="AF392" i="12"/>
  <c r="AF391" i="12"/>
  <c r="AF390" i="12"/>
  <c r="AF389" i="12"/>
  <c r="AF388" i="12"/>
  <c r="AF387" i="12"/>
  <c r="AF386" i="12"/>
  <c r="AF385" i="12"/>
  <c r="AF384" i="12"/>
  <c r="AF383" i="12"/>
  <c r="AF382" i="12"/>
  <c r="AF381" i="12"/>
  <c r="AF380" i="12"/>
  <c r="AF379" i="12"/>
  <c r="AF378" i="12"/>
  <c r="AF377" i="12"/>
  <c r="AF376" i="12"/>
  <c r="AF375" i="12"/>
  <c r="AF374" i="12"/>
  <c r="AF373" i="12"/>
  <c r="AF372" i="12"/>
  <c r="AF371" i="12"/>
  <c r="AF370" i="12"/>
  <c r="AF369" i="12"/>
  <c r="AF368" i="12"/>
  <c r="AF367" i="12"/>
  <c r="AF366" i="12"/>
  <c r="AF365" i="12"/>
  <c r="AF364" i="12"/>
  <c r="AF363" i="12"/>
  <c r="AF362" i="12"/>
  <c r="AF361" i="12"/>
  <c r="AF360" i="12"/>
  <c r="AF359" i="12"/>
  <c r="AF358" i="12"/>
  <c r="AF357" i="12"/>
  <c r="AF356" i="12"/>
  <c r="AF355" i="12"/>
  <c r="AF354" i="12"/>
  <c r="AF353" i="12"/>
  <c r="AF352" i="12"/>
  <c r="AF351" i="12"/>
  <c r="AF350" i="12"/>
  <c r="AF349" i="12"/>
  <c r="AF348" i="12"/>
  <c r="AF347" i="12"/>
  <c r="AF346" i="12"/>
  <c r="AF345" i="12"/>
  <c r="AF344" i="12"/>
  <c r="AF343" i="12"/>
  <c r="AF342" i="12"/>
  <c r="AF341" i="12"/>
  <c r="AF340" i="12"/>
  <c r="AF339" i="12"/>
  <c r="AF338" i="12"/>
  <c r="AF337" i="12"/>
  <c r="AF336" i="12"/>
  <c r="AF335" i="12"/>
  <c r="AF334" i="12"/>
  <c r="AF333" i="12"/>
  <c r="AF332" i="12"/>
  <c r="AF331" i="12"/>
  <c r="AF330" i="12"/>
  <c r="AF329" i="12"/>
  <c r="AF328" i="12"/>
  <c r="AF327" i="12"/>
  <c r="AF326" i="12"/>
  <c r="AF325" i="12"/>
  <c r="AF324" i="12"/>
  <c r="AF323" i="12"/>
  <c r="AF322" i="12"/>
  <c r="AF321" i="12"/>
  <c r="AF320" i="12"/>
  <c r="AF319" i="12"/>
  <c r="AF318" i="12"/>
  <c r="AF317" i="12"/>
  <c r="AF316" i="12"/>
  <c r="AF315" i="12"/>
  <c r="AF314" i="12"/>
  <c r="AF313" i="12"/>
  <c r="AF312" i="12"/>
  <c r="AF311" i="12"/>
  <c r="AF310" i="12"/>
  <c r="AF309" i="12"/>
  <c r="AF308" i="12"/>
  <c r="AF307" i="12"/>
  <c r="AF306" i="12"/>
  <c r="AF305" i="12"/>
  <c r="AF304" i="12"/>
  <c r="AF303" i="12"/>
  <c r="AF302" i="12"/>
  <c r="AF301" i="12"/>
  <c r="AF300" i="12"/>
  <c r="AF299" i="12"/>
  <c r="AF298" i="12"/>
  <c r="AF297" i="12"/>
  <c r="AF296" i="12"/>
  <c r="AF295" i="12"/>
  <c r="AF294" i="12"/>
  <c r="AF293" i="12"/>
  <c r="AF292" i="12"/>
  <c r="AF291" i="12"/>
  <c r="AF290" i="12"/>
  <c r="AF289" i="12"/>
  <c r="AF288" i="12"/>
  <c r="AF287" i="12"/>
  <c r="AF286" i="12"/>
  <c r="AF285" i="12"/>
  <c r="AF284" i="12"/>
  <c r="AF283" i="12"/>
  <c r="AF282" i="12"/>
  <c r="AF281" i="12"/>
  <c r="AF280" i="12"/>
  <c r="AF279" i="12"/>
  <c r="AF278" i="12"/>
  <c r="AF277" i="12"/>
  <c r="AF276" i="12"/>
  <c r="AF275" i="12"/>
  <c r="AF274" i="12"/>
  <c r="AF273" i="12"/>
  <c r="AF272" i="12"/>
  <c r="AF271" i="12"/>
  <c r="AF270" i="12"/>
  <c r="AF269" i="12"/>
  <c r="AF268" i="12"/>
  <c r="AF267" i="12"/>
  <c r="AF266" i="12"/>
  <c r="AF265" i="12"/>
  <c r="AF264" i="12"/>
  <c r="AF263" i="12"/>
  <c r="AF262" i="12"/>
  <c r="AF261" i="12"/>
  <c r="AF260" i="12"/>
  <c r="AF259" i="12"/>
  <c r="AF258" i="12"/>
  <c r="AF257" i="12"/>
  <c r="AF256" i="12"/>
  <c r="AF255" i="12"/>
  <c r="AF254" i="12"/>
  <c r="AF253" i="12"/>
  <c r="AF252" i="12"/>
  <c r="AF251" i="12"/>
  <c r="AF250" i="12"/>
  <c r="AF249" i="12"/>
  <c r="AF248" i="12"/>
  <c r="AF247" i="12"/>
  <c r="AF246" i="12"/>
  <c r="AF245" i="12"/>
  <c r="AF244" i="12"/>
  <c r="AF243" i="12"/>
  <c r="AF242" i="12"/>
  <c r="AF241" i="12"/>
  <c r="AF240" i="12"/>
  <c r="AF239" i="12"/>
  <c r="AF238" i="12"/>
  <c r="AF237" i="12"/>
  <c r="AF236" i="12"/>
  <c r="AF235" i="12"/>
  <c r="AF234" i="12"/>
  <c r="AF233" i="12"/>
  <c r="AF232" i="12"/>
  <c r="AF231" i="12"/>
  <c r="AF230" i="12"/>
  <c r="AF229" i="12"/>
  <c r="AF228" i="12"/>
  <c r="AF227" i="12"/>
  <c r="AF226" i="12"/>
  <c r="AF225" i="12"/>
  <c r="AF224" i="12"/>
  <c r="AF223" i="12"/>
  <c r="AF222" i="12"/>
  <c r="AF221" i="12"/>
  <c r="AF220" i="12"/>
  <c r="AF219" i="12"/>
  <c r="AF218" i="12"/>
  <c r="AF217" i="12"/>
  <c r="AF216" i="12"/>
  <c r="AF215" i="12"/>
  <c r="AF214" i="12"/>
  <c r="AF213" i="12"/>
  <c r="AF212" i="12"/>
  <c r="AF211" i="12"/>
  <c r="AF210" i="12"/>
  <c r="AF209" i="12"/>
  <c r="AF208" i="12"/>
  <c r="AF207" i="12"/>
  <c r="AF206" i="12"/>
  <c r="AF205" i="12"/>
  <c r="AF204" i="12"/>
  <c r="AF203" i="12"/>
  <c r="AF202" i="12"/>
  <c r="AF201" i="12"/>
  <c r="AF200" i="12"/>
  <c r="AF199" i="12"/>
  <c r="AF198" i="12"/>
  <c r="AF197" i="12"/>
  <c r="AF196" i="12"/>
  <c r="AF195" i="12"/>
  <c r="AF194" i="12"/>
  <c r="AF193" i="12"/>
  <c r="AF192" i="12"/>
  <c r="AF191" i="12"/>
  <c r="AF190" i="12"/>
  <c r="AF189" i="12"/>
  <c r="AF188" i="12"/>
  <c r="AF187" i="12"/>
  <c r="AF186" i="12"/>
  <c r="AF185" i="12"/>
  <c r="AF184" i="12"/>
  <c r="AF183" i="12"/>
  <c r="AF182" i="12"/>
  <c r="AF181" i="12"/>
  <c r="AF180" i="12"/>
  <c r="AF179" i="12"/>
  <c r="AF178" i="12"/>
  <c r="AF177" i="12"/>
  <c r="AF176" i="12"/>
  <c r="AF175" i="12"/>
  <c r="AF174" i="12"/>
  <c r="AF173" i="12"/>
  <c r="AF172" i="12"/>
  <c r="AF171" i="12"/>
  <c r="AF170" i="12"/>
  <c r="AF169" i="12"/>
  <c r="AF168" i="12"/>
  <c r="AF167" i="12"/>
  <c r="AF166" i="12"/>
  <c r="AF165" i="12"/>
  <c r="AF164" i="12"/>
  <c r="AF163" i="12"/>
  <c r="AF162" i="12"/>
  <c r="AF161" i="12"/>
  <c r="AF160" i="12"/>
  <c r="AF159" i="12"/>
  <c r="AF158" i="12"/>
  <c r="AF157" i="12"/>
  <c r="AF156" i="12"/>
  <c r="AF155" i="12"/>
  <c r="AF154" i="12"/>
  <c r="AF153" i="12"/>
  <c r="AF152" i="12"/>
  <c r="AF151" i="12"/>
  <c r="AF150" i="12"/>
  <c r="AF149" i="12"/>
  <c r="AF148" i="12"/>
  <c r="AF147" i="12"/>
  <c r="AF146" i="12"/>
  <c r="AF145" i="12"/>
  <c r="AF144" i="12"/>
  <c r="AF143" i="12"/>
  <c r="AF142" i="12"/>
  <c r="AF141" i="12"/>
  <c r="AF140" i="12"/>
  <c r="AF139" i="12"/>
  <c r="AF138" i="12"/>
  <c r="AF137" i="12"/>
  <c r="AF136" i="12"/>
  <c r="AF135" i="12"/>
  <c r="AF134" i="12"/>
  <c r="AF133" i="12"/>
  <c r="AF132" i="12"/>
  <c r="AF131" i="12"/>
  <c r="AF130" i="12"/>
  <c r="AF129" i="12"/>
  <c r="AF128" i="12"/>
  <c r="AF127" i="12"/>
  <c r="AF126" i="12"/>
  <c r="AF125" i="12"/>
  <c r="AF124" i="12"/>
  <c r="AF123" i="12"/>
  <c r="AF122" i="12"/>
  <c r="AF121" i="12"/>
  <c r="AF120" i="12"/>
  <c r="AF119" i="12"/>
  <c r="AF118" i="12"/>
  <c r="AF117" i="12"/>
  <c r="AF116" i="12"/>
  <c r="AF115" i="12"/>
  <c r="AF114" i="12"/>
  <c r="AF113" i="12"/>
  <c r="AF112" i="12"/>
  <c r="AF111" i="12"/>
  <c r="AF110" i="12"/>
  <c r="AF109" i="12"/>
  <c r="AF108" i="12"/>
  <c r="AF107" i="12"/>
  <c r="AF106" i="12"/>
  <c r="AF943" i="12"/>
  <c r="AI103" i="12"/>
  <c r="AI104" i="12"/>
  <c r="AI105" i="12"/>
  <c r="AI106" i="12"/>
  <c r="AI107" i="12"/>
  <c r="AI108" i="12"/>
  <c r="AI109" i="12"/>
  <c r="AI110" i="12"/>
  <c r="AI111" i="12"/>
  <c r="AI113" i="12"/>
  <c r="AL113" i="12" s="1"/>
  <c r="AI114" i="12"/>
  <c r="AI115" i="12"/>
  <c r="AI116" i="12"/>
  <c r="AI117" i="12"/>
  <c r="AI118" i="12"/>
  <c r="AI119" i="12"/>
  <c r="AI120" i="12"/>
  <c r="AI121" i="12"/>
  <c r="AL121" i="12" s="1"/>
  <c r="AI122" i="12"/>
  <c r="AI123" i="12"/>
  <c r="AI124" i="12"/>
  <c r="AI125" i="12"/>
  <c r="AI126" i="12"/>
  <c r="AI127" i="12"/>
  <c r="AI128" i="12"/>
  <c r="AI129" i="12"/>
  <c r="AL129" i="12" s="1"/>
  <c r="AI130" i="12"/>
  <c r="AI131" i="12"/>
  <c r="AI132" i="12"/>
  <c r="AI133" i="12"/>
  <c r="AI134" i="12"/>
  <c r="AI135" i="12"/>
  <c r="AI136" i="12"/>
  <c r="AI137" i="12"/>
  <c r="AL137" i="12" s="1"/>
  <c r="AI138" i="12"/>
  <c r="AI139" i="12"/>
  <c r="AI140" i="12"/>
  <c r="AI141" i="12"/>
  <c r="AI142" i="12"/>
  <c r="AI143" i="12"/>
  <c r="AI144" i="12"/>
  <c r="AI145" i="12"/>
  <c r="AL145" i="12" s="1"/>
  <c r="AI146" i="12"/>
  <c r="AI147" i="12"/>
  <c r="AI148" i="12"/>
  <c r="AI149" i="12"/>
  <c r="AI150" i="12"/>
  <c r="AI151" i="12"/>
  <c r="AI152" i="12"/>
  <c r="AI153" i="12"/>
  <c r="AL153" i="12" s="1"/>
  <c r="AI154" i="12"/>
  <c r="AI155" i="12"/>
  <c r="AI156" i="12"/>
  <c r="AI157" i="12"/>
  <c r="AI158" i="12"/>
  <c r="AI159" i="12"/>
  <c r="AI160" i="12"/>
  <c r="AI161" i="12"/>
  <c r="AL161" i="12" s="1"/>
  <c r="AI162" i="12"/>
  <c r="AI163" i="12"/>
  <c r="AI164" i="12"/>
  <c r="AI165" i="12"/>
  <c r="AI166" i="12"/>
  <c r="AI167" i="12"/>
  <c r="AI168" i="12"/>
  <c r="AI169" i="12"/>
  <c r="AL169" i="12" s="1"/>
  <c r="AI170" i="12"/>
  <c r="AI171" i="12"/>
  <c r="AI172" i="12"/>
  <c r="AI173" i="12"/>
  <c r="AI174" i="12"/>
  <c r="AI175" i="12"/>
  <c r="AI176" i="12"/>
  <c r="AI177" i="12"/>
  <c r="AL177" i="12" s="1"/>
  <c r="AI178" i="12"/>
  <c r="AI179" i="12"/>
  <c r="AI180" i="12"/>
  <c r="AI181" i="12"/>
  <c r="AI182" i="12"/>
  <c r="AI183" i="12"/>
  <c r="AI184" i="12"/>
  <c r="AI185" i="12"/>
  <c r="AL185" i="12" s="1"/>
  <c r="AI186" i="12"/>
  <c r="AL186" i="12" s="1"/>
  <c r="AI187" i="12"/>
  <c r="AI188" i="12"/>
  <c r="AI189" i="12"/>
  <c r="AI190" i="12"/>
  <c r="AI191" i="12"/>
  <c r="AI192" i="12"/>
  <c r="AI193" i="12"/>
  <c r="AI194" i="12"/>
  <c r="AI195" i="12"/>
  <c r="AI196" i="12"/>
  <c r="AI197" i="12"/>
  <c r="AI198" i="12"/>
  <c r="AI199" i="12"/>
  <c r="AI200" i="12"/>
  <c r="AI201" i="12"/>
  <c r="AI202" i="12"/>
  <c r="AL202" i="12" s="1"/>
  <c r="AI203" i="12"/>
  <c r="AI204" i="12"/>
  <c r="AI205" i="12"/>
  <c r="AI206" i="12"/>
  <c r="AI207" i="12"/>
  <c r="AI208" i="12"/>
  <c r="AI209" i="12"/>
  <c r="AI210" i="12"/>
  <c r="AL210" i="12" s="1"/>
  <c r="AI211" i="12"/>
  <c r="AI212" i="12"/>
  <c r="AI213" i="12"/>
  <c r="AI214" i="12"/>
  <c r="AI215" i="12"/>
  <c r="AI216" i="12"/>
  <c r="AI217" i="12"/>
  <c r="AI218" i="12"/>
  <c r="AL218" i="12" s="1"/>
  <c r="AI219" i="12"/>
  <c r="AI220" i="12"/>
  <c r="AI221" i="12"/>
  <c r="AI222" i="12"/>
  <c r="AI223" i="12"/>
  <c r="AI224" i="12"/>
  <c r="AI225" i="12"/>
  <c r="AI226" i="12"/>
  <c r="AI227" i="12"/>
  <c r="AI228" i="12"/>
  <c r="AI229" i="12"/>
  <c r="AI230" i="12"/>
  <c r="AI231" i="12"/>
  <c r="AI232" i="12"/>
  <c r="AI233" i="12"/>
  <c r="AI234" i="12"/>
  <c r="AL234" i="12" s="1"/>
  <c r="AI235" i="12"/>
  <c r="AI236" i="12"/>
  <c r="AI237" i="12"/>
  <c r="AI238" i="12"/>
  <c r="AI239" i="12"/>
  <c r="AI240" i="12"/>
  <c r="AI241" i="12"/>
  <c r="AI242" i="12"/>
  <c r="AL242" i="12" s="1"/>
  <c r="AI243" i="12"/>
  <c r="AI244" i="12"/>
  <c r="AI245" i="12"/>
  <c r="AI246" i="12"/>
  <c r="AI247" i="12"/>
  <c r="AI248" i="12"/>
  <c r="AI249" i="12"/>
  <c r="AI250" i="12"/>
  <c r="AL250" i="12" s="1"/>
  <c r="AI251" i="12"/>
  <c r="AI252" i="12"/>
  <c r="AI253" i="12"/>
  <c r="AI254" i="12"/>
  <c r="AI255" i="12"/>
  <c r="AI256" i="12"/>
  <c r="AI257" i="12"/>
  <c r="AI258" i="12"/>
  <c r="AI259" i="12"/>
  <c r="AI260" i="12"/>
  <c r="AI261" i="12"/>
  <c r="AI262" i="12"/>
  <c r="AI263" i="12"/>
  <c r="AI264" i="12"/>
  <c r="AI265" i="12"/>
  <c r="AI266" i="12"/>
  <c r="AL266" i="12" s="1"/>
  <c r="AI267" i="12"/>
  <c r="AI268" i="12"/>
  <c r="AI269" i="12"/>
  <c r="AI270" i="12"/>
  <c r="AI271" i="12"/>
  <c r="AI272" i="12"/>
  <c r="AI273" i="12"/>
  <c r="AI274" i="12"/>
  <c r="AL274" i="12" s="1"/>
  <c r="AI275" i="12"/>
  <c r="AI276" i="12"/>
  <c r="AI277" i="12"/>
  <c r="AI278" i="12"/>
  <c r="AI279" i="12"/>
  <c r="AI280" i="12"/>
  <c r="AI281" i="12"/>
  <c r="AI282" i="12"/>
  <c r="AL282" i="12" s="1"/>
  <c r="AI283" i="12"/>
  <c r="AI284" i="12"/>
  <c r="AI285" i="12"/>
  <c r="AI286" i="12"/>
  <c r="AI287" i="12"/>
  <c r="AI288" i="12"/>
  <c r="AI289" i="12"/>
  <c r="AI290" i="12"/>
  <c r="AI291" i="12"/>
  <c r="AI292" i="12"/>
  <c r="AI293" i="12"/>
  <c r="AI294" i="12"/>
  <c r="AI295" i="12"/>
  <c r="AI296" i="12"/>
  <c r="AI297" i="12"/>
  <c r="AI298" i="12"/>
  <c r="AL298" i="12" s="1"/>
  <c r="AI299" i="12"/>
  <c r="AI300" i="12"/>
  <c r="AI301" i="12"/>
  <c r="AI302" i="12"/>
  <c r="AI303" i="12"/>
  <c r="AI304" i="12"/>
  <c r="AI305" i="12"/>
  <c r="AI306" i="12"/>
  <c r="AI307" i="12"/>
  <c r="AI308" i="12"/>
  <c r="AI309" i="12"/>
  <c r="AI310" i="12"/>
  <c r="AI311" i="12"/>
  <c r="AI312" i="12"/>
  <c r="AI313" i="12"/>
  <c r="AL313" i="12" s="1"/>
  <c r="AI314" i="12"/>
  <c r="AI315" i="12"/>
  <c r="AI316" i="12"/>
  <c r="AI317" i="12"/>
  <c r="AI318" i="12"/>
  <c r="AI319" i="12"/>
  <c r="AI320" i="12"/>
  <c r="AI321" i="12"/>
  <c r="AL321" i="12" s="1"/>
  <c r="AI322" i="12"/>
  <c r="AI323" i="12"/>
  <c r="AI324" i="12"/>
  <c r="AI325" i="12"/>
  <c r="AI326" i="12"/>
  <c r="AI327" i="12"/>
  <c r="AI328" i="12"/>
  <c r="AI329" i="12"/>
  <c r="AI330" i="12"/>
  <c r="AI331" i="12"/>
  <c r="AI332" i="12"/>
  <c r="AI333" i="12"/>
  <c r="AI334" i="12"/>
  <c r="AI335" i="12"/>
  <c r="AI336" i="12"/>
  <c r="AI337" i="12"/>
  <c r="AI338" i="12"/>
  <c r="AI339" i="12"/>
  <c r="AI340" i="12"/>
  <c r="AI341" i="12"/>
  <c r="AI342" i="12"/>
  <c r="AI343" i="12"/>
  <c r="AI344" i="12"/>
  <c r="AI345" i="12"/>
  <c r="AL345" i="12" s="1"/>
  <c r="AI346" i="12"/>
  <c r="AI347" i="12"/>
  <c r="AI348" i="12"/>
  <c r="AI349" i="12"/>
  <c r="AI350" i="12"/>
  <c r="AI351" i="12"/>
  <c r="AI352" i="12"/>
  <c r="AI353" i="12"/>
  <c r="AI354" i="12"/>
  <c r="AI355" i="12"/>
  <c r="AI356" i="12"/>
  <c r="AI357" i="12"/>
  <c r="AI358" i="12"/>
  <c r="AI359" i="12"/>
  <c r="AI360" i="12"/>
  <c r="AI361" i="12"/>
  <c r="AL361" i="12" s="1"/>
  <c r="AI362" i="12"/>
  <c r="AI363" i="12"/>
  <c r="AI364" i="12"/>
  <c r="AI365" i="12"/>
  <c r="AI366" i="12"/>
  <c r="AI367" i="12"/>
  <c r="AI368" i="12"/>
  <c r="AI369" i="12"/>
  <c r="AI370" i="12"/>
  <c r="AI371" i="12"/>
  <c r="AI372" i="12"/>
  <c r="AI373" i="12"/>
  <c r="AI374" i="12"/>
  <c r="AI375" i="12"/>
  <c r="AI376" i="12"/>
  <c r="AI377" i="12"/>
  <c r="AL377" i="12" s="1"/>
  <c r="AI378" i="12"/>
  <c r="AI379" i="12"/>
  <c r="AI380" i="12"/>
  <c r="AI381" i="12"/>
  <c r="AI382" i="12"/>
  <c r="AI383" i="12"/>
  <c r="AI384" i="12"/>
  <c r="AI385" i="12"/>
  <c r="AI386" i="12"/>
  <c r="AI387" i="12"/>
  <c r="AI388" i="12"/>
  <c r="AI389" i="12"/>
  <c r="AI390" i="12"/>
  <c r="AI391" i="12"/>
  <c r="AI392" i="12"/>
  <c r="AI393" i="12"/>
  <c r="AI394" i="12"/>
  <c r="AI395" i="12"/>
  <c r="AI396" i="12"/>
  <c r="AI397" i="12"/>
  <c r="AI398" i="12"/>
  <c r="AI399" i="12"/>
  <c r="AI400" i="12"/>
  <c r="AI401" i="12"/>
  <c r="AL401" i="12" s="1"/>
  <c r="AI402" i="12"/>
  <c r="AI403" i="12"/>
  <c r="AI404" i="12"/>
  <c r="AI405" i="12"/>
  <c r="AI406" i="12"/>
  <c r="AI407" i="12"/>
  <c r="AI408" i="12"/>
  <c r="AI409" i="12"/>
  <c r="AL409" i="12" s="1"/>
  <c r="AI410" i="12"/>
  <c r="AI411" i="12"/>
  <c r="AI412" i="12"/>
  <c r="AI413" i="12"/>
  <c r="AI414" i="12"/>
  <c r="AI415" i="12"/>
  <c r="AI416" i="12"/>
  <c r="AI417" i="12"/>
  <c r="AI418" i="12"/>
  <c r="AI419" i="12"/>
  <c r="AI420" i="12"/>
  <c r="AI421" i="12"/>
  <c r="AI422" i="12"/>
  <c r="AI423" i="12"/>
  <c r="AI424" i="12"/>
  <c r="AI425" i="12"/>
  <c r="AI426" i="12"/>
  <c r="AI427" i="12"/>
  <c r="AI428" i="12"/>
  <c r="AI429" i="12"/>
  <c r="AI430" i="12"/>
  <c r="AI431" i="12"/>
  <c r="AI432" i="12"/>
  <c r="AI433" i="12"/>
  <c r="AI434" i="12"/>
  <c r="AI435" i="12"/>
  <c r="AI436" i="12"/>
  <c r="AI437" i="12"/>
  <c r="AI438" i="12"/>
  <c r="AI439" i="12"/>
  <c r="AI440" i="12"/>
  <c r="AI441" i="12"/>
  <c r="AI442" i="12"/>
  <c r="AI443" i="12"/>
  <c r="AI444" i="12"/>
  <c r="AI445" i="12"/>
  <c r="AI446" i="12"/>
  <c r="AI447" i="12"/>
  <c r="AI448" i="12"/>
  <c r="AI449" i="12"/>
  <c r="AI450" i="12"/>
  <c r="AI451" i="12"/>
  <c r="AI452" i="12"/>
  <c r="AI453" i="12"/>
  <c r="AI454" i="12"/>
  <c r="AI455" i="12"/>
  <c r="AI456" i="12"/>
  <c r="AI457" i="12"/>
  <c r="AI458" i="12"/>
  <c r="AI459" i="12"/>
  <c r="AI460" i="12"/>
  <c r="AI461" i="12"/>
  <c r="AI462" i="12"/>
  <c r="AI463" i="12"/>
  <c r="AI464" i="12"/>
  <c r="AI465" i="12"/>
  <c r="AI466" i="12"/>
  <c r="AI467" i="12"/>
  <c r="AI468" i="12"/>
  <c r="AI469" i="12"/>
  <c r="AI470" i="12"/>
  <c r="AI471" i="12"/>
  <c r="AI472" i="12"/>
  <c r="AI473" i="12"/>
  <c r="AI474" i="12"/>
  <c r="AI475" i="12"/>
  <c r="AI476" i="12"/>
  <c r="AI477" i="12"/>
  <c r="AI478" i="12"/>
  <c r="AI479" i="12"/>
  <c r="AI480" i="12"/>
  <c r="AI481" i="12"/>
  <c r="AI482" i="12"/>
  <c r="AI483" i="12"/>
  <c r="AI484" i="12"/>
  <c r="AI485" i="12"/>
  <c r="AI486" i="12"/>
  <c r="AI487" i="12"/>
  <c r="AI488" i="12"/>
  <c r="AI489" i="12"/>
  <c r="AI490" i="12"/>
  <c r="AI491" i="12"/>
  <c r="AI492" i="12"/>
  <c r="AI493" i="12"/>
  <c r="AI494" i="12"/>
  <c r="AI495" i="12"/>
  <c r="AI496" i="12"/>
  <c r="AI497" i="12"/>
  <c r="AI498" i="12"/>
  <c r="AI499" i="12"/>
  <c r="AI500" i="12"/>
  <c r="AI501" i="12"/>
  <c r="AI502" i="12"/>
  <c r="AI503" i="12"/>
  <c r="AI504" i="12"/>
  <c r="AI505" i="12"/>
  <c r="AI506" i="12"/>
  <c r="AI507" i="12"/>
  <c r="AI508" i="12"/>
  <c r="AI509" i="12"/>
  <c r="AI510" i="12"/>
  <c r="AI511" i="12"/>
  <c r="AI512" i="12"/>
  <c r="AI513" i="12"/>
  <c r="AI514" i="12"/>
  <c r="AI515" i="12"/>
  <c r="AI516" i="12"/>
  <c r="AI517" i="12"/>
  <c r="AI518" i="12"/>
  <c r="AI519" i="12"/>
  <c r="AI520" i="12"/>
  <c r="AI521" i="12"/>
  <c r="AI522" i="12"/>
  <c r="AI523" i="12"/>
  <c r="AI524" i="12"/>
  <c r="AI525" i="12"/>
  <c r="AI526" i="12"/>
  <c r="AI527" i="12"/>
  <c r="AI528" i="12"/>
  <c r="AI529" i="12"/>
  <c r="AI530" i="12"/>
  <c r="AI531" i="12"/>
  <c r="AI532" i="12"/>
  <c r="AI533" i="12"/>
  <c r="AI534" i="12"/>
  <c r="AI535" i="12"/>
  <c r="AI536" i="12"/>
  <c r="AI537" i="12"/>
  <c r="AI538" i="12"/>
  <c r="AI539" i="12"/>
  <c r="AI540" i="12"/>
  <c r="AI541" i="12"/>
  <c r="AI542" i="12"/>
  <c r="AI543" i="12"/>
  <c r="AI544" i="12"/>
  <c r="AI545" i="12"/>
  <c r="AI546" i="12"/>
  <c r="AI547" i="12"/>
  <c r="AI548" i="12"/>
  <c r="AI549" i="12"/>
  <c r="AI550" i="12"/>
  <c r="AI551" i="12"/>
  <c r="AI552" i="12"/>
  <c r="AI553" i="12"/>
  <c r="AI554" i="12"/>
  <c r="AI555" i="12"/>
  <c r="AI556" i="12"/>
  <c r="AI557" i="12"/>
  <c r="AI558" i="12"/>
  <c r="AI559" i="12"/>
  <c r="AI560" i="12"/>
  <c r="AI561" i="12"/>
  <c r="AI562" i="12"/>
  <c r="AI563" i="12"/>
  <c r="AI564" i="12"/>
  <c r="AI565" i="12"/>
  <c r="AI566" i="12"/>
  <c r="AI567" i="12"/>
  <c r="AI568" i="12"/>
  <c r="AI569" i="12"/>
  <c r="AI570" i="12"/>
  <c r="AI571" i="12"/>
  <c r="AI572" i="12"/>
  <c r="AI573" i="12"/>
  <c r="AI574" i="12"/>
  <c r="AI575" i="12"/>
  <c r="AI576" i="12"/>
  <c r="AI577" i="12"/>
  <c r="AI578" i="12"/>
  <c r="AI579" i="12"/>
  <c r="AI580" i="12"/>
  <c r="AI581" i="12"/>
  <c r="AI582" i="12"/>
  <c r="AI583" i="12"/>
  <c r="AI584" i="12"/>
  <c r="AI585" i="12"/>
  <c r="AI586" i="12"/>
  <c r="AI587" i="12"/>
  <c r="AI588" i="12"/>
  <c r="AI589" i="12"/>
  <c r="AI590" i="12"/>
  <c r="AI591" i="12"/>
  <c r="AI592" i="12"/>
  <c r="AI593" i="12"/>
  <c r="AI594" i="12"/>
  <c r="AI595" i="12"/>
  <c r="AI596" i="12"/>
  <c r="AI597" i="12"/>
  <c r="AI598" i="12"/>
  <c r="AI599" i="12"/>
  <c r="AI600" i="12"/>
  <c r="AI601" i="12"/>
  <c r="AI602" i="12"/>
  <c r="AI603" i="12"/>
  <c r="AI604" i="12"/>
  <c r="AI605" i="12"/>
  <c r="AI606" i="12"/>
  <c r="AI607" i="12"/>
  <c r="AI608" i="12"/>
  <c r="AI609" i="12"/>
  <c r="AI610" i="12"/>
  <c r="AI611" i="12"/>
  <c r="AI612" i="12"/>
  <c r="AI613" i="12"/>
  <c r="AI614" i="12"/>
  <c r="AI615" i="12"/>
  <c r="AI616" i="12"/>
  <c r="AI617" i="12"/>
  <c r="AI618" i="12"/>
  <c r="AI619" i="12"/>
  <c r="AI620" i="12"/>
  <c r="AI621" i="12"/>
  <c r="AI622" i="12"/>
  <c r="AI623" i="12"/>
  <c r="AI624" i="12"/>
  <c r="AI625" i="12"/>
  <c r="AI626" i="12"/>
  <c r="AI627" i="12"/>
  <c r="AI628" i="12"/>
  <c r="AI629" i="12"/>
  <c r="AI630" i="12"/>
  <c r="AI631" i="12"/>
  <c r="AI632" i="12"/>
  <c r="AI633" i="12"/>
  <c r="AI634" i="12"/>
  <c r="AI635" i="12"/>
  <c r="AI636" i="12"/>
  <c r="AI637" i="12"/>
  <c r="AI638" i="12"/>
  <c r="AI639" i="12"/>
  <c r="AI640" i="12"/>
  <c r="AI641" i="12"/>
  <c r="AI642" i="12"/>
  <c r="AI643" i="12"/>
  <c r="AI644" i="12"/>
  <c r="AI645" i="12"/>
  <c r="AI646" i="12"/>
  <c r="AI647" i="12"/>
  <c r="AI648" i="12"/>
  <c r="AI649" i="12"/>
  <c r="AI650" i="12"/>
  <c r="AI651" i="12"/>
  <c r="AI652" i="12"/>
  <c r="AI653" i="12"/>
  <c r="AI654" i="12"/>
  <c r="AI655" i="12"/>
  <c r="AI656" i="12"/>
  <c r="AI657" i="12"/>
  <c r="AI658" i="12"/>
  <c r="AI659" i="12"/>
  <c r="AI660" i="12"/>
  <c r="AI661" i="12"/>
  <c r="AI662" i="12"/>
  <c r="AI663" i="12"/>
  <c r="AI664" i="12"/>
  <c r="AI665" i="12"/>
  <c r="AI666" i="12"/>
  <c r="AI667" i="12"/>
  <c r="AI668" i="12"/>
  <c r="AI669" i="12"/>
  <c r="AI670" i="12"/>
  <c r="AI671" i="12"/>
  <c r="AI672" i="12"/>
  <c r="AI673" i="12"/>
  <c r="AI674" i="12"/>
  <c r="AI675" i="12"/>
  <c r="AI676" i="12"/>
  <c r="AI677" i="12"/>
  <c r="AI678" i="12"/>
  <c r="AI679" i="12"/>
  <c r="AI680" i="12"/>
  <c r="AI681" i="12"/>
  <c r="AI682" i="12"/>
  <c r="AI683" i="12"/>
  <c r="AI684" i="12"/>
  <c r="AI685" i="12"/>
  <c r="AI686" i="12"/>
  <c r="AI687" i="12"/>
  <c r="AI688" i="12"/>
  <c r="AI689" i="12"/>
  <c r="AI690" i="12"/>
  <c r="AI691" i="12"/>
  <c r="AI692" i="12"/>
  <c r="AI693" i="12"/>
  <c r="AI694" i="12"/>
  <c r="AI695" i="12"/>
  <c r="AI696" i="12"/>
  <c r="AI697" i="12"/>
  <c r="AI698" i="12"/>
  <c r="AI699" i="12"/>
  <c r="AI700" i="12"/>
  <c r="AI701" i="12"/>
  <c r="AI702" i="12"/>
  <c r="AI703" i="12"/>
  <c r="AI704" i="12"/>
  <c r="AI705" i="12"/>
  <c r="AI706" i="12"/>
  <c r="AI707" i="12"/>
  <c r="AI708" i="12"/>
  <c r="AI709" i="12"/>
  <c r="AI710" i="12"/>
  <c r="AI711" i="12"/>
  <c r="AI712" i="12"/>
  <c r="AI713" i="12"/>
  <c r="AI714" i="12"/>
  <c r="AI715" i="12"/>
  <c r="AI716" i="12"/>
  <c r="AI717" i="12"/>
  <c r="AI718" i="12"/>
  <c r="AI719" i="12"/>
  <c r="AI720" i="12"/>
  <c r="AI721" i="12"/>
  <c r="AI722" i="12"/>
  <c r="AI723" i="12"/>
  <c r="AI724" i="12"/>
  <c r="AI725" i="12"/>
  <c r="AI726" i="12"/>
  <c r="AI727" i="12"/>
  <c r="AI728" i="12"/>
  <c r="AI729" i="12"/>
  <c r="AI730" i="12"/>
  <c r="AI731" i="12"/>
  <c r="AI732" i="12"/>
  <c r="AI733" i="12"/>
  <c r="AI734" i="12"/>
  <c r="AI735" i="12"/>
  <c r="AI736" i="12"/>
  <c r="AI737" i="12"/>
  <c r="AI738" i="12"/>
  <c r="AI739" i="12"/>
  <c r="AI740" i="12"/>
  <c r="AI741" i="12"/>
  <c r="AI742" i="12"/>
  <c r="AI743" i="12"/>
  <c r="AI744" i="12"/>
  <c r="AI745" i="12"/>
  <c r="AI746" i="12"/>
  <c r="AI747" i="12"/>
  <c r="AI748" i="12"/>
  <c r="AI749" i="12"/>
  <c r="AI750" i="12"/>
  <c r="AI751" i="12"/>
  <c r="AI752" i="12"/>
  <c r="AI753" i="12"/>
  <c r="AI754" i="12"/>
  <c r="AI755" i="12"/>
  <c r="AI756" i="12"/>
  <c r="AI757" i="12"/>
  <c r="AI758" i="12"/>
  <c r="AI759" i="12"/>
  <c r="AI760" i="12"/>
  <c r="AI761" i="12"/>
  <c r="AI762" i="12"/>
  <c r="AI763" i="12"/>
  <c r="AI764" i="12"/>
  <c r="AI765" i="12"/>
  <c r="AI766" i="12"/>
  <c r="AI767" i="12"/>
  <c r="AI768" i="12"/>
  <c r="AI769" i="12"/>
  <c r="AI770" i="12"/>
  <c r="AI771" i="12"/>
  <c r="AI772" i="12"/>
  <c r="AI773" i="12"/>
  <c r="AI774" i="12"/>
  <c r="AI775" i="12"/>
  <c r="AI776" i="12"/>
  <c r="AI777" i="12"/>
  <c r="AI778" i="12"/>
  <c r="AI779" i="12"/>
  <c r="AI780" i="12"/>
  <c r="AI781" i="12"/>
  <c r="AI782" i="12"/>
  <c r="AI783" i="12"/>
  <c r="AI784" i="12"/>
  <c r="AI785" i="12"/>
  <c r="AI786" i="12"/>
  <c r="AI787" i="12"/>
  <c r="AI788" i="12"/>
  <c r="AI789" i="12"/>
  <c r="AI790" i="12"/>
  <c r="AI791" i="12"/>
  <c r="AI792" i="12"/>
  <c r="AI793" i="12"/>
  <c r="AI794" i="12"/>
  <c r="AI795" i="12"/>
  <c r="AI796" i="12"/>
  <c r="AI797" i="12"/>
  <c r="AI798" i="12"/>
  <c r="AI799" i="12"/>
  <c r="AI800" i="12"/>
  <c r="AI801" i="12"/>
  <c r="AI802" i="12"/>
  <c r="AI803" i="12"/>
  <c r="AI804" i="12"/>
  <c r="AI805" i="12"/>
  <c r="AI806" i="12"/>
  <c r="AI807" i="12"/>
  <c r="AI808" i="12"/>
  <c r="AI809" i="12"/>
  <c r="AI810" i="12"/>
  <c r="AI811" i="12"/>
  <c r="AI812" i="12"/>
  <c r="AI813" i="12"/>
  <c r="AI814" i="12"/>
  <c r="AI815" i="12"/>
  <c r="AI816" i="12"/>
  <c r="AI817" i="12"/>
  <c r="AI818" i="12"/>
  <c r="AI819" i="12"/>
  <c r="AI820" i="12"/>
  <c r="AI821" i="12"/>
  <c r="AI822" i="12"/>
  <c r="AI823" i="12"/>
  <c r="AI824" i="12"/>
  <c r="AI825" i="12"/>
  <c r="AI826" i="12"/>
  <c r="AI827" i="12"/>
  <c r="AI828" i="12"/>
  <c r="AI829" i="12"/>
  <c r="AI830" i="12"/>
  <c r="AI831" i="12"/>
  <c r="AI832" i="12"/>
  <c r="AI833" i="12"/>
  <c r="AI834" i="12"/>
  <c r="AI835" i="12"/>
  <c r="AI836" i="12"/>
  <c r="AI837" i="12"/>
  <c r="AI838" i="12"/>
  <c r="AI839" i="12"/>
  <c r="AI840" i="12"/>
  <c r="AI841" i="12"/>
  <c r="AI842" i="12"/>
  <c r="AI843" i="12"/>
  <c r="AI844" i="12"/>
  <c r="AI845" i="12"/>
  <c r="AI846" i="12"/>
  <c r="AI847" i="12"/>
  <c r="AI848" i="12"/>
  <c r="AI849" i="12"/>
  <c r="AI850" i="12"/>
  <c r="AI851" i="12"/>
  <c r="AI852" i="12"/>
  <c r="AI853" i="12"/>
  <c r="AI854" i="12"/>
  <c r="AI855" i="12"/>
  <c r="AI856" i="12"/>
  <c r="AI857" i="12"/>
  <c r="AI858" i="12"/>
  <c r="AI859" i="12"/>
  <c r="AI860" i="12"/>
  <c r="AI861" i="12"/>
  <c r="AI862" i="12"/>
  <c r="AI863" i="12"/>
  <c r="AI864" i="12"/>
  <c r="AI865" i="12"/>
  <c r="AI866" i="12"/>
  <c r="AI867" i="12"/>
  <c r="AI868" i="12"/>
  <c r="AI869" i="12"/>
  <c r="AI870" i="12"/>
  <c r="AI871" i="12"/>
  <c r="AI872" i="12"/>
  <c r="AI873" i="12"/>
  <c r="AI874" i="12"/>
  <c r="AI875" i="12"/>
  <c r="AI876" i="12"/>
  <c r="AI877" i="12"/>
  <c r="AI878" i="12"/>
  <c r="AI879" i="12"/>
  <c r="AI880" i="12"/>
  <c r="AI881" i="12"/>
  <c r="AI882" i="12"/>
  <c r="AI883" i="12"/>
  <c r="AI884" i="12"/>
  <c r="AI885" i="12"/>
  <c r="AI886" i="12"/>
  <c r="AI887" i="12"/>
  <c r="AI888" i="12"/>
  <c r="AI889" i="12"/>
  <c r="AI890" i="12"/>
  <c r="AI891" i="12"/>
  <c r="AI892" i="12"/>
  <c r="AI893" i="12"/>
  <c r="AI894" i="12"/>
  <c r="AI895" i="12"/>
  <c r="AI896" i="12"/>
  <c r="AI897" i="12"/>
  <c r="AI898" i="12"/>
  <c r="AI899" i="12"/>
  <c r="AI900" i="12"/>
  <c r="AI901" i="12"/>
  <c r="AI902" i="12"/>
  <c r="AI903" i="12"/>
  <c r="AI904" i="12"/>
  <c r="AI905" i="12"/>
  <c r="AI906" i="12"/>
  <c r="AI907" i="12"/>
  <c r="AI908" i="12"/>
  <c r="AI909" i="12"/>
  <c r="AI910" i="12"/>
  <c r="AI911" i="12"/>
  <c r="AI912" i="12"/>
  <c r="AI913" i="12"/>
  <c r="AI914" i="12"/>
  <c r="AI915" i="12"/>
  <c r="AI916" i="12"/>
  <c r="AI917" i="12"/>
  <c r="AI918" i="12"/>
  <c r="AI919" i="12"/>
  <c r="AI920" i="12"/>
  <c r="AI921" i="12"/>
  <c r="AI922" i="12"/>
  <c r="AI923" i="12"/>
  <c r="AI924" i="12"/>
  <c r="AI925" i="12"/>
  <c r="AI926" i="12"/>
  <c r="AI927" i="12"/>
  <c r="AI928" i="12"/>
  <c r="AI929" i="12"/>
  <c r="AI930" i="12"/>
  <c r="AI931" i="12"/>
  <c r="AI932" i="12"/>
  <c r="AI933" i="12"/>
  <c r="AI934" i="12"/>
  <c r="AI935" i="12"/>
  <c r="AI936" i="12"/>
  <c r="AI937" i="12"/>
  <c r="AI938" i="12"/>
  <c r="AI939" i="12"/>
  <c r="AI940" i="12"/>
  <c r="AI941" i="12"/>
  <c r="AI942" i="12"/>
  <c r="AI943" i="12"/>
  <c r="AH103" i="12"/>
  <c r="AH104" i="12"/>
  <c r="AH105" i="12"/>
  <c r="AH106" i="12"/>
  <c r="AH107" i="12"/>
  <c r="AH108" i="12"/>
  <c r="AH109" i="12"/>
  <c r="AH110" i="12"/>
  <c r="AH111" i="12"/>
  <c r="AH113" i="12"/>
  <c r="AH114" i="12"/>
  <c r="AH115" i="12"/>
  <c r="AH116" i="12"/>
  <c r="AH117" i="12"/>
  <c r="AH118" i="12"/>
  <c r="AH119" i="12"/>
  <c r="AH120" i="12"/>
  <c r="AH121" i="12"/>
  <c r="AH122" i="12"/>
  <c r="AH123" i="12"/>
  <c r="AH124" i="12"/>
  <c r="AH125" i="12"/>
  <c r="AH126" i="12"/>
  <c r="AH127" i="12"/>
  <c r="AH128" i="12"/>
  <c r="AH129" i="12"/>
  <c r="AH130" i="12"/>
  <c r="AH131" i="12"/>
  <c r="AH132" i="12"/>
  <c r="AH133" i="12"/>
  <c r="AH134" i="12"/>
  <c r="AH135" i="12"/>
  <c r="AH136" i="12"/>
  <c r="AH137" i="12"/>
  <c r="AJ137" i="12" s="1"/>
  <c r="AH138" i="12"/>
  <c r="AH139" i="12"/>
  <c r="AH140" i="12"/>
  <c r="AH141" i="12"/>
  <c r="AH142" i="12"/>
  <c r="AH143" i="12"/>
  <c r="AH144" i="12"/>
  <c r="AH145" i="12"/>
  <c r="AH146" i="12"/>
  <c r="AH147" i="12"/>
  <c r="AH148" i="12"/>
  <c r="AH149" i="12"/>
  <c r="AH150" i="12"/>
  <c r="AH151" i="12"/>
  <c r="AH152" i="12"/>
  <c r="AH153" i="12"/>
  <c r="AH154" i="12"/>
  <c r="AH155" i="12"/>
  <c r="AH156" i="12"/>
  <c r="AH157" i="12"/>
  <c r="AH158" i="12"/>
  <c r="AH159" i="12"/>
  <c r="AH160" i="12"/>
  <c r="AH161" i="12"/>
  <c r="AH162" i="12"/>
  <c r="AH163" i="12"/>
  <c r="AH164" i="12"/>
  <c r="AH165" i="12"/>
  <c r="AH166" i="12"/>
  <c r="AH167" i="12"/>
  <c r="AH168" i="12"/>
  <c r="AH169" i="12"/>
  <c r="AH170" i="12"/>
  <c r="AH171" i="12"/>
  <c r="AH172" i="12"/>
  <c r="AH173" i="12"/>
  <c r="AH174" i="12"/>
  <c r="AH175" i="12"/>
  <c r="AH176" i="12"/>
  <c r="AH177" i="12"/>
  <c r="AH178" i="12"/>
  <c r="AH179" i="12"/>
  <c r="AH180" i="12"/>
  <c r="AH181" i="12"/>
  <c r="AH182" i="12"/>
  <c r="AH183" i="12"/>
  <c r="AH184" i="12"/>
  <c r="AH185" i="12"/>
  <c r="AH186" i="12"/>
  <c r="AH187" i="12"/>
  <c r="AH188" i="12"/>
  <c r="AH189" i="12"/>
  <c r="AH190" i="12"/>
  <c r="AH191" i="12"/>
  <c r="AH192" i="12"/>
  <c r="AH193" i="12"/>
  <c r="AH194" i="12"/>
  <c r="AH195" i="12"/>
  <c r="AH196" i="12"/>
  <c r="AH197" i="12"/>
  <c r="AH198" i="12"/>
  <c r="AH199" i="12"/>
  <c r="AH200" i="12"/>
  <c r="AH201" i="12"/>
  <c r="AH202" i="12"/>
  <c r="AH203" i="12"/>
  <c r="AH204" i="12"/>
  <c r="AH205" i="12"/>
  <c r="AH206" i="12"/>
  <c r="AH207" i="12"/>
  <c r="AH208" i="12"/>
  <c r="AH209" i="12"/>
  <c r="AH210" i="12"/>
  <c r="AH211" i="12"/>
  <c r="AH212" i="12"/>
  <c r="AH213" i="12"/>
  <c r="AH214" i="12"/>
  <c r="AH215" i="12"/>
  <c r="AH216" i="12"/>
  <c r="AH217" i="12"/>
  <c r="AH218" i="12"/>
  <c r="AH219" i="12"/>
  <c r="AH220" i="12"/>
  <c r="AH221" i="12"/>
  <c r="AH222" i="12"/>
  <c r="AH223" i="12"/>
  <c r="AH224" i="12"/>
  <c r="AH225" i="12"/>
  <c r="AH226" i="12"/>
  <c r="AH227" i="12"/>
  <c r="AH228" i="12"/>
  <c r="AH229" i="12"/>
  <c r="AH230" i="12"/>
  <c r="AH231" i="12"/>
  <c r="AH232" i="12"/>
  <c r="AH233" i="12"/>
  <c r="AJ233" i="12" s="1"/>
  <c r="AH234" i="12"/>
  <c r="AH235" i="12"/>
  <c r="AH236" i="12"/>
  <c r="AH237" i="12"/>
  <c r="AH238" i="12"/>
  <c r="AH239" i="12"/>
  <c r="AH240" i="12"/>
  <c r="AH241" i="12"/>
  <c r="AH242" i="12"/>
  <c r="AH243" i="12"/>
  <c r="AH244" i="12"/>
  <c r="AH245" i="12"/>
  <c r="AH246" i="12"/>
  <c r="AH247" i="12"/>
  <c r="AH248" i="12"/>
  <c r="AH249" i="12"/>
  <c r="AH250" i="12"/>
  <c r="AH251" i="12"/>
  <c r="AH252" i="12"/>
  <c r="AH253" i="12"/>
  <c r="AH254" i="12"/>
  <c r="AH255" i="12"/>
  <c r="AH256" i="12"/>
  <c r="AH257" i="12"/>
  <c r="AH258" i="12"/>
  <c r="AH259" i="12"/>
  <c r="AH260" i="12"/>
  <c r="AH261" i="12"/>
  <c r="AH262" i="12"/>
  <c r="AH263" i="12"/>
  <c r="AH264" i="12"/>
  <c r="AH265" i="12"/>
  <c r="AJ265" i="12" s="1"/>
  <c r="AH266" i="12"/>
  <c r="AH267" i="12"/>
  <c r="AH268" i="12"/>
  <c r="AH269" i="12"/>
  <c r="AH270" i="12"/>
  <c r="AH271" i="12"/>
  <c r="AH272" i="12"/>
  <c r="AH273" i="12"/>
  <c r="AH274" i="12"/>
  <c r="AH275" i="12"/>
  <c r="AH276" i="12"/>
  <c r="AH277" i="12"/>
  <c r="AH278" i="12"/>
  <c r="AH279" i="12"/>
  <c r="AH280" i="12"/>
  <c r="AH281" i="12"/>
  <c r="AH282" i="12"/>
  <c r="AH283" i="12"/>
  <c r="AH284" i="12"/>
  <c r="AH285" i="12"/>
  <c r="AH286" i="12"/>
  <c r="AH287" i="12"/>
  <c r="AH288" i="12"/>
  <c r="AH289" i="12"/>
  <c r="AH290" i="12"/>
  <c r="AH291" i="12"/>
  <c r="AH292" i="12"/>
  <c r="AH293" i="12"/>
  <c r="AH294" i="12"/>
  <c r="AH295" i="12"/>
  <c r="AH296" i="12"/>
  <c r="AH297" i="12"/>
  <c r="AH298" i="12"/>
  <c r="AH299" i="12"/>
  <c r="AH300" i="12"/>
  <c r="AH301" i="12"/>
  <c r="AH302" i="12"/>
  <c r="AH303" i="12"/>
  <c r="AH304" i="12"/>
  <c r="AH305" i="12"/>
  <c r="AH306" i="12"/>
  <c r="AH307" i="12"/>
  <c r="AH308" i="12"/>
  <c r="AH309" i="12"/>
  <c r="AH310" i="12"/>
  <c r="AH311" i="12"/>
  <c r="AH312" i="12"/>
  <c r="AH313" i="12"/>
  <c r="AH314" i="12"/>
  <c r="AH315" i="12"/>
  <c r="AH316" i="12"/>
  <c r="AH317" i="12"/>
  <c r="AH318" i="12"/>
  <c r="AH319" i="12"/>
  <c r="AH320" i="12"/>
  <c r="AH321" i="12"/>
  <c r="AH322" i="12"/>
  <c r="AH323" i="12"/>
  <c r="AH324" i="12"/>
  <c r="AH325" i="12"/>
  <c r="AH326" i="12"/>
  <c r="AH327" i="12"/>
  <c r="AH328" i="12"/>
  <c r="AH329" i="12"/>
  <c r="AH330" i="12"/>
  <c r="AH331" i="12"/>
  <c r="AH332" i="12"/>
  <c r="AH333" i="12"/>
  <c r="AH334" i="12"/>
  <c r="AH335" i="12"/>
  <c r="AH336" i="12"/>
  <c r="AH337" i="12"/>
  <c r="AH338" i="12"/>
  <c r="AH339" i="12"/>
  <c r="AH340" i="12"/>
  <c r="AH341" i="12"/>
  <c r="AH342" i="12"/>
  <c r="AH343" i="12"/>
  <c r="AH344" i="12"/>
  <c r="AH345" i="12"/>
  <c r="AH346" i="12"/>
  <c r="AH347" i="12"/>
  <c r="AH348" i="12"/>
  <c r="AH349" i="12"/>
  <c r="AH350" i="12"/>
  <c r="AH351" i="12"/>
  <c r="AH352" i="12"/>
  <c r="AH353" i="12"/>
  <c r="AH354" i="12"/>
  <c r="AH355" i="12"/>
  <c r="AH356" i="12"/>
  <c r="AH357" i="12"/>
  <c r="AH358" i="12"/>
  <c r="AH359" i="12"/>
  <c r="AH360" i="12"/>
  <c r="AH361" i="12"/>
  <c r="AH362" i="12"/>
  <c r="AH363" i="12"/>
  <c r="AH364" i="12"/>
  <c r="AH365" i="12"/>
  <c r="AH366" i="12"/>
  <c r="AH367" i="12"/>
  <c r="AH368" i="12"/>
  <c r="AH369" i="12"/>
  <c r="AH370" i="12"/>
  <c r="AH371" i="12"/>
  <c r="AH372" i="12"/>
  <c r="AH373" i="12"/>
  <c r="AH374" i="12"/>
  <c r="AH375" i="12"/>
  <c r="AH376" i="12"/>
  <c r="AH377" i="12"/>
  <c r="AH378" i="12"/>
  <c r="AH379" i="12"/>
  <c r="AH380" i="12"/>
  <c r="AH381" i="12"/>
  <c r="AH382" i="12"/>
  <c r="AH383" i="12"/>
  <c r="AH384" i="12"/>
  <c r="AH385" i="12"/>
  <c r="AH386" i="12"/>
  <c r="AH387" i="12"/>
  <c r="AH388" i="12"/>
  <c r="AH389" i="12"/>
  <c r="AH390" i="12"/>
  <c r="AH391" i="12"/>
  <c r="AH392" i="12"/>
  <c r="AH393" i="12"/>
  <c r="AJ393" i="12" s="1"/>
  <c r="AH394" i="12"/>
  <c r="AH395" i="12"/>
  <c r="AH396" i="12"/>
  <c r="AH397" i="12"/>
  <c r="AH398" i="12"/>
  <c r="AH399" i="12"/>
  <c r="AH400" i="12"/>
  <c r="AH401" i="12"/>
  <c r="AH402" i="12"/>
  <c r="AH403" i="12"/>
  <c r="AH404" i="12"/>
  <c r="AH405" i="12"/>
  <c r="AH406" i="12"/>
  <c r="AH407" i="12"/>
  <c r="AH408" i="12"/>
  <c r="AH409" i="12"/>
  <c r="AH410" i="12"/>
  <c r="AH411" i="12"/>
  <c r="AH412" i="12"/>
  <c r="AH413" i="12"/>
  <c r="AH414" i="12"/>
  <c r="AH415" i="12"/>
  <c r="AH416" i="12"/>
  <c r="AH417" i="12"/>
  <c r="AH418" i="12"/>
  <c r="AH419" i="12"/>
  <c r="AH420" i="12"/>
  <c r="AH421" i="12"/>
  <c r="AH422" i="12"/>
  <c r="AH423" i="12"/>
  <c r="AH424" i="12"/>
  <c r="AH425" i="12"/>
  <c r="AH426" i="12"/>
  <c r="AH427" i="12"/>
  <c r="AH428" i="12"/>
  <c r="AH429" i="12"/>
  <c r="AH430" i="12"/>
  <c r="AH431" i="12"/>
  <c r="AH432" i="12"/>
  <c r="AH433" i="12"/>
  <c r="AH434" i="12"/>
  <c r="AH435" i="12"/>
  <c r="AH436" i="12"/>
  <c r="AH437" i="12"/>
  <c r="AH438" i="12"/>
  <c r="AH439" i="12"/>
  <c r="AH440" i="12"/>
  <c r="AH441" i="12"/>
  <c r="AH442" i="12"/>
  <c r="AH443" i="12"/>
  <c r="AH444" i="12"/>
  <c r="AH445" i="12"/>
  <c r="AH446" i="12"/>
  <c r="AH447" i="12"/>
  <c r="AH448" i="12"/>
  <c r="AH449" i="12"/>
  <c r="AH450" i="12"/>
  <c r="AH451" i="12"/>
  <c r="AH452" i="12"/>
  <c r="AH453" i="12"/>
  <c r="AH454" i="12"/>
  <c r="AH455" i="12"/>
  <c r="AH456" i="12"/>
  <c r="AH457" i="12"/>
  <c r="AH458" i="12"/>
  <c r="AH459" i="12"/>
  <c r="AH460" i="12"/>
  <c r="AH461" i="12"/>
  <c r="AH462" i="12"/>
  <c r="AH463" i="12"/>
  <c r="AH464" i="12"/>
  <c r="AH465" i="12"/>
  <c r="AH466" i="12"/>
  <c r="AH467" i="12"/>
  <c r="AH468" i="12"/>
  <c r="AH469" i="12"/>
  <c r="AH470" i="12"/>
  <c r="AH471" i="12"/>
  <c r="AH472" i="12"/>
  <c r="AH473" i="12"/>
  <c r="AH474" i="12"/>
  <c r="AH475" i="12"/>
  <c r="AH476" i="12"/>
  <c r="AH477" i="12"/>
  <c r="AH478" i="12"/>
  <c r="AH479" i="12"/>
  <c r="AH480" i="12"/>
  <c r="AH481" i="12"/>
  <c r="AH482" i="12"/>
  <c r="AH483" i="12"/>
  <c r="AH484" i="12"/>
  <c r="AH485" i="12"/>
  <c r="AH486" i="12"/>
  <c r="AH487" i="12"/>
  <c r="AH488" i="12"/>
  <c r="AH489" i="12"/>
  <c r="AJ489" i="12" s="1"/>
  <c r="AH490" i="12"/>
  <c r="AH491" i="12"/>
  <c r="AH492" i="12"/>
  <c r="AH493" i="12"/>
  <c r="AH494" i="12"/>
  <c r="AH495" i="12"/>
  <c r="AH496" i="12"/>
  <c r="AH497" i="12"/>
  <c r="AH498" i="12"/>
  <c r="AH499" i="12"/>
  <c r="AH500" i="12"/>
  <c r="AH501" i="12"/>
  <c r="AH502" i="12"/>
  <c r="AH503" i="12"/>
  <c r="AH504" i="12"/>
  <c r="AH505" i="12"/>
  <c r="AH506" i="12"/>
  <c r="AH507" i="12"/>
  <c r="AH508" i="12"/>
  <c r="AH509" i="12"/>
  <c r="AH510" i="12"/>
  <c r="AH511" i="12"/>
  <c r="AH512" i="12"/>
  <c r="AH513" i="12"/>
  <c r="AH514" i="12"/>
  <c r="AH515" i="12"/>
  <c r="AH516" i="12"/>
  <c r="AH517" i="12"/>
  <c r="AH518" i="12"/>
  <c r="AH519" i="12"/>
  <c r="AH520" i="12"/>
  <c r="AH521" i="12"/>
  <c r="AJ521" i="12" s="1"/>
  <c r="AH522" i="12"/>
  <c r="AH523" i="12"/>
  <c r="AH524" i="12"/>
  <c r="AH525" i="12"/>
  <c r="AH526" i="12"/>
  <c r="AH527" i="12"/>
  <c r="AH528" i="12"/>
  <c r="AH529" i="12"/>
  <c r="AH530" i="12"/>
  <c r="AH531" i="12"/>
  <c r="AH532" i="12"/>
  <c r="AH533" i="12"/>
  <c r="AH534" i="12"/>
  <c r="AH535" i="12"/>
  <c r="AH536" i="12"/>
  <c r="AH537" i="12"/>
  <c r="AH538" i="12"/>
  <c r="AH539" i="12"/>
  <c r="AH540" i="12"/>
  <c r="AH541" i="12"/>
  <c r="AH542" i="12"/>
  <c r="AH543" i="12"/>
  <c r="AH544" i="12"/>
  <c r="AH545" i="12"/>
  <c r="AH546" i="12"/>
  <c r="AH547" i="12"/>
  <c r="AH548" i="12"/>
  <c r="AH549" i="12"/>
  <c r="AH550" i="12"/>
  <c r="AH551" i="12"/>
  <c r="AH552" i="12"/>
  <c r="AH553" i="12"/>
  <c r="AH554" i="12"/>
  <c r="AH555" i="12"/>
  <c r="AH556" i="12"/>
  <c r="AH557" i="12"/>
  <c r="AH558" i="12"/>
  <c r="AH559" i="12"/>
  <c r="AH560" i="12"/>
  <c r="AH561" i="12"/>
  <c r="AH562" i="12"/>
  <c r="AH563" i="12"/>
  <c r="AH564" i="12"/>
  <c r="AH565" i="12"/>
  <c r="AH566" i="12"/>
  <c r="AH567" i="12"/>
  <c r="AH568" i="12"/>
  <c r="AH569" i="12"/>
  <c r="AH570" i="12"/>
  <c r="AH571" i="12"/>
  <c r="AH572" i="12"/>
  <c r="AH573" i="12"/>
  <c r="AH574" i="12"/>
  <c r="AH575" i="12"/>
  <c r="AH576" i="12"/>
  <c r="AH577" i="12"/>
  <c r="AH578" i="12"/>
  <c r="AH579" i="12"/>
  <c r="AH580" i="12"/>
  <c r="AH581" i="12"/>
  <c r="AH582" i="12"/>
  <c r="AH583" i="12"/>
  <c r="AH584" i="12"/>
  <c r="AH585" i="12"/>
  <c r="AH586" i="12"/>
  <c r="AH587" i="12"/>
  <c r="AH588" i="12"/>
  <c r="AH589" i="12"/>
  <c r="AH590" i="12"/>
  <c r="AH591" i="12"/>
  <c r="AH592" i="12"/>
  <c r="AH593" i="12"/>
  <c r="AH594" i="12"/>
  <c r="AH595" i="12"/>
  <c r="AH596" i="12"/>
  <c r="AH597" i="12"/>
  <c r="AH598" i="12"/>
  <c r="AH599" i="12"/>
  <c r="AH600" i="12"/>
  <c r="AH601" i="12"/>
  <c r="AH602" i="12"/>
  <c r="AH603" i="12"/>
  <c r="AH604" i="12"/>
  <c r="AH605" i="12"/>
  <c r="AH606" i="12"/>
  <c r="AH607" i="12"/>
  <c r="AH608" i="12"/>
  <c r="AH609" i="12"/>
  <c r="AH610" i="12"/>
  <c r="AH611" i="12"/>
  <c r="AH612" i="12"/>
  <c r="AH613" i="12"/>
  <c r="AH614" i="12"/>
  <c r="AH615" i="12"/>
  <c r="AH616" i="12"/>
  <c r="AH617" i="12"/>
  <c r="AH618" i="12"/>
  <c r="AH619" i="12"/>
  <c r="AH620" i="12"/>
  <c r="AH621" i="12"/>
  <c r="AH622" i="12"/>
  <c r="AH623" i="12"/>
  <c r="AH624" i="12"/>
  <c r="AH625" i="12"/>
  <c r="AH626" i="12"/>
  <c r="AH627" i="12"/>
  <c r="AH628" i="12"/>
  <c r="AH629" i="12"/>
  <c r="AH630" i="12"/>
  <c r="AH631" i="12"/>
  <c r="AH632" i="12"/>
  <c r="AH633" i="12"/>
  <c r="AH634" i="12"/>
  <c r="AH635" i="12"/>
  <c r="AH636" i="12"/>
  <c r="AH637" i="12"/>
  <c r="AH638" i="12"/>
  <c r="AH639" i="12"/>
  <c r="AH640" i="12"/>
  <c r="AH641" i="12"/>
  <c r="AH642" i="12"/>
  <c r="AH643" i="12"/>
  <c r="AH644" i="12"/>
  <c r="AH645" i="12"/>
  <c r="AH646" i="12"/>
  <c r="AH647" i="12"/>
  <c r="AH648" i="12"/>
  <c r="AH649" i="12"/>
  <c r="AH650" i="12"/>
  <c r="AH651" i="12"/>
  <c r="AH652" i="12"/>
  <c r="AH653" i="12"/>
  <c r="AH654" i="12"/>
  <c r="AH655" i="12"/>
  <c r="AH656" i="12"/>
  <c r="AH657" i="12"/>
  <c r="AH658" i="12"/>
  <c r="AH659" i="12"/>
  <c r="AH660" i="12"/>
  <c r="AH661" i="12"/>
  <c r="AH662" i="12"/>
  <c r="AH663" i="12"/>
  <c r="AH664" i="12"/>
  <c r="AH665" i="12"/>
  <c r="AH666" i="12"/>
  <c r="AH667" i="12"/>
  <c r="AH668" i="12"/>
  <c r="AH669" i="12"/>
  <c r="AH670" i="12"/>
  <c r="AH671" i="12"/>
  <c r="AH672" i="12"/>
  <c r="AH673" i="12"/>
  <c r="AH674" i="12"/>
  <c r="AH675" i="12"/>
  <c r="AH676" i="12"/>
  <c r="AH677" i="12"/>
  <c r="AH678" i="12"/>
  <c r="AH679" i="12"/>
  <c r="AH680" i="12"/>
  <c r="AH681" i="12"/>
  <c r="AH682" i="12"/>
  <c r="AH683" i="12"/>
  <c r="AH684" i="12"/>
  <c r="AH685" i="12"/>
  <c r="AH686" i="12"/>
  <c r="AH687" i="12"/>
  <c r="AH688" i="12"/>
  <c r="AH689" i="12"/>
  <c r="AH690" i="12"/>
  <c r="AH691" i="12"/>
  <c r="AH692" i="12"/>
  <c r="AH693" i="12"/>
  <c r="AH694" i="12"/>
  <c r="AH695" i="12"/>
  <c r="AH696" i="12"/>
  <c r="AH697" i="12"/>
  <c r="AH698" i="12"/>
  <c r="AH699" i="12"/>
  <c r="AH700" i="12"/>
  <c r="AH701" i="12"/>
  <c r="AH702" i="12"/>
  <c r="AH703" i="12"/>
  <c r="AH704" i="12"/>
  <c r="AH705" i="12"/>
  <c r="AH706" i="12"/>
  <c r="AH707" i="12"/>
  <c r="AH708" i="12"/>
  <c r="AH709" i="12"/>
  <c r="AH710" i="12"/>
  <c r="AH711" i="12"/>
  <c r="AH712" i="12"/>
  <c r="AH713" i="12"/>
  <c r="AH714" i="12"/>
  <c r="AH715" i="12"/>
  <c r="AH716" i="12"/>
  <c r="AH717" i="12"/>
  <c r="AH718" i="12"/>
  <c r="AH719" i="12"/>
  <c r="AH720" i="12"/>
  <c r="AH721" i="12"/>
  <c r="AH722" i="12"/>
  <c r="AH723" i="12"/>
  <c r="AH724" i="12"/>
  <c r="AH725" i="12"/>
  <c r="AH726" i="12"/>
  <c r="AH727" i="12"/>
  <c r="AH728" i="12"/>
  <c r="AH729" i="12"/>
  <c r="AH730" i="12"/>
  <c r="AH731" i="12"/>
  <c r="AH732" i="12"/>
  <c r="AH733" i="12"/>
  <c r="AH734" i="12"/>
  <c r="AH735" i="12"/>
  <c r="AH736" i="12"/>
  <c r="AH737" i="12"/>
  <c r="AH738" i="12"/>
  <c r="AH739" i="12"/>
  <c r="AH740" i="12"/>
  <c r="AH741" i="12"/>
  <c r="AH742" i="12"/>
  <c r="AH743" i="12"/>
  <c r="AH744" i="12"/>
  <c r="AH745" i="12"/>
  <c r="AH746" i="12"/>
  <c r="AH747" i="12"/>
  <c r="AH748" i="12"/>
  <c r="AH749" i="12"/>
  <c r="AH750" i="12"/>
  <c r="AH751" i="12"/>
  <c r="AH752" i="12"/>
  <c r="AH753" i="12"/>
  <c r="AH754" i="12"/>
  <c r="AH755" i="12"/>
  <c r="AH756" i="12"/>
  <c r="AH757" i="12"/>
  <c r="AH758" i="12"/>
  <c r="AH759" i="12"/>
  <c r="AH760" i="12"/>
  <c r="AH761" i="12"/>
  <c r="AH762" i="12"/>
  <c r="AH763" i="12"/>
  <c r="AH764" i="12"/>
  <c r="AH765" i="12"/>
  <c r="AH766" i="12"/>
  <c r="AH767" i="12"/>
  <c r="AH768" i="12"/>
  <c r="AH769" i="12"/>
  <c r="AH770" i="12"/>
  <c r="AH771" i="12"/>
  <c r="AH772" i="12"/>
  <c r="AH773" i="12"/>
  <c r="AH774" i="12"/>
  <c r="AH775" i="12"/>
  <c r="AH776" i="12"/>
  <c r="AH777" i="12"/>
  <c r="AH778" i="12"/>
  <c r="AH779" i="12"/>
  <c r="AH780" i="12"/>
  <c r="AH781" i="12"/>
  <c r="AH782" i="12"/>
  <c r="AH783" i="12"/>
  <c r="AH784" i="12"/>
  <c r="AH785" i="12"/>
  <c r="AH786" i="12"/>
  <c r="AH787" i="12"/>
  <c r="AH788" i="12"/>
  <c r="AH789" i="12"/>
  <c r="AH790" i="12"/>
  <c r="AH791" i="12"/>
  <c r="AH792" i="12"/>
  <c r="AH793" i="12"/>
  <c r="AH794" i="12"/>
  <c r="AH795" i="12"/>
  <c r="AH796" i="12"/>
  <c r="AH797" i="12"/>
  <c r="AH798" i="12"/>
  <c r="AH799" i="12"/>
  <c r="AH800" i="12"/>
  <c r="AH801" i="12"/>
  <c r="AH802" i="12"/>
  <c r="AH803" i="12"/>
  <c r="AH804" i="12"/>
  <c r="AH805" i="12"/>
  <c r="AH806" i="12"/>
  <c r="AH807" i="12"/>
  <c r="AH808" i="12"/>
  <c r="AH809" i="12"/>
  <c r="AH810" i="12"/>
  <c r="AH811" i="12"/>
  <c r="AH812" i="12"/>
  <c r="AH813" i="12"/>
  <c r="AH814" i="12"/>
  <c r="AH815" i="12"/>
  <c r="AH816" i="12"/>
  <c r="AH817" i="12"/>
  <c r="AH818" i="12"/>
  <c r="AH819" i="12"/>
  <c r="AH820" i="12"/>
  <c r="AH821" i="12"/>
  <c r="AH822" i="12"/>
  <c r="AH823" i="12"/>
  <c r="AH824" i="12"/>
  <c r="AH825" i="12"/>
  <c r="AH826" i="12"/>
  <c r="AH827" i="12"/>
  <c r="AH828" i="12"/>
  <c r="AH829" i="12"/>
  <c r="AH830" i="12"/>
  <c r="AH831" i="12"/>
  <c r="AH832" i="12"/>
  <c r="AH833" i="12"/>
  <c r="AH834" i="12"/>
  <c r="AH835" i="12"/>
  <c r="AH836" i="12"/>
  <c r="AH837" i="12"/>
  <c r="AH838" i="12"/>
  <c r="AH839" i="12"/>
  <c r="AH840" i="12"/>
  <c r="AH841" i="12"/>
  <c r="AH842" i="12"/>
  <c r="AH843" i="12"/>
  <c r="AH844" i="12"/>
  <c r="AH845" i="12"/>
  <c r="AH846" i="12"/>
  <c r="AH847" i="12"/>
  <c r="AH848" i="12"/>
  <c r="AH849" i="12"/>
  <c r="AH850" i="12"/>
  <c r="AH851" i="12"/>
  <c r="AH852" i="12"/>
  <c r="AH853" i="12"/>
  <c r="AH854" i="12"/>
  <c r="AH855" i="12"/>
  <c r="AH856" i="12"/>
  <c r="AH857" i="12"/>
  <c r="AH858" i="12"/>
  <c r="AH859" i="12"/>
  <c r="AH860" i="12"/>
  <c r="AH861" i="12"/>
  <c r="AH862" i="12"/>
  <c r="AH863" i="12"/>
  <c r="AH864" i="12"/>
  <c r="AH865" i="12"/>
  <c r="AH866" i="12"/>
  <c r="AH867" i="12"/>
  <c r="AH868" i="12"/>
  <c r="AH869" i="12"/>
  <c r="AH870" i="12"/>
  <c r="AH871" i="12"/>
  <c r="AH872" i="12"/>
  <c r="AH873" i="12"/>
  <c r="AH874" i="12"/>
  <c r="AH875" i="12"/>
  <c r="AH876" i="12"/>
  <c r="AH877" i="12"/>
  <c r="AH878" i="12"/>
  <c r="AH879" i="12"/>
  <c r="AH880" i="12"/>
  <c r="AH881" i="12"/>
  <c r="AH882" i="12"/>
  <c r="AH883" i="12"/>
  <c r="AH884" i="12"/>
  <c r="AH885" i="12"/>
  <c r="AH886" i="12"/>
  <c r="AH887" i="12"/>
  <c r="AH888" i="12"/>
  <c r="AH889" i="12"/>
  <c r="AH890" i="12"/>
  <c r="AH891" i="12"/>
  <c r="AH892" i="12"/>
  <c r="AH893" i="12"/>
  <c r="AH894" i="12"/>
  <c r="AH895" i="12"/>
  <c r="AH896" i="12"/>
  <c r="AH897" i="12"/>
  <c r="AH898" i="12"/>
  <c r="AH899" i="12"/>
  <c r="AH900" i="12"/>
  <c r="AH901" i="12"/>
  <c r="AH902" i="12"/>
  <c r="AH903" i="12"/>
  <c r="AH904" i="12"/>
  <c r="AH905" i="12"/>
  <c r="AH906" i="12"/>
  <c r="AH907" i="12"/>
  <c r="AH908" i="12"/>
  <c r="AH909" i="12"/>
  <c r="AH910" i="12"/>
  <c r="AH911" i="12"/>
  <c r="AH912" i="12"/>
  <c r="AH913" i="12"/>
  <c r="AH914" i="12"/>
  <c r="AH915" i="12"/>
  <c r="AH916" i="12"/>
  <c r="AH917" i="12"/>
  <c r="AH918" i="12"/>
  <c r="AH919" i="12"/>
  <c r="AH920" i="12"/>
  <c r="AH921" i="12"/>
  <c r="AH922" i="12"/>
  <c r="AH923" i="12"/>
  <c r="AH924" i="12"/>
  <c r="AH925" i="12"/>
  <c r="AH926" i="12"/>
  <c r="AH927" i="12"/>
  <c r="AH928" i="12"/>
  <c r="AH929" i="12"/>
  <c r="AH930" i="12"/>
  <c r="AH931" i="12"/>
  <c r="AH932" i="12"/>
  <c r="AH933" i="12"/>
  <c r="AH934" i="12"/>
  <c r="AH935" i="12"/>
  <c r="AH936" i="12"/>
  <c r="AH937" i="12"/>
  <c r="AH938" i="12"/>
  <c r="AH939" i="12"/>
  <c r="AH940" i="12"/>
  <c r="AH941" i="12"/>
  <c r="AH942" i="12"/>
  <c r="AH943" i="12"/>
  <c r="AI8" i="12"/>
  <c r="AI9" i="12"/>
  <c r="AI10" i="12"/>
  <c r="AI11" i="12"/>
  <c r="AI12" i="12"/>
  <c r="AI13" i="12"/>
  <c r="AI14" i="12"/>
  <c r="AI15" i="12"/>
  <c r="AI16" i="12"/>
  <c r="AI17" i="12"/>
  <c r="AI18" i="12"/>
  <c r="AI19" i="12"/>
  <c r="AI20" i="12"/>
  <c r="AI21" i="12"/>
  <c r="AI22" i="12"/>
  <c r="AI23" i="12"/>
  <c r="AI24" i="12"/>
  <c r="AI25" i="12"/>
  <c r="AI26" i="12"/>
  <c r="AI27" i="12"/>
  <c r="AI28" i="12"/>
  <c r="AI29" i="12"/>
  <c r="AI30" i="12"/>
  <c r="AI31" i="12"/>
  <c r="AI32" i="12"/>
  <c r="AI33" i="12"/>
  <c r="AI34" i="12"/>
  <c r="AI35" i="12"/>
  <c r="AI36" i="12"/>
  <c r="AI37" i="12"/>
  <c r="AI38" i="12"/>
  <c r="AI39" i="12"/>
  <c r="AI40" i="12"/>
  <c r="AI41" i="12"/>
  <c r="AI42" i="12"/>
  <c r="AI43" i="12"/>
  <c r="AI44" i="12"/>
  <c r="AI45" i="12"/>
  <c r="AI46" i="12"/>
  <c r="AI47" i="12"/>
  <c r="AI48" i="12"/>
  <c r="AI49" i="12"/>
  <c r="AI50" i="12"/>
  <c r="AI51" i="12"/>
  <c r="AI52" i="12"/>
  <c r="AI53" i="12"/>
  <c r="AI54" i="12"/>
  <c r="AI55" i="12"/>
  <c r="AI56" i="12"/>
  <c r="AI57" i="12"/>
  <c r="AI58" i="12"/>
  <c r="AI59" i="12"/>
  <c r="AI60" i="12"/>
  <c r="AI61" i="12"/>
  <c r="AI62" i="12"/>
  <c r="AI63" i="12"/>
  <c r="AI64" i="12"/>
  <c r="AI65" i="12"/>
  <c r="AI66" i="12"/>
  <c r="AI67" i="12"/>
  <c r="AI68" i="12"/>
  <c r="AI69" i="12"/>
  <c r="AI70" i="12"/>
  <c r="AI71" i="12"/>
  <c r="AI72" i="12"/>
  <c r="AH8" i="12"/>
  <c r="AH9" i="12"/>
  <c r="AH10" i="12"/>
  <c r="AH11" i="12"/>
  <c r="AH12" i="12"/>
  <c r="AH13" i="12"/>
  <c r="AH14" i="12"/>
  <c r="AH15" i="12"/>
  <c r="AH16" i="12"/>
  <c r="AH17" i="12"/>
  <c r="AH18" i="12"/>
  <c r="AH19" i="12"/>
  <c r="AH20" i="12"/>
  <c r="AH21" i="12"/>
  <c r="AH22" i="12"/>
  <c r="AH23" i="12"/>
  <c r="AH24" i="12"/>
  <c r="AH25" i="12"/>
  <c r="AH26" i="12"/>
  <c r="AH27" i="12"/>
  <c r="AH28" i="12"/>
  <c r="AH29" i="12"/>
  <c r="AH30" i="12"/>
  <c r="AH31" i="12"/>
  <c r="AH32" i="12"/>
  <c r="AH33" i="12"/>
  <c r="AH34" i="12"/>
  <c r="AH35" i="12"/>
  <c r="AH36" i="12"/>
  <c r="AH37" i="12"/>
  <c r="AH38" i="12"/>
  <c r="AH39" i="12"/>
  <c r="AH40" i="12"/>
  <c r="AH41" i="12"/>
  <c r="AH42" i="12"/>
  <c r="AH43" i="12"/>
  <c r="AH44" i="12"/>
  <c r="AH45" i="12"/>
  <c r="AH46" i="12"/>
  <c r="AH47" i="12"/>
  <c r="AH48" i="12"/>
  <c r="AH49" i="12"/>
  <c r="AH50" i="12"/>
  <c r="AH51" i="12"/>
  <c r="AH52" i="12"/>
  <c r="AH53" i="12"/>
  <c r="AH54" i="12"/>
  <c r="AH55" i="12"/>
  <c r="AH56" i="12"/>
  <c r="AH57" i="12"/>
  <c r="AH58" i="12"/>
  <c r="AH59" i="12"/>
  <c r="AH60" i="12"/>
  <c r="AH61" i="12"/>
  <c r="AH62" i="12"/>
  <c r="AH63" i="12"/>
  <c r="AH64" i="12"/>
  <c r="AH65" i="12"/>
  <c r="AH66" i="12"/>
  <c r="AH67" i="12"/>
  <c r="AH68" i="12"/>
  <c r="AH69" i="12"/>
  <c r="AH70" i="12"/>
  <c r="AH71" i="12"/>
  <c r="AH72" i="12"/>
  <c r="AE8" i="12"/>
  <c r="AE9" i="12"/>
  <c r="AE10" i="12"/>
  <c r="AF10" i="12" s="1"/>
  <c r="AE11" i="12"/>
  <c r="AF11" i="12" s="1"/>
  <c r="AE12" i="12"/>
  <c r="AF12" i="12" s="1"/>
  <c r="AE13" i="12"/>
  <c r="AF13" i="12" s="1"/>
  <c r="AE14" i="12"/>
  <c r="AF14" i="12" s="1"/>
  <c r="AE15" i="12"/>
  <c r="AF15" i="12" s="1"/>
  <c r="AE16" i="12"/>
  <c r="AF16" i="12" s="1"/>
  <c r="AE17" i="12"/>
  <c r="AE18" i="12"/>
  <c r="AF18" i="12" s="1"/>
  <c r="AE19" i="12"/>
  <c r="AF19" i="12" s="1"/>
  <c r="AE20" i="12"/>
  <c r="AF20" i="12" s="1"/>
  <c r="AE21" i="12"/>
  <c r="AF21" i="12" s="1"/>
  <c r="AE22" i="12"/>
  <c r="AF22" i="12" s="1"/>
  <c r="AE23" i="12"/>
  <c r="AF23" i="12" s="1"/>
  <c r="AE24" i="12"/>
  <c r="AF24" i="12" s="1"/>
  <c r="AE25" i="12"/>
  <c r="AE26" i="12"/>
  <c r="AF26" i="12" s="1"/>
  <c r="AE27" i="12"/>
  <c r="AF27" i="12" s="1"/>
  <c r="AE28" i="12"/>
  <c r="AF28" i="12" s="1"/>
  <c r="AE29" i="12"/>
  <c r="AF29" i="12" s="1"/>
  <c r="AE30" i="12"/>
  <c r="AF30" i="12" s="1"/>
  <c r="AE31" i="12"/>
  <c r="AF31" i="12" s="1"/>
  <c r="AE32" i="12"/>
  <c r="AF32" i="12" s="1"/>
  <c r="AE33" i="12"/>
  <c r="AE34" i="12"/>
  <c r="AF34" i="12" s="1"/>
  <c r="AE35" i="12"/>
  <c r="AF35" i="12" s="1"/>
  <c r="AE36" i="12"/>
  <c r="AF36" i="12" s="1"/>
  <c r="AE37" i="12"/>
  <c r="AF37" i="12" s="1"/>
  <c r="AE38" i="12"/>
  <c r="AF38" i="12" s="1"/>
  <c r="AE39" i="12"/>
  <c r="AF39" i="12" s="1"/>
  <c r="AE40" i="12"/>
  <c r="AF40" i="12" s="1"/>
  <c r="AE41" i="12"/>
  <c r="AE42" i="12"/>
  <c r="AF42" i="12" s="1"/>
  <c r="AE43" i="12"/>
  <c r="AF43" i="12" s="1"/>
  <c r="AE44" i="12"/>
  <c r="AF44" i="12" s="1"/>
  <c r="AE45" i="12"/>
  <c r="AF45" i="12" s="1"/>
  <c r="AE46" i="12"/>
  <c r="AF46" i="12" s="1"/>
  <c r="AE47" i="12"/>
  <c r="AF47" i="12" s="1"/>
  <c r="AE48" i="12"/>
  <c r="AF48" i="12" s="1"/>
  <c r="AE49" i="12"/>
  <c r="AE50" i="12"/>
  <c r="AF50" i="12" s="1"/>
  <c r="AE51" i="12"/>
  <c r="AF51" i="12" s="1"/>
  <c r="AE52" i="12"/>
  <c r="AF52" i="12" s="1"/>
  <c r="AE53" i="12"/>
  <c r="AF53" i="12" s="1"/>
  <c r="AE54" i="12"/>
  <c r="AF54" i="12" s="1"/>
  <c r="AE55" i="12"/>
  <c r="AF55" i="12" s="1"/>
  <c r="AE56" i="12"/>
  <c r="AF56" i="12" s="1"/>
  <c r="AE57" i="12"/>
  <c r="AE58" i="12"/>
  <c r="AF58" i="12" s="1"/>
  <c r="AE59" i="12"/>
  <c r="AF59" i="12" s="1"/>
  <c r="AE60" i="12"/>
  <c r="AF60" i="12" s="1"/>
  <c r="AE61" i="12"/>
  <c r="AF61" i="12" s="1"/>
  <c r="AE62" i="12"/>
  <c r="AF62" i="12" s="1"/>
  <c r="AE63" i="12"/>
  <c r="AF63" i="12" s="1"/>
  <c r="AE64" i="12"/>
  <c r="AF64" i="12" s="1"/>
  <c r="AE65" i="12"/>
  <c r="AE66" i="12"/>
  <c r="AF66" i="12" s="1"/>
  <c r="AE67" i="12"/>
  <c r="AF67" i="12" s="1"/>
  <c r="AE68" i="12"/>
  <c r="AF68" i="12" s="1"/>
  <c r="AE69" i="12"/>
  <c r="AF69" i="12" s="1"/>
  <c r="AE70" i="12"/>
  <c r="AF70" i="12" s="1"/>
  <c r="AE71" i="12"/>
  <c r="AF71" i="12" s="1"/>
  <c r="AE72" i="12"/>
  <c r="AF72" i="12" s="1"/>
  <c r="AC80" i="12"/>
  <c r="AB80" i="12"/>
  <c r="AA80" i="12"/>
  <c r="AC79" i="12"/>
  <c r="AB79" i="12"/>
  <c r="AA79" i="12"/>
  <c r="AC78" i="12"/>
  <c r="AB78" i="12"/>
  <c r="AA78" i="12"/>
  <c r="AC77" i="12"/>
  <c r="AB77" i="12"/>
  <c r="AA77" i="12"/>
  <c r="AC76" i="12"/>
  <c r="AB76" i="12"/>
  <c r="AA76" i="12"/>
  <c r="AC75" i="12"/>
  <c r="AB75" i="12"/>
  <c r="AA75" i="12"/>
  <c r="AC74" i="12"/>
  <c r="AB74" i="12"/>
  <c r="AA74" i="12"/>
  <c r="X80" i="12"/>
  <c r="W80" i="12"/>
  <c r="V80" i="12"/>
  <c r="X79" i="12"/>
  <c r="W79" i="12"/>
  <c r="V79" i="12"/>
  <c r="X78" i="12"/>
  <c r="W78" i="12"/>
  <c r="V78" i="12"/>
  <c r="X77" i="12"/>
  <c r="W77" i="12"/>
  <c r="V77" i="12"/>
  <c r="X76" i="12"/>
  <c r="W76" i="12"/>
  <c r="V76" i="12"/>
  <c r="X75" i="12"/>
  <c r="W75" i="12"/>
  <c r="V75" i="12"/>
  <c r="X74" i="12"/>
  <c r="W74" i="12"/>
  <c r="V74" i="12"/>
  <c r="S80" i="12"/>
  <c r="R80" i="12"/>
  <c r="Q80" i="12"/>
  <c r="S79" i="12"/>
  <c r="R79" i="12"/>
  <c r="Q79" i="12"/>
  <c r="S78" i="12"/>
  <c r="R78" i="12"/>
  <c r="Q78" i="12"/>
  <c r="S77" i="12"/>
  <c r="R77" i="12"/>
  <c r="Q77" i="12"/>
  <c r="S76" i="12"/>
  <c r="R76" i="12"/>
  <c r="Q76" i="12"/>
  <c r="S75" i="12"/>
  <c r="R75" i="12"/>
  <c r="Q75" i="12"/>
  <c r="S74" i="12"/>
  <c r="R74" i="12"/>
  <c r="Q74" i="12"/>
  <c r="M103" i="12"/>
  <c r="M104" i="12"/>
  <c r="M105" i="12"/>
  <c r="M106" i="12"/>
  <c r="M107" i="12"/>
  <c r="M108" i="12"/>
  <c r="M109" i="12"/>
  <c r="M110" i="12"/>
  <c r="M111" i="12"/>
  <c r="M112" i="12"/>
  <c r="M113" i="12"/>
  <c r="M114" i="12"/>
  <c r="M115" i="12"/>
  <c r="M116" i="12"/>
  <c r="M117" i="12"/>
  <c r="M118" i="12"/>
  <c r="M119" i="12"/>
  <c r="M120" i="12"/>
  <c r="M121" i="12"/>
  <c r="M122" i="12"/>
  <c r="M123" i="12"/>
  <c r="M124" i="12"/>
  <c r="M125" i="12"/>
  <c r="M126" i="12"/>
  <c r="M127" i="12"/>
  <c r="M128" i="12"/>
  <c r="M129" i="12"/>
  <c r="M130" i="12"/>
  <c r="M131" i="12"/>
  <c r="M132" i="12"/>
  <c r="M133" i="12"/>
  <c r="M134" i="12"/>
  <c r="M135" i="12"/>
  <c r="M136" i="12"/>
  <c r="M137" i="12"/>
  <c r="M138" i="12"/>
  <c r="M139" i="12"/>
  <c r="M140" i="12"/>
  <c r="M141" i="12"/>
  <c r="M142" i="12"/>
  <c r="M143" i="12"/>
  <c r="M144" i="12"/>
  <c r="M145" i="12"/>
  <c r="M146" i="12"/>
  <c r="M147" i="12"/>
  <c r="M148" i="12"/>
  <c r="M149" i="12"/>
  <c r="M150" i="12"/>
  <c r="M151" i="12"/>
  <c r="M152" i="12"/>
  <c r="M153" i="12"/>
  <c r="M154" i="12"/>
  <c r="M155" i="12"/>
  <c r="M156" i="12"/>
  <c r="M157" i="12"/>
  <c r="M158" i="12"/>
  <c r="M159" i="12"/>
  <c r="M160" i="12"/>
  <c r="M161" i="12"/>
  <c r="M162" i="12"/>
  <c r="M163" i="12"/>
  <c r="M164" i="12"/>
  <c r="M165" i="12"/>
  <c r="M166" i="12"/>
  <c r="M167" i="12"/>
  <c r="M168" i="12"/>
  <c r="M169" i="12"/>
  <c r="M170" i="12"/>
  <c r="M171" i="12"/>
  <c r="M172" i="12"/>
  <c r="M173" i="12"/>
  <c r="M174" i="12"/>
  <c r="M175" i="12"/>
  <c r="M176" i="12"/>
  <c r="M177" i="12"/>
  <c r="M178" i="12"/>
  <c r="M179" i="12"/>
  <c r="M180" i="12"/>
  <c r="M181" i="12"/>
  <c r="M182" i="12"/>
  <c r="M183" i="12"/>
  <c r="M184" i="12"/>
  <c r="M185" i="12"/>
  <c r="M186" i="12"/>
  <c r="M187" i="12"/>
  <c r="M188" i="12"/>
  <c r="M189" i="12"/>
  <c r="M190" i="12"/>
  <c r="M191" i="12"/>
  <c r="M192" i="12"/>
  <c r="M193" i="12"/>
  <c r="M194" i="12"/>
  <c r="M195" i="12"/>
  <c r="M196" i="12"/>
  <c r="M197" i="12"/>
  <c r="M198" i="12"/>
  <c r="M199" i="12"/>
  <c r="M200" i="12"/>
  <c r="M201" i="12"/>
  <c r="M202" i="12"/>
  <c r="M203" i="12"/>
  <c r="M204" i="12"/>
  <c r="M205" i="12"/>
  <c r="M206" i="12"/>
  <c r="M207" i="12"/>
  <c r="M208" i="12"/>
  <c r="M209" i="12"/>
  <c r="M210" i="12"/>
  <c r="M211" i="12"/>
  <c r="M212" i="12"/>
  <c r="M213" i="12"/>
  <c r="M214" i="12"/>
  <c r="M215" i="12"/>
  <c r="M216" i="12"/>
  <c r="M217" i="12"/>
  <c r="M218" i="12"/>
  <c r="M219" i="12"/>
  <c r="M220" i="12"/>
  <c r="M221" i="12"/>
  <c r="M222" i="12"/>
  <c r="M223" i="12"/>
  <c r="M224" i="12"/>
  <c r="M225" i="12"/>
  <c r="M226" i="12"/>
  <c r="M227" i="12"/>
  <c r="M228" i="12"/>
  <c r="M229" i="12"/>
  <c r="M230" i="12"/>
  <c r="M231" i="12"/>
  <c r="M232" i="12"/>
  <c r="M233" i="12"/>
  <c r="M234" i="12"/>
  <c r="M235" i="12"/>
  <c r="M236" i="12"/>
  <c r="M237" i="12"/>
  <c r="M238" i="12"/>
  <c r="M239" i="12"/>
  <c r="M240" i="12"/>
  <c r="M241" i="12"/>
  <c r="M242" i="12"/>
  <c r="M243" i="12"/>
  <c r="M244" i="12"/>
  <c r="M245" i="12"/>
  <c r="M246" i="12"/>
  <c r="M247" i="12"/>
  <c r="M248" i="12"/>
  <c r="M249" i="12"/>
  <c r="M250" i="12"/>
  <c r="M251" i="12"/>
  <c r="M252" i="12"/>
  <c r="M253" i="12"/>
  <c r="M254" i="12"/>
  <c r="M255" i="12"/>
  <c r="M256" i="12"/>
  <c r="M257" i="12"/>
  <c r="M258" i="12"/>
  <c r="M259" i="12"/>
  <c r="M260" i="12"/>
  <c r="M261" i="12"/>
  <c r="M262" i="12"/>
  <c r="M263" i="12"/>
  <c r="M264" i="12"/>
  <c r="M265" i="12"/>
  <c r="M266" i="12"/>
  <c r="M267" i="12"/>
  <c r="M268" i="12"/>
  <c r="M269" i="12"/>
  <c r="M270" i="12"/>
  <c r="M271" i="12"/>
  <c r="M272" i="12"/>
  <c r="M273" i="12"/>
  <c r="M274" i="12"/>
  <c r="M275" i="12"/>
  <c r="M276" i="12"/>
  <c r="M277" i="12"/>
  <c r="M278" i="12"/>
  <c r="M279" i="12"/>
  <c r="M280" i="12"/>
  <c r="M281" i="12"/>
  <c r="M282" i="12"/>
  <c r="M283" i="12"/>
  <c r="M284" i="12"/>
  <c r="M285" i="12"/>
  <c r="M286" i="12"/>
  <c r="M287" i="12"/>
  <c r="M288" i="12"/>
  <c r="M289" i="12"/>
  <c r="M290" i="12"/>
  <c r="M291" i="12"/>
  <c r="M292" i="12"/>
  <c r="M293" i="12"/>
  <c r="M294" i="12"/>
  <c r="M295" i="12"/>
  <c r="M296" i="12"/>
  <c r="M297" i="12"/>
  <c r="M298" i="12"/>
  <c r="M299" i="12"/>
  <c r="M300" i="12"/>
  <c r="M301" i="12"/>
  <c r="M302" i="12"/>
  <c r="M303" i="12"/>
  <c r="M304" i="12"/>
  <c r="M305" i="12"/>
  <c r="M306" i="12"/>
  <c r="M307" i="12"/>
  <c r="M308" i="12"/>
  <c r="M309" i="12"/>
  <c r="M310" i="12"/>
  <c r="M311" i="12"/>
  <c r="M312" i="12"/>
  <c r="M313" i="12"/>
  <c r="M314" i="12"/>
  <c r="M315" i="12"/>
  <c r="M316" i="12"/>
  <c r="M317" i="12"/>
  <c r="M318" i="12"/>
  <c r="M319" i="12"/>
  <c r="M320" i="12"/>
  <c r="M321" i="12"/>
  <c r="M322" i="12"/>
  <c r="M323" i="12"/>
  <c r="M324" i="12"/>
  <c r="M325" i="12"/>
  <c r="M326" i="12"/>
  <c r="M327" i="12"/>
  <c r="M328" i="12"/>
  <c r="M329" i="12"/>
  <c r="M330" i="12"/>
  <c r="M331" i="12"/>
  <c r="M332" i="12"/>
  <c r="M333" i="12"/>
  <c r="M334" i="12"/>
  <c r="M335" i="12"/>
  <c r="M336" i="12"/>
  <c r="M337" i="12"/>
  <c r="M338" i="12"/>
  <c r="M339" i="12"/>
  <c r="M340" i="12"/>
  <c r="M341" i="12"/>
  <c r="M342" i="12"/>
  <c r="M343" i="12"/>
  <c r="M344" i="12"/>
  <c r="M345" i="12"/>
  <c r="M346" i="12"/>
  <c r="M347" i="12"/>
  <c r="M348" i="12"/>
  <c r="M349" i="12"/>
  <c r="M350" i="12"/>
  <c r="M351" i="12"/>
  <c r="M352" i="12"/>
  <c r="M353" i="12"/>
  <c r="M354" i="12"/>
  <c r="M355" i="12"/>
  <c r="M356" i="12"/>
  <c r="M357" i="12"/>
  <c r="M358" i="12"/>
  <c r="M359" i="12"/>
  <c r="M360" i="12"/>
  <c r="M361" i="12"/>
  <c r="M362" i="12"/>
  <c r="M363" i="12"/>
  <c r="M364" i="12"/>
  <c r="M365" i="12"/>
  <c r="M366" i="12"/>
  <c r="M367" i="12"/>
  <c r="M368" i="12"/>
  <c r="M369" i="12"/>
  <c r="M370" i="12"/>
  <c r="M371" i="12"/>
  <c r="M372" i="12"/>
  <c r="M373" i="12"/>
  <c r="M374" i="12"/>
  <c r="M375" i="12"/>
  <c r="M376" i="12"/>
  <c r="M377" i="12"/>
  <c r="M378" i="12"/>
  <c r="M379" i="12"/>
  <c r="M380" i="12"/>
  <c r="M381" i="12"/>
  <c r="M382" i="12"/>
  <c r="M383" i="12"/>
  <c r="M384" i="12"/>
  <c r="M385" i="12"/>
  <c r="M386" i="12"/>
  <c r="M387" i="12"/>
  <c r="M388" i="12"/>
  <c r="M389" i="12"/>
  <c r="M390" i="12"/>
  <c r="M391" i="12"/>
  <c r="M392" i="12"/>
  <c r="M393" i="12"/>
  <c r="M394" i="12"/>
  <c r="M395" i="12"/>
  <c r="M396" i="12"/>
  <c r="M397" i="12"/>
  <c r="M398" i="12"/>
  <c r="M399" i="12"/>
  <c r="M400" i="12"/>
  <c r="M401" i="12"/>
  <c r="M402" i="12"/>
  <c r="M403" i="12"/>
  <c r="M404" i="12"/>
  <c r="M405" i="12"/>
  <c r="M406" i="12"/>
  <c r="M407" i="12"/>
  <c r="M408" i="12"/>
  <c r="M409" i="12"/>
  <c r="M410" i="12"/>
  <c r="M411" i="12"/>
  <c r="M412" i="12"/>
  <c r="M413" i="12"/>
  <c r="M414" i="12"/>
  <c r="M415" i="12"/>
  <c r="M416" i="12"/>
  <c r="M417" i="12"/>
  <c r="M418" i="12"/>
  <c r="M419" i="12"/>
  <c r="M420" i="12"/>
  <c r="M421" i="12"/>
  <c r="M422" i="12"/>
  <c r="M423" i="12"/>
  <c r="M424" i="12"/>
  <c r="M425" i="12"/>
  <c r="M426" i="12"/>
  <c r="M427" i="12"/>
  <c r="M428" i="12"/>
  <c r="M429" i="12"/>
  <c r="M430" i="12"/>
  <c r="M431" i="12"/>
  <c r="M432" i="12"/>
  <c r="M433" i="12"/>
  <c r="M434" i="12"/>
  <c r="M435" i="12"/>
  <c r="M436" i="12"/>
  <c r="M437" i="12"/>
  <c r="M438" i="12"/>
  <c r="M439" i="12"/>
  <c r="M440" i="12"/>
  <c r="M441" i="12"/>
  <c r="M442" i="12"/>
  <c r="M443" i="12"/>
  <c r="M444" i="12"/>
  <c r="M445" i="12"/>
  <c r="M446" i="12"/>
  <c r="M447" i="12"/>
  <c r="M448" i="12"/>
  <c r="M449" i="12"/>
  <c r="M450" i="12"/>
  <c r="M451" i="12"/>
  <c r="M452" i="12"/>
  <c r="M453" i="12"/>
  <c r="M454" i="12"/>
  <c r="M455" i="12"/>
  <c r="M456" i="12"/>
  <c r="M457" i="12"/>
  <c r="M458" i="12"/>
  <c r="M459" i="12"/>
  <c r="M460" i="12"/>
  <c r="M461" i="12"/>
  <c r="M462" i="12"/>
  <c r="M463" i="12"/>
  <c r="M464" i="12"/>
  <c r="M465" i="12"/>
  <c r="M466" i="12"/>
  <c r="M467" i="12"/>
  <c r="M468" i="12"/>
  <c r="M469" i="12"/>
  <c r="M470" i="12"/>
  <c r="M471" i="12"/>
  <c r="M472" i="12"/>
  <c r="M473" i="12"/>
  <c r="M474" i="12"/>
  <c r="M475" i="12"/>
  <c r="M476" i="12"/>
  <c r="M477" i="12"/>
  <c r="M478" i="12"/>
  <c r="M479" i="12"/>
  <c r="M480" i="12"/>
  <c r="M481" i="12"/>
  <c r="M482" i="12"/>
  <c r="M483" i="12"/>
  <c r="M484" i="12"/>
  <c r="M485" i="12"/>
  <c r="M486" i="12"/>
  <c r="M487" i="12"/>
  <c r="M488" i="12"/>
  <c r="M489" i="12"/>
  <c r="M490" i="12"/>
  <c r="M491" i="12"/>
  <c r="M492" i="12"/>
  <c r="M493" i="12"/>
  <c r="M494" i="12"/>
  <c r="M495" i="12"/>
  <c r="M496" i="12"/>
  <c r="M497" i="12"/>
  <c r="M498" i="12"/>
  <c r="M499" i="12"/>
  <c r="M500" i="12"/>
  <c r="M501" i="12"/>
  <c r="M502" i="12"/>
  <c r="M503" i="12"/>
  <c r="M504" i="12"/>
  <c r="M505" i="12"/>
  <c r="M506" i="12"/>
  <c r="M507" i="12"/>
  <c r="M508" i="12"/>
  <c r="M509" i="12"/>
  <c r="M510" i="12"/>
  <c r="M511" i="12"/>
  <c r="M512" i="12"/>
  <c r="M513" i="12"/>
  <c r="M514" i="12"/>
  <c r="M515" i="12"/>
  <c r="M516" i="12"/>
  <c r="M517" i="12"/>
  <c r="M518" i="12"/>
  <c r="M519" i="12"/>
  <c r="M520" i="12"/>
  <c r="M521" i="12"/>
  <c r="M522" i="12"/>
  <c r="M523" i="12"/>
  <c r="M524" i="12"/>
  <c r="M525" i="12"/>
  <c r="M526" i="12"/>
  <c r="M527" i="12"/>
  <c r="M528" i="12"/>
  <c r="M529" i="12"/>
  <c r="M530" i="12"/>
  <c r="M531" i="12"/>
  <c r="M532" i="12"/>
  <c r="M533" i="12"/>
  <c r="M534" i="12"/>
  <c r="M535" i="12"/>
  <c r="M536" i="12"/>
  <c r="M537" i="12"/>
  <c r="M538" i="12"/>
  <c r="M539" i="12"/>
  <c r="M540" i="12"/>
  <c r="M541" i="12"/>
  <c r="M542" i="12"/>
  <c r="M543" i="12"/>
  <c r="M544" i="12"/>
  <c r="M545" i="12"/>
  <c r="M546" i="12"/>
  <c r="M547" i="12"/>
  <c r="M548" i="12"/>
  <c r="M549" i="12"/>
  <c r="M550" i="12"/>
  <c r="M551" i="12"/>
  <c r="M552" i="12"/>
  <c r="M553" i="12"/>
  <c r="M554" i="12"/>
  <c r="M555" i="12"/>
  <c r="M556" i="12"/>
  <c r="M557" i="12"/>
  <c r="M558" i="12"/>
  <c r="M559" i="12"/>
  <c r="M560" i="12"/>
  <c r="M561" i="12"/>
  <c r="M562" i="12"/>
  <c r="M563" i="12"/>
  <c r="M564" i="12"/>
  <c r="M565" i="12"/>
  <c r="M566" i="12"/>
  <c r="M567" i="12"/>
  <c r="M568" i="12"/>
  <c r="M569" i="12"/>
  <c r="M570" i="12"/>
  <c r="M571" i="12"/>
  <c r="M572" i="12"/>
  <c r="M573" i="12"/>
  <c r="M574" i="12"/>
  <c r="M575" i="12"/>
  <c r="M576" i="12"/>
  <c r="M577" i="12"/>
  <c r="M578" i="12"/>
  <c r="M579" i="12"/>
  <c r="M580" i="12"/>
  <c r="M581" i="12"/>
  <c r="M582" i="12"/>
  <c r="M583" i="12"/>
  <c r="M584" i="12"/>
  <c r="M585" i="12"/>
  <c r="M586" i="12"/>
  <c r="M587" i="12"/>
  <c r="M588" i="12"/>
  <c r="M589" i="12"/>
  <c r="M590" i="12"/>
  <c r="M591" i="12"/>
  <c r="M592" i="12"/>
  <c r="M593" i="12"/>
  <c r="M594" i="12"/>
  <c r="M595" i="12"/>
  <c r="M596" i="12"/>
  <c r="M597" i="12"/>
  <c r="M598" i="12"/>
  <c r="M599" i="12"/>
  <c r="M600" i="12"/>
  <c r="M601" i="12"/>
  <c r="M602" i="12"/>
  <c r="M603" i="12"/>
  <c r="M604" i="12"/>
  <c r="M605" i="12"/>
  <c r="M606" i="12"/>
  <c r="M607" i="12"/>
  <c r="M608" i="12"/>
  <c r="M609" i="12"/>
  <c r="M610" i="12"/>
  <c r="M611" i="12"/>
  <c r="M612" i="12"/>
  <c r="M613" i="12"/>
  <c r="M614" i="12"/>
  <c r="M615" i="12"/>
  <c r="M616" i="12"/>
  <c r="M617" i="12"/>
  <c r="M618" i="12"/>
  <c r="M619" i="12"/>
  <c r="M620" i="12"/>
  <c r="M621" i="12"/>
  <c r="M622" i="12"/>
  <c r="M623" i="12"/>
  <c r="M624" i="12"/>
  <c r="M625" i="12"/>
  <c r="M626" i="12"/>
  <c r="M627" i="12"/>
  <c r="M628" i="12"/>
  <c r="M629" i="12"/>
  <c r="M630" i="12"/>
  <c r="M631" i="12"/>
  <c r="M632" i="12"/>
  <c r="M633" i="12"/>
  <c r="M634" i="12"/>
  <c r="M635" i="12"/>
  <c r="M636" i="12"/>
  <c r="M637" i="12"/>
  <c r="M638" i="12"/>
  <c r="M639" i="12"/>
  <c r="M640" i="12"/>
  <c r="M641" i="12"/>
  <c r="M642" i="12"/>
  <c r="M643" i="12"/>
  <c r="M644" i="12"/>
  <c r="M645" i="12"/>
  <c r="M646" i="12"/>
  <c r="M647" i="12"/>
  <c r="M648" i="12"/>
  <c r="M649" i="12"/>
  <c r="M650" i="12"/>
  <c r="M651" i="12"/>
  <c r="M652" i="12"/>
  <c r="M653" i="12"/>
  <c r="M654" i="12"/>
  <c r="M655" i="12"/>
  <c r="M656" i="12"/>
  <c r="M657" i="12"/>
  <c r="M658" i="12"/>
  <c r="M659" i="12"/>
  <c r="M660" i="12"/>
  <c r="M661" i="12"/>
  <c r="M662" i="12"/>
  <c r="M663" i="12"/>
  <c r="M664" i="12"/>
  <c r="M665" i="12"/>
  <c r="M666" i="12"/>
  <c r="M667" i="12"/>
  <c r="M668" i="12"/>
  <c r="M669" i="12"/>
  <c r="M670" i="12"/>
  <c r="M671" i="12"/>
  <c r="M672" i="12"/>
  <c r="M673" i="12"/>
  <c r="M674" i="12"/>
  <c r="M675" i="12"/>
  <c r="M676" i="12"/>
  <c r="M677" i="12"/>
  <c r="M678" i="12"/>
  <c r="M679" i="12"/>
  <c r="M680" i="12"/>
  <c r="M681" i="12"/>
  <c r="M682" i="12"/>
  <c r="M683" i="12"/>
  <c r="M684" i="12"/>
  <c r="M685" i="12"/>
  <c r="M686" i="12"/>
  <c r="M687" i="12"/>
  <c r="M688" i="12"/>
  <c r="M689" i="12"/>
  <c r="M690" i="12"/>
  <c r="M691" i="12"/>
  <c r="M692" i="12"/>
  <c r="M693" i="12"/>
  <c r="M694" i="12"/>
  <c r="M695" i="12"/>
  <c r="M696" i="12"/>
  <c r="M697" i="12"/>
  <c r="M698" i="12"/>
  <c r="M699" i="12"/>
  <c r="M700" i="12"/>
  <c r="M701" i="12"/>
  <c r="M702" i="12"/>
  <c r="M703" i="12"/>
  <c r="M704" i="12"/>
  <c r="M705" i="12"/>
  <c r="M706" i="12"/>
  <c r="M707" i="12"/>
  <c r="M708" i="12"/>
  <c r="M709" i="12"/>
  <c r="M710" i="12"/>
  <c r="M711" i="12"/>
  <c r="M712" i="12"/>
  <c r="M713" i="12"/>
  <c r="M714" i="12"/>
  <c r="M715" i="12"/>
  <c r="M716" i="12"/>
  <c r="M717" i="12"/>
  <c r="M718" i="12"/>
  <c r="M719" i="12"/>
  <c r="M720" i="12"/>
  <c r="M721" i="12"/>
  <c r="M722" i="12"/>
  <c r="M723" i="12"/>
  <c r="M724" i="12"/>
  <c r="M725" i="12"/>
  <c r="M726" i="12"/>
  <c r="M727" i="12"/>
  <c r="M728" i="12"/>
  <c r="M729" i="12"/>
  <c r="M730" i="12"/>
  <c r="M731" i="12"/>
  <c r="M732" i="12"/>
  <c r="M733" i="12"/>
  <c r="M734" i="12"/>
  <c r="M735" i="12"/>
  <c r="M736" i="12"/>
  <c r="M737" i="12"/>
  <c r="M738" i="12"/>
  <c r="M739" i="12"/>
  <c r="M740" i="12"/>
  <c r="M741" i="12"/>
  <c r="M742" i="12"/>
  <c r="M743" i="12"/>
  <c r="M744" i="12"/>
  <c r="M745" i="12"/>
  <c r="M746" i="12"/>
  <c r="M747" i="12"/>
  <c r="M748" i="12"/>
  <c r="M749" i="12"/>
  <c r="M750" i="12"/>
  <c r="M751" i="12"/>
  <c r="M752" i="12"/>
  <c r="M753" i="12"/>
  <c r="M754" i="12"/>
  <c r="M755" i="12"/>
  <c r="M756" i="12"/>
  <c r="M757" i="12"/>
  <c r="M758" i="12"/>
  <c r="M759" i="12"/>
  <c r="M760" i="12"/>
  <c r="M761" i="12"/>
  <c r="M762" i="12"/>
  <c r="M763" i="12"/>
  <c r="M764" i="12"/>
  <c r="M765" i="12"/>
  <c r="M766" i="12"/>
  <c r="M767" i="12"/>
  <c r="M768" i="12"/>
  <c r="M769" i="12"/>
  <c r="M770" i="12"/>
  <c r="M771" i="12"/>
  <c r="M772" i="12"/>
  <c r="M773" i="12"/>
  <c r="M774" i="12"/>
  <c r="M775" i="12"/>
  <c r="M776" i="12"/>
  <c r="M777" i="12"/>
  <c r="M778" i="12"/>
  <c r="M779" i="12"/>
  <c r="M780" i="12"/>
  <c r="M781" i="12"/>
  <c r="M782" i="12"/>
  <c r="M783" i="12"/>
  <c r="M784" i="12"/>
  <c r="M785" i="12"/>
  <c r="M786" i="12"/>
  <c r="M787" i="12"/>
  <c r="M788" i="12"/>
  <c r="M789" i="12"/>
  <c r="M790" i="12"/>
  <c r="M791" i="12"/>
  <c r="M792" i="12"/>
  <c r="M793" i="12"/>
  <c r="M794" i="12"/>
  <c r="M795" i="12"/>
  <c r="M796" i="12"/>
  <c r="M797" i="12"/>
  <c r="M798" i="12"/>
  <c r="M799" i="12"/>
  <c r="M800" i="12"/>
  <c r="M801" i="12"/>
  <c r="M802" i="12"/>
  <c r="M803" i="12"/>
  <c r="M804" i="12"/>
  <c r="M805" i="12"/>
  <c r="M806" i="12"/>
  <c r="M807" i="12"/>
  <c r="M808" i="12"/>
  <c r="M809" i="12"/>
  <c r="M810" i="12"/>
  <c r="M811" i="12"/>
  <c r="M812" i="12"/>
  <c r="M813" i="12"/>
  <c r="M814" i="12"/>
  <c r="M815" i="12"/>
  <c r="M816" i="12"/>
  <c r="M817" i="12"/>
  <c r="M818" i="12"/>
  <c r="M819" i="12"/>
  <c r="M820" i="12"/>
  <c r="M821" i="12"/>
  <c r="M822" i="12"/>
  <c r="M823" i="12"/>
  <c r="M824" i="12"/>
  <c r="M825" i="12"/>
  <c r="M826" i="12"/>
  <c r="M827" i="12"/>
  <c r="M828" i="12"/>
  <c r="M829" i="12"/>
  <c r="M830" i="12"/>
  <c r="M831" i="12"/>
  <c r="M832" i="12"/>
  <c r="M833" i="12"/>
  <c r="M834" i="12"/>
  <c r="M835" i="12"/>
  <c r="M836" i="12"/>
  <c r="M837" i="12"/>
  <c r="M838" i="12"/>
  <c r="M839" i="12"/>
  <c r="M840" i="12"/>
  <c r="M841" i="12"/>
  <c r="M842" i="12"/>
  <c r="M843" i="12"/>
  <c r="M844" i="12"/>
  <c r="M845" i="12"/>
  <c r="M846" i="12"/>
  <c r="M847" i="12"/>
  <c r="M848" i="12"/>
  <c r="M849" i="12"/>
  <c r="M850" i="12"/>
  <c r="M851" i="12"/>
  <c r="M852" i="12"/>
  <c r="M853" i="12"/>
  <c r="M854" i="12"/>
  <c r="M855" i="12"/>
  <c r="M856" i="12"/>
  <c r="M857" i="12"/>
  <c r="M858" i="12"/>
  <c r="M859" i="12"/>
  <c r="M860" i="12"/>
  <c r="M861" i="12"/>
  <c r="M862" i="12"/>
  <c r="M863" i="12"/>
  <c r="M864" i="12"/>
  <c r="M865" i="12"/>
  <c r="M866" i="12"/>
  <c r="M867" i="12"/>
  <c r="M868" i="12"/>
  <c r="M869" i="12"/>
  <c r="M870" i="12"/>
  <c r="M871" i="12"/>
  <c r="M872" i="12"/>
  <c r="M873" i="12"/>
  <c r="M874" i="12"/>
  <c r="M875" i="12"/>
  <c r="M876" i="12"/>
  <c r="M877" i="12"/>
  <c r="M878" i="12"/>
  <c r="M879" i="12"/>
  <c r="M880" i="12"/>
  <c r="M881" i="12"/>
  <c r="M882" i="12"/>
  <c r="M883" i="12"/>
  <c r="M884" i="12"/>
  <c r="M885" i="12"/>
  <c r="M886" i="12"/>
  <c r="M887" i="12"/>
  <c r="M888" i="12"/>
  <c r="M889" i="12"/>
  <c r="M890" i="12"/>
  <c r="M891" i="12"/>
  <c r="M892" i="12"/>
  <c r="M893" i="12"/>
  <c r="M894" i="12"/>
  <c r="M895" i="12"/>
  <c r="M896" i="12"/>
  <c r="M897" i="12"/>
  <c r="M898" i="12"/>
  <c r="M899" i="12"/>
  <c r="M900" i="12"/>
  <c r="M901" i="12"/>
  <c r="M902" i="12"/>
  <c r="M903" i="12"/>
  <c r="M904" i="12"/>
  <c r="M905" i="12"/>
  <c r="M906" i="12"/>
  <c r="M907" i="12"/>
  <c r="M908" i="12"/>
  <c r="M909" i="12"/>
  <c r="M910" i="12"/>
  <c r="M911" i="12"/>
  <c r="M912" i="12"/>
  <c r="M913" i="12"/>
  <c r="M914" i="12"/>
  <c r="M915" i="12"/>
  <c r="M916" i="12"/>
  <c r="M917" i="12"/>
  <c r="M918" i="12"/>
  <c r="M919" i="12"/>
  <c r="M920" i="12"/>
  <c r="M921" i="12"/>
  <c r="M922" i="12"/>
  <c r="M923" i="12"/>
  <c r="M924" i="12"/>
  <c r="M925" i="12"/>
  <c r="M926" i="12"/>
  <c r="M927" i="12"/>
  <c r="M928" i="12"/>
  <c r="M929" i="12"/>
  <c r="M930" i="12"/>
  <c r="M931" i="12"/>
  <c r="M932" i="12"/>
  <c r="M933" i="12"/>
  <c r="M934" i="12"/>
  <c r="M935" i="12"/>
  <c r="M936" i="12"/>
  <c r="M937" i="12"/>
  <c r="M938" i="12"/>
  <c r="M939" i="12"/>
  <c r="M940" i="12"/>
  <c r="M941" i="12"/>
  <c r="M942" i="12"/>
  <c r="M943"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L750" i="12"/>
  <c r="L751" i="12"/>
  <c r="L752" i="12"/>
  <c r="L753" i="12"/>
  <c r="L754" i="12"/>
  <c r="L755" i="12"/>
  <c r="L756" i="12"/>
  <c r="L757" i="12"/>
  <c r="L758" i="12"/>
  <c r="L759" i="12"/>
  <c r="L760" i="12"/>
  <c r="L761" i="12"/>
  <c r="L762" i="12"/>
  <c r="L763" i="12"/>
  <c r="L764" i="12"/>
  <c r="L765" i="12"/>
  <c r="L766" i="12"/>
  <c r="L767" i="12"/>
  <c r="L768" i="12"/>
  <c r="L769" i="12"/>
  <c r="L770" i="12"/>
  <c r="L771" i="12"/>
  <c r="L772" i="12"/>
  <c r="L773" i="12"/>
  <c r="L774" i="12"/>
  <c r="L775" i="12"/>
  <c r="L776" i="12"/>
  <c r="L777" i="12"/>
  <c r="L778" i="12"/>
  <c r="L779" i="12"/>
  <c r="L780" i="12"/>
  <c r="L781" i="12"/>
  <c r="L782" i="12"/>
  <c r="L783" i="12"/>
  <c r="L784" i="12"/>
  <c r="L785" i="12"/>
  <c r="L786" i="12"/>
  <c r="L787" i="12"/>
  <c r="L788" i="12"/>
  <c r="L789" i="12"/>
  <c r="L790" i="12"/>
  <c r="L791" i="12"/>
  <c r="L792" i="12"/>
  <c r="L793" i="12"/>
  <c r="L794" i="12"/>
  <c r="L795" i="12"/>
  <c r="L796" i="12"/>
  <c r="L797" i="12"/>
  <c r="L798" i="12"/>
  <c r="L799" i="12"/>
  <c r="L800" i="12"/>
  <c r="L801" i="12"/>
  <c r="L802" i="12"/>
  <c r="L803" i="12"/>
  <c r="L804" i="12"/>
  <c r="L805" i="12"/>
  <c r="L806" i="12"/>
  <c r="L807" i="12"/>
  <c r="L808" i="12"/>
  <c r="L809" i="12"/>
  <c r="L810" i="12"/>
  <c r="L811" i="12"/>
  <c r="L812" i="12"/>
  <c r="L813" i="12"/>
  <c r="L814" i="12"/>
  <c r="L815" i="12"/>
  <c r="L816" i="12"/>
  <c r="L817" i="12"/>
  <c r="L818" i="12"/>
  <c r="L819" i="12"/>
  <c r="L820" i="12"/>
  <c r="L821" i="12"/>
  <c r="L822" i="12"/>
  <c r="L823" i="12"/>
  <c r="L824" i="12"/>
  <c r="L825" i="12"/>
  <c r="L826" i="12"/>
  <c r="L827" i="12"/>
  <c r="L828" i="12"/>
  <c r="L829" i="12"/>
  <c r="L830" i="12"/>
  <c r="L831" i="12"/>
  <c r="L832" i="12"/>
  <c r="L833" i="12"/>
  <c r="L834" i="12"/>
  <c r="L835" i="12"/>
  <c r="L836" i="12"/>
  <c r="L837" i="12"/>
  <c r="L838" i="12"/>
  <c r="L839" i="12"/>
  <c r="L840" i="12"/>
  <c r="L841" i="12"/>
  <c r="L842" i="12"/>
  <c r="L843" i="12"/>
  <c r="L844" i="12"/>
  <c r="L845" i="12"/>
  <c r="L846" i="12"/>
  <c r="L847" i="12"/>
  <c r="L848" i="12"/>
  <c r="L849" i="12"/>
  <c r="L850" i="12"/>
  <c r="L851" i="12"/>
  <c r="L852" i="12"/>
  <c r="L853" i="12"/>
  <c r="L854" i="12"/>
  <c r="L855" i="12"/>
  <c r="L856" i="12"/>
  <c r="L857" i="12"/>
  <c r="L858" i="12"/>
  <c r="L859" i="12"/>
  <c r="L860" i="12"/>
  <c r="L861" i="12"/>
  <c r="L862" i="12"/>
  <c r="L863" i="12"/>
  <c r="L864" i="12"/>
  <c r="L865" i="12"/>
  <c r="L866" i="12"/>
  <c r="L867" i="12"/>
  <c r="L868" i="12"/>
  <c r="L869" i="12"/>
  <c r="L870" i="12"/>
  <c r="L871" i="12"/>
  <c r="L872" i="12"/>
  <c r="L873" i="12"/>
  <c r="L874" i="12"/>
  <c r="L875" i="12"/>
  <c r="L876" i="12"/>
  <c r="L877" i="12"/>
  <c r="L878" i="12"/>
  <c r="L879" i="12"/>
  <c r="L880" i="12"/>
  <c r="L881" i="12"/>
  <c r="L882" i="12"/>
  <c r="L883" i="12"/>
  <c r="L884" i="12"/>
  <c r="L885" i="12"/>
  <c r="L886" i="12"/>
  <c r="L887" i="12"/>
  <c r="L888" i="12"/>
  <c r="L889" i="12"/>
  <c r="L890" i="12"/>
  <c r="L891" i="12"/>
  <c r="L892" i="12"/>
  <c r="L893" i="12"/>
  <c r="L894" i="12"/>
  <c r="L895" i="12"/>
  <c r="L896" i="12"/>
  <c r="L897" i="12"/>
  <c r="L898" i="12"/>
  <c r="L899" i="12"/>
  <c r="L900" i="12"/>
  <c r="L901" i="12"/>
  <c r="L902" i="12"/>
  <c r="L903" i="12"/>
  <c r="L904" i="12"/>
  <c r="L905" i="12"/>
  <c r="L906" i="12"/>
  <c r="L907" i="12"/>
  <c r="L908" i="12"/>
  <c r="L909" i="12"/>
  <c r="L910" i="12"/>
  <c r="L911" i="12"/>
  <c r="L912" i="12"/>
  <c r="L913" i="12"/>
  <c r="L914" i="12"/>
  <c r="L915" i="12"/>
  <c r="L916" i="12"/>
  <c r="L917" i="12"/>
  <c r="L918" i="12"/>
  <c r="L919" i="12"/>
  <c r="L920" i="12"/>
  <c r="L921" i="12"/>
  <c r="L922" i="12"/>
  <c r="L923" i="12"/>
  <c r="L924" i="12"/>
  <c r="L925" i="12"/>
  <c r="L926" i="12"/>
  <c r="L927" i="12"/>
  <c r="L928" i="12"/>
  <c r="L929" i="12"/>
  <c r="L930" i="12"/>
  <c r="L931" i="12"/>
  <c r="L932" i="12"/>
  <c r="L933" i="12"/>
  <c r="L934" i="12"/>
  <c r="L935" i="12"/>
  <c r="L936" i="12"/>
  <c r="L937" i="12"/>
  <c r="L938" i="12"/>
  <c r="L939" i="12"/>
  <c r="L940" i="12"/>
  <c r="L941" i="12"/>
  <c r="L942" i="12"/>
  <c r="L943" i="12"/>
  <c r="M8" i="12"/>
  <c r="M9" i="12"/>
  <c r="M10" i="12"/>
  <c r="M11" i="12"/>
  <c r="M12" i="12"/>
  <c r="M13" i="12"/>
  <c r="M14" i="12"/>
  <c r="M15" i="12"/>
  <c r="M16" i="12"/>
  <c r="M17"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M69" i="12"/>
  <c r="M70" i="12"/>
  <c r="M71" i="12"/>
  <c r="M72"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H74" i="12"/>
  <c r="I74" i="12"/>
  <c r="J74" i="12"/>
  <c r="H75" i="12"/>
  <c r="I75" i="12"/>
  <c r="J75" i="12"/>
  <c r="H76" i="12"/>
  <c r="I76" i="12"/>
  <c r="J76" i="12"/>
  <c r="H77" i="12"/>
  <c r="I77" i="12"/>
  <c r="J77" i="12"/>
  <c r="H78" i="12"/>
  <c r="I78" i="12"/>
  <c r="J78" i="12"/>
  <c r="H79" i="12"/>
  <c r="I79" i="12"/>
  <c r="J79" i="12"/>
  <c r="H80" i="12"/>
  <c r="I80" i="12"/>
  <c r="J80" i="12"/>
  <c r="C74" i="12"/>
  <c r="D74" i="12"/>
  <c r="E74" i="12"/>
  <c r="C75" i="12"/>
  <c r="D75" i="12"/>
  <c r="E75" i="12"/>
  <c r="C76" i="12"/>
  <c r="D76" i="12"/>
  <c r="E76" i="12"/>
  <c r="C77" i="12"/>
  <c r="D77" i="12"/>
  <c r="E77" i="12"/>
  <c r="C78" i="12"/>
  <c r="D78" i="12"/>
  <c r="E78" i="12"/>
  <c r="C79" i="12"/>
  <c r="D79" i="12"/>
  <c r="E79" i="12"/>
  <c r="C80" i="12"/>
  <c r="D80" i="12"/>
  <c r="E80" i="12"/>
  <c r="N822" i="11"/>
  <c r="N821" i="11"/>
  <c r="AL822" i="11"/>
  <c r="AL821" i="11"/>
  <c r="AJ822" i="11"/>
  <c r="AJ821" i="11"/>
  <c r="AF800" i="11"/>
  <c r="AF793" i="11"/>
  <c r="AF786" i="11"/>
  <c r="AF779" i="11"/>
  <c r="AF772" i="11"/>
  <c r="AF765" i="11"/>
  <c r="AF758" i="11"/>
  <c r="AF751" i="11"/>
  <c r="AF744" i="11"/>
  <c r="AF737" i="11"/>
  <c r="AF730" i="11"/>
  <c r="AF723" i="11"/>
  <c r="AF716" i="11"/>
  <c r="AF709" i="11"/>
  <c r="AF702" i="11"/>
  <c r="AF695" i="11"/>
  <c r="AF688" i="11"/>
  <c r="AF681" i="11"/>
  <c r="AF674" i="11"/>
  <c r="AF667" i="11"/>
  <c r="AF660" i="11"/>
  <c r="AF653" i="11"/>
  <c r="AF646" i="11"/>
  <c r="AF639" i="11"/>
  <c r="AF632" i="11"/>
  <c r="AF625" i="11"/>
  <c r="AF618" i="11"/>
  <c r="AF611" i="11"/>
  <c r="AF604" i="11"/>
  <c r="AF597" i="11"/>
  <c r="AF590" i="11"/>
  <c r="AF589" i="11"/>
  <c r="AF582" i="11"/>
  <c r="AF575" i="11"/>
  <c r="AF568" i="11"/>
  <c r="AF561" i="11"/>
  <c r="AF554" i="11"/>
  <c r="AF547" i="11"/>
  <c r="AF546" i="11"/>
  <c r="AF539" i="11"/>
  <c r="AF532" i="11"/>
  <c r="AF525" i="11"/>
  <c r="AF518" i="11"/>
  <c r="AF511" i="11"/>
  <c r="AF504" i="11"/>
  <c r="AF497" i="11"/>
  <c r="AF496" i="11"/>
  <c r="AF489" i="11"/>
  <c r="AF482" i="11"/>
  <c r="AF475" i="11"/>
  <c r="AF468" i="11"/>
  <c r="AF461" i="11"/>
  <c r="AF460" i="11"/>
  <c r="AF453" i="11"/>
  <c r="AF446" i="11"/>
  <c r="AF439" i="11"/>
  <c r="AF432" i="11"/>
  <c r="AF425" i="11"/>
  <c r="AF418" i="11"/>
  <c r="AF411" i="11"/>
  <c r="AF404" i="11"/>
  <c r="AF397" i="11"/>
  <c r="AF390" i="11"/>
  <c r="AF383" i="11"/>
  <c r="AF376" i="11"/>
  <c r="AF369" i="11"/>
  <c r="AF362" i="11"/>
  <c r="AF355" i="11"/>
  <c r="AF348" i="11"/>
  <c r="AF341" i="11"/>
  <c r="AF334" i="11"/>
  <c r="AF327" i="11"/>
  <c r="AF320" i="11"/>
  <c r="AF313" i="11"/>
  <c r="AF306" i="11"/>
  <c r="AF299" i="11"/>
  <c r="AF292" i="11"/>
  <c r="AF285" i="11"/>
  <c r="AF278" i="11"/>
  <c r="AF271" i="11"/>
  <c r="AF264" i="11"/>
  <c r="AF263" i="11"/>
  <c r="AF256" i="11"/>
  <c r="AF249" i="11"/>
  <c r="AF242" i="11"/>
  <c r="AF235" i="11"/>
  <c r="AF228" i="11"/>
  <c r="AF221" i="11"/>
  <c r="AF214" i="11"/>
  <c r="AF207" i="11"/>
  <c r="AF200" i="11"/>
  <c r="AF193" i="11"/>
  <c r="AF186" i="11"/>
  <c r="AF179" i="11"/>
  <c r="AF172" i="11"/>
  <c r="AF165" i="11"/>
  <c r="AF164" i="11"/>
  <c r="AF157" i="11"/>
  <c r="AF150" i="11"/>
  <c r="AF143" i="11"/>
  <c r="AF136" i="11"/>
  <c r="AF129" i="11"/>
  <c r="AF122" i="11"/>
  <c r="AF115" i="11"/>
  <c r="AF108" i="11"/>
  <c r="AF101" i="11"/>
  <c r="AI828" i="11"/>
  <c r="AH828" i="11"/>
  <c r="AI827" i="11"/>
  <c r="AH827" i="11"/>
  <c r="AI826" i="11"/>
  <c r="AH826" i="11"/>
  <c r="AI825" i="11"/>
  <c r="AH825" i="11"/>
  <c r="AI824" i="11"/>
  <c r="AH824" i="11"/>
  <c r="AI823" i="11"/>
  <c r="AH823" i="11"/>
  <c r="AE828" i="11"/>
  <c r="AF828" i="11" s="1"/>
  <c r="AE827" i="11"/>
  <c r="AF827" i="11" s="1"/>
  <c r="AE826" i="11"/>
  <c r="AF826" i="11" s="1"/>
  <c r="AE825" i="11"/>
  <c r="AF825" i="11" s="1"/>
  <c r="AE824" i="11"/>
  <c r="AF824" i="11" s="1"/>
  <c r="AE823" i="11"/>
  <c r="AF823" i="11" s="1"/>
  <c r="M828" i="11"/>
  <c r="L828" i="11"/>
  <c r="M827" i="11"/>
  <c r="L827" i="11"/>
  <c r="M826" i="11"/>
  <c r="L826" i="11"/>
  <c r="M825" i="11"/>
  <c r="L825" i="11"/>
  <c r="M824" i="11"/>
  <c r="L824" i="11"/>
  <c r="M823" i="11"/>
  <c r="L823" i="11"/>
  <c r="AC71" i="11"/>
  <c r="AB71" i="11"/>
  <c r="AA71" i="11"/>
  <c r="AC70" i="11"/>
  <c r="AB70" i="11"/>
  <c r="AA70" i="11"/>
  <c r="AC69" i="11"/>
  <c r="AB69" i="11"/>
  <c r="AA69" i="11"/>
  <c r="AC68" i="11"/>
  <c r="AB68" i="11"/>
  <c r="AA68" i="11"/>
  <c r="AC67" i="11"/>
  <c r="AB67" i="11"/>
  <c r="AA67" i="11"/>
  <c r="AC66" i="11"/>
  <c r="AB66" i="11"/>
  <c r="AA66" i="11"/>
  <c r="D30" i="13"/>
  <c r="C29" i="13"/>
  <c r="C30" i="13"/>
  <c r="D29" i="13"/>
  <c r="AL16" i="13" l="1"/>
  <c r="AL22" i="13"/>
  <c r="AL153" i="10"/>
  <c r="AL148" i="10"/>
  <c r="AJ361" i="12"/>
  <c r="AL66" i="14"/>
  <c r="AL143" i="10"/>
  <c r="AL44" i="14"/>
  <c r="AL144" i="10"/>
  <c r="AL149" i="10"/>
  <c r="AL146" i="10"/>
  <c r="N940" i="12"/>
  <c r="N932" i="12"/>
  <c r="N924" i="12"/>
  <c r="N916" i="12"/>
  <c r="N908" i="12"/>
  <c r="AL152" i="10"/>
  <c r="N900" i="12"/>
  <c r="N892" i="12"/>
  <c r="N884" i="12"/>
  <c r="N876" i="12"/>
  <c r="N868" i="12"/>
  <c r="N860" i="12"/>
  <c r="N852" i="12"/>
  <c r="N844" i="12"/>
  <c r="N836" i="12"/>
  <c r="N828" i="12"/>
  <c r="N820" i="12"/>
  <c r="N812" i="12"/>
  <c r="N804" i="12"/>
  <c r="N796" i="12"/>
  <c r="N788" i="12"/>
  <c r="AL24" i="13"/>
  <c r="N780" i="12"/>
  <c r="N772" i="12"/>
  <c r="N764" i="12"/>
  <c r="N756" i="12"/>
  <c r="N748" i="12"/>
  <c r="N740" i="12"/>
  <c r="N732" i="12"/>
  <c r="N724" i="12"/>
  <c r="N716" i="12"/>
  <c r="N708" i="12"/>
  <c r="N700" i="12"/>
  <c r="N692" i="12"/>
  <c r="N684" i="12"/>
  <c r="N676" i="12"/>
  <c r="N668" i="12"/>
  <c r="N660" i="12"/>
  <c r="N652" i="12"/>
  <c r="N644" i="12"/>
  <c r="N636" i="12"/>
  <c r="N628" i="12"/>
  <c r="N620" i="12"/>
  <c r="N612" i="12"/>
  <c r="N604" i="12"/>
  <c r="N596" i="12"/>
  <c r="N588" i="12"/>
  <c r="N580" i="12"/>
  <c r="N572" i="12"/>
  <c r="N564" i="12"/>
  <c r="N556" i="12"/>
  <c r="N548" i="12"/>
  <c r="N540" i="12"/>
  <c r="N532" i="12"/>
  <c r="N524" i="12"/>
  <c r="N516" i="12"/>
  <c r="N508" i="12"/>
  <c r="N500" i="12"/>
  <c r="N492" i="12"/>
  <c r="N484" i="12"/>
  <c r="N476" i="12"/>
  <c r="N468" i="12"/>
  <c r="N460" i="12"/>
  <c r="N452" i="12"/>
  <c r="N444" i="12"/>
  <c r="N436" i="12"/>
  <c r="N428" i="12"/>
  <c r="N420" i="12"/>
  <c r="N412" i="12"/>
  <c r="N404" i="12"/>
  <c r="N396" i="12"/>
  <c r="N388" i="12"/>
  <c r="N380" i="12"/>
  <c r="N372" i="12"/>
  <c r="N364" i="12"/>
  <c r="N356" i="12"/>
  <c r="N348" i="12"/>
  <c r="N340" i="12"/>
  <c r="N332" i="12"/>
  <c r="N324" i="12"/>
  <c r="N316" i="12"/>
  <c r="N308" i="12"/>
  <c r="N300" i="12"/>
  <c r="N292" i="12"/>
  <c r="N284" i="12"/>
  <c r="N276" i="12"/>
  <c r="N268" i="12"/>
  <c r="N260" i="12"/>
  <c r="N252" i="12"/>
  <c r="N244" i="12"/>
  <c r="N236" i="12"/>
  <c r="N228" i="12"/>
  <c r="N220" i="12"/>
  <c r="N212" i="12"/>
  <c r="N204" i="12"/>
  <c r="N196" i="12"/>
  <c r="N188" i="12"/>
  <c r="N180" i="12"/>
  <c r="N172" i="12"/>
  <c r="N164" i="12"/>
  <c r="N156" i="12"/>
  <c r="N148" i="12"/>
  <c r="N140" i="12"/>
  <c r="N132" i="12"/>
  <c r="N124" i="12"/>
  <c r="N116" i="12"/>
  <c r="N108" i="12"/>
  <c r="N939" i="12"/>
  <c r="N931" i="12"/>
  <c r="N923" i="12"/>
  <c r="N915" i="12"/>
  <c r="N907" i="12"/>
  <c r="N899" i="12"/>
  <c r="N891" i="12"/>
  <c r="N883" i="12"/>
  <c r="N875" i="12"/>
  <c r="N867" i="12"/>
  <c r="N859" i="12"/>
  <c r="N851" i="12"/>
  <c r="N843" i="12"/>
  <c r="N835" i="12"/>
  <c r="N827" i="12"/>
  <c r="N819" i="12"/>
  <c r="N811" i="12"/>
  <c r="N803" i="12"/>
  <c r="N795" i="12"/>
  <c r="N787" i="12"/>
  <c r="N779" i="12"/>
  <c r="N771" i="12"/>
  <c r="N763" i="12"/>
  <c r="N755" i="12"/>
  <c r="N747" i="12"/>
  <c r="N739" i="12"/>
  <c r="N731" i="12"/>
  <c r="N723" i="12"/>
  <c r="N715" i="12"/>
  <c r="N707" i="12"/>
  <c r="N699" i="12"/>
  <c r="N691" i="12"/>
  <c r="N683" i="12"/>
  <c r="AL57" i="14"/>
  <c r="AL59" i="14"/>
  <c r="AL12" i="14"/>
  <c r="AL47" i="14"/>
  <c r="AL154" i="10"/>
  <c r="AL54" i="14"/>
  <c r="AL156" i="10"/>
  <c r="AL138" i="10"/>
  <c r="AL151" i="10"/>
  <c r="AL14" i="13"/>
  <c r="R93" i="12"/>
  <c r="AL74" i="14"/>
  <c r="AL65" i="14"/>
  <c r="N675" i="12"/>
  <c r="N667" i="12"/>
  <c r="N659" i="12"/>
  <c r="N651" i="12"/>
  <c r="N643" i="12"/>
  <c r="N635" i="12"/>
  <c r="N627" i="12"/>
  <c r="N619" i="12"/>
  <c r="N611" i="12"/>
  <c r="N603" i="12"/>
  <c r="N595" i="12"/>
  <c r="N587" i="12"/>
  <c r="N579" i="12"/>
  <c r="N571" i="12"/>
  <c r="N563" i="12"/>
  <c r="N555" i="12"/>
  <c r="N547" i="12"/>
  <c r="N539" i="12"/>
  <c r="N531" i="12"/>
  <c r="N523" i="12"/>
  <c r="N515" i="12"/>
  <c r="N507" i="12"/>
  <c r="N499" i="12"/>
  <c r="N491" i="12"/>
  <c r="N483" i="12"/>
  <c r="N475" i="12"/>
  <c r="N467" i="12"/>
  <c r="N459" i="12"/>
  <c r="N451" i="12"/>
  <c r="N443" i="12"/>
  <c r="N435" i="12"/>
  <c r="N427" i="12"/>
  <c r="N419" i="12"/>
  <c r="N411" i="12"/>
  <c r="N403" i="12"/>
  <c r="N395" i="12"/>
  <c r="N387" i="12"/>
  <c r="N379" i="12"/>
  <c r="N371" i="12"/>
  <c r="N363" i="12"/>
  <c r="N355" i="12"/>
  <c r="N347" i="12"/>
  <c r="N339" i="12"/>
  <c r="N331" i="12"/>
  <c r="N323" i="12"/>
  <c r="N315" i="12"/>
  <c r="N307" i="12"/>
  <c r="N299" i="12"/>
  <c r="N291" i="12"/>
  <c r="N283" i="12"/>
  <c r="N275" i="12"/>
  <c r="N267" i="12"/>
  <c r="N259" i="12"/>
  <c r="N251" i="12"/>
  <c r="N243" i="12"/>
  <c r="N235" i="12"/>
  <c r="N227" i="12"/>
  <c r="N219" i="12"/>
  <c r="N211" i="12"/>
  <c r="N203" i="12"/>
  <c r="N195" i="12"/>
  <c r="N187" i="12"/>
  <c r="N179" i="12"/>
  <c r="N171" i="12"/>
  <c r="N163" i="12"/>
  <c r="N155" i="12"/>
  <c r="N147" i="12"/>
  <c r="N139" i="12"/>
  <c r="N131" i="12"/>
  <c r="N123" i="12"/>
  <c r="N115" i="12"/>
  <c r="N107" i="12"/>
  <c r="AL142" i="10"/>
  <c r="AL17" i="13"/>
  <c r="AL10" i="13"/>
  <c r="AL50" i="14"/>
  <c r="AL73" i="14"/>
  <c r="AL141" i="10"/>
  <c r="AL60" i="14"/>
  <c r="AL15" i="13"/>
  <c r="AL42" i="14"/>
  <c r="AL150" i="10"/>
  <c r="AL75" i="14"/>
  <c r="AL61" i="14"/>
  <c r="AL140" i="10"/>
  <c r="AL13" i="14"/>
  <c r="AL26" i="13"/>
  <c r="AL64" i="14"/>
  <c r="AL52" i="14"/>
  <c r="AL20" i="13"/>
  <c r="AL23" i="13"/>
  <c r="AL56" i="14"/>
  <c r="AL49" i="14"/>
  <c r="AL145" i="10"/>
  <c r="N938" i="12"/>
  <c r="N930" i="12"/>
  <c r="N922" i="12"/>
  <c r="N914" i="12"/>
  <c r="N906" i="12"/>
  <c r="N898" i="12"/>
  <c r="N890" i="12"/>
  <c r="N882" i="12"/>
  <c r="N874" i="12"/>
  <c r="N866" i="12"/>
  <c r="N858" i="12"/>
  <c r="N850" i="12"/>
  <c r="N842" i="12"/>
  <c r="N834" i="12"/>
  <c r="N826" i="12"/>
  <c r="N818" i="12"/>
  <c r="N810" i="12"/>
  <c r="N802" i="12"/>
  <c r="N794" i="12"/>
  <c r="N786" i="12"/>
  <c r="N778" i="12"/>
  <c r="N770" i="12"/>
  <c r="N762" i="12"/>
  <c r="N754" i="12"/>
  <c r="N746" i="12"/>
  <c r="N738" i="12"/>
  <c r="N730" i="12"/>
  <c r="N722" i="12"/>
  <c r="N714" i="12"/>
  <c r="AL58" i="14"/>
  <c r="AL137" i="10"/>
  <c r="AL72" i="14"/>
  <c r="I89" i="12"/>
  <c r="AL14" i="14"/>
  <c r="AL68" i="14"/>
  <c r="AL51" i="14"/>
  <c r="I88" i="12"/>
  <c r="AL13" i="13"/>
  <c r="AL12" i="13"/>
  <c r="N942" i="12"/>
  <c r="N934" i="12"/>
  <c r="N926" i="12"/>
  <c r="N918" i="12"/>
  <c r="N910" i="12"/>
  <c r="N902" i="12"/>
  <c r="N894" i="12"/>
  <c r="N886" i="12"/>
  <c r="N878" i="12"/>
  <c r="N870" i="12"/>
  <c r="N862" i="12"/>
  <c r="N854" i="12"/>
  <c r="N846" i="12"/>
  <c r="N838" i="12"/>
  <c r="N830" i="12"/>
  <c r="N822" i="12"/>
  <c r="N814" i="12"/>
  <c r="N806" i="12"/>
  <c r="N798" i="12"/>
  <c r="N790" i="12"/>
  <c r="N782" i="12"/>
  <c r="N774" i="12"/>
  <c r="N766" i="12"/>
  <c r="N758" i="12"/>
  <c r="N750" i="12"/>
  <c r="N742" i="12"/>
  <c r="N734" i="12"/>
  <c r="N726" i="12"/>
  <c r="N718" i="12"/>
  <c r="AL53" i="14"/>
  <c r="AA78" i="11"/>
  <c r="AL11" i="14"/>
  <c r="AB83" i="11"/>
  <c r="AB76" i="11"/>
  <c r="J85" i="12"/>
  <c r="N22" i="12"/>
  <c r="N943" i="12"/>
  <c r="N935" i="12"/>
  <c r="N927" i="12"/>
  <c r="N919" i="12"/>
  <c r="N911" i="12"/>
  <c r="N903" i="12"/>
  <c r="N895" i="12"/>
  <c r="N887" i="12"/>
  <c r="N879" i="12"/>
  <c r="N871" i="12"/>
  <c r="N863" i="12"/>
  <c r="N855" i="12"/>
  <c r="N847" i="12"/>
  <c r="N839" i="12"/>
  <c r="N831" i="12"/>
  <c r="N823" i="12"/>
  <c r="N815" i="12"/>
  <c r="N807" i="12"/>
  <c r="N799" i="12"/>
  <c r="AL67" i="14"/>
  <c r="AL15" i="14"/>
  <c r="AL139" i="10"/>
  <c r="AL155" i="10"/>
  <c r="AL70" i="14"/>
  <c r="N31" i="12"/>
  <c r="W93" i="12"/>
  <c r="N710" i="12"/>
  <c r="N702" i="12"/>
  <c r="N694" i="12"/>
  <c r="N686" i="12"/>
  <c r="N678" i="12"/>
  <c r="N670" i="12"/>
  <c r="N662" i="12"/>
  <c r="N654" i="12"/>
  <c r="N646" i="12"/>
  <c r="N638" i="12"/>
  <c r="N630" i="12"/>
  <c r="N622" i="12"/>
  <c r="N614" i="12"/>
  <c r="N606" i="12"/>
  <c r="N598" i="12"/>
  <c r="N590" i="12"/>
  <c r="N582" i="12"/>
  <c r="N574" i="12"/>
  <c r="N566" i="12"/>
  <c r="N558" i="12"/>
  <c r="N550" i="12"/>
  <c r="N542" i="12"/>
  <c r="N534" i="12"/>
  <c r="N526" i="12"/>
  <c r="N518" i="12"/>
  <c r="N510" i="12"/>
  <c r="N502" i="12"/>
  <c r="N494" i="12"/>
  <c r="N486" i="12"/>
  <c r="N478" i="12"/>
  <c r="N470" i="12"/>
  <c r="N462" i="12"/>
  <c r="N454" i="12"/>
  <c r="N446" i="12"/>
  <c r="N438" i="12"/>
  <c r="N430" i="12"/>
  <c r="N422" i="12"/>
  <c r="N414" i="12"/>
  <c r="N406" i="12"/>
  <c r="N398" i="12"/>
  <c r="N390" i="12"/>
  <c r="N382" i="12"/>
  <c r="N374" i="12"/>
  <c r="N366" i="12"/>
  <c r="N358" i="12"/>
  <c r="N350" i="12"/>
  <c r="N342" i="12"/>
  <c r="N334" i="12"/>
  <c r="N326" i="12"/>
  <c r="N318" i="12"/>
  <c r="N310" i="12"/>
  <c r="N302" i="12"/>
  <c r="N294" i="12"/>
  <c r="N286" i="12"/>
  <c r="N278" i="12"/>
  <c r="N270" i="12"/>
  <c r="N262" i="12"/>
  <c r="N254" i="12"/>
  <c r="N246" i="12"/>
  <c r="N238" i="12"/>
  <c r="N230" i="12"/>
  <c r="N222" i="12"/>
  <c r="N214" i="12"/>
  <c r="N206" i="12"/>
  <c r="N198" i="12"/>
  <c r="N190" i="12"/>
  <c r="N182" i="12"/>
  <c r="N174" i="12"/>
  <c r="N166" i="12"/>
  <c r="N158" i="12"/>
  <c r="N150" i="12"/>
  <c r="N142" i="12"/>
  <c r="N134" i="12"/>
  <c r="N126" i="12"/>
  <c r="N118" i="12"/>
  <c r="N110" i="12"/>
  <c r="AL19" i="13"/>
  <c r="AL21" i="13"/>
  <c r="AL18" i="13"/>
  <c r="N706" i="12"/>
  <c r="N698" i="12"/>
  <c r="N690" i="12"/>
  <c r="N682" i="12"/>
  <c r="N674" i="12"/>
  <c r="N666" i="12"/>
  <c r="N658" i="12"/>
  <c r="N650" i="12"/>
  <c r="N642" i="12"/>
  <c r="N634" i="12"/>
  <c r="N626" i="12"/>
  <c r="N618" i="12"/>
  <c r="N610" i="12"/>
  <c r="N602" i="12"/>
  <c r="N594" i="12"/>
  <c r="N586" i="12"/>
  <c r="N578" i="12"/>
  <c r="N570" i="12"/>
  <c r="N562" i="12"/>
  <c r="N554" i="12"/>
  <c r="N546" i="12"/>
  <c r="N538" i="12"/>
  <c r="N530" i="12"/>
  <c r="N522" i="12"/>
  <c r="N514" i="12"/>
  <c r="N506" i="12"/>
  <c r="N498" i="12"/>
  <c r="N490" i="12"/>
  <c r="N482" i="12"/>
  <c r="N474" i="12"/>
  <c r="N466" i="12"/>
  <c r="N458" i="12"/>
  <c r="N450" i="12"/>
  <c r="N442" i="12"/>
  <c r="N434" i="12"/>
  <c r="N426" i="12"/>
  <c r="N418" i="12"/>
  <c r="N410" i="12"/>
  <c r="N402" i="12"/>
  <c r="N394" i="12"/>
  <c r="N386" i="12"/>
  <c r="N378" i="12"/>
  <c r="N370" i="12"/>
  <c r="N362" i="12"/>
  <c r="N354" i="12"/>
  <c r="N346" i="12"/>
  <c r="N338" i="12"/>
  <c r="N330" i="12"/>
  <c r="N322" i="12"/>
  <c r="N314" i="12"/>
  <c r="N306" i="12"/>
  <c r="N298" i="12"/>
  <c r="N290" i="12"/>
  <c r="N282" i="12"/>
  <c r="N274" i="12"/>
  <c r="N266" i="12"/>
  <c r="N258" i="12"/>
  <c r="N250" i="12"/>
  <c r="N242" i="12"/>
  <c r="N234" i="12"/>
  <c r="N226" i="12"/>
  <c r="N218" i="12"/>
  <c r="N210" i="12"/>
  <c r="N202" i="12"/>
  <c r="N194" i="12"/>
  <c r="N186" i="12"/>
  <c r="N178" i="12"/>
  <c r="N170" i="12"/>
  <c r="N162" i="12"/>
  <c r="N154" i="12"/>
  <c r="N146" i="12"/>
  <c r="N138" i="12"/>
  <c r="N130" i="12"/>
  <c r="N122" i="12"/>
  <c r="N114" i="12"/>
  <c r="N106" i="12"/>
  <c r="AL46" i="14"/>
  <c r="AL25" i="13"/>
  <c r="J86" i="12"/>
  <c r="I86" i="12"/>
  <c r="N217" i="12"/>
  <c r="AL63" i="14"/>
  <c r="N40" i="12"/>
  <c r="N937" i="12"/>
  <c r="N929" i="12"/>
  <c r="N921" i="12"/>
  <c r="N913" i="12"/>
  <c r="N905" i="12"/>
  <c r="N897" i="12"/>
  <c r="N889" i="12"/>
  <c r="N881" i="12"/>
  <c r="N873" i="12"/>
  <c r="N865" i="12"/>
  <c r="N857" i="12"/>
  <c r="N849" i="12"/>
  <c r="N841" i="12"/>
  <c r="N833" i="12"/>
  <c r="N825" i="12"/>
  <c r="N817" i="12"/>
  <c r="N809" i="12"/>
  <c r="N801" i="12"/>
  <c r="N793" i="12"/>
  <c r="N785" i="12"/>
  <c r="N777" i="12"/>
  <c r="N769" i="12"/>
  <c r="N761" i="12"/>
  <c r="N753" i="12"/>
  <c r="N745" i="12"/>
  <c r="N737" i="12"/>
  <c r="N729" i="12"/>
  <c r="N721" i="12"/>
  <c r="N713" i="12"/>
  <c r="N705" i="12"/>
  <c r="N697" i="12"/>
  <c r="N689" i="12"/>
  <c r="N681" i="12"/>
  <c r="N673" i="12"/>
  <c r="N665" i="12"/>
  <c r="N657" i="12"/>
  <c r="N649" i="12"/>
  <c r="N641" i="12"/>
  <c r="N633" i="12"/>
  <c r="N625" i="12"/>
  <c r="N617" i="12"/>
  <c r="N609" i="12"/>
  <c r="N601" i="12"/>
  <c r="N593" i="12"/>
  <c r="N585" i="12"/>
  <c r="N577" i="12"/>
  <c r="N569" i="12"/>
  <c r="N561" i="12"/>
  <c r="N553" i="12"/>
  <c r="N209" i="12"/>
  <c r="J88" i="12"/>
  <c r="AJ59" i="12"/>
  <c r="J87" i="12"/>
  <c r="N69" i="12"/>
  <c r="N61" i="12"/>
  <c r="N53" i="12"/>
  <c r="N45" i="12"/>
  <c r="N29" i="12"/>
  <c r="N21" i="12"/>
  <c r="N13" i="12"/>
  <c r="AC77" i="11"/>
  <c r="X84" i="12"/>
  <c r="W87" i="12"/>
  <c r="AB88" i="12"/>
  <c r="AJ66" i="12"/>
  <c r="AJ58" i="12"/>
  <c r="AJ50" i="12"/>
  <c r="AJ42" i="12"/>
  <c r="AL43" i="14"/>
  <c r="AJ72" i="12"/>
  <c r="AJ64" i="12"/>
  <c r="AJ56" i="12"/>
  <c r="AJ48" i="12"/>
  <c r="AJ40" i="12"/>
  <c r="AJ32" i="12"/>
  <c r="AJ24" i="12"/>
  <c r="AJ16" i="12"/>
  <c r="R87" i="12"/>
  <c r="X85" i="12"/>
  <c r="W88" i="12"/>
  <c r="Q94" i="12"/>
  <c r="AB93" i="12"/>
  <c r="AJ30" i="12"/>
  <c r="AJ22" i="12"/>
  <c r="N545" i="12"/>
  <c r="N537" i="12"/>
  <c r="N529" i="12"/>
  <c r="N521" i="12"/>
  <c r="N513" i="12"/>
  <c r="N505" i="12"/>
  <c r="N497" i="12"/>
  <c r="N489" i="12"/>
  <c r="N481" i="12"/>
  <c r="N473" i="12"/>
  <c r="N465" i="12"/>
  <c r="N457" i="12"/>
  <c r="N449" i="12"/>
  <c r="N441" i="12"/>
  <c r="N433" i="12"/>
  <c r="N425" i="12"/>
  <c r="N417" i="12"/>
  <c r="N409" i="12"/>
  <c r="N401" i="12"/>
  <c r="N393" i="12"/>
  <c r="N385" i="12"/>
  <c r="N377" i="12"/>
  <c r="N369" i="12"/>
  <c r="N361" i="12"/>
  <c r="N353" i="12"/>
  <c r="N345" i="12"/>
  <c r="N337" i="12"/>
  <c r="N329" i="12"/>
  <c r="N321" i="12"/>
  <c r="N313" i="12"/>
  <c r="N305" i="12"/>
  <c r="N297" i="12"/>
  <c r="N289" i="12"/>
  <c r="N281" i="12"/>
  <c r="N273" i="12"/>
  <c r="N265" i="12"/>
  <c r="N257" i="12"/>
  <c r="N249" i="12"/>
  <c r="N241" i="12"/>
  <c r="N233" i="12"/>
  <c r="N225" i="12"/>
  <c r="N201" i="12"/>
  <c r="N193" i="12"/>
  <c r="N185" i="12"/>
  <c r="N177" i="12"/>
  <c r="N169" i="12"/>
  <c r="N161" i="12"/>
  <c r="N153" i="12"/>
  <c r="N145" i="12"/>
  <c r="N137" i="12"/>
  <c r="N129" i="12"/>
  <c r="N121" i="12"/>
  <c r="N113" i="12"/>
  <c r="AB87" i="12"/>
  <c r="AA85" i="12"/>
  <c r="AJ12" i="12"/>
  <c r="AL45" i="14"/>
  <c r="AL11" i="13"/>
  <c r="S31" i="13"/>
  <c r="AC31" i="13"/>
  <c r="X31" i="13"/>
  <c r="C68" i="13"/>
  <c r="C66" i="13"/>
  <c r="D63" i="13"/>
  <c r="C63" i="13"/>
  <c r="D60" i="13"/>
  <c r="C65" i="13"/>
  <c r="AB79" i="11"/>
  <c r="AJ943" i="12"/>
  <c r="AL943" i="12" s="1"/>
  <c r="N71" i="12"/>
  <c r="N55" i="12"/>
  <c r="N47" i="12"/>
  <c r="N39" i="12"/>
  <c r="N15" i="12"/>
  <c r="N32" i="12"/>
  <c r="C84" i="12"/>
  <c r="N63" i="12"/>
  <c r="N23" i="12"/>
  <c r="AB77" i="11"/>
  <c r="I85" i="12"/>
  <c r="N14" i="12"/>
  <c r="N936" i="12"/>
  <c r="N928" i="12"/>
  <c r="N920" i="12"/>
  <c r="N912" i="12"/>
  <c r="N904" i="12"/>
  <c r="N896" i="12"/>
  <c r="N888" i="12"/>
  <c r="N880" i="12"/>
  <c r="N872" i="12"/>
  <c r="N864" i="12"/>
  <c r="N856" i="12"/>
  <c r="N848" i="12"/>
  <c r="N840" i="12"/>
  <c r="N832" i="12"/>
  <c r="N824" i="12"/>
  <c r="N816" i="12"/>
  <c r="N808" i="12"/>
  <c r="N800" i="12"/>
  <c r="N792" i="12"/>
  <c r="N784" i="12"/>
  <c r="N776" i="12"/>
  <c r="N768" i="12"/>
  <c r="N760" i="12"/>
  <c r="N752" i="12"/>
  <c r="N744" i="12"/>
  <c r="N736" i="12"/>
  <c r="J89" i="12"/>
  <c r="H87" i="12"/>
  <c r="N50" i="12"/>
  <c r="N42" i="12"/>
  <c r="N10" i="12"/>
  <c r="N67" i="12"/>
  <c r="N51" i="12"/>
  <c r="N43" i="12"/>
  <c r="N35" i="12"/>
  <c r="N27" i="12"/>
  <c r="N19" i="12"/>
  <c r="N11" i="12"/>
  <c r="N941" i="12"/>
  <c r="N909" i="12"/>
  <c r="N877" i="12"/>
  <c r="N845" i="12"/>
  <c r="N813" i="12"/>
  <c r="N781" i="12"/>
  <c r="N749" i="12"/>
  <c r="N717" i="12"/>
  <c r="N685" i="12"/>
  <c r="N653" i="12"/>
  <c r="N621" i="12"/>
  <c r="N589" i="12"/>
  <c r="N557" i="12"/>
  <c r="N525" i="12"/>
  <c r="N493" i="12"/>
  <c r="N461" i="12"/>
  <c r="N429" i="12"/>
  <c r="N397" i="12"/>
  <c r="N365" i="12"/>
  <c r="N333" i="12"/>
  <c r="N301" i="12"/>
  <c r="N269" i="12"/>
  <c r="Q96" i="12"/>
  <c r="S98" i="12"/>
  <c r="W94" i="12"/>
  <c r="AJ67" i="12"/>
  <c r="S84" i="12"/>
  <c r="AJ34" i="12"/>
  <c r="AJ26" i="12"/>
  <c r="AJ18" i="12"/>
  <c r="AJ10" i="12"/>
  <c r="S87" i="12"/>
  <c r="W95" i="12"/>
  <c r="AC84" i="12"/>
  <c r="AL393" i="12"/>
  <c r="AJ930" i="12"/>
  <c r="AL930" i="12" s="1"/>
  <c r="AJ898" i="12"/>
  <c r="AL898" i="12" s="1"/>
  <c r="AJ802" i="12"/>
  <c r="AL802" i="12" s="1"/>
  <c r="AJ770" i="12"/>
  <c r="AL770" i="12" s="1"/>
  <c r="AJ674" i="12"/>
  <c r="AL674" i="12" s="1"/>
  <c r="AJ642" i="12"/>
  <c r="AL642" i="12" s="1"/>
  <c r="AJ586" i="12"/>
  <c r="AL586" i="12" s="1"/>
  <c r="AJ578" i="12"/>
  <c r="AL578" i="12" s="1"/>
  <c r="AJ554" i="12"/>
  <c r="AL554" i="12" s="1"/>
  <c r="AJ546" i="12"/>
  <c r="AL546" i="12" s="1"/>
  <c r="AJ522" i="12"/>
  <c r="AL522" i="12" s="1"/>
  <c r="AJ514" i="12"/>
  <c r="AJ490" i="12"/>
  <c r="AL490" i="12" s="1"/>
  <c r="AJ482" i="12"/>
  <c r="AL482" i="12" s="1"/>
  <c r="AJ458" i="12"/>
  <c r="AL458" i="12" s="1"/>
  <c r="AJ450" i="12"/>
  <c r="AL450" i="12" s="1"/>
  <c r="AJ426" i="12"/>
  <c r="AL426" i="12" s="1"/>
  <c r="AJ418" i="12"/>
  <c r="AL418" i="12" s="1"/>
  <c r="AJ394" i="12"/>
  <c r="AL394" i="12" s="1"/>
  <c r="AJ386" i="12"/>
  <c r="AL386" i="12" s="1"/>
  <c r="AJ362" i="12"/>
  <c r="AL362" i="12" s="1"/>
  <c r="AJ354" i="12"/>
  <c r="AL354" i="12" s="1"/>
  <c r="AJ330" i="12"/>
  <c r="AL330" i="12" s="1"/>
  <c r="AJ322" i="12"/>
  <c r="AL322" i="12" s="1"/>
  <c r="AJ170" i="12"/>
  <c r="AL170" i="12" s="1"/>
  <c r="AJ162" i="12"/>
  <c r="AL162" i="12" s="1"/>
  <c r="AJ138" i="12"/>
  <c r="AL138" i="12" s="1"/>
  <c r="AJ130" i="12"/>
  <c r="AL130" i="12" s="1"/>
  <c r="AJ106" i="12"/>
  <c r="AL106" i="12" s="1"/>
  <c r="N728" i="12"/>
  <c r="N720" i="12"/>
  <c r="N712" i="12"/>
  <c r="N704" i="12"/>
  <c r="N696" i="12"/>
  <c r="N688" i="12"/>
  <c r="N680" i="12"/>
  <c r="N672" i="12"/>
  <c r="N664" i="12"/>
  <c r="N656" i="12"/>
  <c r="N648" i="12"/>
  <c r="N640" i="12"/>
  <c r="N632" i="12"/>
  <c r="N624" i="12"/>
  <c r="N616" i="12"/>
  <c r="N608" i="12"/>
  <c r="N600" i="12"/>
  <c r="N592" i="12"/>
  <c r="N584" i="12"/>
  <c r="N576" i="12"/>
  <c r="N568" i="12"/>
  <c r="N560" i="12"/>
  <c r="N552" i="12"/>
  <c r="N544" i="12"/>
  <c r="N536" i="12"/>
  <c r="N528" i="12"/>
  <c r="N520" i="12"/>
  <c r="N512" i="12"/>
  <c r="N504" i="12"/>
  <c r="N496" i="12"/>
  <c r="N488" i="12"/>
  <c r="N480" i="12"/>
  <c r="N472" i="12"/>
  <c r="N464" i="12"/>
  <c r="N456" i="12"/>
  <c r="N448" i="12"/>
  <c r="N440" i="12"/>
  <c r="N432" i="12"/>
  <c r="N424" i="12"/>
  <c r="N416" i="12"/>
  <c r="N408" i="12"/>
  <c r="N400" i="12"/>
  <c r="N392" i="12"/>
  <c r="N384" i="12"/>
  <c r="N376" i="12"/>
  <c r="N368" i="12"/>
  <c r="N360" i="12"/>
  <c r="N352" i="12"/>
  <c r="N344" i="12"/>
  <c r="N336" i="12"/>
  <c r="N328" i="12"/>
  <c r="N320" i="12"/>
  <c r="N312" i="12"/>
  <c r="N304" i="12"/>
  <c r="N296" i="12"/>
  <c r="N288" i="12"/>
  <c r="N280" i="12"/>
  <c r="N272" i="12"/>
  <c r="N264" i="12"/>
  <c r="N256" i="12"/>
  <c r="N248" i="12"/>
  <c r="N240" i="12"/>
  <c r="N232" i="12"/>
  <c r="N224" i="12"/>
  <c r="N216" i="12"/>
  <c r="N208" i="12"/>
  <c r="N200" i="12"/>
  <c r="N192" i="12"/>
  <c r="N184" i="12"/>
  <c r="N176" i="12"/>
  <c r="N168" i="12"/>
  <c r="N160" i="12"/>
  <c r="N152" i="12"/>
  <c r="N144" i="12"/>
  <c r="N136" i="12"/>
  <c r="N128" i="12"/>
  <c r="N120" i="12"/>
  <c r="N112" i="12"/>
  <c r="V93" i="12"/>
  <c r="AJ39" i="12"/>
  <c r="AJ31" i="12"/>
  <c r="E67" i="13"/>
  <c r="E59" i="13"/>
  <c r="I66" i="13"/>
  <c r="I56" i="13"/>
  <c r="H59" i="13"/>
  <c r="I64" i="13"/>
  <c r="H67" i="13"/>
  <c r="AL290" i="12"/>
  <c r="AJ290" i="12"/>
  <c r="AL258" i="12"/>
  <c r="AJ258" i="12"/>
  <c r="AL226" i="12"/>
  <c r="AJ226" i="12"/>
  <c r="AL194" i="12"/>
  <c r="AJ194" i="12"/>
  <c r="AC85" i="11"/>
  <c r="AA87" i="11"/>
  <c r="AC79" i="11"/>
  <c r="N824" i="11"/>
  <c r="N828" i="11"/>
  <c r="N37" i="12"/>
  <c r="N70" i="12"/>
  <c r="N62" i="12"/>
  <c r="N54" i="12"/>
  <c r="N46" i="12"/>
  <c r="N38" i="12"/>
  <c r="N30" i="12"/>
  <c r="N791" i="12"/>
  <c r="N783" i="12"/>
  <c r="N775" i="12"/>
  <c r="N767" i="12"/>
  <c r="N759" i="12"/>
  <c r="N751" i="12"/>
  <c r="N743" i="12"/>
  <c r="N735" i="12"/>
  <c r="N727" i="12"/>
  <c r="N719" i="12"/>
  <c r="N711" i="12"/>
  <c r="N703" i="12"/>
  <c r="N695" i="12"/>
  <c r="N687" i="12"/>
  <c r="N679" i="12"/>
  <c r="N671" i="12"/>
  <c r="N663" i="12"/>
  <c r="N655" i="12"/>
  <c r="N647" i="12"/>
  <c r="N639" i="12"/>
  <c r="N631" i="12"/>
  <c r="N623" i="12"/>
  <c r="N615" i="12"/>
  <c r="N607" i="12"/>
  <c r="N599" i="12"/>
  <c r="N591" i="12"/>
  <c r="N583" i="12"/>
  <c r="AA88" i="12"/>
  <c r="AJ585" i="12"/>
  <c r="AL585" i="12" s="1"/>
  <c r="AJ553" i="12"/>
  <c r="AL553" i="12" s="1"/>
  <c r="AJ457" i="12"/>
  <c r="AL457" i="12" s="1"/>
  <c r="AJ425" i="12"/>
  <c r="AL425" i="12" s="1"/>
  <c r="AJ329" i="12"/>
  <c r="AL329" i="12" s="1"/>
  <c r="AJ297" i="12"/>
  <c r="AL297" i="12" s="1"/>
  <c r="AJ201" i="12"/>
  <c r="AL201" i="12" s="1"/>
  <c r="AA83" i="11"/>
  <c r="H93" i="12"/>
  <c r="I87" i="12"/>
  <c r="J97" i="12"/>
  <c r="N59" i="12"/>
  <c r="N68" i="12"/>
  <c r="N60" i="12"/>
  <c r="N52" i="12"/>
  <c r="N44" i="12"/>
  <c r="N36" i="12"/>
  <c r="N28" i="12"/>
  <c r="N20" i="12"/>
  <c r="N12" i="12"/>
  <c r="N933" i="12"/>
  <c r="N925" i="12"/>
  <c r="N917" i="12"/>
  <c r="N901" i="12"/>
  <c r="N893" i="12"/>
  <c r="N885" i="12"/>
  <c r="N869" i="12"/>
  <c r="N861" i="12"/>
  <c r="N853" i="12"/>
  <c r="N837" i="12"/>
  <c r="N829" i="12"/>
  <c r="N821" i="12"/>
  <c r="N805" i="12"/>
  <c r="N797" i="12"/>
  <c r="N789" i="12"/>
  <c r="N773" i="12"/>
  <c r="N765" i="12"/>
  <c r="N757" i="12"/>
  <c r="N741" i="12"/>
  <c r="N733" i="12"/>
  <c r="N725" i="12"/>
  <c r="N709" i="12"/>
  <c r="N701" i="12"/>
  <c r="N693" i="12"/>
  <c r="N677" i="12"/>
  <c r="N669" i="12"/>
  <c r="N661" i="12"/>
  <c r="N645" i="12"/>
  <c r="N637" i="12"/>
  <c r="N629" i="12"/>
  <c r="N613" i="12"/>
  <c r="N605" i="12"/>
  <c r="N597" i="12"/>
  <c r="I93" i="12"/>
  <c r="AC83" i="11"/>
  <c r="N826" i="11"/>
  <c r="N66" i="12"/>
  <c r="N58" i="12"/>
  <c r="N34" i="12"/>
  <c r="N26" i="12"/>
  <c r="N18" i="12"/>
  <c r="AA76" i="11"/>
  <c r="AA79" i="11"/>
  <c r="N72" i="12"/>
  <c r="N64" i="12"/>
  <c r="N56" i="12"/>
  <c r="N48" i="12"/>
  <c r="N24" i="12"/>
  <c r="N16" i="12"/>
  <c r="AJ867" i="12"/>
  <c r="AL867" i="12" s="1"/>
  <c r="AJ739" i="12"/>
  <c r="AL739" i="12" s="1"/>
  <c r="AJ611" i="12"/>
  <c r="AL611" i="12" s="1"/>
  <c r="X96" i="12"/>
  <c r="AC85" i="12"/>
  <c r="AJ71" i="12"/>
  <c r="AJ63" i="12"/>
  <c r="AJ55" i="12"/>
  <c r="AJ47" i="12"/>
  <c r="AJ23" i="12"/>
  <c r="AJ15" i="12"/>
  <c r="AJ593" i="12"/>
  <c r="AL593" i="12" s="1"/>
  <c r="AJ561" i="12"/>
  <c r="AL561" i="12" s="1"/>
  <c r="AJ529" i="12"/>
  <c r="AL529" i="12" s="1"/>
  <c r="AL521" i="12"/>
  <c r="AJ497" i="12"/>
  <c r="AL497" i="12" s="1"/>
  <c r="AJ465" i="12"/>
  <c r="AL465" i="12" s="1"/>
  <c r="AJ433" i="12"/>
  <c r="AL433" i="12" s="1"/>
  <c r="AJ369" i="12"/>
  <c r="AL369" i="12" s="1"/>
  <c r="AJ337" i="12"/>
  <c r="AL337" i="12" s="1"/>
  <c r="AJ305" i="12"/>
  <c r="AL305" i="12" s="1"/>
  <c r="AJ273" i="12"/>
  <c r="AL273" i="12" s="1"/>
  <c r="AJ241" i="12"/>
  <c r="AL241" i="12" s="1"/>
  <c r="AJ209" i="12"/>
  <c r="AL209" i="12" s="1"/>
  <c r="E72" i="13"/>
  <c r="V88" i="12"/>
  <c r="AJ70" i="12"/>
  <c r="AJ62" i="12"/>
  <c r="AJ54" i="12"/>
  <c r="AJ46" i="12"/>
  <c r="AJ38" i="12"/>
  <c r="AJ14" i="12"/>
  <c r="AJ169" i="12"/>
  <c r="C64" i="13"/>
  <c r="W85" i="12"/>
  <c r="AJ69" i="12"/>
  <c r="AJ61" i="12"/>
  <c r="AJ53" i="12"/>
  <c r="AJ45" i="12"/>
  <c r="AJ37" i="12"/>
  <c r="AJ29" i="12"/>
  <c r="AJ21" i="12"/>
  <c r="AJ13" i="12"/>
  <c r="S93" i="12"/>
  <c r="V95" i="12"/>
  <c r="AJ68" i="12"/>
  <c r="AJ60" i="12"/>
  <c r="AJ52" i="12"/>
  <c r="AJ44" i="12"/>
  <c r="AJ36" i="12"/>
  <c r="AJ28" i="12"/>
  <c r="AJ20" i="12"/>
  <c r="C58" i="13"/>
  <c r="N575" i="12"/>
  <c r="N567" i="12"/>
  <c r="N559" i="12"/>
  <c r="N551" i="12"/>
  <c r="N543" i="12"/>
  <c r="N535" i="12"/>
  <c r="N527" i="12"/>
  <c r="N519" i="12"/>
  <c r="N511" i="12"/>
  <c r="N503" i="12"/>
  <c r="N495" i="12"/>
  <c r="N487" i="12"/>
  <c r="N479" i="12"/>
  <c r="N471" i="12"/>
  <c r="N463" i="12"/>
  <c r="N455" i="12"/>
  <c r="N447" i="12"/>
  <c r="N439" i="12"/>
  <c r="N431" i="12"/>
  <c r="N423" i="12"/>
  <c r="N415" i="12"/>
  <c r="N407" i="12"/>
  <c r="N399" i="12"/>
  <c r="N391" i="12"/>
  <c r="N383" i="12"/>
  <c r="N375" i="12"/>
  <c r="N367" i="12"/>
  <c r="N359" i="12"/>
  <c r="N351" i="12"/>
  <c r="N343" i="12"/>
  <c r="N335" i="12"/>
  <c r="N327" i="12"/>
  <c r="N319" i="12"/>
  <c r="N311" i="12"/>
  <c r="N303" i="12"/>
  <c r="N295" i="12"/>
  <c r="N287" i="12"/>
  <c r="N279" i="12"/>
  <c r="N271" i="12"/>
  <c r="N263" i="12"/>
  <c r="N255" i="12"/>
  <c r="N247" i="12"/>
  <c r="N239" i="12"/>
  <c r="N231" i="12"/>
  <c r="N223" i="12"/>
  <c r="N215" i="12"/>
  <c r="N207" i="12"/>
  <c r="N199" i="12"/>
  <c r="N191" i="12"/>
  <c r="N183" i="12"/>
  <c r="N175" i="12"/>
  <c r="N167" i="12"/>
  <c r="N159" i="12"/>
  <c r="N151" i="12"/>
  <c r="N143" i="12"/>
  <c r="N135" i="12"/>
  <c r="N127" i="12"/>
  <c r="N119" i="12"/>
  <c r="N111" i="12"/>
  <c r="AA96" i="12"/>
  <c r="AC98" i="12"/>
  <c r="AJ51" i="12"/>
  <c r="AJ43" i="12"/>
  <c r="AJ35" i="12"/>
  <c r="AJ27" i="12"/>
  <c r="AJ19" i="12"/>
  <c r="AJ11" i="12"/>
  <c r="E65" i="13"/>
  <c r="E57" i="13"/>
  <c r="N581" i="12"/>
  <c r="N573" i="12"/>
  <c r="N565" i="12"/>
  <c r="N549" i="12"/>
  <c r="N541" i="12"/>
  <c r="N533" i="12"/>
  <c r="N517" i="12"/>
  <c r="N509" i="12"/>
  <c r="N501" i="12"/>
  <c r="N485" i="12"/>
  <c r="N477" i="12"/>
  <c r="N469" i="12"/>
  <c r="N453" i="12"/>
  <c r="N445" i="12"/>
  <c r="N437" i="12"/>
  <c r="N421" i="12"/>
  <c r="N413" i="12"/>
  <c r="N405" i="12"/>
  <c r="N389" i="12"/>
  <c r="N381" i="12"/>
  <c r="N373" i="12"/>
  <c r="N357" i="12"/>
  <c r="N349" i="12"/>
  <c r="N341" i="12"/>
  <c r="N325" i="12"/>
  <c r="N317" i="12"/>
  <c r="N309" i="12"/>
  <c r="N293" i="12"/>
  <c r="N285" i="12"/>
  <c r="N277" i="12"/>
  <c r="N261" i="12"/>
  <c r="N253" i="12"/>
  <c r="N245" i="12"/>
  <c r="N237" i="12"/>
  <c r="N229" i="12"/>
  <c r="N221" i="12"/>
  <c r="N213" i="12"/>
  <c r="N205" i="12"/>
  <c r="N197" i="12"/>
  <c r="N189" i="12"/>
  <c r="N181" i="12"/>
  <c r="N173" i="12"/>
  <c r="N165" i="12"/>
  <c r="N157" i="12"/>
  <c r="N149" i="12"/>
  <c r="N141" i="12"/>
  <c r="N133" i="12"/>
  <c r="N125" i="12"/>
  <c r="N117" i="12"/>
  <c r="N109" i="12"/>
  <c r="AC87" i="12"/>
  <c r="AJ899" i="12"/>
  <c r="AL899" i="12" s="1"/>
  <c r="AJ771" i="12"/>
  <c r="AL771" i="12" s="1"/>
  <c r="AJ643" i="12"/>
  <c r="AL643" i="12" s="1"/>
  <c r="J63" i="13"/>
  <c r="I73" i="13"/>
  <c r="H56" i="13"/>
  <c r="J66" i="13"/>
  <c r="H76" i="13"/>
  <c r="J78" i="13"/>
  <c r="AJ886" i="12"/>
  <c r="AL886" i="12" s="1"/>
  <c r="AJ838" i="12"/>
  <c r="AL838" i="12" s="1"/>
  <c r="AJ782" i="12"/>
  <c r="AL782" i="12" s="1"/>
  <c r="AJ734" i="12"/>
  <c r="AL734" i="12" s="1"/>
  <c r="AJ686" i="12"/>
  <c r="AL686" i="12" s="1"/>
  <c r="AL638" i="12"/>
  <c r="AJ638" i="12"/>
  <c r="AJ590" i="12"/>
  <c r="AL590" i="12" s="1"/>
  <c r="AJ542" i="12"/>
  <c r="AL542" i="12" s="1"/>
  <c r="AJ502" i="12"/>
  <c r="AL502" i="12" s="1"/>
  <c r="AJ446" i="12"/>
  <c r="AL446" i="12" s="1"/>
  <c r="AJ398" i="12"/>
  <c r="AL398" i="12" s="1"/>
  <c r="AJ350" i="12"/>
  <c r="AL350" i="12" s="1"/>
  <c r="AJ302" i="12"/>
  <c r="AL302" i="12" s="1"/>
  <c r="AJ246" i="12"/>
  <c r="AL246" i="12" s="1"/>
  <c r="AJ206" i="12"/>
  <c r="AL206" i="12" s="1"/>
  <c r="AJ142" i="12"/>
  <c r="AL142" i="12" s="1"/>
  <c r="AJ933" i="12"/>
  <c r="AL933" i="12" s="1"/>
  <c r="AJ877" i="12"/>
  <c r="AL877" i="12" s="1"/>
  <c r="AL821" i="12"/>
  <c r="AJ821" i="12"/>
  <c r="AL765" i="12"/>
  <c r="AJ765" i="12"/>
  <c r="AJ709" i="12"/>
  <c r="AL709" i="12" s="1"/>
  <c r="AJ653" i="12"/>
  <c r="AL653" i="12" s="1"/>
  <c r="AL597" i="12"/>
  <c r="AJ597" i="12"/>
  <c r="AJ541" i="12"/>
  <c r="AL541" i="12" s="1"/>
  <c r="AJ485" i="12"/>
  <c r="AL485" i="12" s="1"/>
  <c r="AJ429" i="12"/>
  <c r="AL429" i="12" s="1"/>
  <c r="AJ373" i="12"/>
  <c r="AL373" i="12" s="1"/>
  <c r="AJ317" i="12"/>
  <c r="AL317" i="12" s="1"/>
  <c r="AJ261" i="12"/>
  <c r="AL261" i="12" s="1"/>
  <c r="AJ205" i="12"/>
  <c r="AL205" i="12" s="1"/>
  <c r="AJ149" i="12"/>
  <c r="AL149" i="12" s="1"/>
  <c r="J93" i="12"/>
  <c r="AJ918" i="12"/>
  <c r="AL918" i="12" s="1"/>
  <c r="AJ862" i="12"/>
  <c r="AL862" i="12" s="1"/>
  <c r="AJ814" i="12"/>
  <c r="AL814" i="12" s="1"/>
  <c r="AJ766" i="12"/>
  <c r="AL766" i="12" s="1"/>
  <c r="AJ710" i="12"/>
  <c r="AL710" i="12" s="1"/>
  <c r="AL662" i="12"/>
  <c r="AJ662" i="12"/>
  <c r="AJ614" i="12"/>
  <c r="AL614" i="12" s="1"/>
  <c r="AJ574" i="12"/>
  <c r="AL574" i="12" s="1"/>
  <c r="AJ526" i="12"/>
  <c r="AL526" i="12" s="1"/>
  <c r="AJ470" i="12"/>
  <c r="AL470" i="12" s="1"/>
  <c r="AJ422" i="12"/>
  <c r="AL422" i="12" s="1"/>
  <c r="AJ366" i="12"/>
  <c r="AL366" i="12" s="1"/>
  <c r="AJ318" i="12"/>
  <c r="AL318" i="12" s="1"/>
  <c r="AJ270" i="12"/>
  <c r="AL270" i="12" s="1"/>
  <c r="AJ230" i="12"/>
  <c r="AL230" i="12" s="1"/>
  <c r="AJ182" i="12"/>
  <c r="AL182" i="12" s="1"/>
  <c r="AJ150" i="12"/>
  <c r="AL150" i="12" s="1"/>
  <c r="AJ110" i="12"/>
  <c r="AL110" i="12" s="1"/>
  <c r="H85" i="12"/>
  <c r="AJ893" i="12"/>
  <c r="AL893" i="12" s="1"/>
  <c r="AL837" i="12"/>
  <c r="AJ837" i="12"/>
  <c r="AL781" i="12"/>
  <c r="AJ781" i="12"/>
  <c r="AL725" i="12"/>
  <c r="AJ725" i="12"/>
  <c r="AJ669" i="12"/>
  <c r="AL669" i="12" s="1"/>
  <c r="AL621" i="12"/>
  <c r="AJ621" i="12"/>
  <c r="AL565" i="12"/>
  <c r="AJ565" i="12"/>
  <c r="AJ501" i="12"/>
  <c r="AL501" i="12" s="1"/>
  <c r="AJ445" i="12"/>
  <c r="AL445" i="12" s="1"/>
  <c r="AJ389" i="12"/>
  <c r="AL389" i="12" s="1"/>
  <c r="AJ333" i="12"/>
  <c r="AL333" i="12" s="1"/>
  <c r="AJ277" i="12"/>
  <c r="AL277" i="12" s="1"/>
  <c r="AJ221" i="12"/>
  <c r="AL221" i="12" s="1"/>
  <c r="AJ165" i="12"/>
  <c r="AL165" i="12" s="1"/>
  <c r="AJ109" i="12"/>
  <c r="AL109" i="12" s="1"/>
  <c r="AA84" i="11"/>
  <c r="I94" i="12"/>
  <c r="Q85" i="12"/>
  <c r="S96" i="12"/>
  <c r="V98" i="12"/>
  <c r="W86" i="12"/>
  <c r="AC93" i="12"/>
  <c r="AJ940" i="12"/>
  <c r="AL940" i="12" s="1"/>
  <c r="AJ932" i="12"/>
  <c r="AL932" i="12" s="1"/>
  <c r="AJ924" i="12"/>
  <c r="AL924" i="12" s="1"/>
  <c r="AJ916" i="12"/>
  <c r="AL916" i="12" s="1"/>
  <c r="AJ908" i="12"/>
  <c r="AL908" i="12" s="1"/>
  <c r="AJ900" i="12"/>
  <c r="AL900" i="12" s="1"/>
  <c r="AJ892" i="12"/>
  <c r="AL892" i="12" s="1"/>
  <c r="AJ884" i="12"/>
  <c r="AL884" i="12" s="1"/>
  <c r="AJ876" i="12"/>
  <c r="AL876" i="12" s="1"/>
  <c r="AJ868" i="12"/>
  <c r="AL868" i="12" s="1"/>
  <c r="AJ860" i="12"/>
  <c r="AL860" i="12" s="1"/>
  <c r="AJ852" i="12"/>
  <c r="AL852" i="12" s="1"/>
  <c r="AJ844" i="12"/>
  <c r="AL844" i="12" s="1"/>
  <c r="AJ836" i="12"/>
  <c r="AL836" i="12" s="1"/>
  <c r="AJ828" i="12"/>
  <c r="AL828" i="12" s="1"/>
  <c r="AJ820" i="12"/>
  <c r="AL820" i="12" s="1"/>
  <c r="AJ812" i="12"/>
  <c r="AL812" i="12" s="1"/>
  <c r="AJ804" i="12"/>
  <c r="AL804" i="12" s="1"/>
  <c r="AJ796" i="12"/>
  <c r="AL796" i="12" s="1"/>
  <c r="AJ788" i="12"/>
  <c r="AL788" i="12" s="1"/>
  <c r="AJ780" i="12"/>
  <c r="AL780" i="12" s="1"/>
  <c r="AJ772" i="12"/>
  <c r="AL772" i="12" s="1"/>
  <c r="AJ764" i="12"/>
  <c r="AL764" i="12" s="1"/>
  <c r="AJ756" i="12"/>
  <c r="AL756" i="12" s="1"/>
  <c r="AJ748" i="12"/>
  <c r="AL748" i="12" s="1"/>
  <c r="AJ740" i="12"/>
  <c r="AL740" i="12" s="1"/>
  <c r="AJ732" i="12"/>
  <c r="AL732" i="12" s="1"/>
  <c r="AJ724" i="12"/>
  <c r="AL724" i="12" s="1"/>
  <c r="AJ716" i="12"/>
  <c r="AL716" i="12" s="1"/>
  <c r="AJ708" i="12"/>
  <c r="AL708" i="12" s="1"/>
  <c r="AJ700" i="12"/>
  <c r="AL700" i="12" s="1"/>
  <c r="AJ692" i="12"/>
  <c r="AL692" i="12" s="1"/>
  <c r="AJ684" i="12"/>
  <c r="AL684" i="12" s="1"/>
  <c r="AJ676" i="12"/>
  <c r="AL676" i="12" s="1"/>
  <c r="AJ668" i="12"/>
  <c r="AL668" i="12" s="1"/>
  <c r="AJ660" i="12"/>
  <c r="AL660" i="12" s="1"/>
  <c r="AJ652" i="12"/>
  <c r="AL652" i="12" s="1"/>
  <c r="AJ644" i="12"/>
  <c r="AL644" i="12" s="1"/>
  <c r="AJ636" i="12"/>
  <c r="AL636" i="12" s="1"/>
  <c r="AJ628" i="12"/>
  <c r="AL628" i="12" s="1"/>
  <c r="AJ620" i="12"/>
  <c r="AL620" i="12" s="1"/>
  <c r="AJ612" i="12"/>
  <c r="AL612" i="12" s="1"/>
  <c r="AJ604" i="12"/>
  <c r="AL604" i="12" s="1"/>
  <c r="AJ596" i="12"/>
  <c r="AL596" i="12" s="1"/>
  <c r="AJ588" i="12"/>
  <c r="AL588" i="12" s="1"/>
  <c r="AJ580" i="12"/>
  <c r="AL580" i="12" s="1"/>
  <c r="AJ572" i="12"/>
  <c r="AL572" i="12" s="1"/>
  <c r="AL564" i="12"/>
  <c r="AJ564" i="12"/>
  <c r="AL556" i="12"/>
  <c r="AJ556" i="12"/>
  <c r="AL548" i="12"/>
  <c r="AJ548" i="12"/>
  <c r="AL540" i="12"/>
  <c r="AJ540" i="12"/>
  <c r="AL532" i="12"/>
  <c r="AJ532" i="12"/>
  <c r="AL524" i="12"/>
  <c r="AJ524" i="12"/>
  <c r="AJ516" i="12"/>
  <c r="AL516" i="12" s="1"/>
  <c r="AJ508" i="12"/>
  <c r="AL508" i="12" s="1"/>
  <c r="AJ500" i="12"/>
  <c r="AL500" i="12" s="1"/>
  <c r="AJ492" i="12"/>
  <c r="AL492" i="12" s="1"/>
  <c r="AJ484" i="12"/>
  <c r="AL484" i="12" s="1"/>
  <c r="AJ476" i="12"/>
  <c r="AL476" i="12" s="1"/>
  <c r="AJ468" i="12"/>
  <c r="AL468" i="12" s="1"/>
  <c r="AJ460" i="12"/>
  <c r="AL460" i="12" s="1"/>
  <c r="AJ452" i="12"/>
  <c r="AL452" i="12" s="1"/>
  <c r="AJ444" i="12"/>
  <c r="AL444" i="12" s="1"/>
  <c r="AJ436" i="12"/>
  <c r="AL436" i="12" s="1"/>
  <c r="AJ428" i="12"/>
  <c r="AL428" i="12" s="1"/>
  <c r="AJ420" i="12"/>
  <c r="AL420" i="12" s="1"/>
  <c r="AJ412" i="12"/>
  <c r="AL412" i="12" s="1"/>
  <c r="AJ404" i="12"/>
  <c r="AL404" i="12" s="1"/>
  <c r="AJ396" i="12"/>
  <c r="AL396" i="12" s="1"/>
  <c r="AJ388" i="12"/>
  <c r="AL388" i="12" s="1"/>
  <c r="AJ380" i="12"/>
  <c r="AL380" i="12" s="1"/>
  <c r="AJ372" i="12"/>
  <c r="AL372" i="12" s="1"/>
  <c r="AJ364" i="12"/>
  <c r="AL364" i="12" s="1"/>
  <c r="AJ356" i="12"/>
  <c r="AL356" i="12" s="1"/>
  <c r="AJ348" i="12"/>
  <c r="AL348" i="12" s="1"/>
  <c r="AJ340" i="12"/>
  <c r="AL340" i="12" s="1"/>
  <c r="AJ332" i="12"/>
  <c r="AL332" i="12" s="1"/>
  <c r="AJ324" i="12"/>
  <c r="AL324" i="12" s="1"/>
  <c r="AJ316" i="12"/>
  <c r="AL316" i="12" s="1"/>
  <c r="AJ308" i="12"/>
  <c r="AL308" i="12" s="1"/>
  <c r="AJ300" i="12"/>
  <c r="AL300" i="12" s="1"/>
  <c r="AJ292" i="12"/>
  <c r="AL292" i="12" s="1"/>
  <c r="AJ284" i="12"/>
  <c r="AL284" i="12" s="1"/>
  <c r="AJ276" i="12"/>
  <c r="AL276" i="12" s="1"/>
  <c r="AJ268" i="12"/>
  <c r="AL268" i="12" s="1"/>
  <c r="AJ260" i="12"/>
  <c r="AL260" i="12" s="1"/>
  <c r="AJ252" i="12"/>
  <c r="AL252" i="12" s="1"/>
  <c r="AJ244" i="12"/>
  <c r="AL244" i="12" s="1"/>
  <c r="AJ236" i="12"/>
  <c r="AL236" i="12" s="1"/>
  <c r="AJ228" i="12"/>
  <c r="AL228" i="12" s="1"/>
  <c r="AJ220" i="12"/>
  <c r="AL220" i="12" s="1"/>
  <c r="AJ212" i="12"/>
  <c r="AL212" i="12" s="1"/>
  <c r="AJ204" i="12"/>
  <c r="AL204" i="12" s="1"/>
  <c r="AJ196" i="12"/>
  <c r="AL196" i="12" s="1"/>
  <c r="AJ188" i="12"/>
  <c r="AL188" i="12" s="1"/>
  <c r="AJ180" i="12"/>
  <c r="AL180" i="12" s="1"/>
  <c r="AJ172" i="12"/>
  <c r="AL172" i="12" s="1"/>
  <c r="AJ164" i="12"/>
  <c r="AL164" i="12" s="1"/>
  <c r="AJ156" i="12"/>
  <c r="AL156" i="12" s="1"/>
  <c r="AJ148" i="12"/>
  <c r="AL148" i="12" s="1"/>
  <c r="AJ140" i="12"/>
  <c r="AL140" i="12" s="1"/>
  <c r="AJ132" i="12"/>
  <c r="AL132" i="12" s="1"/>
  <c r="AJ124" i="12"/>
  <c r="AL124" i="12" s="1"/>
  <c r="AJ116" i="12"/>
  <c r="AL116" i="12" s="1"/>
  <c r="AJ108" i="12"/>
  <c r="AL108" i="12" s="1"/>
  <c r="AJ202" i="12"/>
  <c r="AJ234" i="12"/>
  <c r="AJ266" i="12"/>
  <c r="AJ298" i="12"/>
  <c r="AJ934" i="12"/>
  <c r="AL934" i="12" s="1"/>
  <c r="AJ894" i="12"/>
  <c r="AL894" i="12" s="1"/>
  <c r="AJ870" i="12"/>
  <c r="AL870" i="12" s="1"/>
  <c r="AJ830" i="12"/>
  <c r="AL830" i="12" s="1"/>
  <c r="AJ790" i="12"/>
  <c r="AL790" i="12" s="1"/>
  <c r="AJ742" i="12"/>
  <c r="AL742" i="12" s="1"/>
  <c r="AJ694" i="12"/>
  <c r="AL694" i="12" s="1"/>
  <c r="AL646" i="12"/>
  <c r="AJ646" i="12"/>
  <c r="AJ606" i="12"/>
  <c r="AL606" i="12" s="1"/>
  <c r="AJ558" i="12"/>
  <c r="AL558" i="12" s="1"/>
  <c r="AJ510" i="12"/>
  <c r="AL510" i="12" s="1"/>
  <c r="AJ462" i="12"/>
  <c r="AL462" i="12" s="1"/>
  <c r="AJ414" i="12"/>
  <c r="AL414" i="12" s="1"/>
  <c r="AJ374" i="12"/>
  <c r="AL374" i="12" s="1"/>
  <c r="AJ326" i="12"/>
  <c r="AL326" i="12" s="1"/>
  <c r="AJ278" i="12"/>
  <c r="AL278" i="12" s="1"/>
  <c r="AJ238" i="12"/>
  <c r="AL238" i="12" s="1"/>
  <c r="AJ190" i="12"/>
  <c r="AL190" i="12" s="1"/>
  <c r="AJ158" i="12"/>
  <c r="AL158" i="12" s="1"/>
  <c r="AJ126" i="12"/>
  <c r="AL126" i="12" s="1"/>
  <c r="AJ901" i="12"/>
  <c r="AL901" i="12" s="1"/>
  <c r="AJ845" i="12"/>
  <c r="AL845" i="12" s="1"/>
  <c r="AL789" i="12"/>
  <c r="AJ789" i="12"/>
  <c r="AJ733" i="12"/>
  <c r="AL733" i="12" s="1"/>
  <c r="AJ677" i="12"/>
  <c r="AL677" i="12" s="1"/>
  <c r="AL613" i="12"/>
  <c r="AJ613" i="12"/>
  <c r="AJ557" i="12"/>
  <c r="AL557" i="12" s="1"/>
  <c r="AJ509" i="12"/>
  <c r="AL509" i="12" s="1"/>
  <c r="AJ453" i="12"/>
  <c r="AL453" i="12" s="1"/>
  <c r="AJ397" i="12"/>
  <c r="AL397" i="12" s="1"/>
  <c r="AJ341" i="12"/>
  <c r="AL341" i="12" s="1"/>
  <c r="AJ285" i="12"/>
  <c r="AL285" i="12" s="1"/>
  <c r="AJ237" i="12"/>
  <c r="AL237" i="12" s="1"/>
  <c r="AJ197" i="12"/>
  <c r="AL197" i="12" s="1"/>
  <c r="AJ141" i="12"/>
  <c r="AL141" i="12" s="1"/>
  <c r="AA85" i="11"/>
  <c r="H89" i="12"/>
  <c r="J94" i="12"/>
  <c r="H98" i="12"/>
  <c r="I96" i="12"/>
  <c r="R94" i="12"/>
  <c r="Q97" i="12"/>
  <c r="X95" i="12"/>
  <c r="W98" i="12"/>
  <c r="AB94" i="12"/>
  <c r="AA97" i="12"/>
  <c r="AJ939" i="12"/>
  <c r="AL939" i="12" s="1"/>
  <c r="AJ923" i="12"/>
  <c r="AL923" i="12" s="1"/>
  <c r="AL915" i="12"/>
  <c r="AJ915" i="12"/>
  <c r="AJ907" i="12"/>
  <c r="AL907" i="12" s="1"/>
  <c r="AJ891" i="12"/>
  <c r="AL891" i="12" s="1"/>
  <c r="AJ883" i="12"/>
  <c r="AL883" i="12" s="1"/>
  <c r="AJ875" i="12"/>
  <c r="AL875" i="12" s="1"/>
  <c r="AJ859" i="12"/>
  <c r="AL859" i="12" s="1"/>
  <c r="AJ851" i="12"/>
  <c r="AL851" i="12" s="1"/>
  <c r="AJ843" i="12"/>
  <c r="AL843" i="12" s="1"/>
  <c r="AJ827" i="12"/>
  <c r="AL827" i="12" s="1"/>
  <c r="AJ819" i="12"/>
  <c r="AL819" i="12" s="1"/>
  <c r="AJ811" i="12"/>
  <c r="AL811" i="12" s="1"/>
  <c r="AJ795" i="12"/>
  <c r="AL795" i="12" s="1"/>
  <c r="AJ787" i="12"/>
  <c r="AL787" i="12" s="1"/>
  <c r="AJ779" i="12"/>
  <c r="AL779" i="12" s="1"/>
  <c r="AJ763" i="12"/>
  <c r="AL763" i="12" s="1"/>
  <c r="AJ755" i="12"/>
  <c r="AL755" i="12" s="1"/>
  <c r="AL747" i="12"/>
  <c r="AJ747" i="12"/>
  <c r="AJ731" i="12"/>
  <c r="AL731" i="12" s="1"/>
  <c r="AJ723" i="12"/>
  <c r="AL723" i="12" s="1"/>
  <c r="AJ715" i="12"/>
  <c r="AL715" i="12" s="1"/>
  <c r="AJ699" i="12"/>
  <c r="AL699" i="12" s="1"/>
  <c r="AJ691" i="12"/>
  <c r="AL691" i="12" s="1"/>
  <c r="AL683" i="12"/>
  <c r="AJ683" i="12"/>
  <c r="AJ667" i="12"/>
  <c r="AL667" i="12" s="1"/>
  <c r="AJ659" i="12"/>
  <c r="AL659" i="12" s="1"/>
  <c r="AJ651" i="12"/>
  <c r="AL651" i="12" s="1"/>
  <c r="AJ635" i="12"/>
  <c r="AL635" i="12" s="1"/>
  <c r="AJ627" i="12"/>
  <c r="AL627" i="12" s="1"/>
  <c r="AJ619" i="12"/>
  <c r="AL619" i="12" s="1"/>
  <c r="AJ603" i="12"/>
  <c r="AL603" i="12" s="1"/>
  <c r="AJ595" i="12"/>
  <c r="AL595" i="12" s="1"/>
  <c r="AJ587" i="12"/>
  <c r="AL587" i="12" s="1"/>
  <c r="AJ579" i="12"/>
  <c r="AL579" i="12" s="1"/>
  <c r="AJ571" i="12"/>
  <c r="AL571" i="12" s="1"/>
  <c r="AJ563" i="12"/>
  <c r="AL563" i="12" s="1"/>
  <c r="AJ555" i="12"/>
  <c r="AL555" i="12" s="1"/>
  <c r="AJ547" i="12"/>
  <c r="AL547" i="12" s="1"/>
  <c r="AJ539" i="12"/>
  <c r="AL539" i="12" s="1"/>
  <c r="AJ531" i="12"/>
  <c r="AL531" i="12" s="1"/>
  <c r="AL523" i="12"/>
  <c r="AJ523" i="12"/>
  <c r="AL515" i="12"/>
  <c r="AJ515" i="12"/>
  <c r="AL507" i="12"/>
  <c r="AJ507" i="12"/>
  <c r="AL499" i="12"/>
  <c r="AJ499" i="12"/>
  <c r="AL491" i="12"/>
  <c r="AJ491" i="12"/>
  <c r="AL483" i="12"/>
  <c r="AJ483" i="12"/>
  <c r="AL475" i="12"/>
  <c r="AJ475" i="12"/>
  <c r="AL467" i="12"/>
  <c r="AJ467" i="12"/>
  <c r="AL459" i="12"/>
  <c r="AJ459" i="12"/>
  <c r="AL451" i="12"/>
  <c r="AJ451" i="12"/>
  <c r="AL443" i="12"/>
  <c r="AJ443" i="12"/>
  <c r="AL435" i="12"/>
  <c r="AJ435" i="12"/>
  <c r="AL427" i="12"/>
  <c r="AJ427" i="12"/>
  <c r="AL419" i="12"/>
  <c r="AJ419" i="12"/>
  <c r="AL411" i="12"/>
  <c r="AJ411" i="12"/>
  <c r="AL403" i="12"/>
  <c r="AJ403" i="12"/>
  <c r="AL395" i="12"/>
  <c r="AJ395" i="12"/>
  <c r="AL387" i="12"/>
  <c r="AJ387" i="12"/>
  <c r="AL379" i="12"/>
  <c r="AJ379" i="12"/>
  <c r="AL371" i="12"/>
  <c r="AJ371" i="12"/>
  <c r="AL363" i="12"/>
  <c r="AJ363" i="12"/>
  <c r="AL355" i="12"/>
  <c r="AJ355" i="12"/>
  <c r="AL347" i="12"/>
  <c r="AJ347" i="12"/>
  <c r="AL339" i="12"/>
  <c r="AJ339" i="12"/>
  <c r="AL331" i="12"/>
  <c r="AJ331" i="12"/>
  <c r="AL323" i="12"/>
  <c r="AJ323" i="12"/>
  <c r="AL315" i="12"/>
  <c r="AJ315" i="12"/>
  <c r="AL307" i="12"/>
  <c r="AJ307" i="12"/>
  <c r="AL299" i="12"/>
  <c r="AJ299" i="12"/>
  <c r="AJ291" i="12"/>
  <c r="AL291" i="12" s="1"/>
  <c r="AJ283" i="12"/>
  <c r="AL283" i="12" s="1"/>
  <c r="AJ275" i="12"/>
  <c r="AL275" i="12" s="1"/>
  <c r="AJ267" i="12"/>
  <c r="AL267" i="12" s="1"/>
  <c r="AJ259" i="12"/>
  <c r="AL259" i="12" s="1"/>
  <c r="AJ251" i="12"/>
  <c r="AL251" i="12" s="1"/>
  <c r="AJ243" i="12"/>
  <c r="AL243" i="12" s="1"/>
  <c r="AJ235" i="12"/>
  <c r="AL235" i="12" s="1"/>
  <c r="AJ227" i="12"/>
  <c r="AL227" i="12" s="1"/>
  <c r="AJ219" i="12"/>
  <c r="AL219" i="12" s="1"/>
  <c r="AJ211" i="12"/>
  <c r="AL211" i="12" s="1"/>
  <c r="AJ203" i="12"/>
  <c r="AL203" i="12" s="1"/>
  <c r="AJ195" i="12"/>
  <c r="AL195" i="12" s="1"/>
  <c r="AJ187" i="12"/>
  <c r="AL187" i="12" s="1"/>
  <c r="AJ179" i="12"/>
  <c r="AL179" i="12" s="1"/>
  <c r="AJ171" i="12"/>
  <c r="AL171" i="12" s="1"/>
  <c r="AJ163" i="12"/>
  <c r="AL163" i="12" s="1"/>
  <c r="AJ155" i="12"/>
  <c r="AL155" i="12" s="1"/>
  <c r="AJ147" i="12"/>
  <c r="AL147" i="12" s="1"/>
  <c r="AJ139" i="12"/>
  <c r="AL139" i="12" s="1"/>
  <c r="AJ131" i="12"/>
  <c r="AL131" i="12" s="1"/>
  <c r="AJ123" i="12"/>
  <c r="AL123" i="12" s="1"/>
  <c r="AJ115" i="12"/>
  <c r="AL115" i="12" s="1"/>
  <c r="AJ107" i="12"/>
  <c r="AL107" i="12" s="1"/>
  <c r="AJ113" i="12"/>
  <c r="AJ145" i="12"/>
  <c r="AJ177" i="12"/>
  <c r="AJ401" i="12"/>
  <c r="J84" i="12"/>
  <c r="AJ942" i="12"/>
  <c r="AL942" i="12" s="1"/>
  <c r="AJ878" i="12"/>
  <c r="AL878" i="12" s="1"/>
  <c r="AJ822" i="12"/>
  <c r="AL822" i="12" s="1"/>
  <c r="AJ774" i="12"/>
  <c r="AL774" i="12" s="1"/>
  <c r="AJ726" i="12"/>
  <c r="AL726" i="12" s="1"/>
  <c r="AL670" i="12"/>
  <c r="AJ670" i="12"/>
  <c r="AL622" i="12"/>
  <c r="AJ622" i="12"/>
  <c r="AJ566" i="12"/>
  <c r="AL566" i="12" s="1"/>
  <c r="AJ518" i="12"/>
  <c r="AL518" i="12" s="1"/>
  <c r="AJ486" i="12"/>
  <c r="AL486" i="12" s="1"/>
  <c r="AJ438" i="12"/>
  <c r="AL438" i="12" s="1"/>
  <c r="AJ390" i="12"/>
  <c r="AL390" i="12" s="1"/>
  <c r="AJ342" i="12"/>
  <c r="AL342" i="12" s="1"/>
  <c r="AJ294" i="12"/>
  <c r="AL294" i="12" s="1"/>
  <c r="AJ254" i="12"/>
  <c r="AL254" i="12" s="1"/>
  <c r="AJ198" i="12"/>
  <c r="AL198" i="12" s="1"/>
  <c r="AJ134" i="12"/>
  <c r="AL134" i="12" s="1"/>
  <c r="H94" i="12"/>
  <c r="AL925" i="12"/>
  <c r="AJ925" i="12"/>
  <c r="AJ869" i="12"/>
  <c r="AL869" i="12" s="1"/>
  <c r="AJ813" i="12"/>
  <c r="AL813" i="12" s="1"/>
  <c r="AL757" i="12"/>
  <c r="AJ757" i="12"/>
  <c r="AL701" i="12"/>
  <c r="AJ701" i="12"/>
  <c r="AJ645" i="12"/>
  <c r="AL645" i="12" s="1"/>
  <c r="AL589" i="12"/>
  <c r="AJ589" i="12"/>
  <c r="AJ533" i="12"/>
  <c r="AL533" i="12" s="1"/>
  <c r="AJ477" i="12"/>
  <c r="AL477" i="12" s="1"/>
  <c r="AJ421" i="12"/>
  <c r="AL421" i="12" s="1"/>
  <c r="AJ365" i="12"/>
  <c r="AL365" i="12" s="1"/>
  <c r="AJ309" i="12"/>
  <c r="AL309" i="12" s="1"/>
  <c r="AJ253" i="12"/>
  <c r="AL253" i="12" s="1"/>
  <c r="AJ213" i="12"/>
  <c r="AL213" i="12" s="1"/>
  <c r="AJ157" i="12"/>
  <c r="AL157" i="12" s="1"/>
  <c r="AB85" i="11"/>
  <c r="H95" i="12"/>
  <c r="H97" i="12"/>
  <c r="S94" i="12"/>
  <c r="R97" i="12"/>
  <c r="R85" i="12"/>
  <c r="V96" i="12"/>
  <c r="X98" i="12"/>
  <c r="AB85" i="12"/>
  <c r="AJ938" i="12"/>
  <c r="AL938" i="12" s="1"/>
  <c r="AJ922" i="12"/>
  <c r="AL922" i="12" s="1"/>
  <c r="AJ914" i="12"/>
  <c r="AL914" i="12" s="1"/>
  <c r="AJ906" i="12"/>
  <c r="AL906" i="12" s="1"/>
  <c r="AJ890" i="12"/>
  <c r="AL890" i="12" s="1"/>
  <c r="AJ882" i="12"/>
  <c r="AL882" i="12" s="1"/>
  <c r="AJ874" i="12"/>
  <c r="AL874" i="12" s="1"/>
  <c r="AJ858" i="12"/>
  <c r="AL858" i="12" s="1"/>
  <c r="AJ850" i="12"/>
  <c r="AL850" i="12" s="1"/>
  <c r="AJ842" i="12"/>
  <c r="AL842" i="12" s="1"/>
  <c r="AJ826" i="12"/>
  <c r="AL826" i="12" s="1"/>
  <c r="AJ818" i="12"/>
  <c r="AL818" i="12" s="1"/>
  <c r="AJ810" i="12"/>
  <c r="AL810" i="12" s="1"/>
  <c r="AJ794" i="12"/>
  <c r="AL794" i="12" s="1"/>
  <c r="AJ786" i="12"/>
  <c r="AL786" i="12" s="1"/>
  <c r="AJ778" i="12"/>
  <c r="AL778" i="12" s="1"/>
  <c r="AJ762" i="12"/>
  <c r="AL762" i="12" s="1"/>
  <c r="AJ754" i="12"/>
  <c r="AL754" i="12" s="1"/>
  <c r="AJ746" i="12"/>
  <c r="AL746" i="12" s="1"/>
  <c r="AJ730" i="12"/>
  <c r="AL730" i="12" s="1"/>
  <c r="AJ722" i="12"/>
  <c r="AL722" i="12" s="1"/>
  <c r="AJ714" i="12"/>
  <c r="AL714" i="12" s="1"/>
  <c r="AJ698" i="12"/>
  <c r="AL698" i="12" s="1"/>
  <c r="AJ690" i="12"/>
  <c r="AL690" i="12" s="1"/>
  <c r="AJ682" i="12"/>
  <c r="AL682" i="12" s="1"/>
  <c r="AJ666" i="12"/>
  <c r="AL666" i="12" s="1"/>
  <c r="AJ658" i="12"/>
  <c r="AL658" i="12" s="1"/>
  <c r="AJ650" i="12"/>
  <c r="AL650" i="12" s="1"/>
  <c r="AJ634" i="12"/>
  <c r="AL634" i="12" s="1"/>
  <c r="AJ626" i="12"/>
  <c r="AL626" i="12" s="1"/>
  <c r="AJ618" i="12"/>
  <c r="AL618" i="12" s="1"/>
  <c r="AL514" i="12"/>
  <c r="AJ114" i="12"/>
  <c r="AL114" i="12" s="1"/>
  <c r="AJ146" i="12"/>
  <c r="AL146" i="12" s="1"/>
  <c r="AJ178" i="12"/>
  <c r="AL178" i="12" s="1"/>
  <c r="AJ210" i="12"/>
  <c r="AJ242" i="12"/>
  <c r="AJ274" i="12"/>
  <c r="AJ306" i="12"/>
  <c r="AL306" i="12" s="1"/>
  <c r="AJ338" i="12"/>
  <c r="AL338" i="12" s="1"/>
  <c r="AJ370" i="12"/>
  <c r="AL370" i="12" s="1"/>
  <c r="AJ402" i="12"/>
  <c r="AL402" i="12" s="1"/>
  <c r="AJ434" i="12"/>
  <c r="AL434" i="12" s="1"/>
  <c r="AJ466" i="12"/>
  <c r="AL466" i="12" s="1"/>
  <c r="AJ498" i="12"/>
  <c r="AL498" i="12" s="1"/>
  <c r="AJ530" i="12"/>
  <c r="AL530" i="12" s="1"/>
  <c r="AJ562" i="12"/>
  <c r="AL562" i="12" s="1"/>
  <c r="AJ594" i="12"/>
  <c r="AL594" i="12" s="1"/>
  <c r="AJ675" i="12"/>
  <c r="AL675" i="12" s="1"/>
  <c r="AJ803" i="12"/>
  <c r="AL803" i="12" s="1"/>
  <c r="AJ931" i="12"/>
  <c r="AL931" i="12" s="1"/>
  <c r="AJ926" i="12"/>
  <c r="AL926" i="12" s="1"/>
  <c r="H88" i="12"/>
  <c r="AL909" i="12"/>
  <c r="AJ909" i="12"/>
  <c r="AL853" i="12"/>
  <c r="AJ853" i="12"/>
  <c r="AJ797" i="12"/>
  <c r="AL797" i="12" s="1"/>
  <c r="AJ741" i="12"/>
  <c r="AL741" i="12" s="1"/>
  <c r="AL685" i="12"/>
  <c r="AJ685" i="12"/>
  <c r="AJ629" i="12"/>
  <c r="AL629" i="12" s="1"/>
  <c r="AL573" i="12"/>
  <c r="AJ573" i="12"/>
  <c r="AJ517" i="12"/>
  <c r="AL517" i="12" s="1"/>
  <c r="AJ461" i="12"/>
  <c r="AL461" i="12" s="1"/>
  <c r="AJ405" i="12"/>
  <c r="AL405" i="12" s="1"/>
  <c r="AJ349" i="12"/>
  <c r="AL349" i="12" s="1"/>
  <c r="AJ293" i="12"/>
  <c r="AL293" i="12" s="1"/>
  <c r="AJ229" i="12"/>
  <c r="AL229" i="12" s="1"/>
  <c r="AJ173" i="12"/>
  <c r="AL173" i="12" s="1"/>
  <c r="AJ117" i="12"/>
  <c r="AL117" i="12" s="1"/>
  <c r="AB87" i="11"/>
  <c r="AA75" i="11"/>
  <c r="AB86" i="11"/>
  <c r="J95" i="12"/>
  <c r="I98" i="12"/>
  <c r="J96" i="12"/>
  <c r="Q95" i="12"/>
  <c r="S97" i="12"/>
  <c r="S85" i="12"/>
  <c r="V85" i="12"/>
  <c r="X93" i="12"/>
  <c r="AA95" i="12"/>
  <c r="AC97" i="12"/>
  <c r="AJ937" i="12"/>
  <c r="AL937" i="12" s="1"/>
  <c r="AJ929" i="12"/>
  <c r="AL929" i="12" s="1"/>
  <c r="AJ921" i="12"/>
  <c r="AL921" i="12" s="1"/>
  <c r="AJ913" i="12"/>
  <c r="AL913" i="12" s="1"/>
  <c r="AJ905" i="12"/>
  <c r="AL905" i="12" s="1"/>
  <c r="AJ897" i="12"/>
  <c r="AL897" i="12" s="1"/>
  <c r="AJ889" i="12"/>
  <c r="AL889" i="12" s="1"/>
  <c r="AJ881" i="12"/>
  <c r="AL881" i="12" s="1"/>
  <c r="AJ873" i="12"/>
  <c r="AL873" i="12" s="1"/>
  <c r="AJ865" i="12"/>
  <c r="AL865" i="12" s="1"/>
  <c r="AJ857" i="12"/>
  <c r="AL857" i="12" s="1"/>
  <c r="AJ849" i="12"/>
  <c r="AL849" i="12" s="1"/>
  <c r="AJ841" i="12"/>
  <c r="AL841" i="12" s="1"/>
  <c r="AJ833" i="12"/>
  <c r="AL833" i="12" s="1"/>
  <c r="AJ825" i="12"/>
  <c r="AL825" i="12" s="1"/>
  <c r="AJ817" i="12"/>
  <c r="AL817" i="12" s="1"/>
  <c r="AJ809" i="12"/>
  <c r="AL809" i="12" s="1"/>
  <c r="AJ801" i="12"/>
  <c r="AL801" i="12" s="1"/>
  <c r="AJ793" i="12"/>
  <c r="AL793" i="12" s="1"/>
  <c r="AJ785" i="12"/>
  <c r="AL785" i="12" s="1"/>
  <c r="AJ777" i="12"/>
  <c r="AL777" i="12" s="1"/>
  <c r="AJ769" i="12"/>
  <c r="AL769" i="12" s="1"/>
  <c r="AJ761" i="12"/>
  <c r="AL761" i="12" s="1"/>
  <c r="AJ753" i="12"/>
  <c r="AL753" i="12" s="1"/>
  <c r="AJ745" i="12"/>
  <c r="AL745" i="12" s="1"/>
  <c r="AJ737" i="12"/>
  <c r="AL737" i="12" s="1"/>
  <c r="AJ729" i="12"/>
  <c r="AL729" i="12" s="1"/>
  <c r="AJ721" i="12"/>
  <c r="AL721" i="12" s="1"/>
  <c r="AJ713" i="12"/>
  <c r="AL713" i="12" s="1"/>
  <c r="AJ705" i="12"/>
  <c r="AL705" i="12" s="1"/>
  <c r="AJ697" i="12"/>
  <c r="AL697" i="12" s="1"/>
  <c r="AJ689" i="12"/>
  <c r="AL689" i="12" s="1"/>
  <c r="AJ681" i="12"/>
  <c r="AL681" i="12" s="1"/>
  <c r="AJ673" i="12"/>
  <c r="AL673" i="12" s="1"/>
  <c r="AJ665" i="12"/>
  <c r="AL665" i="12" s="1"/>
  <c r="AJ657" i="12"/>
  <c r="AL657" i="12" s="1"/>
  <c r="AJ649" i="12"/>
  <c r="AL649" i="12" s="1"/>
  <c r="AJ641" i="12"/>
  <c r="AL641" i="12" s="1"/>
  <c r="AJ633" i="12"/>
  <c r="AL633" i="12" s="1"/>
  <c r="AJ625" i="12"/>
  <c r="AL625" i="12" s="1"/>
  <c r="AJ617" i="12"/>
  <c r="AL617" i="12" s="1"/>
  <c r="AJ609" i="12"/>
  <c r="AL609" i="12" s="1"/>
  <c r="AL489" i="12"/>
  <c r="AL265" i="12"/>
  <c r="AL233" i="12"/>
  <c r="AJ121" i="12"/>
  <c r="AJ153" i="12"/>
  <c r="AJ185" i="12"/>
  <c r="AJ217" i="12"/>
  <c r="AL217" i="12" s="1"/>
  <c r="AJ249" i="12"/>
  <c r="AL249" i="12" s="1"/>
  <c r="AJ281" i="12"/>
  <c r="AL281" i="12" s="1"/>
  <c r="AJ313" i="12"/>
  <c r="AJ345" i="12"/>
  <c r="AJ377" i="12"/>
  <c r="AJ409" i="12"/>
  <c r="AJ441" i="12"/>
  <c r="AL441" i="12" s="1"/>
  <c r="AJ473" i="12"/>
  <c r="AL473" i="12" s="1"/>
  <c r="AJ505" i="12"/>
  <c r="AL505" i="12" s="1"/>
  <c r="AJ537" i="12"/>
  <c r="AL537" i="12" s="1"/>
  <c r="AJ569" i="12"/>
  <c r="AL569" i="12" s="1"/>
  <c r="AJ601" i="12"/>
  <c r="AL601" i="12" s="1"/>
  <c r="AJ706" i="12"/>
  <c r="AL706" i="12" s="1"/>
  <c r="AJ834" i="12"/>
  <c r="AL834" i="12" s="1"/>
  <c r="AJ910" i="12"/>
  <c r="AL910" i="12" s="1"/>
  <c r="AJ854" i="12"/>
  <c r="AL854" i="12" s="1"/>
  <c r="AJ806" i="12"/>
  <c r="AL806" i="12" s="1"/>
  <c r="AJ758" i="12"/>
  <c r="AL758" i="12" s="1"/>
  <c r="AJ718" i="12"/>
  <c r="AL718" i="12" s="1"/>
  <c r="AJ678" i="12"/>
  <c r="AL678" i="12" s="1"/>
  <c r="AL630" i="12"/>
  <c r="AJ630" i="12"/>
  <c r="AJ582" i="12"/>
  <c r="AL582" i="12" s="1"/>
  <c r="AJ534" i="12"/>
  <c r="AL534" i="12" s="1"/>
  <c r="AJ478" i="12"/>
  <c r="AL478" i="12" s="1"/>
  <c r="AJ430" i="12"/>
  <c r="AL430" i="12" s="1"/>
  <c r="AJ382" i="12"/>
  <c r="AL382" i="12" s="1"/>
  <c r="AJ334" i="12"/>
  <c r="AL334" i="12" s="1"/>
  <c r="AJ262" i="12"/>
  <c r="AL262" i="12" s="1"/>
  <c r="AJ214" i="12"/>
  <c r="AL214" i="12" s="1"/>
  <c r="AJ166" i="12"/>
  <c r="AL166" i="12" s="1"/>
  <c r="AJ917" i="12"/>
  <c r="AL917" i="12" s="1"/>
  <c r="AJ861" i="12"/>
  <c r="AL861" i="12" s="1"/>
  <c r="AL805" i="12"/>
  <c r="AJ805" i="12"/>
  <c r="AL749" i="12"/>
  <c r="AJ749" i="12"/>
  <c r="AJ693" i="12"/>
  <c r="AL693" i="12" s="1"/>
  <c r="AJ637" i="12"/>
  <c r="AL637" i="12" s="1"/>
  <c r="AL581" i="12"/>
  <c r="AJ581" i="12"/>
  <c r="AJ525" i="12"/>
  <c r="AL525" i="12" s="1"/>
  <c r="AJ469" i="12"/>
  <c r="AL469" i="12" s="1"/>
  <c r="AJ413" i="12"/>
  <c r="AL413" i="12" s="1"/>
  <c r="AJ357" i="12"/>
  <c r="AL357" i="12" s="1"/>
  <c r="AJ301" i="12"/>
  <c r="AL301" i="12" s="1"/>
  <c r="AJ245" i="12"/>
  <c r="AL245" i="12" s="1"/>
  <c r="AJ181" i="12"/>
  <c r="AL181" i="12" s="1"/>
  <c r="AJ125" i="12"/>
  <c r="AL125" i="12" s="1"/>
  <c r="AC87" i="11"/>
  <c r="AB75" i="11"/>
  <c r="H84" i="12"/>
  <c r="I97" i="12"/>
  <c r="R95" i="12"/>
  <c r="Q98" i="12"/>
  <c r="Q88" i="12"/>
  <c r="AB95" i="12"/>
  <c r="AA98" i="12"/>
  <c r="AB86" i="12"/>
  <c r="AL936" i="12"/>
  <c r="AJ936" i="12"/>
  <c r="AJ928" i="12"/>
  <c r="AL928" i="12" s="1"/>
  <c r="AJ920" i="12"/>
  <c r="AL920" i="12" s="1"/>
  <c r="AJ912" i="12"/>
  <c r="AL912" i="12" s="1"/>
  <c r="AJ904" i="12"/>
  <c r="AL904" i="12" s="1"/>
  <c r="AJ896" i="12"/>
  <c r="AL896" i="12" s="1"/>
  <c r="AJ888" i="12"/>
  <c r="AL888" i="12" s="1"/>
  <c r="AJ880" i="12"/>
  <c r="AL880" i="12" s="1"/>
  <c r="AJ872" i="12"/>
  <c r="AL872" i="12" s="1"/>
  <c r="AJ864" i="12"/>
  <c r="AL864" i="12" s="1"/>
  <c r="AJ856" i="12"/>
  <c r="AL856" i="12" s="1"/>
  <c r="AJ848" i="12"/>
  <c r="AL848" i="12" s="1"/>
  <c r="AJ840" i="12"/>
  <c r="AL840" i="12" s="1"/>
  <c r="AJ832" i="12"/>
  <c r="AL832" i="12"/>
  <c r="AJ824" i="12"/>
  <c r="AL824" i="12" s="1"/>
  <c r="AJ816" i="12"/>
  <c r="AL816" i="12"/>
  <c r="AJ808" i="12"/>
  <c r="AL808" i="12" s="1"/>
  <c r="AJ800" i="12"/>
  <c r="AL800" i="12" s="1"/>
  <c r="AJ792" i="12"/>
  <c r="AL792" i="12" s="1"/>
  <c r="AJ784" i="12"/>
  <c r="AL784" i="12" s="1"/>
  <c r="AL776" i="12"/>
  <c r="AJ776" i="12"/>
  <c r="AJ768" i="12"/>
  <c r="AL768" i="12" s="1"/>
  <c r="AJ760" i="12"/>
  <c r="AL760" i="12" s="1"/>
  <c r="AJ752" i="12"/>
  <c r="AL752" i="12" s="1"/>
  <c r="AJ744" i="12"/>
  <c r="AL744" i="12" s="1"/>
  <c r="AJ736" i="12"/>
  <c r="AL736" i="12" s="1"/>
  <c r="AJ728" i="12"/>
  <c r="AL728" i="12" s="1"/>
  <c r="AJ720" i="12"/>
  <c r="AL720" i="12" s="1"/>
  <c r="AJ712" i="12"/>
  <c r="AL712" i="12" s="1"/>
  <c r="AJ704" i="12"/>
  <c r="AL704" i="12" s="1"/>
  <c r="AJ696" i="12"/>
  <c r="AL696" i="12" s="1"/>
  <c r="AJ688" i="12"/>
  <c r="AL688" i="12" s="1"/>
  <c r="AJ680" i="12"/>
  <c r="AL680" i="12" s="1"/>
  <c r="AJ672" i="12"/>
  <c r="AL672" i="12" s="1"/>
  <c r="AJ664" i="12"/>
  <c r="AL664" i="12" s="1"/>
  <c r="AJ656" i="12"/>
  <c r="AL656" i="12" s="1"/>
  <c r="AJ648" i="12"/>
  <c r="AL648" i="12" s="1"/>
  <c r="AJ640" i="12"/>
  <c r="AL640" i="12" s="1"/>
  <c r="AJ632" i="12"/>
  <c r="AL632" i="12" s="1"/>
  <c r="AJ624" i="12"/>
  <c r="AL624" i="12" s="1"/>
  <c r="AJ616" i="12"/>
  <c r="AL616" i="12" s="1"/>
  <c r="AJ608" i="12"/>
  <c r="AL608" i="12" s="1"/>
  <c r="AJ600" i="12"/>
  <c r="AL600" i="12" s="1"/>
  <c r="AJ592" i="12"/>
  <c r="AL592" i="12" s="1"/>
  <c r="AJ584" i="12"/>
  <c r="AL584" i="12" s="1"/>
  <c r="AJ576" i="12"/>
  <c r="AL576" i="12" s="1"/>
  <c r="AJ568" i="12"/>
  <c r="AL568" i="12" s="1"/>
  <c r="AJ560" i="12"/>
  <c r="AL560" i="12" s="1"/>
  <c r="AJ552" i="12"/>
  <c r="AL552" i="12" s="1"/>
  <c r="AJ544" i="12"/>
  <c r="AL544" i="12" s="1"/>
  <c r="AJ536" i="12"/>
  <c r="AL536" i="12" s="1"/>
  <c r="AJ528" i="12"/>
  <c r="AL528" i="12" s="1"/>
  <c r="AJ520" i="12"/>
  <c r="AL520" i="12" s="1"/>
  <c r="AJ512" i="12"/>
  <c r="AL512" i="12" s="1"/>
  <c r="AJ504" i="12"/>
  <c r="AL504" i="12" s="1"/>
  <c r="AJ496" i="12"/>
  <c r="AL496" i="12" s="1"/>
  <c r="AJ488" i="12"/>
  <c r="AL488" i="12" s="1"/>
  <c r="AJ480" i="12"/>
  <c r="AL480" i="12" s="1"/>
  <c r="AJ472" i="12"/>
  <c r="AL472" i="12" s="1"/>
  <c r="AJ464" i="12"/>
  <c r="AL464" i="12" s="1"/>
  <c r="AJ456" i="12"/>
  <c r="AL456" i="12" s="1"/>
  <c r="AJ448" i="12"/>
  <c r="AL448" i="12" s="1"/>
  <c r="AJ440" i="12"/>
  <c r="AL440" i="12" s="1"/>
  <c r="AJ432" i="12"/>
  <c r="AL432" i="12" s="1"/>
  <c r="AJ424" i="12"/>
  <c r="AL424" i="12" s="1"/>
  <c r="AJ416" i="12"/>
  <c r="AL416" i="12" s="1"/>
  <c r="AJ408" i="12"/>
  <c r="AL408" i="12" s="1"/>
  <c r="AJ400" i="12"/>
  <c r="AL400" i="12" s="1"/>
  <c r="AJ392" i="12"/>
  <c r="AL392" i="12" s="1"/>
  <c r="AJ384" i="12"/>
  <c r="AL384" i="12" s="1"/>
  <c r="AJ376" i="12"/>
  <c r="AL376" i="12" s="1"/>
  <c r="AJ368" i="12"/>
  <c r="AL368" i="12" s="1"/>
  <c r="AJ360" i="12"/>
  <c r="AL360" i="12" s="1"/>
  <c r="AJ352" i="12"/>
  <c r="AL352" i="12" s="1"/>
  <c r="AL344" i="12"/>
  <c r="AJ344" i="12"/>
  <c r="AJ336" i="12"/>
  <c r="AL336" i="12" s="1"/>
  <c r="AJ328" i="12"/>
  <c r="AL328" i="12" s="1"/>
  <c r="AJ320" i="12"/>
  <c r="AL320" i="12" s="1"/>
  <c r="AJ312" i="12"/>
  <c r="AL312" i="12" s="1"/>
  <c r="AJ304" i="12"/>
  <c r="AL304" i="12" s="1"/>
  <c r="AJ296" i="12"/>
  <c r="AL296" i="12" s="1"/>
  <c r="AJ288" i="12"/>
  <c r="AL288" i="12" s="1"/>
  <c r="AJ280" i="12"/>
  <c r="AL280" i="12" s="1"/>
  <c r="AJ272" i="12"/>
  <c r="AL272" i="12" s="1"/>
  <c r="AJ264" i="12"/>
  <c r="AL264" i="12" s="1"/>
  <c r="AJ256" i="12"/>
  <c r="AL256" i="12" s="1"/>
  <c r="AJ248" i="12"/>
  <c r="AL248" i="12" s="1"/>
  <c r="AJ240" i="12"/>
  <c r="AL240" i="12" s="1"/>
  <c r="AJ232" i="12"/>
  <c r="AL232" i="12" s="1"/>
  <c r="AJ224" i="12"/>
  <c r="AL224" i="12" s="1"/>
  <c r="AJ216" i="12"/>
  <c r="AL216" i="12" s="1"/>
  <c r="AJ208" i="12"/>
  <c r="AL208" i="12" s="1"/>
  <c r="AJ200" i="12"/>
  <c r="AL200" i="12" s="1"/>
  <c r="AJ192" i="12"/>
  <c r="AL192" i="12" s="1"/>
  <c r="AJ184" i="12"/>
  <c r="AL184" i="12" s="1"/>
  <c r="AJ176" i="12"/>
  <c r="AL176" i="12" s="1"/>
  <c r="AJ168" i="12"/>
  <c r="AL168" i="12" s="1"/>
  <c r="AJ160" i="12"/>
  <c r="AL160" i="12" s="1"/>
  <c r="AJ152" i="12"/>
  <c r="AL152" i="12" s="1"/>
  <c r="AJ144" i="12"/>
  <c r="AL144" i="12" s="1"/>
  <c r="AJ136" i="12"/>
  <c r="AL136" i="12" s="1"/>
  <c r="AJ128" i="12"/>
  <c r="AL128" i="12" s="1"/>
  <c r="AJ120" i="12"/>
  <c r="AL120" i="12" s="1"/>
  <c r="AL112" i="12"/>
  <c r="AJ122" i="12"/>
  <c r="AL122" i="12" s="1"/>
  <c r="AJ154" i="12"/>
  <c r="AL154" i="12" s="1"/>
  <c r="AJ186" i="12"/>
  <c r="AJ218" i="12"/>
  <c r="AJ250" i="12"/>
  <c r="AJ282" i="12"/>
  <c r="AJ314" i="12"/>
  <c r="AL314" i="12" s="1"/>
  <c r="AJ346" i="12"/>
  <c r="AL346" i="12" s="1"/>
  <c r="AJ378" i="12"/>
  <c r="AL378" i="12" s="1"/>
  <c r="AJ410" i="12"/>
  <c r="AL410" i="12" s="1"/>
  <c r="AJ442" i="12"/>
  <c r="AL442" i="12" s="1"/>
  <c r="AJ474" i="12"/>
  <c r="AL474" i="12" s="1"/>
  <c r="AJ506" i="12"/>
  <c r="AL506" i="12" s="1"/>
  <c r="AJ538" i="12"/>
  <c r="AL538" i="12" s="1"/>
  <c r="AJ570" i="12"/>
  <c r="AL570" i="12" s="1"/>
  <c r="AJ602" i="12"/>
  <c r="AL602" i="12" s="1"/>
  <c r="AJ707" i="12"/>
  <c r="AL707" i="12" s="1"/>
  <c r="AJ835" i="12"/>
  <c r="AL835" i="12" s="1"/>
  <c r="AJ902" i="12"/>
  <c r="AL902" i="12" s="1"/>
  <c r="AJ846" i="12"/>
  <c r="AL846" i="12" s="1"/>
  <c r="AJ798" i="12"/>
  <c r="AL798" i="12" s="1"/>
  <c r="AJ750" i="12"/>
  <c r="AL750" i="12" s="1"/>
  <c r="AJ702" i="12"/>
  <c r="AL702" i="12" s="1"/>
  <c r="AL654" i="12"/>
  <c r="AJ654" i="12"/>
  <c r="AJ598" i="12"/>
  <c r="AL598" i="12" s="1"/>
  <c r="AJ550" i="12"/>
  <c r="AL550" i="12" s="1"/>
  <c r="AJ494" i="12"/>
  <c r="AL494" i="12" s="1"/>
  <c r="AJ454" i="12"/>
  <c r="AL454" i="12" s="1"/>
  <c r="AJ406" i="12"/>
  <c r="AL406" i="12" s="1"/>
  <c r="AJ358" i="12"/>
  <c r="AL358" i="12" s="1"/>
  <c r="AJ310" i="12"/>
  <c r="AL310" i="12" s="1"/>
  <c r="AJ286" i="12"/>
  <c r="AL286" i="12" s="1"/>
  <c r="AJ222" i="12"/>
  <c r="AL222" i="12" s="1"/>
  <c r="AJ174" i="12"/>
  <c r="AL174" i="12" s="1"/>
  <c r="AJ118" i="12"/>
  <c r="AL118" i="12" s="1"/>
  <c r="X97" i="12"/>
  <c r="AJ941" i="12"/>
  <c r="AL941" i="12" s="1"/>
  <c r="AJ885" i="12"/>
  <c r="AL885" i="12" s="1"/>
  <c r="AL829" i="12"/>
  <c r="AJ829" i="12"/>
  <c r="AL773" i="12"/>
  <c r="AJ773" i="12"/>
  <c r="AJ717" i="12"/>
  <c r="AL717" i="12" s="1"/>
  <c r="AJ661" i="12"/>
  <c r="AL661" i="12" s="1"/>
  <c r="AL605" i="12"/>
  <c r="AJ605" i="12"/>
  <c r="AJ549" i="12"/>
  <c r="AL549" i="12" s="1"/>
  <c r="AJ493" i="12"/>
  <c r="AL493" i="12" s="1"/>
  <c r="AJ437" i="12"/>
  <c r="AL437" i="12" s="1"/>
  <c r="AJ381" i="12"/>
  <c r="AL381" i="12" s="1"/>
  <c r="AJ325" i="12"/>
  <c r="AL325" i="12" s="1"/>
  <c r="AJ269" i="12"/>
  <c r="AL269" i="12" s="1"/>
  <c r="AJ189" i="12"/>
  <c r="AL189" i="12" s="1"/>
  <c r="AJ133" i="12"/>
  <c r="AL133" i="12" s="1"/>
  <c r="I84" i="12"/>
  <c r="Q93" i="12"/>
  <c r="S95" i="12"/>
  <c r="R98" i="12"/>
  <c r="R88" i="12"/>
  <c r="V97" i="12"/>
  <c r="X87" i="12"/>
  <c r="AA93" i="12"/>
  <c r="AC95" i="12"/>
  <c r="AB98" i="12"/>
  <c r="AL935" i="12"/>
  <c r="AJ935" i="12"/>
  <c r="AL927" i="12"/>
  <c r="AJ927" i="12"/>
  <c r="AL919" i="12"/>
  <c r="AJ919" i="12"/>
  <c r="AL911" i="12"/>
  <c r="AJ911" i="12"/>
  <c r="AL903" i="12"/>
  <c r="AJ903" i="12"/>
  <c r="AL895" i="12"/>
  <c r="AJ895" i="12"/>
  <c r="AL887" i="12"/>
  <c r="AJ887" i="12"/>
  <c r="AL879" i="12"/>
  <c r="AJ879" i="12"/>
  <c r="AL871" i="12"/>
  <c r="AJ871" i="12"/>
  <c r="AL863" i="12"/>
  <c r="AJ863" i="12"/>
  <c r="AL855" i="12"/>
  <c r="AJ855" i="12"/>
  <c r="AL847" i="12"/>
  <c r="AJ847" i="12"/>
  <c r="AL839" i="12"/>
  <c r="AJ839" i="12"/>
  <c r="AL831" i="12"/>
  <c r="AJ831" i="12"/>
  <c r="AL823" i="12"/>
  <c r="AJ823" i="12"/>
  <c r="AL815" i="12"/>
  <c r="AJ815" i="12"/>
  <c r="AL807" i="12"/>
  <c r="AJ807" i="12"/>
  <c r="AL799" i="12"/>
  <c r="AJ799" i="12"/>
  <c r="AL791" i="12"/>
  <c r="AJ791" i="12"/>
  <c r="AL783" i="12"/>
  <c r="AJ783" i="12"/>
  <c r="AL775" i="12"/>
  <c r="AJ775" i="12"/>
  <c r="AL767" i="12"/>
  <c r="AJ767" i="12"/>
  <c r="AL759" i="12"/>
  <c r="AJ759" i="12"/>
  <c r="AL751" i="12"/>
  <c r="AJ751" i="12"/>
  <c r="AL743" i="12"/>
  <c r="AJ743" i="12"/>
  <c r="AL735" i="12"/>
  <c r="AJ735" i="12"/>
  <c r="AL727" i="12"/>
  <c r="AJ727" i="12"/>
  <c r="AL719" i="12"/>
  <c r="AJ719" i="12"/>
  <c r="AL711" i="12"/>
  <c r="AJ711" i="12"/>
  <c r="AL703" i="12"/>
  <c r="AJ703" i="12"/>
  <c r="AL695" i="12"/>
  <c r="AJ695" i="12"/>
  <c r="AL687" i="12"/>
  <c r="AJ687" i="12"/>
  <c r="AL679" i="12"/>
  <c r="AJ679" i="12"/>
  <c r="AL671" i="12"/>
  <c r="AJ671" i="12"/>
  <c r="AJ663" i="12"/>
  <c r="AL663" i="12" s="1"/>
  <c r="AJ655" i="12"/>
  <c r="AL655" i="12" s="1"/>
  <c r="AJ647" i="12"/>
  <c r="AL647" i="12" s="1"/>
  <c r="AJ639" i="12"/>
  <c r="AL639" i="12" s="1"/>
  <c r="AJ631" i="12"/>
  <c r="AL631" i="12" s="1"/>
  <c r="AJ623" i="12"/>
  <c r="AL623" i="12" s="1"/>
  <c r="AJ615" i="12"/>
  <c r="AL615" i="12" s="1"/>
  <c r="AJ607" i="12"/>
  <c r="AL607" i="12" s="1"/>
  <c r="AJ599" i="12"/>
  <c r="AL599" i="12" s="1"/>
  <c r="AJ591" i="12"/>
  <c r="AL591" i="12" s="1"/>
  <c r="AJ583" i="12"/>
  <c r="AL583" i="12" s="1"/>
  <c r="AJ575" i="12"/>
  <c r="AL575" i="12" s="1"/>
  <c r="AJ567" i="12"/>
  <c r="AL567" i="12" s="1"/>
  <c r="AJ559" i="12"/>
  <c r="AL559" i="12" s="1"/>
  <c r="AJ551" i="12"/>
  <c r="AL551" i="12" s="1"/>
  <c r="AJ543" i="12"/>
  <c r="AL543" i="12" s="1"/>
  <c r="AJ535" i="12"/>
  <c r="AL535" i="12" s="1"/>
  <c r="AJ527" i="12"/>
  <c r="AL527" i="12" s="1"/>
  <c r="AJ519" i="12"/>
  <c r="AL519" i="12" s="1"/>
  <c r="AJ511" i="12"/>
  <c r="AL511" i="12" s="1"/>
  <c r="AJ503" i="12"/>
  <c r="AL503" i="12" s="1"/>
  <c r="AJ495" i="12"/>
  <c r="AL495" i="12" s="1"/>
  <c r="AJ487" i="12"/>
  <c r="AL487" i="12" s="1"/>
  <c r="AJ479" i="12"/>
  <c r="AL479" i="12" s="1"/>
  <c r="AJ471" i="12"/>
  <c r="AL471" i="12" s="1"/>
  <c r="AJ463" i="12"/>
  <c r="AL463" i="12" s="1"/>
  <c r="AJ455" i="12"/>
  <c r="AL455" i="12" s="1"/>
  <c r="AJ447" i="12"/>
  <c r="AL447" i="12" s="1"/>
  <c r="AJ439" i="12"/>
  <c r="AL439" i="12" s="1"/>
  <c r="AJ431" i="12"/>
  <c r="AL431" i="12" s="1"/>
  <c r="AJ423" i="12"/>
  <c r="AL423" i="12" s="1"/>
  <c r="AJ415" i="12"/>
  <c r="AL415" i="12" s="1"/>
  <c r="AJ407" i="12"/>
  <c r="AL407" i="12" s="1"/>
  <c r="AJ399" i="12"/>
  <c r="AL399" i="12" s="1"/>
  <c r="AJ391" i="12"/>
  <c r="AL391" i="12" s="1"/>
  <c r="AJ383" i="12"/>
  <c r="AL383" i="12" s="1"/>
  <c r="AL375" i="12"/>
  <c r="AJ375" i="12"/>
  <c r="AJ367" i="12"/>
  <c r="AL367" i="12" s="1"/>
  <c r="AL359" i="12"/>
  <c r="AJ359" i="12"/>
  <c r="AJ351" i="12"/>
  <c r="AL351" i="12" s="1"/>
  <c r="AL343" i="12"/>
  <c r="AJ343" i="12"/>
  <c r="AJ335" i="12"/>
  <c r="AL335" i="12" s="1"/>
  <c r="AJ327" i="12"/>
  <c r="AL327" i="12" s="1"/>
  <c r="AJ319" i="12"/>
  <c r="AL319" i="12" s="1"/>
  <c r="AJ311" i="12"/>
  <c r="AL311" i="12" s="1"/>
  <c r="AJ303" i="12"/>
  <c r="AL303" i="12" s="1"/>
  <c r="AJ295" i="12"/>
  <c r="AL295" i="12" s="1"/>
  <c r="AJ287" i="12"/>
  <c r="AL287" i="12" s="1"/>
  <c r="AJ279" i="12"/>
  <c r="AL279" i="12" s="1"/>
  <c r="AJ271" i="12"/>
  <c r="AL271" i="12" s="1"/>
  <c r="AJ263" i="12"/>
  <c r="AL263" i="12" s="1"/>
  <c r="AJ255" i="12"/>
  <c r="AL255" i="12" s="1"/>
  <c r="AJ247" i="12"/>
  <c r="AL247" i="12" s="1"/>
  <c r="AJ239" i="12"/>
  <c r="AL239" i="12" s="1"/>
  <c r="AJ231" i="12"/>
  <c r="AL231" i="12" s="1"/>
  <c r="AJ223" i="12"/>
  <c r="AL223" i="12" s="1"/>
  <c r="AJ215" i="12"/>
  <c r="AL215" i="12" s="1"/>
  <c r="AJ207" i="12"/>
  <c r="AL207" i="12" s="1"/>
  <c r="AJ199" i="12"/>
  <c r="AL199" i="12" s="1"/>
  <c r="AJ191" i="12"/>
  <c r="AL191" i="12" s="1"/>
  <c r="AJ183" i="12"/>
  <c r="AL183" i="12" s="1"/>
  <c r="AJ175" i="12"/>
  <c r="AL175" i="12" s="1"/>
  <c r="AJ167" i="12"/>
  <c r="AL167" i="12" s="1"/>
  <c r="AJ159" i="12"/>
  <c r="AL159" i="12" s="1"/>
  <c r="AJ151" i="12"/>
  <c r="AL151" i="12" s="1"/>
  <c r="AJ143" i="12"/>
  <c r="AL143" i="12" s="1"/>
  <c r="AJ135" i="12"/>
  <c r="AL135" i="12" s="1"/>
  <c r="AJ127" i="12"/>
  <c r="AL127" i="12" s="1"/>
  <c r="AJ119" i="12"/>
  <c r="AL119" i="12" s="1"/>
  <c r="AJ111" i="12"/>
  <c r="AL111" i="12" s="1"/>
  <c r="AJ129" i="12"/>
  <c r="AJ161" i="12"/>
  <c r="AJ193" i="12"/>
  <c r="AL193" i="12" s="1"/>
  <c r="AJ225" i="12"/>
  <c r="AL225" i="12" s="1"/>
  <c r="AJ257" i="12"/>
  <c r="AL257" i="12" s="1"/>
  <c r="AJ289" i="12"/>
  <c r="AL289" i="12" s="1"/>
  <c r="AJ321" i="12"/>
  <c r="AJ353" i="12"/>
  <c r="AL353" i="12" s="1"/>
  <c r="AJ385" i="12"/>
  <c r="AL385" i="12" s="1"/>
  <c r="AJ417" i="12"/>
  <c r="AL417" i="12" s="1"/>
  <c r="AJ449" i="12"/>
  <c r="AL449" i="12" s="1"/>
  <c r="AJ481" i="12"/>
  <c r="AL481" i="12" s="1"/>
  <c r="AJ513" i="12"/>
  <c r="AL513" i="12" s="1"/>
  <c r="AJ545" i="12"/>
  <c r="AL545" i="12" s="1"/>
  <c r="AJ577" i="12"/>
  <c r="AL577" i="12" s="1"/>
  <c r="AJ610" i="12"/>
  <c r="AL610" i="12" s="1"/>
  <c r="AJ738" i="12"/>
  <c r="AL738" i="12" s="1"/>
  <c r="AJ866" i="12"/>
  <c r="AL866" i="12" s="1"/>
  <c r="I81" i="13"/>
  <c r="J86" i="13"/>
  <c r="D65" i="13"/>
  <c r="C60" i="13"/>
  <c r="D57" i="13"/>
  <c r="D62" i="13"/>
  <c r="C57" i="13"/>
  <c r="D54" i="13"/>
  <c r="D67" i="13"/>
  <c r="J74" i="13"/>
  <c r="E62" i="13"/>
  <c r="D61" i="13"/>
  <c r="C56" i="13"/>
  <c r="D72" i="13"/>
  <c r="D66" i="13"/>
  <c r="I53" i="13"/>
  <c r="J73" i="13"/>
  <c r="I77" i="13"/>
  <c r="H80" i="13"/>
  <c r="J58" i="13"/>
  <c r="H64" i="13"/>
  <c r="H73" i="13"/>
  <c r="J75" i="13"/>
  <c r="H53" i="13"/>
  <c r="J72" i="13"/>
  <c r="I76" i="13"/>
  <c r="H79" i="13"/>
  <c r="J81" i="13"/>
  <c r="I84" i="13"/>
  <c r="H87" i="13"/>
  <c r="H74" i="13"/>
  <c r="J76" i="13"/>
  <c r="I79" i="13"/>
  <c r="H82" i="13"/>
  <c r="J84" i="13"/>
  <c r="I87" i="13"/>
  <c r="J55" i="13"/>
  <c r="I74" i="13"/>
  <c r="H77" i="13"/>
  <c r="J79" i="13"/>
  <c r="I82" i="13"/>
  <c r="H85" i="13"/>
  <c r="J87" i="13"/>
  <c r="I58" i="13"/>
  <c r="H84" i="13"/>
  <c r="I78" i="13"/>
  <c r="H81" i="13"/>
  <c r="J83" i="13"/>
  <c r="I86" i="13"/>
  <c r="J82" i="13"/>
  <c r="J30" i="13"/>
  <c r="J29" i="13"/>
  <c r="H31" i="13"/>
  <c r="I85" i="13"/>
  <c r="H75" i="13"/>
  <c r="J77" i="13"/>
  <c r="I80" i="13"/>
  <c r="H83" i="13"/>
  <c r="J85" i="13"/>
  <c r="I75" i="13"/>
  <c r="H78" i="13"/>
  <c r="J80" i="13"/>
  <c r="I83" i="13"/>
  <c r="H86" i="13"/>
  <c r="H54" i="13"/>
  <c r="J56" i="13"/>
  <c r="I59" i="13"/>
  <c r="H62" i="13"/>
  <c r="J64" i="13"/>
  <c r="I67" i="13"/>
  <c r="I54" i="13"/>
  <c r="H57" i="13"/>
  <c r="J59" i="13"/>
  <c r="I62" i="13"/>
  <c r="H65" i="13"/>
  <c r="J67" i="13"/>
  <c r="J54" i="13"/>
  <c r="I57" i="13"/>
  <c r="H60" i="13"/>
  <c r="J62" i="13"/>
  <c r="I65" i="13"/>
  <c r="H68" i="13"/>
  <c r="H55" i="13"/>
  <c r="J57" i="13"/>
  <c r="I60" i="13"/>
  <c r="H63" i="13"/>
  <c r="J65" i="13"/>
  <c r="I68" i="13"/>
  <c r="I55" i="13"/>
  <c r="H58" i="13"/>
  <c r="J60" i="13"/>
  <c r="I63" i="13"/>
  <c r="H66" i="13"/>
  <c r="J68" i="13"/>
  <c r="C31" i="13"/>
  <c r="D31" i="13"/>
  <c r="E30" i="13"/>
  <c r="E64" i="13"/>
  <c r="C62" i="13"/>
  <c r="D59" i="13"/>
  <c r="E56" i="13"/>
  <c r="C54" i="13"/>
  <c r="C87" i="13"/>
  <c r="D84" i="13"/>
  <c r="E80" i="13"/>
  <c r="C79" i="13"/>
  <c r="D56" i="13"/>
  <c r="E53" i="13"/>
  <c r="C76" i="13"/>
  <c r="E77" i="13"/>
  <c r="D53" i="13"/>
  <c r="C84" i="13"/>
  <c r="E82" i="13"/>
  <c r="C61" i="13"/>
  <c r="D77" i="13"/>
  <c r="E74" i="13"/>
  <c r="C72" i="13"/>
  <c r="E87" i="13"/>
  <c r="E79" i="13"/>
  <c r="D74" i="13"/>
  <c r="E68" i="13"/>
  <c r="D87" i="13"/>
  <c r="E84" i="13"/>
  <c r="C82" i="13"/>
  <c r="D80" i="13"/>
  <c r="E76" i="13"/>
  <c r="C74" i="13"/>
  <c r="D68" i="13"/>
  <c r="D55" i="13"/>
  <c r="D76" i="13"/>
  <c r="E73" i="13"/>
  <c r="E60" i="13"/>
  <c r="C55" i="13"/>
  <c r="E29" i="13"/>
  <c r="C85" i="13"/>
  <c r="C53" i="13"/>
  <c r="C67" i="13"/>
  <c r="D64" i="13"/>
  <c r="E61" i="13"/>
  <c r="C59" i="13"/>
  <c r="C80" i="13"/>
  <c r="E83" i="13"/>
  <c r="E66" i="13"/>
  <c r="E58" i="13"/>
  <c r="C73" i="13"/>
  <c r="C75" i="13"/>
  <c r="C81" i="13"/>
  <c r="D79" i="13"/>
  <c r="D83" i="13"/>
  <c r="E63" i="13"/>
  <c r="D58" i="13"/>
  <c r="E55" i="13"/>
  <c r="E75" i="13"/>
  <c r="E86" i="13"/>
  <c r="E78" i="13"/>
  <c r="D73" i="13"/>
  <c r="D75" i="13"/>
  <c r="C83" i="13"/>
  <c r="D86" i="13"/>
  <c r="D82" i="13"/>
  <c r="D78" i="13"/>
  <c r="E81" i="13"/>
  <c r="E54" i="13"/>
  <c r="C77" i="13"/>
  <c r="D81" i="13"/>
  <c r="C78" i="13"/>
  <c r="C86" i="13"/>
  <c r="E85" i="13"/>
  <c r="D85" i="13"/>
  <c r="AC96" i="12"/>
  <c r="AA86" i="12"/>
  <c r="AC88" i="12"/>
  <c r="AA94" i="12"/>
  <c r="AA89" i="12"/>
  <c r="AC94" i="12"/>
  <c r="AB97" i="12"/>
  <c r="AA84" i="12"/>
  <c r="AC86" i="12"/>
  <c r="AB89" i="12"/>
  <c r="AB84" i="12"/>
  <c r="AA87" i="12"/>
  <c r="AC89" i="12"/>
  <c r="AB96" i="12"/>
  <c r="V86" i="12"/>
  <c r="X88" i="12"/>
  <c r="V89" i="12"/>
  <c r="X94" i="12"/>
  <c r="W97" i="12"/>
  <c r="V94" i="12"/>
  <c r="V84" i="12"/>
  <c r="X86" i="12"/>
  <c r="W89" i="12"/>
  <c r="W84" i="12"/>
  <c r="V87" i="12"/>
  <c r="X89" i="12"/>
  <c r="W96" i="12"/>
  <c r="Q86" i="12"/>
  <c r="S88" i="12"/>
  <c r="R86" i="12"/>
  <c r="Q89" i="12"/>
  <c r="Q84" i="12"/>
  <c r="S86" i="12"/>
  <c r="R89" i="12"/>
  <c r="R84" i="12"/>
  <c r="Q87" i="12"/>
  <c r="S89" i="12"/>
  <c r="R96" i="12"/>
  <c r="I95" i="12"/>
  <c r="H96" i="12"/>
  <c r="J98" i="12"/>
  <c r="H86" i="12"/>
  <c r="D89" i="12"/>
  <c r="E88" i="12"/>
  <c r="D85" i="12"/>
  <c r="C88" i="12"/>
  <c r="D96" i="12"/>
  <c r="E93" i="12"/>
  <c r="D93" i="12"/>
  <c r="C93" i="12"/>
  <c r="C89" i="12"/>
  <c r="D86" i="12"/>
  <c r="E98" i="12"/>
  <c r="E97" i="12"/>
  <c r="C86" i="12"/>
  <c r="E84" i="12"/>
  <c r="C96" i="12"/>
  <c r="E86" i="12"/>
  <c r="D97" i="12"/>
  <c r="E94" i="12"/>
  <c r="C97" i="12"/>
  <c r="C87" i="12"/>
  <c r="E87" i="12"/>
  <c r="C85" i="12"/>
  <c r="E85" i="12"/>
  <c r="E89" i="12"/>
  <c r="C95" i="12"/>
  <c r="E96" i="12"/>
  <c r="D84" i="12"/>
  <c r="D88" i="12"/>
  <c r="D95" i="12"/>
  <c r="C94" i="12"/>
  <c r="E95" i="12"/>
  <c r="C98" i="12"/>
  <c r="D87" i="12"/>
  <c r="D94" i="12"/>
  <c r="D98" i="12"/>
  <c r="AA77" i="11"/>
  <c r="AB78" i="11"/>
  <c r="AJ823" i="11"/>
  <c r="AL823" i="11" s="1"/>
  <c r="AJ827" i="11"/>
  <c r="AL827" i="11" s="1"/>
  <c r="AJ824" i="11"/>
  <c r="AL824" i="11" s="1"/>
  <c r="AC76" i="11"/>
  <c r="AC78" i="11"/>
  <c r="AA86" i="11"/>
  <c r="N825" i="11"/>
  <c r="AC86" i="11"/>
  <c r="AC75" i="11"/>
  <c r="AB84" i="11"/>
  <c r="AJ825" i="11"/>
  <c r="AL825" i="11" s="1"/>
  <c r="AJ828" i="11"/>
  <c r="AL828" i="11" s="1"/>
  <c r="AC84" i="11"/>
  <c r="N823" i="11"/>
  <c r="N827" i="11"/>
  <c r="AJ826" i="11"/>
  <c r="AL826" i="11" s="1"/>
  <c r="X71" i="11"/>
  <c r="W71" i="11"/>
  <c r="V71" i="11"/>
  <c r="X70" i="11"/>
  <c r="W70" i="11"/>
  <c r="V70" i="11"/>
  <c r="X69" i="11"/>
  <c r="W69" i="11"/>
  <c r="V69" i="11"/>
  <c r="X68" i="11"/>
  <c r="W68" i="11"/>
  <c r="V68" i="11"/>
  <c r="X67" i="11"/>
  <c r="W67" i="11"/>
  <c r="V67" i="11"/>
  <c r="X66" i="11"/>
  <c r="W66" i="11"/>
  <c r="V66" i="11"/>
  <c r="S71" i="11"/>
  <c r="R71" i="11"/>
  <c r="Q71" i="11"/>
  <c r="S70" i="11"/>
  <c r="R70" i="11"/>
  <c r="Q70" i="11"/>
  <c r="S69" i="11"/>
  <c r="R69" i="11"/>
  <c r="Q69" i="11"/>
  <c r="S68" i="11"/>
  <c r="R68" i="11"/>
  <c r="Q68" i="11"/>
  <c r="S67" i="11"/>
  <c r="R67" i="11"/>
  <c r="Q67" i="11"/>
  <c r="S66" i="11"/>
  <c r="R66" i="11"/>
  <c r="Q66" i="11"/>
  <c r="AL67" i="12" l="1"/>
  <c r="AL23" i="12"/>
  <c r="AL29" i="12"/>
  <c r="AL71" i="12"/>
  <c r="AL58" i="12"/>
  <c r="AL45" i="12"/>
  <c r="AL22" i="12"/>
  <c r="AL72" i="12"/>
  <c r="AL37" i="12"/>
  <c r="AL39" i="12"/>
  <c r="AL31" i="12"/>
  <c r="AL55" i="12"/>
  <c r="AL50" i="12"/>
  <c r="AL69" i="12"/>
  <c r="AL44" i="12"/>
  <c r="AL47" i="12"/>
  <c r="AL19" i="12"/>
  <c r="AL46" i="12"/>
  <c r="AL21" i="12"/>
  <c r="AL11" i="12"/>
  <c r="AL14" i="12"/>
  <c r="AL16" i="12"/>
  <c r="AL30" i="12"/>
  <c r="AL54" i="12"/>
  <c r="AL32" i="12"/>
  <c r="AL48" i="12"/>
  <c r="AL10" i="12"/>
  <c r="AL68" i="12"/>
  <c r="AL56" i="12"/>
  <c r="AL64" i="12"/>
  <c r="AL12" i="12"/>
  <c r="AL42" i="12"/>
  <c r="AL24" i="12"/>
  <c r="AL59" i="12"/>
  <c r="AL18" i="12"/>
  <c r="AL63" i="12"/>
  <c r="AL26" i="12"/>
  <c r="AL40" i="12"/>
  <c r="AL13" i="12"/>
  <c r="AL38" i="12"/>
  <c r="AL34" i="12"/>
  <c r="AL43" i="12"/>
  <c r="AL61" i="12"/>
  <c r="W79" i="11"/>
  <c r="AL66" i="12"/>
  <c r="AL27" i="12"/>
  <c r="AL53" i="12"/>
  <c r="AL35" i="12"/>
  <c r="AL36" i="12"/>
  <c r="AL51" i="12"/>
  <c r="AL15" i="12"/>
  <c r="AL28" i="12"/>
  <c r="AL60" i="12"/>
  <c r="AL70" i="12"/>
  <c r="AL52" i="12"/>
  <c r="AL62" i="12"/>
  <c r="AL20" i="12"/>
  <c r="J31" i="13"/>
  <c r="S79" i="11"/>
  <c r="V79" i="11"/>
  <c r="E31" i="13"/>
  <c r="Q85" i="11"/>
  <c r="Q76" i="11"/>
  <c r="W83" i="11"/>
  <c r="W84" i="11"/>
  <c r="W75" i="11"/>
  <c r="R85" i="11"/>
  <c r="R76" i="11"/>
  <c r="X84" i="11"/>
  <c r="X83" i="11"/>
  <c r="X75" i="11"/>
  <c r="S87" i="11"/>
  <c r="S78" i="11"/>
  <c r="V87" i="11"/>
  <c r="V78" i="11"/>
  <c r="Q79" i="11"/>
  <c r="W87" i="11"/>
  <c r="W78" i="11"/>
  <c r="S85" i="11"/>
  <c r="S76" i="11"/>
  <c r="R79" i="11"/>
  <c r="V76" i="11"/>
  <c r="V85" i="11"/>
  <c r="X87" i="11"/>
  <c r="X78" i="11"/>
  <c r="Q86" i="11"/>
  <c r="Q77" i="11"/>
  <c r="X85" i="11"/>
  <c r="X76" i="11"/>
  <c r="W76" i="11"/>
  <c r="W85" i="11"/>
  <c r="S86" i="11"/>
  <c r="S77" i="11"/>
  <c r="X79" i="11"/>
  <c r="R84" i="11"/>
  <c r="R75" i="11"/>
  <c r="R83" i="11"/>
  <c r="Q87" i="11"/>
  <c r="Q78" i="11"/>
  <c r="W77" i="11"/>
  <c r="W86" i="11"/>
  <c r="R77" i="11"/>
  <c r="R86" i="11"/>
  <c r="Q83" i="11"/>
  <c r="Q84" i="11"/>
  <c r="Q75" i="11"/>
  <c r="V86" i="11"/>
  <c r="V77" i="11"/>
  <c r="S84" i="11"/>
  <c r="S75" i="11"/>
  <c r="S83" i="11"/>
  <c r="R87" i="11"/>
  <c r="R78" i="11"/>
  <c r="V83" i="11"/>
  <c r="V75" i="11"/>
  <c r="V84" i="11"/>
  <c r="X77" i="11"/>
  <c r="X86" i="11"/>
  <c r="G66" i="11"/>
  <c r="H66" i="11"/>
  <c r="I66" i="11"/>
  <c r="J66" i="11"/>
  <c r="G67" i="11"/>
  <c r="H67" i="11"/>
  <c r="I67" i="11"/>
  <c r="J67" i="11"/>
  <c r="G68" i="11"/>
  <c r="H68" i="11"/>
  <c r="I68" i="11"/>
  <c r="J68" i="11"/>
  <c r="G69" i="11"/>
  <c r="H69" i="11"/>
  <c r="I69" i="11"/>
  <c r="J69" i="11"/>
  <c r="G70" i="11"/>
  <c r="H70" i="11"/>
  <c r="I70" i="11"/>
  <c r="J70" i="11"/>
  <c r="G71" i="11"/>
  <c r="H71" i="11"/>
  <c r="I71" i="11"/>
  <c r="J71" i="11"/>
  <c r="J75" i="11" s="1"/>
  <c r="C66" i="11"/>
  <c r="D66" i="11"/>
  <c r="E66" i="11"/>
  <c r="C67" i="11"/>
  <c r="D67" i="11"/>
  <c r="E67" i="11"/>
  <c r="C68" i="11"/>
  <c r="D68" i="11"/>
  <c r="E68" i="11"/>
  <c r="C69" i="11"/>
  <c r="D69" i="11"/>
  <c r="E69" i="11"/>
  <c r="C70" i="11"/>
  <c r="D70" i="11"/>
  <c r="E70" i="11"/>
  <c r="C71" i="11"/>
  <c r="D71" i="11"/>
  <c r="E71" i="11"/>
  <c r="AE820" i="11"/>
  <c r="AF820" i="11" s="1"/>
  <c r="AE819" i="11"/>
  <c r="AF819" i="11" s="1"/>
  <c r="AE818" i="11"/>
  <c r="AF818" i="11" s="1"/>
  <c r="AE817" i="11"/>
  <c r="AF817" i="11" s="1"/>
  <c r="AE816" i="11"/>
  <c r="AF816" i="11" s="1"/>
  <c r="AE815" i="11"/>
  <c r="AF815" i="11" s="1"/>
  <c r="AE813" i="11"/>
  <c r="AF813" i="11" s="1"/>
  <c r="AE812" i="11"/>
  <c r="AF812" i="11" s="1"/>
  <c r="AE811" i="11"/>
  <c r="AF811" i="11" s="1"/>
  <c r="AE810" i="11"/>
  <c r="AF810" i="11" s="1"/>
  <c r="AE809" i="11"/>
  <c r="AF809" i="11" s="1"/>
  <c r="AE808" i="11"/>
  <c r="AF808" i="11" s="1"/>
  <c r="AE806" i="11"/>
  <c r="AF806" i="11" s="1"/>
  <c r="AE805" i="11"/>
  <c r="AF805" i="11" s="1"/>
  <c r="AE804" i="11"/>
  <c r="AF804" i="11" s="1"/>
  <c r="AE803" i="11"/>
  <c r="AF803" i="11" s="1"/>
  <c r="AE802" i="11"/>
  <c r="AF802" i="11" s="1"/>
  <c r="AE801" i="11"/>
  <c r="AF801" i="11" s="1"/>
  <c r="AE799" i="11"/>
  <c r="AF799" i="11" s="1"/>
  <c r="AE798" i="11"/>
  <c r="AF798" i="11" s="1"/>
  <c r="AE797" i="11"/>
  <c r="AF797" i="11" s="1"/>
  <c r="AE796" i="11"/>
  <c r="AF796" i="11" s="1"/>
  <c r="AE795" i="11"/>
  <c r="AF795" i="11" s="1"/>
  <c r="AE794" i="11"/>
  <c r="AF794" i="11" s="1"/>
  <c r="AE792" i="11"/>
  <c r="AF792" i="11" s="1"/>
  <c r="AE791" i="11"/>
  <c r="AF791" i="11" s="1"/>
  <c r="AE790" i="11"/>
  <c r="AF790" i="11" s="1"/>
  <c r="AE789" i="11"/>
  <c r="AF789" i="11" s="1"/>
  <c r="AE788" i="11"/>
  <c r="AF788" i="11" s="1"/>
  <c r="AE787" i="11"/>
  <c r="AF787" i="11" s="1"/>
  <c r="AE785" i="11"/>
  <c r="AF785" i="11" s="1"/>
  <c r="AE784" i="11"/>
  <c r="AF784" i="11" s="1"/>
  <c r="AE783" i="11"/>
  <c r="AF783" i="11" s="1"/>
  <c r="AE782" i="11"/>
  <c r="AF782" i="11" s="1"/>
  <c r="AE781" i="11"/>
  <c r="AF781" i="11" s="1"/>
  <c r="AE780" i="11"/>
  <c r="AF780" i="11" s="1"/>
  <c r="AE778" i="11"/>
  <c r="AF778" i="11" s="1"/>
  <c r="AE777" i="11"/>
  <c r="AF777" i="11" s="1"/>
  <c r="AE776" i="11"/>
  <c r="AF776" i="11" s="1"/>
  <c r="AE775" i="11"/>
  <c r="AF775" i="11" s="1"/>
  <c r="AE774" i="11"/>
  <c r="AF774" i="11" s="1"/>
  <c r="AE773" i="11"/>
  <c r="AF773" i="11" s="1"/>
  <c r="AE771" i="11"/>
  <c r="AF771" i="11" s="1"/>
  <c r="AE770" i="11"/>
  <c r="AF770" i="11" s="1"/>
  <c r="AE769" i="11"/>
  <c r="AF769" i="11" s="1"/>
  <c r="AE768" i="11"/>
  <c r="AF768" i="11" s="1"/>
  <c r="AE767" i="11"/>
  <c r="AF767" i="11" s="1"/>
  <c r="AE766" i="11"/>
  <c r="AF766" i="11" s="1"/>
  <c r="AE764" i="11"/>
  <c r="AF764" i="11" s="1"/>
  <c r="AE763" i="11"/>
  <c r="AF763" i="11" s="1"/>
  <c r="AE762" i="11"/>
  <c r="AF762" i="11" s="1"/>
  <c r="AE761" i="11"/>
  <c r="AF761" i="11" s="1"/>
  <c r="AE760" i="11"/>
  <c r="AF760" i="11" s="1"/>
  <c r="AE759" i="11"/>
  <c r="AF759" i="11" s="1"/>
  <c r="AE757" i="11"/>
  <c r="AF757" i="11" s="1"/>
  <c r="AE756" i="11"/>
  <c r="AF756" i="11" s="1"/>
  <c r="AE755" i="11"/>
  <c r="AF755" i="11" s="1"/>
  <c r="AE754" i="11"/>
  <c r="AF754" i="11" s="1"/>
  <c r="AE753" i="11"/>
  <c r="AF753" i="11" s="1"/>
  <c r="AE752" i="11"/>
  <c r="AF752" i="11" s="1"/>
  <c r="AE750" i="11"/>
  <c r="AF750" i="11" s="1"/>
  <c r="AE749" i="11"/>
  <c r="AF749" i="11" s="1"/>
  <c r="AE748" i="11"/>
  <c r="AF748" i="11" s="1"/>
  <c r="AE747" i="11"/>
  <c r="AF747" i="11" s="1"/>
  <c r="AE746" i="11"/>
  <c r="AF746" i="11" s="1"/>
  <c r="AE745" i="11"/>
  <c r="AF745" i="11" s="1"/>
  <c r="AE743" i="11"/>
  <c r="AF743" i="11" s="1"/>
  <c r="AE742" i="11"/>
  <c r="AF742" i="11" s="1"/>
  <c r="AE741" i="11"/>
  <c r="AF741" i="11" s="1"/>
  <c r="AE740" i="11"/>
  <c r="AF740" i="11" s="1"/>
  <c r="AE739" i="11"/>
  <c r="AF739" i="11" s="1"/>
  <c r="AE738" i="11"/>
  <c r="AF738" i="11" s="1"/>
  <c r="AE736" i="11"/>
  <c r="AF736" i="11" s="1"/>
  <c r="AE735" i="11"/>
  <c r="AF735" i="11" s="1"/>
  <c r="AE734" i="11"/>
  <c r="AF734" i="11" s="1"/>
  <c r="AE733" i="11"/>
  <c r="AF733" i="11" s="1"/>
  <c r="AE732" i="11"/>
  <c r="AF732" i="11" s="1"/>
  <c r="AE731" i="11"/>
  <c r="AF731" i="11" s="1"/>
  <c r="AE729" i="11"/>
  <c r="AF729" i="11" s="1"/>
  <c r="AE728" i="11"/>
  <c r="AF728" i="11" s="1"/>
  <c r="AE727" i="11"/>
  <c r="AF727" i="11" s="1"/>
  <c r="AE726" i="11"/>
  <c r="AF726" i="11" s="1"/>
  <c r="AE725" i="11"/>
  <c r="AF725" i="11" s="1"/>
  <c r="AE724" i="11"/>
  <c r="AF724" i="11" s="1"/>
  <c r="AE722" i="11"/>
  <c r="AF722" i="11" s="1"/>
  <c r="AE721" i="11"/>
  <c r="AF721" i="11" s="1"/>
  <c r="AE720" i="11"/>
  <c r="AF720" i="11" s="1"/>
  <c r="AE719" i="11"/>
  <c r="AF719" i="11" s="1"/>
  <c r="AE718" i="11"/>
  <c r="AF718" i="11" s="1"/>
  <c r="AE717" i="11"/>
  <c r="AF717" i="11" s="1"/>
  <c r="AE715" i="11"/>
  <c r="AF715" i="11" s="1"/>
  <c r="AE714" i="11"/>
  <c r="AF714" i="11" s="1"/>
  <c r="AE713" i="11"/>
  <c r="AF713" i="11" s="1"/>
  <c r="AE712" i="11"/>
  <c r="AF712" i="11" s="1"/>
  <c r="AE711" i="11"/>
  <c r="AF711" i="11" s="1"/>
  <c r="AE710" i="11"/>
  <c r="AF710" i="11" s="1"/>
  <c r="AE708" i="11"/>
  <c r="AF708" i="11" s="1"/>
  <c r="AE707" i="11"/>
  <c r="AF707" i="11" s="1"/>
  <c r="AE706" i="11"/>
  <c r="AF706" i="11" s="1"/>
  <c r="AE705" i="11"/>
  <c r="AF705" i="11" s="1"/>
  <c r="AE704" i="11"/>
  <c r="AF704" i="11" s="1"/>
  <c r="AE703" i="11"/>
  <c r="AF703" i="11" s="1"/>
  <c r="AE701" i="11"/>
  <c r="AF701" i="11" s="1"/>
  <c r="AE700" i="11"/>
  <c r="AF700" i="11" s="1"/>
  <c r="AE699" i="11"/>
  <c r="AF699" i="11" s="1"/>
  <c r="AE698" i="11"/>
  <c r="AF698" i="11" s="1"/>
  <c r="AE697" i="11"/>
  <c r="AF697" i="11" s="1"/>
  <c r="AE696" i="11"/>
  <c r="AF696" i="11" s="1"/>
  <c r="AE694" i="11"/>
  <c r="AF694" i="11" s="1"/>
  <c r="AE693" i="11"/>
  <c r="AF693" i="11" s="1"/>
  <c r="AE692" i="11"/>
  <c r="AF692" i="11" s="1"/>
  <c r="AE691" i="11"/>
  <c r="AF691" i="11" s="1"/>
  <c r="AE690" i="11"/>
  <c r="AF690" i="11" s="1"/>
  <c r="AE689" i="11"/>
  <c r="AF689" i="11" s="1"/>
  <c r="AE687" i="11"/>
  <c r="AF687" i="11" s="1"/>
  <c r="AE686" i="11"/>
  <c r="AF686" i="11" s="1"/>
  <c r="AE685" i="11"/>
  <c r="AF685" i="11" s="1"/>
  <c r="AE684" i="11"/>
  <c r="AF684" i="11" s="1"/>
  <c r="AE683" i="11"/>
  <c r="AF683" i="11" s="1"/>
  <c r="AE682" i="11"/>
  <c r="AF682" i="11" s="1"/>
  <c r="AE680" i="11"/>
  <c r="AF680" i="11" s="1"/>
  <c r="AE679" i="11"/>
  <c r="AF679" i="11" s="1"/>
  <c r="AE678" i="11"/>
  <c r="AF678" i="11" s="1"/>
  <c r="AE677" i="11"/>
  <c r="AF677" i="11" s="1"/>
  <c r="AE676" i="11"/>
  <c r="AF676" i="11" s="1"/>
  <c r="AE675" i="11"/>
  <c r="AF675" i="11" s="1"/>
  <c r="AE673" i="11"/>
  <c r="AF673" i="11" s="1"/>
  <c r="AE672" i="11"/>
  <c r="AF672" i="11" s="1"/>
  <c r="AE671" i="11"/>
  <c r="AF671" i="11" s="1"/>
  <c r="AE670" i="11"/>
  <c r="AF670" i="11" s="1"/>
  <c r="AE669" i="11"/>
  <c r="AF669" i="11" s="1"/>
  <c r="AE668" i="11"/>
  <c r="AF668" i="11" s="1"/>
  <c r="AE666" i="11"/>
  <c r="AF666" i="11" s="1"/>
  <c r="AE665" i="11"/>
  <c r="AF665" i="11" s="1"/>
  <c r="AE664" i="11"/>
  <c r="AF664" i="11" s="1"/>
  <c r="AE663" i="11"/>
  <c r="AF663" i="11" s="1"/>
  <c r="AE662" i="11"/>
  <c r="AF662" i="11" s="1"/>
  <c r="AE661" i="11"/>
  <c r="AF661" i="11" s="1"/>
  <c r="AE659" i="11"/>
  <c r="AF659" i="11" s="1"/>
  <c r="AE658" i="11"/>
  <c r="AF658" i="11" s="1"/>
  <c r="AE657" i="11"/>
  <c r="AF657" i="11" s="1"/>
  <c r="AE656" i="11"/>
  <c r="AF656" i="11" s="1"/>
  <c r="AE655" i="11"/>
  <c r="AF655" i="11" s="1"/>
  <c r="AE654" i="11"/>
  <c r="AF654" i="11" s="1"/>
  <c r="AE652" i="11"/>
  <c r="AF652" i="11" s="1"/>
  <c r="AE651" i="11"/>
  <c r="AF651" i="11" s="1"/>
  <c r="AE650" i="11"/>
  <c r="AF650" i="11" s="1"/>
  <c r="AE649" i="11"/>
  <c r="AF649" i="11" s="1"/>
  <c r="AE648" i="11"/>
  <c r="AF648" i="11" s="1"/>
  <c r="AE647" i="11"/>
  <c r="AF647" i="11" s="1"/>
  <c r="AE645" i="11"/>
  <c r="AF645" i="11" s="1"/>
  <c r="AE644" i="11"/>
  <c r="AF644" i="11" s="1"/>
  <c r="AE643" i="11"/>
  <c r="AF643" i="11" s="1"/>
  <c r="AE642" i="11"/>
  <c r="AF642" i="11" s="1"/>
  <c r="AE641" i="11"/>
  <c r="AF641" i="11" s="1"/>
  <c r="AE640" i="11"/>
  <c r="AF640" i="11" s="1"/>
  <c r="AE638" i="11"/>
  <c r="AF638" i="11" s="1"/>
  <c r="AE637" i="11"/>
  <c r="AF637" i="11" s="1"/>
  <c r="AE636" i="11"/>
  <c r="AF636" i="11" s="1"/>
  <c r="AE635" i="11"/>
  <c r="AF635" i="11" s="1"/>
  <c r="AE634" i="11"/>
  <c r="AF634" i="11" s="1"/>
  <c r="AE633" i="11"/>
  <c r="AF633" i="11" s="1"/>
  <c r="AE631" i="11"/>
  <c r="AF631" i="11" s="1"/>
  <c r="AE630" i="11"/>
  <c r="AF630" i="11" s="1"/>
  <c r="AE629" i="11"/>
  <c r="AF629" i="11" s="1"/>
  <c r="AE628" i="11"/>
  <c r="AF628" i="11" s="1"/>
  <c r="AE627" i="11"/>
  <c r="AF627" i="11" s="1"/>
  <c r="AE626" i="11"/>
  <c r="AF626" i="11" s="1"/>
  <c r="AE624" i="11"/>
  <c r="AF624" i="11" s="1"/>
  <c r="AE623" i="11"/>
  <c r="AF623" i="11" s="1"/>
  <c r="AE622" i="11"/>
  <c r="AF622" i="11" s="1"/>
  <c r="AE621" i="11"/>
  <c r="AF621" i="11" s="1"/>
  <c r="AE620" i="11"/>
  <c r="AF620" i="11" s="1"/>
  <c r="AE619" i="11"/>
  <c r="AF619" i="11" s="1"/>
  <c r="AE617" i="11"/>
  <c r="AF617" i="11" s="1"/>
  <c r="AE616" i="11"/>
  <c r="AF616" i="11" s="1"/>
  <c r="AE615" i="11"/>
  <c r="AF615" i="11" s="1"/>
  <c r="AE614" i="11"/>
  <c r="AF614" i="11" s="1"/>
  <c r="AE613" i="11"/>
  <c r="AF613" i="11" s="1"/>
  <c r="AE612" i="11"/>
  <c r="AF612" i="11" s="1"/>
  <c r="AE610" i="11"/>
  <c r="AF610" i="11" s="1"/>
  <c r="AE609" i="11"/>
  <c r="AF609" i="11" s="1"/>
  <c r="AE608" i="11"/>
  <c r="AF608" i="11" s="1"/>
  <c r="AE607" i="11"/>
  <c r="AF607" i="11" s="1"/>
  <c r="AE606" i="11"/>
  <c r="AF606" i="11" s="1"/>
  <c r="AE605" i="11"/>
  <c r="AF605" i="11" s="1"/>
  <c r="AE603" i="11"/>
  <c r="AF603" i="11" s="1"/>
  <c r="AE602" i="11"/>
  <c r="AF602" i="11" s="1"/>
  <c r="AE601" i="11"/>
  <c r="AF601" i="11" s="1"/>
  <c r="AE600" i="11"/>
  <c r="AF600" i="11" s="1"/>
  <c r="AE599" i="11"/>
  <c r="AF599" i="11" s="1"/>
  <c r="AE598" i="11"/>
  <c r="AF598" i="11" s="1"/>
  <c r="AE596" i="11"/>
  <c r="AF596" i="11" s="1"/>
  <c r="AE595" i="11"/>
  <c r="AF595" i="11" s="1"/>
  <c r="AE594" i="11"/>
  <c r="AF594" i="11" s="1"/>
  <c r="AE593" i="11"/>
  <c r="AF593" i="11" s="1"/>
  <c r="AE592" i="11"/>
  <c r="AF592" i="11" s="1"/>
  <c r="AE591" i="11"/>
  <c r="AF591" i="11" s="1"/>
  <c r="AE588" i="11"/>
  <c r="AF588" i="11" s="1"/>
  <c r="AE587" i="11"/>
  <c r="AF587" i="11" s="1"/>
  <c r="AE586" i="11"/>
  <c r="AF586" i="11" s="1"/>
  <c r="AE585" i="11"/>
  <c r="AF585" i="11" s="1"/>
  <c r="AE584" i="11"/>
  <c r="AF584" i="11" s="1"/>
  <c r="AE583" i="11"/>
  <c r="AF583" i="11" s="1"/>
  <c r="AE581" i="11"/>
  <c r="AF581" i="11" s="1"/>
  <c r="AE580" i="11"/>
  <c r="AF580" i="11" s="1"/>
  <c r="AE579" i="11"/>
  <c r="AF579" i="11" s="1"/>
  <c r="AE578" i="11"/>
  <c r="AF578" i="11" s="1"/>
  <c r="AE577" i="11"/>
  <c r="AF577" i="11" s="1"/>
  <c r="AE576" i="11"/>
  <c r="AF576" i="11" s="1"/>
  <c r="AE574" i="11"/>
  <c r="AF574" i="11" s="1"/>
  <c r="AE573" i="11"/>
  <c r="AF573" i="11" s="1"/>
  <c r="AE572" i="11"/>
  <c r="AF572" i="11" s="1"/>
  <c r="AE571" i="11"/>
  <c r="AF571" i="11" s="1"/>
  <c r="AE570" i="11"/>
  <c r="AF570" i="11" s="1"/>
  <c r="AE569" i="11"/>
  <c r="AF569" i="11" s="1"/>
  <c r="AE567" i="11"/>
  <c r="AF567" i="11" s="1"/>
  <c r="AE566" i="11"/>
  <c r="AF566" i="11" s="1"/>
  <c r="AE565" i="11"/>
  <c r="AF565" i="11" s="1"/>
  <c r="AE564" i="11"/>
  <c r="AF564" i="11" s="1"/>
  <c r="AE563" i="11"/>
  <c r="AF563" i="11" s="1"/>
  <c r="AE562" i="11"/>
  <c r="AF562" i="11" s="1"/>
  <c r="AE560" i="11"/>
  <c r="AF560" i="11" s="1"/>
  <c r="AE559" i="11"/>
  <c r="AF559" i="11" s="1"/>
  <c r="AE558" i="11"/>
  <c r="AF558" i="11" s="1"/>
  <c r="AE557" i="11"/>
  <c r="AF557" i="11" s="1"/>
  <c r="AE556" i="11"/>
  <c r="AF556" i="11" s="1"/>
  <c r="AE555" i="11"/>
  <c r="AF555" i="11" s="1"/>
  <c r="AE553" i="11"/>
  <c r="AF553" i="11" s="1"/>
  <c r="AE552" i="11"/>
  <c r="AF552" i="11" s="1"/>
  <c r="AE551" i="11"/>
  <c r="AF551" i="11" s="1"/>
  <c r="AE550" i="11"/>
  <c r="AF550" i="11" s="1"/>
  <c r="AE549" i="11"/>
  <c r="AF549" i="11" s="1"/>
  <c r="AE548" i="11"/>
  <c r="AF548" i="11" s="1"/>
  <c r="AE505" i="11"/>
  <c r="AF505" i="11" s="1"/>
  <c r="AE506" i="11"/>
  <c r="AF506" i="11" s="1"/>
  <c r="AE507" i="11"/>
  <c r="AF507" i="11" s="1"/>
  <c r="AE508" i="11"/>
  <c r="AF508" i="11" s="1"/>
  <c r="AE509" i="11"/>
  <c r="AF509" i="11" s="1"/>
  <c r="AE510" i="11"/>
  <c r="AF510" i="11" s="1"/>
  <c r="AE512" i="11"/>
  <c r="AF512" i="11" s="1"/>
  <c r="AE513" i="11"/>
  <c r="AF513" i="11" s="1"/>
  <c r="AE514" i="11"/>
  <c r="AF514" i="11" s="1"/>
  <c r="AE515" i="11"/>
  <c r="AF515" i="11" s="1"/>
  <c r="AE516" i="11"/>
  <c r="AF516" i="11" s="1"/>
  <c r="AE517" i="11"/>
  <c r="AF517" i="11" s="1"/>
  <c r="AE519" i="11"/>
  <c r="AF519" i="11" s="1"/>
  <c r="AE520" i="11"/>
  <c r="AF520" i="11" s="1"/>
  <c r="AE521" i="11"/>
  <c r="AF521" i="11" s="1"/>
  <c r="AE522" i="11"/>
  <c r="AF522" i="11" s="1"/>
  <c r="AE523" i="11"/>
  <c r="AF523" i="11" s="1"/>
  <c r="AE524" i="11"/>
  <c r="AF524" i="11" s="1"/>
  <c r="AE526" i="11"/>
  <c r="AF526" i="11" s="1"/>
  <c r="AE527" i="11"/>
  <c r="AF527" i="11" s="1"/>
  <c r="AE528" i="11"/>
  <c r="AF528" i="11" s="1"/>
  <c r="AE529" i="11"/>
  <c r="AF529" i="11" s="1"/>
  <c r="AE530" i="11"/>
  <c r="AF530" i="11" s="1"/>
  <c r="AE531" i="11"/>
  <c r="AF531" i="11" s="1"/>
  <c r="AE533" i="11"/>
  <c r="AF533" i="11" s="1"/>
  <c r="AE534" i="11"/>
  <c r="AF534" i="11" s="1"/>
  <c r="AE535" i="11"/>
  <c r="AF535" i="11" s="1"/>
  <c r="AE536" i="11"/>
  <c r="AF536" i="11" s="1"/>
  <c r="AE537" i="11"/>
  <c r="AF537" i="11" s="1"/>
  <c r="AE538" i="11"/>
  <c r="AF538" i="11" s="1"/>
  <c r="AE540" i="11"/>
  <c r="AF540" i="11" s="1"/>
  <c r="AE541" i="11"/>
  <c r="AF541" i="11" s="1"/>
  <c r="AE542" i="11"/>
  <c r="AF542" i="11" s="1"/>
  <c r="AE543" i="11"/>
  <c r="AF543" i="11" s="1"/>
  <c r="AE544" i="11"/>
  <c r="AF544" i="11" s="1"/>
  <c r="AE545" i="11"/>
  <c r="AF545" i="11" s="1"/>
  <c r="AE503" i="11"/>
  <c r="AF503" i="11" s="1"/>
  <c r="AE502" i="11"/>
  <c r="AF502" i="11" s="1"/>
  <c r="AE501" i="11"/>
  <c r="AF501" i="11" s="1"/>
  <c r="AE500" i="11"/>
  <c r="AF500" i="11" s="1"/>
  <c r="AE499" i="11"/>
  <c r="AF499" i="11" s="1"/>
  <c r="AE498" i="11"/>
  <c r="AF498" i="11" s="1"/>
  <c r="AE469" i="11"/>
  <c r="AF469" i="11" s="1"/>
  <c r="AE470" i="11"/>
  <c r="AF470" i="11" s="1"/>
  <c r="AE471" i="11"/>
  <c r="AF471" i="11" s="1"/>
  <c r="AE472" i="11"/>
  <c r="AF472" i="11" s="1"/>
  <c r="AE473" i="11"/>
  <c r="AF473" i="11" s="1"/>
  <c r="AE474" i="11"/>
  <c r="AF474" i="11" s="1"/>
  <c r="AE476" i="11"/>
  <c r="AF476" i="11" s="1"/>
  <c r="AE477" i="11"/>
  <c r="AF477" i="11" s="1"/>
  <c r="AE478" i="11"/>
  <c r="AF478" i="11" s="1"/>
  <c r="AE479" i="11"/>
  <c r="AF479" i="11" s="1"/>
  <c r="AE480" i="11"/>
  <c r="AF480" i="11" s="1"/>
  <c r="AE481" i="11"/>
  <c r="AF481" i="11" s="1"/>
  <c r="AE483" i="11"/>
  <c r="AF483" i="11" s="1"/>
  <c r="AE484" i="11"/>
  <c r="AF484" i="11" s="1"/>
  <c r="AE485" i="11"/>
  <c r="AF485" i="11" s="1"/>
  <c r="AE486" i="11"/>
  <c r="AF486" i="11" s="1"/>
  <c r="AE487" i="11"/>
  <c r="AF487" i="11" s="1"/>
  <c r="AE488" i="11"/>
  <c r="AF488" i="11" s="1"/>
  <c r="AE490" i="11"/>
  <c r="AF490" i="11" s="1"/>
  <c r="AE491" i="11"/>
  <c r="AF491" i="11" s="1"/>
  <c r="AE492" i="11"/>
  <c r="AF492" i="11" s="1"/>
  <c r="AE493" i="11"/>
  <c r="AF493" i="11" s="1"/>
  <c r="AE494" i="11"/>
  <c r="AF494" i="11" s="1"/>
  <c r="AE495" i="11"/>
  <c r="AF495" i="11" s="1"/>
  <c r="AE467" i="11"/>
  <c r="AF467" i="11" s="1"/>
  <c r="AE466" i="11"/>
  <c r="AF466" i="11" s="1"/>
  <c r="AE465" i="11"/>
  <c r="AF465" i="11" s="1"/>
  <c r="AE464" i="11"/>
  <c r="AF464" i="11" s="1"/>
  <c r="AE463" i="11"/>
  <c r="AF463" i="11" s="1"/>
  <c r="AE462" i="11"/>
  <c r="AF462" i="11" s="1"/>
  <c r="AE272" i="11"/>
  <c r="AF272" i="11" s="1"/>
  <c r="AE273" i="11"/>
  <c r="AF273" i="11" s="1"/>
  <c r="AE274" i="11"/>
  <c r="AF274" i="11" s="1"/>
  <c r="AE275" i="11"/>
  <c r="AF275" i="11" s="1"/>
  <c r="AE276" i="11"/>
  <c r="AF276" i="11" s="1"/>
  <c r="AE277" i="11"/>
  <c r="AF277" i="11" s="1"/>
  <c r="AE279" i="11"/>
  <c r="AF279" i="11" s="1"/>
  <c r="AE280" i="11"/>
  <c r="AF280" i="11" s="1"/>
  <c r="AE281" i="11"/>
  <c r="AF281" i="11" s="1"/>
  <c r="AE282" i="11"/>
  <c r="AF282" i="11" s="1"/>
  <c r="AE283" i="11"/>
  <c r="AF283" i="11" s="1"/>
  <c r="AE284" i="11"/>
  <c r="AF284" i="11" s="1"/>
  <c r="AE286" i="11"/>
  <c r="AF286" i="11" s="1"/>
  <c r="AE287" i="11"/>
  <c r="AF287" i="11" s="1"/>
  <c r="AE288" i="11"/>
  <c r="AF288" i="11" s="1"/>
  <c r="AE289" i="11"/>
  <c r="AF289" i="11" s="1"/>
  <c r="AE290" i="11"/>
  <c r="AF290" i="11" s="1"/>
  <c r="AE291" i="11"/>
  <c r="AF291" i="11" s="1"/>
  <c r="AE293" i="11"/>
  <c r="AF293" i="11" s="1"/>
  <c r="AE294" i="11"/>
  <c r="AF294" i="11" s="1"/>
  <c r="AE295" i="11"/>
  <c r="AF295" i="11" s="1"/>
  <c r="AE296" i="11"/>
  <c r="AF296" i="11" s="1"/>
  <c r="AE297" i="11"/>
  <c r="AF297" i="11" s="1"/>
  <c r="AE298" i="11"/>
  <c r="AF298" i="11" s="1"/>
  <c r="AE300" i="11"/>
  <c r="AF300" i="11" s="1"/>
  <c r="AE301" i="11"/>
  <c r="AF301" i="11" s="1"/>
  <c r="AE302" i="11"/>
  <c r="AF302" i="11" s="1"/>
  <c r="AE303" i="11"/>
  <c r="AF303" i="11" s="1"/>
  <c r="AE304" i="11"/>
  <c r="AF304" i="11" s="1"/>
  <c r="AE305" i="11"/>
  <c r="AF305" i="11" s="1"/>
  <c r="AE307" i="11"/>
  <c r="AF307" i="11" s="1"/>
  <c r="AE308" i="11"/>
  <c r="AF308" i="11" s="1"/>
  <c r="AE309" i="11"/>
  <c r="AF309" i="11" s="1"/>
  <c r="AE310" i="11"/>
  <c r="AF310" i="11" s="1"/>
  <c r="AE311" i="11"/>
  <c r="AF311" i="11" s="1"/>
  <c r="AE312" i="11"/>
  <c r="AF312" i="11" s="1"/>
  <c r="AE314" i="11"/>
  <c r="AF314" i="11" s="1"/>
  <c r="AE315" i="11"/>
  <c r="AF315" i="11" s="1"/>
  <c r="AE316" i="11"/>
  <c r="AF316" i="11" s="1"/>
  <c r="AE317" i="11"/>
  <c r="AF317" i="11" s="1"/>
  <c r="AE318" i="11"/>
  <c r="AF318" i="11" s="1"/>
  <c r="AE319" i="11"/>
  <c r="AF319" i="11" s="1"/>
  <c r="AE321" i="11"/>
  <c r="AF321" i="11" s="1"/>
  <c r="AE322" i="11"/>
  <c r="AF322" i="11" s="1"/>
  <c r="AE323" i="11"/>
  <c r="AF323" i="11" s="1"/>
  <c r="AE324" i="11"/>
  <c r="AF324" i="11" s="1"/>
  <c r="AE325" i="11"/>
  <c r="AF325" i="11" s="1"/>
  <c r="AE326" i="11"/>
  <c r="AF326" i="11" s="1"/>
  <c r="AE328" i="11"/>
  <c r="AF328" i="11" s="1"/>
  <c r="AE329" i="11"/>
  <c r="AF329" i="11" s="1"/>
  <c r="AE330" i="11"/>
  <c r="AF330" i="11" s="1"/>
  <c r="AE331" i="11"/>
  <c r="AF331" i="11" s="1"/>
  <c r="AE332" i="11"/>
  <c r="AF332" i="11" s="1"/>
  <c r="AE333" i="11"/>
  <c r="AF333" i="11" s="1"/>
  <c r="AE335" i="11"/>
  <c r="AF335" i="11" s="1"/>
  <c r="AE336" i="11"/>
  <c r="AF336" i="11" s="1"/>
  <c r="AE337" i="11"/>
  <c r="AF337" i="11" s="1"/>
  <c r="AE338" i="11"/>
  <c r="AF338" i="11" s="1"/>
  <c r="AE339" i="11"/>
  <c r="AF339" i="11" s="1"/>
  <c r="AE340" i="11"/>
  <c r="AF340" i="11" s="1"/>
  <c r="AE342" i="11"/>
  <c r="AF342" i="11" s="1"/>
  <c r="AE343" i="11"/>
  <c r="AF343" i="11" s="1"/>
  <c r="AE344" i="11"/>
  <c r="AF344" i="11" s="1"/>
  <c r="AE345" i="11"/>
  <c r="AF345" i="11" s="1"/>
  <c r="AE346" i="11"/>
  <c r="AF346" i="11" s="1"/>
  <c r="AE347" i="11"/>
  <c r="AF347" i="11" s="1"/>
  <c r="AE349" i="11"/>
  <c r="AF349" i="11" s="1"/>
  <c r="AE350" i="11"/>
  <c r="AF350" i="11" s="1"/>
  <c r="AE351" i="11"/>
  <c r="AF351" i="11" s="1"/>
  <c r="AE352" i="11"/>
  <c r="AF352" i="11" s="1"/>
  <c r="AE353" i="11"/>
  <c r="AF353" i="11" s="1"/>
  <c r="AE354" i="11"/>
  <c r="AF354" i="11" s="1"/>
  <c r="AE356" i="11"/>
  <c r="AF356" i="11" s="1"/>
  <c r="AE357" i="11"/>
  <c r="AF357" i="11" s="1"/>
  <c r="AE358" i="11"/>
  <c r="AF358" i="11" s="1"/>
  <c r="AE359" i="11"/>
  <c r="AF359" i="11" s="1"/>
  <c r="AE360" i="11"/>
  <c r="AF360" i="11" s="1"/>
  <c r="AE361" i="11"/>
  <c r="AF361" i="11" s="1"/>
  <c r="AE363" i="11"/>
  <c r="AF363" i="11" s="1"/>
  <c r="AE364" i="11"/>
  <c r="AF364" i="11" s="1"/>
  <c r="AE365" i="11"/>
  <c r="AF365" i="11" s="1"/>
  <c r="AE366" i="11"/>
  <c r="AF366" i="11" s="1"/>
  <c r="AE367" i="11"/>
  <c r="AF367" i="11" s="1"/>
  <c r="AE368" i="11"/>
  <c r="AF368" i="11" s="1"/>
  <c r="AE370" i="11"/>
  <c r="AF370" i="11" s="1"/>
  <c r="AE371" i="11"/>
  <c r="AF371" i="11" s="1"/>
  <c r="AE372" i="11"/>
  <c r="AF372" i="11" s="1"/>
  <c r="AE373" i="11"/>
  <c r="AF373" i="11" s="1"/>
  <c r="AE374" i="11"/>
  <c r="AF374" i="11" s="1"/>
  <c r="AE375" i="11"/>
  <c r="AF375" i="11" s="1"/>
  <c r="AE377" i="11"/>
  <c r="AF377" i="11" s="1"/>
  <c r="AE378" i="11"/>
  <c r="AF378" i="11" s="1"/>
  <c r="AE379" i="11"/>
  <c r="AF379" i="11" s="1"/>
  <c r="AE380" i="11"/>
  <c r="AF380" i="11" s="1"/>
  <c r="AE381" i="11"/>
  <c r="AF381" i="11" s="1"/>
  <c r="AE382" i="11"/>
  <c r="AF382" i="11" s="1"/>
  <c r="AE384" i="11"/>
  <c r="AF384" i="11" s="1"/>
  <c r="AE385" i="11"/>
  <c r="AF385" i="11" s="1"/>
  <c r="AE386" i="11"/>
  <c r="AF386" i="11" s="1"/>
  <c r="AE387" i="11"/>
  <c r="AF387" i="11" s="1"/>
  <c r="AE388" i="11"/>
  <c r="AF388" i="11" s="1"/>
  <c r="AE389" i="11"/>
  <c r="AF389" i="11" s="1"/>
  <c r="AE391" i="11"/>
  <c r="AF391" i="11" s="1"/>
  <c r="AE392" i="11"/>
  <c r="AF392" i="11" s="1"/>
  <c r="AE393" i="11"/>
  <c r="AF393" i="11" s="1"/>
  <c r="AE394" i="11"/>
  <c r="AF394" i="11" s="1"/>
  <c r="AE395" i="11"/>
  <c r="AF395" i="11" s="1"/>
  <c r="AE396" i="11"/>
  <c r="AF396" i="11" s="1"/>
  <c r="AE398" i="11"/>
  <c r="AF398" i="11" s="1"/>
  <c r="AE399" i="11"/>
  <c r="AF399" i="11" s="1"/>
  <c r="AE400" i="11"/>
  <c r="AF400" i="11" s="1"/>
  <c r="AE401" i="11"/>
  <c r="AF401" i="11" s="1"/>
  <c r="AE402" i="11"/>
  <c r="AF402" i="11" s="1"/>
  <c r="AE403" i="11"/>
  <c r="AF403" i="11" s="1"/>
  <c r="AE405" i="11"/>
  <c r="AF405" i="11" s="1"/>
  <c r="AE406" i="11"/>
  <c r="AF406" i="11" s="1"/>
  <c r="AE407" i="11"/>
  <c r="AF407" i="11" s="1"/>
  <c r="AE408" i="11"/>
  <c r="AF408" i="11" s="1"/>
  <c r="AE409" i="11"/>
  <c r="AF409" i="11" s="1"/>
  <c r="AE410" i="11"/>
  <c r="AF410" i="11" s="1"/>
  <c r="AE412" i="11"/>
  <c r="AF412" i="11" s="1"/>
  <c r="AE413" i="11"/>
  <c r="AF413" i="11" s="1"/>
  <c r="AE414" i="11"/>
  <c r="AF414" i="11" s="1"/>
  <c r="AE415" i="11"/>
  <c r="AF415" i="11" s="1"/>
  <c r="AE416" i="11"/>
  <c r="AF416" i="11" s="1"/>
  <c r="AE417" i="11"/>
  <c r="AF417" i="11" s="1"/>
  <c r="AE419" i="11"/>
  <c r="AF419" i="11" s="1"/>
  <c r="AE420" i="11"/>
  <c r="AF420" i="11" s="1"/>
  <c r="AE421" i="11"/>
  <c r="AF421" i="11" s="1"/>
  <c r="AE422" i="11"/>
  <c r="AF422" i="11" s="1"/>
  <c r="AE423" i="11"/>
  <c r="AF423" i="11" s="1"/>
  <c r="AE424" i="11"/>
  <c r="AF424" i="11" s="1"/>
  <c r="AE426" i="11"/>
  <c r="AF426" i="11" s="1"/>
  <c r="AE427" i="11"/>
  <c r="AF427" i="11" s="1"/>
  <c r="AE428" i="11"/>
  <c r="AF428" i="11" s="1"/>
  <c r="AE429" i="11"/>
  <c r="AF429" i="11" s="1"/>
  <c r="AE430" i="11"/>
  <c r="AF430" i="11" s="1"/>
  <c r="AE431" i="11"/>
  <c r="AF431" i="11" s="1"/>
  <c r="AE433" i="11"/>
  <c r="AF433" i="11" s="1"/>
  <c r="AE434" i="11"/>
  <c r="AF434" i="11" s="1"/>
  <c r="AE435" i="11"/>
  <c r="AF435" i="11" s="1"/>
  <c r="AE436" i="11"/>
  <c r="AF436" i="11" s="1"/>
  <c r="AE437" i="11"/>
  <c r="AF437" i="11" s="1"/>
  <c r="AE438" i="11"/>
  <c r="AF438" i="11" s="1"/>
  <c r="AE440" i="11"/>
  <c r="AF440" i="11" s="1"/>
  <c r="AE441" i="11"/>
  <c r="AF441" i="11" s="1"/>
  <c r="AE442" i="11"/>
  <c r="AF442" i="11" s="1"/>
  <c r="AE443" i="11"/>
  <c r="AF443" i="11" s="1"/>
  <c r="AE444" i="11"/>
  <c r="AF444" i="11" s="1"/>
  <c r="AE445" i="11"/>
  <c r="AF445" i="11" s="1"/>
  <c r="AE447" i="11"/>
  <c r="AF447" i="11" s="1"/>
  <c r="AE448" i="11"/>
  <c r="AF448" i="11" s="1"/>
  <c r="AE449" i="11"/>
  <c r="AF449" i="11" s="1"/>
  <c r="AE450" i="11"/>
  <c r="AF450" i="11" s="1"/>
  <c r="AE451" i="11"/>
  <c r="AF451" i="11" s="1"/>
  <c r="AE452" i="11"/>
  <c r="AF452" i="11" s="1"/>
  <c r="AE454" i="11"/>
  <c r="AF454" i="11" s="1"/>
  <c r="AE455" i="11"/>
  <c r="AF455" i="11" s="1"/>
  <c r="AE456" i="11"/>
  <c r="AF456" i="11" s="1"/>
  <c r="AE457" i="11"/>
  <c r="AF457" i="11" s="1"/>
  <c r="AE458" i="11"/>
  <c r="AF458" i="11" s="1"/>
  <c r="AE459" i="11"/>
  <c r="AF459" i="11" s="1"/>
  <c r="AE270" i="11"/>
  <c r="AF270" i="11" s="1"/>
  <c r="AE269" i="11"/>
  <c r="AF269" i="11" s="1"/>
  <c r="AE268" i="11"/>
  <c r="AF268" i="11" s="1"/>
  <c r="AE267" i="11"/>
  <c r="AF267" i="11" s="1"/>
  <c r="AE266" i="11"/>
  <c r="AF266" i="11" s="1"/>
  <c r="AE265" i="11"/>
  <c r="AF265" i="11" s="1"/>
  <c r="AE173" i="11"/>
  <c r="AF173" i="11" s="1"/>
  <c r="AE174" i="11"/>
  <c r="AF174" i="11" s="1"/>
  <c r="AE175" i="11"/>
  <c r="AF175" i="11" s="1"/>
  <c r="AE176" i="11"/>
  <c r="AF176" i="11" s="1"/>
  <c r="AE177" i="11"/>
  <c r="AF177" i="11" s="1"/>
  <c r="AE178" i="11"/>
  <c r="AF178" i="11" s="1"/>
  <c r="AE180" i="11"/>
  <c r="AF180" i="11" s="1"/>
  <c r="AE181" i="11"/>
  <c r="AF181" i="11" s="1"/>
  <c r="AE182" i="11"/>
  <c r="AF182" i="11" s="1"/>
  <c r="AE183" i="11"/>
  <c r="AF183" i="11" s="1"/>
  <c r="AE184" i="11"/>
  <c r="AF184" i="11" s="1"/>
  <c r="AE185" i="11"/>
  <c r="AF185" i="11" s="1"/>
  <c r="AE187" i="11"/>
  <c r="AF187" i="11" s="1"/>
  <c r="AE188" i="11"/>
  <c r="AF188" i="11" s="1"/>
  <c r="AE189" i="11"/>
  <c r="AF189" i="11" s="1"/>
  <c r="AE190" i="11"/>
  <c r="AF190" i="11" s="1"/>
  <c r="AE191" i="11"/>
  <c r="AF191" i="11" s="1"/>
  <c r="AE192" i="11"/>
  <c r="AF192" i="11" s="1"/>
  <c r="AE194" i="11"/>
  <c r="AF194" i="11" s="1"/>
  <c r="AE195" i="11"/>
  <c r="AF195" i="11" s="1"/>
  <c r="AE196" i="11"/>
  <c r="AF196" i="11" s="1"/>
  <c r="AE197" i="11"/>
  <c r="AF197" i="11" s="1"/>
  <c r="AE198" i="11"/>
  <c r="AF198" i="11" s="1"/>
  <c r="AE199" i="11"/>
  <c r="AF199" i="11" s="1"/>
  <c r="AE201" i="11"/>
  <c r="AF201" i="11" s="1"/>
  <c r="AE202" i="11"/>
  <c r="AF202" i="11" s="1"/>
  <c r="AE203" i="11"/>
  <c r="AF203" i="11" s="1"/>
  <c r="AE204" i="11"/>
  <c r="AF204" i="11" s="1"/>
  <c r="AE205" i="11"/>
  <c r="AF205" i="11" s="1"/>
  <c r="AE206" i="11"/>
  <c r="AF206" i="11" s="1"/>
  <c r="AE208" i="11"/>
  <c r="AF208" i="11" s="1"/>
  <c r="AE209" i="11"/>
  <c r="AF209" i="11" s="1"/>
  <c r="AE210" i="11"/>
  <c r="AF210" i="11" s="1"/>
  <c r="AE211" i="11"/>
  <c r="AF211" i="11" s="1"/>
  <c r="AE212" i="11"/>
  <c r="AF212" i="11" s="1"/>
  <c r="AE213" i="11"/>
  <c r="AF213" i="11" s="1"/>
  <c r="AE215" i="11"/>
  <c r="AF215" i="11" s="1"/>
  <c r="AE216" i="11"/>
  <c r="AF216" i="11" s="1"/>
  <c r="AE217" i="11"/>
  <c r="AF217" i="11" s="1"/>
  <c r="AE218" i="11"/>
  <c r="AF218" i="11" s="1"/>
  <c r="AE219" i="11"/>
  <c r="AF219" i="11" s="1"/>
  <c r="AE220" i="11"/>
  <c r="AF220" i="11" s="1"/>
  <c r="AE222" i="11"/>
  <c r="AF222" i="11" s="1"/>
  <c r="AE223" i="11"/>
  <c r="AF223" i="11" s="1"/>
  <c r="AE224" i="11"/>
  <c r="AF224" i="11" s="1"/>
  <c r="AE225" i="11"/>
  <c r="AF225" i="11" s="1"/>
  <c r="AE226" i="11"/>
  <c r="AF226" i="11" s="1"/>
  <c r="AE227" i="11"/>
  <c r="AF227" i="11" s="1"/>
  <c r="AE229" i="11"/>
  <c r="AF229" i="11" s="1"/>
  <c r="AE230" i="11"/>
  <c r="AF230" i="11" s="1"/>
  <c r="AE231" i="11"/>
  <c r="AF231" i="11" s="1"/>
  <c r="AE232" i="11"/>
  <c r="AF232" i="11" s="1"/>
  <c r="AE233" i="11"/>
  <c r="AF233" i="11" s="1"/>
  <c r="AE234" i="11"/>
  <c r="AF234" i="11" s="1"/>
  <c r="AE236" i="11"/>
  <c r="AF236" i="11" s="1"/>
  <c r="AE237" i="11"/>
  <c r="AF237" i="11" s="1"/>
  <c r="AE238" i="11"/>
  <c r="AF238" i="11" s="1"/>
  <c r="AE239" i="11"/>
  <c r="AF239" i="11" s="1"/>
  <c r="AE240" i="11"/>
  <c r="AF240" i="11" s="1"/>
  <c r="AE241" i="11"/>
  <c r="AF241" i="11" s="1"/>
  <c r="AE243" i="11"/>
  <c r="AF243" i="11" s="1"/>
  <c r="AE244" i="11"/>
  <c r="AF244" i="11" s="1"/>
  <c r="AE245" i="11"/>
  <c r="AF245" i="11" s="1"/>
  <c r="AE246" i="11"/>
  <c r="AF246" i="11" s="1"/>
  <c r="AE247" i="11"/>
  <c r="AF247" i="11" s="1"/>
  <c r="AE248" i="11"/>
  <c r="AF248" i="11" s="1"/>
  <c r="AE250" i="11"/>
  <c r="AF250" i="11" s="1"/>
  <c r="AE251" i="11"/>
  <c r="AF251" i="11" s="1"/>
  <c r="AE252" i="11"/>
  <c r="AF252" i="11" s="1"/>
  <c r="AE253" i="11"/>
  <c r="AF253" i="11" s="1"/>
  <c r="AE254" i="11"/>
  <c r="AF254" i="11" s="1"/>
  <c r="AE255" i="11"/>
  <c r="AF255" i="11" s="1"/>
  <c r="AE257" i="11"/>
  <c r="AF257" i="11" s="1"/>
  <c r="AE258" i="11"/>
  <c r="AF258" i="11" s="1"/>
  <c r="AE259" i="11"/>
  <c r="AF259" i="11" s="1"/>
  <c r="AE260" i="11"/>
  <c r="AF260" i="11" s="1"/>
  <c r="AE261" i="11"/>
  <c r="AF261" i="11" s="1"/>
  <c r="AE262" i="11"/>
  <c r="AF262" i="11" s="1"/>
  <c r="AE171" i="11"/>
  <c r="AF171" i="11" s="1"/>
  <c r="AE170" i="11"/>
  <c r="AF170" i="11" s="1"/>
  <c r="AE169" i="11"/>
  <c r="AF169" i="11" s="1"/>
  <c r="AE168" i="11"/>
  <c r="AF168" i="11" s="1"/>
  <c r="AE167" i="11"/>
  <c r="AF167" i="11" s="1"/>
  <c r="AE166" i="11"/>
  <c r="AF166" i="11" s="1"/>
  <c r="AE102" i="11"/>
  <c r="AF102" i="11" s="1"/>
  <c r="AE103" i="11"/>
  <c r="AF103" i="11" s="1"/>
  <c r="AE104" i="11"/>
  <c r="AF104" i="11" s="1"/>
  <c r="AE105" i="11"/>
  <c r="AF105" i="11" s="1"/>
  <c r="AE106" i="11"/>
  <c r="AF106" i="11" s="1"/>
  <c r="AE107" i="11"/>
  <c r="AF107" i="11" s="1"/>
  <c r="AE109" i="11"/>
  <c r="AF109" i="11" s="1"/>
  <c r="AE110" i="11"/>
  <c r="AF110" i="11" s="1"/>
  <c r="AE111" i="11"/>
  <c r="AF111" i="11" s="1"/>
  <c r="AE112" i="11"/>
  <c r="AF112" i="11" s="1"/>
  <c r="AE113" i="11"/>
  <c r="AF113" i="11" s="1"/>
  <c r="AE114" i="11"/>
  <c r="AF114" i="11" s="1"/>
  <c r="AE116" i="11"/>
  <c r="AF116" i="11" s="1"/>
  <c r="AE117" i="11"/>
  <c r="AF117" i="11" s="1"/>
  <c r="AE118" i="11"/>
  <c r="AF118" i="11" s="1"/>
  <c r="AE119" i="11"/>
  <c r="AF119" i="11" s="1"/>
  <c r="AE120" i="11"/>
  <c r="AF120" i="11" s="1"/>
  <c r="AE121" i="11"/>
  <c r="AF121" i="11" s="1"/>
  <c r="AE123" i="11"/>
  <c r="AF123" i="11" s="1"/>
  <c r="AE124" i="11"/>
  <c r="AF124" i="11" s="1"/>
  <c r="AE125" i="11"/>
  <c r="AF125" i="11" s="1"/>
  <c r="AE126" i="11"/>
  <c r="AF126" i="11" s="1"/>
  <c r="AE127" i="11"/>
  <c r="AF127" i="11" s="1"/>
  <c r="AE128" i="11"/>
  <c r="AF128" i="11" s="1"/>
  <c r="AE130" i="11"/>
  <c r="AF130" i="11" s="1"/>
  <c r="AE131" i="11"/>
  <c r="AF131" i="11" s="1"/>
  <c r="AE132" i="11"/>
  <c r="AF132" i="11" s="1"/>
  <c r="AE133" i="11"/>
  <c r="AF133" i="11" s="1"/>
  <c r="AE134" i="11"/>
  <c r="AF134" i="11" s="1"/>
  <c r="AE135" i="11"/>
  <c r="AF135" i="11" s="1"/>
  <c r="AE137" i="11"/>
  <c r="AF137" i="11" s="1"/>
  <c r="AE138" i="11"/>
  <c r="AF138" i="11" s="1"/>
  <c r="AE139" i="11"/>
  <c r="AF139" i="11" s="1"/>
  <c r="AE140" i="11"/>
  <c r="AF140" i="11" s="1"/>
  <c r="AE141" i="11"/>
  <c r="AF141" i="11" s="1"/>
  <c r="AE142" i="11"/>
  <c r="AF142" i="11" s="1"/>
  <c r="AE144" i="11"/>
  <c r="AF144" i="11" s="1"/>
  <c r="AE145" i="11"/>
  <c r="AF145" i="11" s="1"/>
  <c r="AE146" i="11"/>
  <c r="AF146" i="11" s="1"/>
  <c r="AE147" i="11"/>
  <c r="AF147" i="11" s="1"/>
  <c r="AE148" i="11"/>
  <c r="AF148" i="11" s="1"/>
  <c r="AE149" i="11"/>
  <c r="AF149" i="11" s="1"/>
  <c r="AE151" i="11"/>
  <c r="AF151" i="11" s="1"/>
  <c r="AE152" i="11"/>
  <c r="AF152" i="11" s="1"/>
  <c r="AE153" i="11"/>
  <c r="AF153" i="11" s="1"/>
  <c r="AE154" i="11"/>
  <c r="AF154" i="11" s="1"/>
  <c r="AE155" i="11"/>
  <c r="AF155" i="11" s="1"/>
  <c r="AE156" i="11"/>
  <c r="AF156" i="11" s="1"/>
  <c r="AE158" i="11"/>
  <c r="AF158" i="11" s="1"/>
  <c r="AE159" i="11"/>
  <c r="AF159" i="11" s="1"/>
  <c r="AE160" i="11"/>
  <c r="AF160" i="11" s="1"/>
  <c r="AE161" i="11"/>
  <c r="AF161" i="11" s="1"/>
  <c r="AE162" i="11"/>
  <c r="AF162" i="11" s="1"/>
  <c r="AE163" i="11"/>
  <c r="AF163" i="11" s="1"/>
  <c r="AE96" i="11"/>
  <c r="AF96" i="11" s="1"/>
  <c r="AE97" i="11"/>
  <c r="AF97" i="11" s="1"/>
  <c r="AE98" i="11"/>
  <c r="AF98" i="11" s="1"/>
  <c r="AE99" i="11"/>
  <c r="AF99" i="11" s="1"/>
  <c r="AE100" i="11"/>
  <c r="AF100" i="11" s="1"/>
  <c r="AE95" i="11"/>
  <c r="AF95" i="11" s="1"/>
  <c r="AI93" i="11"/>
  <c r="AI94" i="11"/>
  <c r="AI95" i="11"/>
  <c r="AI96" i="11"/>
  <c r="AI97" i="11"/>
  <c r="AI98" i="11"/>
  <c r="AI99" i="11"/>
  <c r="AI100" i="11"/>
  <c r="AI101" i="11"/>
  <c r="AI102" i="11"/>
  <c r="AI103" i="11"/>
  <c r="AI104" i="11"/>
  <c r="AI105" i="11"/>
  <c r="AI106" i="11"/>
  <c r="AI107" i="11"/>
  <c r="AI108" i="11"/>
  <c r="AI109" i="11"/>
  <c r="AI110" i="11"/>
  <c r="AI111" i="11"/>
  <c r="AI112" i="11"/>
  <c r="AI113" i="11"/>
  <c r="AI114" i="11"/>
  <c r="AI115" i="11"/>
  <c r="AI116" i="11"/>
  <c r="AI117" i="11"/>
  <c r="AI118" i="11"/>
  <c r="AI119" i="11"/>
  <c r="AI120" i="11"/>
  <c r="AI121" i="11"/>
  <c r="AI122" i="11"/>
  <c r="AI123" i="11"/>
  <c r="AI124" i="11"/>
  <c r="AI125" i="11"/>
  <c r="AI126" i="11"/>
  <c r="AI127" i="11"/>
  <c r="AI128" i="11"/>
  <c r="AI129" i="11"/>
  <c r="AI130" i="11"/>
  <c r="AI131" i="11"/>
  <c r="AI132" i="11"/>
  <c r="AI133" i="11"/>
  <c r="AI134" i="11"/>
  <c r="AI135" i="11"/>
  <c r="AI136" i="11"/>
  <c r="AI137" i="11"/>
  <c r="AI138" i="11"/>
  <c r="AI139" i="11"/>
  <c r="AI140" i="11"/>
  <c r="AI141" i="11"/>
  <c r="AI142" i="11"/>
  <c r="AI143" i="11"/>
  <c r="AI144" i="11"/>
  <c r="AI145" i="11"/>
  <c r="AI146" i="11"/>
  <c r="AI147" i="11"/>
  <c r="AI148" i="11"/>
  <c r="AI149" i="11"/>
  <c r="AI150" i="11"/>
  <c r="AI151" i="11"/>
  <c r="AI152" i="11"/>
  <c r="AI153" i="11"/>
  <c r="AI154" i="11"/>
  <c r="AI155" i="11"/>
  <c r="AI156" i="11"/>
  <c r="AI157" i="11"/>
  <c r="AI158" i="11"/>
  <c r="AI159" i="11"/>
  <c r="AI160" i="11"/>
  <c r="AI161" i="11"/>
  <c r="AI162" i="11"/>
  <c r="AI163" i="11"/>
  <c r="AI164" i="11"/>
  <c r="AI165" i="11"/>
  <c r="AI166" i="11"/>
  <c r="AI167" i="11"/>
  <c r="AI168" i="11"/>
  <c r="AI169" i="11"/>
  <c r="AI170" i="11"/>
  <c r="AI171" i="11"/>
  <c r="AI172" i="11"/>
  <c r="AI173" i="11"/>
  <c r="AI174" i="11"/>
  <c r="AI175" i="11"/>
  <c r="AI176" i="11"/>
  <c r="AI177" i="11"/>
  <c r="AI178" i="11"/>
  <c r="AI179" i="11"/>
  <c r="AI180" i="11"/>
  <c r="AI181" i="11"/>
  <c r="AI182" i="11"/>
  <c r="AI183" i="11"/>
  <c r="AI184" i="11"/>
  <c r="AI185" i="11"/>
  <c r="AI186" i="11"/>
  <c r="AI187" i="11"/>
  <c r="AI188" i="11"/>
  <c r="AI189" i="11"/>
  <c r="AI190" i="11"/>
  <c r="AI191" i="11"/>
  <c r="AI192" i="11"/>
  <c r="AI193" i="11"/>
  <c r="AI194" i="11"/>
  <c r="AI195" i="11"/>
  <c r="AI196" i="11"/>
  <c r="AI197" i="11"/>
  <c r="AI198" i="11"/>
  <c r="AI199" i="11"/>
  <c r="AI200" i="11"/>
  <c r="AI201" i="11"/>
  <c r="AI202" i="11"/>
  <c r="AI203" i="11"/>
  <c r="AI204" i="11"/>
  <c r="AI205" i="11"/>
  <c r="AI206" i="11"/>
  <c r="AI207" i="11"/>
  <c r="AI208" i="11"/>
  <c r="AI209" i="11"/>
  <c r="AI210" i="11"/>
  <c r="AI211" i="11"/>
  <c r="AI212" i="11"/>
  <c r="AI213" i="11"/>
  <c r="AI214" i="11"/>
  <c r="AI215" i="11"/>
  <c r="AI216" i="11"/>
  <c r="AI217" i="11"/>
  <c r="AI218" i="11"/>
  <c r="AI219" i="11"/>
  <c r="AI220" i="11"/>
  <c r="AI221" i="11"/>
  <c r="AI222" i="11"/>
  <c r="AI223" i="11"/>
  <c r="AI224" i="11"/>
  <c r="AI225" i="11"/>
  <c r="AI226" i="11"/>
  <c r="AI227" i="11"/>
  <c r="AI228" i="11"/>
  <c r="AI229" i="11"/>
  <c r="AI230" i="11"/>
  <c r="AI231" i="11"/>
  <c r="AI232" i="11"/>
  <c r="AI233" i="11"/>
  <c r="AI234" i="11"/>
  <c r="AI235" i="11"/>
  <c r="AI236" i="11"/>
  <c r="AI237" i="11"/>
  <c r="AI238" i="11"/>
  <c r="AI239" i="11"/>
  <c r="AI240" i="11"/>
  <c r="AI241" i="11"/>
  <c r="AI242" i="11"/>
  <c r="AI243" i="11"/>
  <c r="AI244" i="11"/>
  <c r="AI245" i="11"/>
  <c r="AI246" i="11"/>
  <c r="AI247" i="11"/>
  <c r="AI248" i="11"/>
  <c r="AI249" i="11"/>
  <c r="AI250" i="11"/>
  <c r="AI251" i="11"/>
  <c r="AI252" i="11"/>
  <c r="AI253" i="11"/>
  <c r="AI254" i="11"/>
  <c r="AI255" i="11"/>
  <c r="AI256" i="11"/>
  <c r="AI257" i="11"/>
  <c r="AI258" i="11"/>
  <c r="AI259" i="11"/>
  <c r="AI260" i="11"/>
  <c r="AI261" i="11"/>
  <c r="AI262" i="11"/>
  <c r="AI263" i="11"/>
  <c r="AI264" i="11"/>
  <c r="AI265" i="11"/>
  <c r="AI266" i="11"/>
  <c r="AI267" i="11"/>
  <c r="AI268" i="11"/>
  <c r="AI269" i="11"/>
  <c r="AI270" i="11"/>
  <c r="AI271" i="11"/>
  <c r="AI272" i="11"/>
  <c r="AI273" i="11"/>
  <c r="AI274" i="11"/>
  <c r="AI275" i="11"/>
  <c r="AI276" i="11"/>
  <c r="AI277" i="11"/>
  <c r="AI278" i="11"/>
  <c r="AI279" i="11"/>
  <c r="AI280" i="11"/>
  <c r="AI281" i="11"/>
  <c r="AI282" i="11"/>
  <c r="AI283" i="11"/>
  <c r="AI284" i="11"/>
  <c r="AI285" i="11"/>
  <c r="AI286" i="11"/>
  <c r="AI287" i="11"/>
  <c r="AI288" i="11"/>
  <c r="AI289" i="11"/>
  <c r="AI290" i="11"/>
  <c r="AI291" i="11"/>
  <c r="AI292" i="11"/>
  <c r="AI293" i="11"/>
  <c r="AI294" i="11"/>
  <c r="AI295" i="11"/>
  <c r="AI296" i="11"/>
  <c r="AI297" i="11"/>
  <c r="AI298" i="11"/>
  <c r="AI299" i="11"/>
  <c r="AI300" i="11"/>
  <c r="AI301" i="11"/>
  <c r="AI302" i="11"/>
  <c r="AI303" i="11"/>
  <c r="AI304" i="11"/>
  <c r="AI305" i="11"/>
  <c r="AI306" i="11"/>
  <c r="AI307" i="11"/>
  <c r="AI308" i="11"/>
  <c r="AI309" i="11"/>
  <c r="AI310" i="11"/>
  <c r="AI311" i="11"/>
  <c r="AI312" i="11"/>
  <c r="AI313" i="11"/>
  <c r="AI314" i="11"/>
  <c r="AI315" i="11"/>
  <c r="AI316" i="11"/>
  <c r="AI317" i="11"/>
  <c r="AI318" i="11"/>
  <c r="AI319" i="11"/>
  <c r="AI320" i="11"/>
  <c r="AI321" i="11"/>
  <c r="AI322" i="11"/>
  <c r="AI323" i="11"/>
  <c r="AI324" i="11"/>
  <c r="AI325" i="11"/>
  <c r="AI326" i="11"/>
  <c r="AI327" i="11"/>
  <c r="AI328" i="11"/>
  <c r="AI329" i="11"/>
  <c r="AI330" i="11"/>
  <c r="AI331" i="11"/>
  <c r="AI332" i="11"/>
  <c r="AI333" i="11"/>
  <c r="AI334" i="11"/>
  <c r="AI335" i="11"/>
  <c r="AI336" i="11"/>
  <c r="AI337" i="11"/>
  <c r="AI338" i="11"/>
  <c r="AI339" i="11"/>
  <c r="AI340" i="11"/>
  <c r="AI341" i="11"/>
  <c r="AI342" i="11"/>
  <c r="AI343" i="11"/>
  <c r="AI344" i="11"/>
  <c r="AI345" i="11"/>
  <c r="AI346" i="11"/>
  <c r="AI347" i="11"/>
  <c r="AI348" i="11"/>
  <c r="AI349" i="11"/>
  <c r="AI350" i="11"/>
  <c r="AI351" i="11"/>
  <c r="AI352" i="11"/>
  <c r="AI353" i="11"/>
  <c r="AI354" i="11"/>
  <c r="AI355" i="11"/>
  <c r="AI356" i="11"/>
  <c r="AI357" i="11"/>
  <c r="AI358" i="11"/>
  <c r="AI359" i="11"/>
  <c r="AI360" i="11"/>
  <c r="AI361" i="11"/>
  <c r="AI362" i="11"/>
  <c r="AI363" i="11"/>
  <c r="AI364" i="11"/>
  <c r="AI365" i="11"/>
  <c r="AI366" i="11"/>
  <c r="AI367" i="11"/>
  <c r="AI368" i="11"/>
  <c r="AI369" i="11"/>
  <c r="AI370" i="11"/>
  <c r="AI371" i="11"/>
  <c r="AI372" i="11"/>
  <c r="AI373" i="11"/>
  <c r="AI374" i="11"/>
  <c r="AI375" i="11"/>
  <c r="AI376" i="11"/>
  <c r="AI377" i="11"/>
  <c r="AI378" i="11"/>
  <c r="AI379" i="11"/>
  <c r="AI380" i="11"/>
  <c r="AI381" i="11"/>
  <c r="AI382" i="11"/>
  <c r="AI383" i="11"/>
  <c r="AI384" i="11"/>
  <c r="AI385" i="11"/>
  <c r="AI386" i="11"/>
  <c r="AI387" i="11"/>
  <c r="AI388" i="11"/>
  <c r="AI389" i="11"/>
  <c r="AI390" i="11"/>
  <c r="AI391" i="11"/>
  <c r="AI392" i="11"/>
  <c r="AI393" i="11"/>
  <c r="AI394" i="11"/>
  <c r="AI395" i="11"/>
  <c r="AI396" i="11"/>
  <c r="AI397" i="11"/>
  <c r="AI398" i="11"/>
  <c r="AI399" i="11"/>
  <c r="AI400" i="11"/>
  <c r="AI401" i="11"/>
  <c r="AI402" i="11"/>
  <c r="AI403" i="11"/>
  <c r="AI404" i="11"/>
  <c r="AI405" i="11"/>
  <c r="AI406" i="11"/>
  <c r="AI407" i="11"/>
  <c r="AI408" i="11"/>
  <c r="AI409" i="11"/>
  <c r="AI410" i="11"/>
  <c r="AI411" i="11"/>
  <c r="AI412" i="11"/>
  <c r="AI413" i="11"/>
  <c r="AI414" i="11"/>
  <c r="AI415" i="11"/>
  <c r="AI416" i="11"/>
  <c r="AI417" i="11"/>
  <c r="AI418" i="11"/>
  <c r="AI419" i="11"/>
  <c r="AI420" i="11"/>
  <c r="AI421" i="11"/>
  <c r="AI422" i="11"/>
  <c r="AI423" i="11"/>
  <c r="AI424" i="11"/>
  <c r="AI425" i="11"/>
  <c r="AI426" i="11"/>
  <c r="AI427" i="11"/>
  <c r="AI428" i="11"/>
  <c r="AI429" i="11"/>
  <c r="AI430" i="11"/>
  <c r="AI431" i="11"/>
  <c r="AI432" i="11"/>
  <c r="AI433" i="11"/>
  <c r="AI434" i="11"/>
  <c r="AI435" i="11"/>
  <c r="AI436" i="11"/>
  <c r="AI437" i="11"/>
  <c r="AI438" i="11"/>
  <c r="AI439" i="11"/>
  <c r="AI440" i="11"/>
  <c r="AI441" i="11"/>
  <c r="AI442" i="11"/>
  <c r="AI443" i="11"/>
  <c r="AI444" i="11"/>
  <c r="AI445" i="11"/>
  <c r="AI446" i="11"/>
  <c r="AI447" i="11"/>
  <c r="AI448" i="11"/>
  <c r="AI449" i="11"/>
  <c r="AI450" i="11"/>
  <c r="AI451" i="11"/>
  <c r="AI452" i="11"/>
  <c r="AI453" i="11"/>
  <c r="AI454" i="11"/>
  <c r="AI455" i="11"/>
  <c r="AI456" i="11"/>
  <c r="AI457" i="11"/>
  <c r="AI458" i="11"/>
  <c r="AI459" i="11"/>
  <c r="AI460" i="11"/>
  <c r="AI461" i="11"/>
  <c r="AI462" i="11"/>
  <c r="AI463" i="11"/>
  <c r="AI464" i="11"/>
  <c r="AI465" i="11"/>
  <c r="AI466" i="11"/>
  <c r="AI467" i="11"/>
  <c r="AI468" i="11"/>
  <c r="AI469" i="11"/>
  <c r="AI470" i="11"/>
  <c r="AI471" i="11"/>
  <c r="AI472" i="11"/>
  <c r="AI473" i="11"/>
  <c r="AI474" i="11"/>
  <c r="AI475" i="11"/>
  <c r="AI476" i="11"/>
  <c r="AI477" i="11"/>
  <c r="AI478" i="11"/>
  <c r="AI479" i="11"/>
  <c r="AI480" i="11"/>
  <c r="AI481" i="11"/>
  <c r="AI482" i="11"/>
  <c r="AI483" i="11"/>
  <c r="AI484" i="11"/>
  <c r="AI485" i="11"/>
  <c r="AI486" i="11"/>
  <c r="AI487" i="11"/>
  <c r="AI488" i="11"/>
  <c r="AI489" i="11"/>
  <c r="AI490" i="11"/>
  <c r="AI491" i="11"/>
  <c r="AI492" i="11"/>
  <c r="AI493" i="11"/>
  <c r="AI494" i="11"/>
  <c r="AI495" i="11"/>
  <c r="AI496" i="11"/>
  <c r="AI497" i="11"/>
  <c r="AI498" i="11"/>
  <c r="AI499" i="11"/>
  <c r="AI500" i="11"/>
  <c r="AI501" i="11"/>
  <c r="AI502" i="11"/>
  <c r="AI503" i="11"/>
  <c r="AI504" i="11"/>
  <c r="AI505" i="11"/>
  <c r="AI506" i="11"/>
  <c r="AI507" i="11"/>
  <c r="AI508" i="11"/>
  <c r="AI509" i="11"/>
  <c r="AI510" i="11"/>
  <c r="AI511" i="11"/>
  <c r="AI512" i="11"/>
  <c r="AI513" i="11"/>
  <c r="AI514" i="11"/>
  <c r="AI515" i="11"/>
  <c r="AI516" i="11"/>
  <c r="AI517" i="11"/>
  <c r="AI518" i="11"/>
  <c r="AI519" i="11"/>
  <c r="AI520" i="11"/>
  <c r="AI521" i="11"/>
  <c r="AI522" i="11"/>
  <c r="AI523" i="11"/>
  <c r="AI524" i="11"/>
  <c r="AI525" i="11"/>
  <c r="AI526" i="11"/>
  <c r="AI527" i="11"/>
  <c r="AI528" i="11"/>
  <c r="AI529" i="11"/>
  <c r="AI530" i="11"/>
  <c r="AI531" i="11"/>
  <c r="AI532" i="11"/>
  <c r="AI533" i="11"/>
  <c r="AI534" i="11"/>
  <c r="AI535" i="11"/>
  <c r="AI536" i="11"/>
  <c r="AI537" i="11"/>
  <c r="AI538" i="11"/>
  <c r="AI539" i="11"/>
  <c r="AI540" i="11"/>
  <c r="AI541" i="11"/>
  <c r="AI542" i="11"/>
  <c r="AI543" i="11"/>
  <c r="AI544" i="11"/>
  <c r="AI545" i="11"/>
  <c r="AI546" i="11"/>
  <c r="AI547" i="11"/>
  <c r="AI548" i="11"/>
  <c r="AI549" i="11"/>
  <c r="AI550" i="11"/>
  <c r="AI551" i="11"/>
  <c r="AI552" i="11"/>
  <c r="AI553" i="11"/>
  <c r="AI554" i="11"/>
  <c r="AI555" i="11"/>
  <c r="AI556" i="11"/>
  <c r="AI557" i="11"/>
  <c r="AI558" i="11"/>
  <c r="AI559" i="11"/>
  <c r="AI560" i="11"/>
  <c r="AI561" i="11"/>
  <c r="AI562" i="11"/>
  <c r="AI563" i="11"/>
  <c r="AI564" i="11"/>
  <c r="AI565" i="11"/>
  <c r="AI566" i="11"/>
  <c r="AI567" i="11"/>
  <c r="AI568" i="11"/>
  <c r="AI569" i="11"/>
  <c r="AI570" i="11"/>
  <c r="AI571" i="11"/>
  <c r="AI572" i="11"/>
  <c r="AI573" i="11"/>
  <c r="AI574" i="11"/>
  <c r="AI575" i="11"/>
  <c r="AI576" i="11"/>
  <c r="AI577" i="11"/>
  <c r="AI578" i="11"/>
  <c r="AI579" i="11"/>
  <c r="AI580" i="11"/>
  <c r="AI581" i="11"/>
  <c r="AI582" i="11"/>
  <c r="AI583" i="11"/>
  <c r="AI584" i="11"/>
  <c r="AI585" i="11"/>
  <c r="AI586" i="11"/>
  <c r="AI587" i="11"/>
  <c r="AI588" i="11"/>
  <c r="AI589" i="11"/>
  <c r="AI590" i="11"/>
  <c r="AI591" i="11"/>
  <c r="AI592" i="11"/>
  <c r="AI593" i="11"/>
  <c r="AI594" i="11"/>
  <c r="AI595" i="11"/>
  <c r="AI596" i="11"/>
  <c r="AI597" i="11"/>
  <c r="AI598" i="11"/>
  <c r="AI599" i="11"/>
  <c r="AI600" i="11"/>
  <c r="AI601" i="11"/>
  <c r="AI602" i="11"/>
  <c r="AI603" i="11"/>
  <c r="AI604" i="11"/>
  <c r="AI605" i="11"/>
  <c r="AI606" i="11"/>
  <c r="AI607" i="11"/>
  <c r="AI608" i="11"/>
  <c r="AI609" i="11"/>
  <c r="AI610" i="11"/>
  <c r="AI611" i="11"/>
  <c r="AI612" i="11"/>
  <c r="AI613" i="11"/>
  <c r="AI614" i="11"/>
  <c r="AI615" i="11"/>
  <c r="AI616" i="11"/>
  <c r="AI617" i="11"/>
  <c r="AI618" i="11"/>
  <c r="AI619" i="11"/>
  <c r="AI620" i="11"/>
  <c r="AI621" i="11"/>
  <c r="AI622" i="11"/>
  <c r="AI623" i="11"/>
  <c r="AI624" i="11"/>
  <c r="AI625" i="11"/>
  <c r="AI626" i="11"/>
  <c r="AI627" i="11"/>
  <c r="AI628" i="11"/>
  <c r="AI629" i="11"/>
  <c r="AI630" i="11"/>
  <c r="AI631" i="11"/>
  <c r="AI632" i="11"/>
  <c r="AI633" i="11"/>
  <c r="AI634" i="11"/>
  <c r="AI635" i="11"/>
  <c r="AI636" i="11"/>
  <c r="AI637" i="11"/>
  <c r="AI638" i="11"/>
  <c r="AI639" i="11"/>
  <c r="AI640" i="11"/>
  <c r="AI641" i="11"/>
  <c r="AI642" i="11"/>
  <c r="AI643" i="11"/>
  <c r="AI644" i="11"/>
  <c r="AI645" i="11"/>
  <c r="AI646" i="11"/>
  <c r="AI647" i="11"/>
  <c r="AI648" i="11"/>
  <c r="AI649" i="11"/>
  <c r="AI650" i="11"/>
  <c r="AI651" i="11"/>
  <c r="AI652" i="11"/>
  <c r="AI653" i="11"/>
  <c r="AI654" i="11"/>
  <c r="AI655" i="11"/>
  <c r="AI656" i="11"/>
  <c r="AI657" i="11"/>
  <c r="AI658" i="11"/>
  <c r="AI659" i="11"/>
  <c r="AI660" i="11"/>
  <c r="AI661" i="11"/>
  <c r="AI662" i="11"/>
  <c r="AI663" i="11"/>
  <c r="AI664" i="11"/>
  <c r="AI665" i="11"/>
  <c r="AI666" i="11"/>
  <c r="AI667" i="11"/>
  <c r="AI668" i="11"/>
  <c r="AI669" i="11"/>
  <c r="AI670" i="11"/>
  <c r="AI671" i="11"/>
  <c r="AI672" i="11"/>
  <c r="AI673" i="11"/>
  <c r="AI674" i="11"/>
  <c r="AI675" i="11"/>
  <c r="AI676" i="11"/>
  <c r="AI677" i="11"/>
  <c r="AI678" i="11"/>
  <c r="AI679" i="11"/>
  <c r="AI680" i="11"/>
  <c r="AI681" i="11"/>
  <c r="AI682" i="11"/>
  <c r="AI683" i="11"/>
  <c r="AI684" i="11"/>
  <c r="AI685" i="11"/>
  <c r="AI686" i="11"/>
  <c r="AI687" i="11"/>
  <c r="AI688" i="11"/>
  <c r="AI689" i="11"/>
  <c r="AI690" i="11"/>
  <c r="AI691" i="11"/>
  <c r="AI692" i="11"/>
  <c r="AI693" i="11"/>
  <c r="AI694" i="11"/>
  <c r="AI695" i="11"/>
  <c r="AI696" i="11"/>
  <c r="AI697" i="11"/>
  <c r="AI698" i="11"/>
  <c r="AI699" i="11"/>
  <c r="AI700" i="11"/>
  <c r="AI701" i="11"/>
  <c r="AI702" i="11"/>
  <c r="AI703" i="11"/>
  <c r="AI704" i="11"/>
  <c r="AI705" i="11"/>
  <c r="AI706" i="11"/>
  <c r="AI707" i="11"/>
  <c r="AI708" i="11"/>
  <c r="AI709" i="11"/>
  <c r="AI710" i="11"/>
  <c r="AI711" i="11"/>
  <c r="AI712" i="11"/>
  <c r="AI713" i="11"/>
  <c r="AI714" i="11"/>
  <c r="AI715" i="11"/>
  <c r="AI716" i="11"/>
  <c r="AI717" i="11"/>
  <c r="AI718" i="11"/>
  <c r="AI719" i="11"/>
  <c r="AI720" i="11"/>
  <c r="AI721" i="11"/>
  <c r="AI722" i="11"/>
  <c r="AI723" i="11"/>
  <c r="AI724" i="11"/>
  <c r="AI725" i="11"/>
  <c r="AI726" i="11"/>
  <c r="AI727" i="11"/>
  <c r="AI728" i="11"/>
  <c r="AI729" i="11"/>
  <c r="AI730" i="11"/>
  <c r="AI731" i="11"/>
  <c r="AI732" i="11"/>
  <c r="AI733" i="11"/>
  <c r="AI734" i="11"/>
  <c r="AI735" i="11"/>
  <c r="AI736" i="11"/>
  <c r="AI737" i="11"/>
  <c r="AI738" i="11"/>
  <c r="AI739" i="11"/>
  <c r="AI740" i="11"/>
  <c r="AI741" i="11"/>
  <c r="AI742" i="11"/>
  <c r="AI743" i="11"/>
  <c r="AI744" i="11"/>
  <c r="AI745" i="11"/>
  <c r="AI746" i="11"/>
  <c r="AI747" i="11"/>
  <c r="AI748" i="11"/>
  <c r="AI749" i="11"/>
  <c r="AI750" i="11"/>
  <c r="AI751" i="11"/>
  <c r="AI752" i="11"/>
  <c r="AI753" i="11"/>
  <c r="AI754" i="11"/>
  <c r="AI755" i="11"/>
  <c r="AI756" i="11"/>
  <c r="AI757" i="11"/>
  <c r="AI758" i="11"/>
  <c r="AI759" i="11"/>
  <c r="AI760" i="11"/>
  <c r="AI761" i="11"/>
  <c r="AI762" i="11"/>
  <c r="AI763" i="11"/>
  <c r="AI764" i="11"/>
  <c r="AI765" i="11"/>
  <c r="AI766" i="11"/>
  <c r="AI767" i="11"/>
  <c r="AI768" i="11"/>
  <c r="AI769" i="11"/>
  <c r="AI770" i="11"/>
  <c r="AI771" i="11"/>
  <c r="AI772" i="11"/>
  <c r="AI773" i="11"/>
  <c r="AI774" i="11"/>
  <c r="AI775" i="11"/>
  <c r="AI776" i="11"/>
  <c r="AI777" i="11"/>
  <c r="AI778" i="11"/>
  <c r="AI779" i="11"/>
  <c r="AI780" i="11"/>
  <c r="AI781" i="11"/>
  <c r="AI782" i="11"/>
  <c r="AI783" i="11"/>
  <c r="AI784" i="11"/>
  <c r="AI785" i="11"/>
  <c r="AI786" i="11"/>
  <c r="AI787" i="11"/>
  <c r="AI788" i="11"/>
  <c r="AI789" i="11"/>
  <c r="AI790" i="11"/>
  <c r="AI791" i="11"/>
  <c r="AI792" i="11"/>
  <c r="AI793" i="11"/>
  <c r="AI794" i="11"/>
  <c r="AI795" i="11"/>
  <c r="AI796" i="11"/>
  <c r="AI797" i="11"/>
  <c r="AI798" i="11"/>
  <c r="AI799" i="11"/>
  <c r="AI800" i="11"/>
  <c r="AI801" i="11"/>
  <c r="AI802" i="11"/>
  <c r="AI803" i="11"/>
  <c r="AI804" i="11"/>
  <c r="AI805" i="11"/>
  <c r="AI806" i="11"/>
  <c r="AI807" i="11"/>
  <c r="AI808" i="11"/>
  <c r="AI809" i="11"/>
  <c r="AI810" i="11"/>
  <c r="AI811" i="11"/>
  <c r="AI812" i="11"/>
  <c r="AI813" i="11"/>
  <c r="AI814" i="11"/>
  <c r="AI815" i="11"/>
  <c r="AI816" i="11"/>
  <c r="AI817" i="11"/>
  <c r="AI818" i="11"/>
  <c r="AI819" i="11"/>
  <c r="AI820" i="11"/>
  <c r="AH93" i="11"/>
  <c r="AH94" i="11"/>
  <c r="AH95" i="11"/>
  <c r="AH96" i="11"/>
  <c r="AH97" i="11"/>
  <c r="AH98" i="11"/>
  <c r="AH99" i="11"/>
  <c r="AH100" i="11"/>
  <c r="AH101" i="11"/>
  <c r="AH102" i="11"/>
  <c r="AH103" i="11"/>
  <c r="AH104" i="11"/>
  <c r="AH105" i="11"/>
  <c r="AH106" i="11"/>
  <c r="AH107" i="11"/>
  <c r="AH108" i="11"/>
  <c r="AH109" i="11"/>
  <c r="AH110" i="11"/>
  <c r="AH111" i="11"/>
  <c r="AH112" i="11"/>
  <c r="AH113" i="11"/>
  <c r="AH114" i="11"/>
  <c r="AH115" i="11"/>
  <c r="AH116" i="11"/>
  <c r="AH117" i="11"/>
  <c r="AH118" i="11"/>
  <c r="AH119" i="11"/>
  <c r="AH120" i="11"/>
  <c r="AH121" i="11"/>
  <c r="AH122" i="11"/>
  <c r="AH123" i="11"/>
  <c r="AH124" i="11"/>
  <c r="AH125" i="11"/>
  <c r="AH126" i="11"/>
  <c r="AH127" i="11"/>
  <c r="AH128" i="11"/>
  <c r="AH129" i="11"/>
  <c r="AH130" i="11"/>
  <c r="AH131" i="11"/>
  <c r="AH132" i="11"/>
  <c r="AH133" i="11"/>
  <c r="AH134" i="11"/>
  <c r="AH135" i="11"/>
  <c r="AH136" i="11"/>
  <c r="AH137" i="11"/>
  <c r="AH138" i="11"/>
  <c r="AH139" i="11"/>
  <c r="AH140" i="11"/>
  <c r="AH141" i="11"/>
  <c r="AH142" i="11"/>
  <c r="AH143" i="11"/>
  <c r="AH144" i="11"/>
  <c r="AH145" i="11"/>
  <c r="AH146" i="11"/>
  <c r="AH147" i="11"/>
  <c r="AH148" i="11"/>
  <c r="AH149" i="11"/>
  <c r="AH150" i="11"/>
  <c r="AH151" i="11"/>
  <c r="AH152" i="11"/>
  <c r="AH153" i="11"/>
  <c r="AH154" i="11"/>
  <c r="AH155" i="11"/>
  <c r="AH156" i="11"/>
  <c r="AH157" i="11"/>
  <c r="AH158" i="11"/>
  <c r="AH159" i="11"/>
  <c r="AH160" i="11"/>
  <c r="AH161" i="11"/>
  <c r="AH162" i="11"/>
  <c r="AH163" i="11"/>
  <c r="AH164" i="11"/>
  <c r="AH165" i="11"/>
  <c r="AH166" i="11"/>
  <c r="AH167" i="11"/>
  <c r="AH168" i="11"/>
  <c r="AH169" i="11"/>
  <c r="AH170" i="11"/>
  <c r="AH171" i="11"/>
  <c r="AH172" i="11"/>
  <c r="AH173" i="11"/>
  <c r="AH174" i="11"/>
  <c r="AH175" i="11"/>
  <c r="AH176" i="11"/>
  <c r="AH177" i="11"/>
  <c r="AH178" i="11"/>
  <c r="AH179" i="11"/>
  <c r="AH180" i="11"/>
  <c r="AH181" i="11"/>
  <c r="AH182" i="11"/>
  <c r="AH183" i="11"/>
  <c r="AH184" i="11"/>
  <c r="AH185" i="11"/>
  <c r="AH186" i="11"/>
  <c r="AH187" i="11"/>
  <c r="AH188" i="11"/>
  <c r="AH189" i="11"/>
  <c r="AH190" i="11"/>
  <c r="AH191" i="11"/>
  <c r="AH192" i="11"/>
  <c r="AH193" i="11"/>
  <c r="AH194" i="11"/>
  <c r="AH195" i="11"/>
  <c r="AH196" i="11"/>
  <c r="AH197" i="11"/>
  <c r="AH198" i="11"/>
  <c r="AH199" i="11"/>
  <c r="AH200" i="11"/>
  <c r="AH201" i="11"/>
  <c r="AH202" i="11"/>
  <c r="AH203" i="11"/>
  <c r="AH204" i="11"/>
  <c r="AH205" i="11"/>
  <c r="AH206" i="11"/>
  <c r="AH207" i="11"/>
  <c r="AH208" i="11"/>
  <c r="AH209" i="11"/>
  <c r="AH210" i="11"/>
  <c r="AH211" i="11"/>
  <c r="AH212" i="11"/>
  <c r="AH213" i="11"/>
  <c r="AH214" i="11"/>
  <c r="AH215" i="11"/>
  <c r="AH216" i="11"/>
  <c r="AH217" i="11"/>
  <c r="AH218" i="11"/>
  <c r="AH219" i="11"/>
  <c r="AH220" i="11"/>
  <c r="AH221" i="11"/>
  <c r="AH222" i="11"/>
  <c r="AH223" i="11"/>
  <c r="AH224" i="11"/>
  <c r="AH225" i="11"/>
  <c r="AH226" i="11"/>
  <c r="AH227" i="11"/>
  <c r="AH228" i="11"/>
  <c r="AH229" i="11"/>
  <c r="AH230" i="11"/>
  <c r="AH231" i="11"/>
  <c r="AH232" i="11"/>
  <c r="AH233" i="11"/>
  <c r="AH234" i="11"/>
  <c r="AH235" i="11"/>
  <c r="AH236" i="11"/>
  <c r="AH237" i="11"/>
  <c r="AH238" i="11"/>
  <c r="AH239" i="11"/>
  <c r="AH240" i="11"/>
  <c r="AH241" i="11"/>
  <c r="AH242" i="11"/>
  <c r="AH243" i="11"/>
  <c r="AH244" i="11"/>
  <c r="AH245" i="11"/>
  <c r="AH246" i="11"/>
  <c r="AH247" i="11"/>
  <c r="AH248" i="11"/>
  <c r="AH249" i="11"/>
  <c r="AH250" i="11"/>
  <c r="AH251" i="11"/>
  <c r="AH252" i="11"/>
  <c r="AH253" i="11"/>
  <c r="AH254" i="11"/>
  <c r="AH255" i="11"/>
  <c r="AH256" i="11"/>
  <c r="AH257" i="11"/>
  <c r="AH258" i="11"/>
  <c r="AH259" i="11"/>
  <c r="AH260" i="11"/>
  <c r="AH261" i="11"/>
  <c r="AH262" i="11"/>
  <c r="AH263" i="11"/>
  <c r="AH264" i="11"/>
  <c r="AH265" i="11"/>
  <c r="AH266" i="11"/>
  <c r="AH267" i="11"/>
  <c r="AH268" i="11"/>
  <c r="AH269" i="11"/>
  <c r="AH270" i="11"/>
  <c r="AH271" i="11"/>
  <c r="AH272" i="11"/>
  <c r="AH273" i="11"/>
  <c r="AH274" i="11"/>
  <c r="AH275" i="11"/>
  <c r="AH276" i="11"/>
  <c r="AH277" i="11"/>
  <c r="AH278" i="11"/>
  <c r="AH279" i="11"/>
  <c r="AH280" i="11"/>
  <c r="AH281" i="11"/>
  <c r="AH282" i="11"/>
  <c r="AH283" i="11"/>
  <c r="AH284" i="11"/>
  <c r="AH285" i="11"/>
  <c r="AH286" i="11"/>
  <c r="AH287" i="11"/>
  <c r="AH288" i="11"/>
  <c r="AH289" i="11"/>
  <c r="AH290" i="11"/>
  <c r="AH291" i="11"/>
  <c r="AH292" i="11"/>
  <c r="AH293" i="11"/>
  <c r="AH294" i="11"/>
  <c r="AH295" i="11"/>
  <c r="AH296" i="11"/>
  <c r="AH297" i="11"/>
  <c r="AH298" i="11"/>
  <c r="AH299" i="11"/>
  <c r="AH300" i="11"/>
  <c r="AH301" i="11"/>
  <c r="AH302" i="11"/>
  <c r="AH303" i="11"/>
  <c r="AH304" i="11"/>
  <c r="AH305" i="11"/>
  <c r="AH306" i="11"/>
  <c r="AH307" i="11"/>
  <c r="AH308" i="11"/>
  <c r="AH309" i="11"/>
  <c r="AH310" i="11"/>
  <c r="AH311" i="11"/>
  <c r="AH312" i="11"/>
  <c r="AH313" i="11"/>
  <c r="AH314" i="11"/>
  <c r="AH315" i="11"/>
  <c r="AH316" i="11"/>
  <c r="AH317" i="11"/>
  <c r="AH318" i="11"/>
  <c r="AH319" i="11"/>
  <c r="AH320" i="11"/>
  <c r="AH321" i="11"/>
  <c r="AH322" i="11"/>
  <c r="AH323" i="11"/>
  <c r="AH324" i="11"/>
  <c r="AH325" i="11"/>
  <c r="AH326" i="11"/>
  <c r="AH327" i="11"/>
  <c r="AH328" i="11"/>
  <c r="AH329" i="11"/>
  <c r="AH330" i="11"/>
  <c r="AH331" i="11"/>
  <c r="AH332" i="11"/>
  <c r="AH333" i="11"/>
  <c r="AH334" i="11"/>
  <c r="AH335" i="11"/>
  <c r="AH336" i="11"/>
  <c r="AH337" i="11"/>
  <c r="AH338" i="11"/>
  <c r="AH339" i="11"/>
  <c r="AH340" i="11"/>
  <c r="AH341" i="11"/>
  <c r="AH342" i="11"/>
  <c r="AH343" i="11"/>
  <c r="AH344" i="11"/>
  <c r="AH345" i="11"/>
  <c r="AH346" i="11"/>
  <c r="AH347" i="11"/>
  <c r="AH348" i="11"/>
  <c r="AH349" i="11"/>
  <c r="AH350" i="11"/>
  <c r="AH351" i="11"/>
  <c r="AH352" i="11"/>
  <c r="AH353" i="11"/>
  <c r="AH354" i="11"/>
  <c r="AH355" i="11"/>
  <c r="AH356" i="11"/>
  <c r="AH357" i="11"/>
  <c r="AH358" i="11"/>
  <c r="AH359" i="11"/>
  <c r="AH360" i="11"/>
  <c r="AH361" i="11"/>
  <c r="AH362" i="11"/>
  <c r="AH363" i="11"/>
  <c r="AH364" i="11"/>
  <c r="AH365" i="11"/>
  <c r="AH366" i="11"/>
  <c r="AH367" i="11"/>
  <c r="AH368" i="11"/>
  <c r="AH369" i="11"/>
  <c r="AH370" i="11"/>
  <c r="AH371" i="11"/>
  <c r="AH372" i="11"/>
  <c r="AH373" i="11"/>
  <c r="AH374" i="11"/>
  <c r="AH375" i="11"/>
  <c r="AH376" i="11"/>
  <c r="AH377" i="11"/>
  <c r="AH378" i="11"/>
  <c r="AH379" i="11"/>
  <c r="AH380" i="11"/>
  <c r="AH381" i="11"/>
  <c r="AH382" i="11"/>
  <c r="AH383" i="11"/>
  <c r="AH384" i="11"/>
  <c r="AH385" i="11"/>
  <c r="AH386" i="11"/>
  <c r="AH387" i="11"/>
  <c r="AH388" i="11"/>
  <c r="AH389" i="11"/>
  <c r="AH390" i="11"/>
  <c r="AH391" i="11"/>
  <c r="AH392" i="11"/>
  <c r="AH393" i="11"/>
  <c r="AH394" i="11"/>
  <c r="AH395" i="11"/>
  <c r="AH396" i="11"/>
  <c r="AH397" i="11"/>
  <c r="AH398" i="11"/>
  <c r="AH399" i="11"/>
  <c r="AH400" i="11"/>
  <c r="AH401" i="11"/>
  <c r="AH402" i="11"/>
  <c r="AH403" i="11"/>
  <c r="AH404" i="11"/>
  <c r="AH405" i="11"/>
  <c r="AH406" i="11"/>
  <c r="AH407" i="11"/>
  <c r="AH408" i="11"/>
  <c r="AH409" i="11"/>
  <c r="AH410" i="11"/>
  <c r="AH411" i="11"/>
  <c r="AH412" i="11"/>
  <c r="AH413" i="11"/>
  <c r="AH414" i="11"/>
  <c r="AH415" i="11"/>
  <c r="AH416" i="11"/>
  <c r="AH417" i="11"/>
  <c r="AH418" i="11"/>
  <c r="AH419" i="11"/>
  <c r="AH420" i="11"/>
  <c r="AH421" i="11"/>
  <c r="AH422" i="11"/>
  <c r="AH423" i="11"/>
  <c r="AH424" i="11"/>
  <c r="AH425" i="11"/>
  <c r="AH426" i="11"/>
  <c r="AH427" i="11"/>
  <c r="AH428" i="11"/>
  <c r="AH429" i="11"/>
  <c r="AH430" i="11"/>
  <c r="AH431" i="11"/>
  <c r="AH432" i="11"/>
  <c r="AH433" i="11"/>
  <c r="AH434" i="11"/>
  <c r="AH435" i="11"/>
  <c r="AH436" i="11"/>
  <c r="AH437" i="11"/>
  <c r="AH438" i="11"/>
  <c r="AH439" i="11"/>
  <c r="AH440" i="11"/>
  <c r="AH441" i="11"/>
  <c r="AH442" i="11"/>
  <c r="AH443" i="11"/>
  <c r="AH444" i="11"/>
  <c r="AH445" i="11"/>
  <c r="AH446" i="11"/>
  <c r="AH447" i="11"/>
  <c r="AH448" i="11"/>
  <c r="AH449" i="11"/>
  <c r="AH450" i="11"/>
  <c r="AH451" i="11"/>
  <c r="AH452" i="11"/>
  <c r="AH453" i="11"/>
  <c r="AH454" i="11"/>
  <c r="AH455" i="11"/>
  <c r="AH456" i="11"/>
  <c r="AH457" i="11"/>
  <c r="AH458" i="11"/>
  <c r="AH459" i="11"/>
  <c r="AH460" i="11"/>
  <c r="AH461" i="11"/>
  <c r="AH462" i="11"/>
  <c r="AH463" i="11"/>
  <c r="AH464" i="11"/>
  <c r="AH465" i="11"/>
  <c r="AH466" i="11"/>
  <c r="AH467" i="11"/>
  <c r="AH468" i="11"/>
  <c r="AH469" i="11"/>
  <c r="AH470" i="11"/>
  <c r="AH471" i="11"/>
  <c r="AH472" i="11"/>
  <c r="AH473" i="11"/>
  <c r="AH474" i="11"/>
  <c r="AH475" i="11"/>
  <c r="AH476" i="11"/>
  <c r="AH477" i="11"/>
  <c r="AH478" i="11"/>
  <c r="AH479" i="11"/>
  <c r="AH480" i="11"/>
  <c r="AH481" i="11"/>
  <c r="AH482" i="11"/>
  <c r="AH483" i="11"/>
  <c r="AH484" i="11"/>
  <c r="AH485" i="11"/>
  <c r="AH486" i="11"/>
  <c r="AH487" i="11"/>
  <c r="AH488" i="11"/>
  <c r="AH489" i="11"/>
  <c r="AH490" i="11"/>
  <c r="AH491" i="11"/>
  <c r="AH492" i="11"/>
  <c r="AH493" i="11"/>
  <c r="AH494" i="11"/>
  <c r="AH495" i="11"/>
  <c r="AH496" i="11"/>
  <c r="AH497" i="11"/>
  <c r="AH498" i="11"/>
  <c r="AH499" i="11"/>
  <c r="AH500" i="11"/>
  <c r="AH501" i="11"/>
  <c r="AH502" i="11"/>
  <c r="AH503" i="11"/>
  <c r="AH504" i="11"/>
  <c r="AH505" i="11"/>
  <c r="AH506" i="11"/>
  <c r="AH507" i="11"/>
  <c r="AH508" i="11"/>
  <c r="AH509" i="11"/>
  <c r="AH510" i="11"/>
  <c r="AH511" i="11"/>
  <c r="AH512" i="11"/>
  <c r="AH513" i="11"/>
  <c r="AH514" i="11"/>
  <c r="AH515" i="11"/>
  <c r="AH516" i="11"/>
  <c r="AH517" i="11"/>
  <c r="AH518" i="11"/>
  <c r="AH519" i="11"/>
  <c r="AH520" i="11"/>
  <c r="AH521" i="11"/>
  <c r="AH522" i="11"/>
  <c r="AH523" i="11"/>
  <c r="AH524" i="11"/>
  <c r="AH525" i="11"/>
  <c r="AH526" i="11"/>
  <c r="AH527" i="11"/>
  <c r="AH528" i="11"/>
  <c r="AH529" i="11"/>
  <c r="AH530" i="11"/>
  <c r="AH531" i="11"/>
  <c r="AH532" i="11"/>
  <c r="AH533" i="11"/>
  <c r="AH534" i="11"/>
  <c r="AH535" i="11"/>
  <c r="AH536" i="11"/>
  <c r="AH537" i="11"/>
  <c r="AH538" i="11"/>
  <c r="AH539" i="11"/>
  <c r="AH540" i="11"/>
  <c r="AH541" i="11"/>
  <c r="AH542" i="11"/>
  <c r="AH543" i="11"/>
  <c r="AH544" i="11"/>
  <c r="AH545" i="11"/>
  <c r="AH546" i="11"/>
  <c r="AH547" i="11"/>
  <c r="AH548" i="11"/>
  <c r="AH549" i="11"/>
  <c r="AH550" i="11"/>
  <c r="AH551" i="11"/>
  <c r="AH552" i="11"/>
  <c r="AH553" i="11"/>
  <c r="AH554" i="11"/>
  <c r="AH555" i="11"/>
  <c r="AH556" i="11"/>
  <c r="AH557" i="11"/>
  <c r="AH558" i="11"/>
  <c r="AH559" i="11"/>
  <c r="AH560" i="11"/>
  <c r="AH561" i="11"/>
  <c r="AH562" i="11"/>
  <c r="AH563" i="11"/>
  <c r="AH564" i="11"/>
  <c r="AH565" i="11"/>
  <c r="AH566" i="11"/>
  <c r="AH567" i="11"/>
  <c r="AH568" i="11"/>
  <c r="AH569" i="11"/>
  <c r="AH570" i="11"/>
  <c r="AH571" i="11"/>
  <c r="AH572" i="11"/>
  <c r="AH573" i="11"/>
  <c r="AH574" i="11"/>
  <c r="AH575" i="11"/>
  <c r="AH576" i="11"/>
  <c r="AH577" i="11"/>
  <c r="AH578" i="11"/>
  <c r="AH579" i="11"/>
  <c r="AH580" i="11"/>
  <c r="AH581" i="11"/>
  <c r="AH582" i="11"/>
  <c r="AH583" i="11"/>
  <c r="AH584" i="11"/>
  <c r="AH585" i="11"/>
  <c r="AH586" i="11"/>
  <c r="AH587" i="11"/>
  <c r="AH588" i="11"/>
  <c r="AH589" i="11"/>
  <c r="AH590" i="11"/>
  <c r="AH591" i="11"/>
  <c r="AH592" i="11"/>
  <c r="AH593" i="11"/>
  <c r="AH594" i="11"/>
  <c r="AH595" i="11"/>
  <c r="AH596" i="11"/>
  <c r="AH597" i="11"/>
  <c r="AH598" i="11"/>
  <c r="AH599" i="11"/>
  <c r="AH600" i="11"/>
  <c r="AH601" i="11"/>
  <c r="AH602" i="11"/>
  <c r="AH603" i="11"/>
  <c r="AH604" i="11"/>
  <c r="AH605" i="11"/>
  <c r="AH606" i="11"/>
  <c r="AH607" i="11"/>
  <c r="AH608" i="11"/>
  <c r="AH609" i="11"/>
  <c r="AH610" i="11"/>
  <c r="AH611" i="11"/>
  <c r="AH612" i="11"/>
  <c r="AH613" i="11"/>
  <c r="AH614" i="11"/>
  <c r="AH615" i="11"/>
  <c r="AH616" i="11"/>
  <c r="AH617" i="11"/>
  <c r="AH618" i="11"/>
  <c r="AH619" i="11"/>
  <c r="AH620" i="11"/>
  <c r="AH621" i="11"/>
  <c r="AH622" i="11"/>
  <c r="AH623" i="11"/>
  <c r="AH624" i="11"/>
  <c r="AH625" i="11"/>
  <c r="AH626" i="11"/>
  <c r="AH627" i="11"/>
  <c r="AH628" i="11"/>
  <c r="AH629" i="11"/>
  <c r="AH630" i="11"/>
  <c r="AH631" i="11"/>
  <c r="AH632" i="11"/>
  <c r="AH633" i="11"/>
  <c r="AH634" i="11"/>
  <c r="AH635" i="11"/>
  <c r="AH636" i="11"/>
  <c r="AH637" i="11"/>
  <c r="AH638" i="11"/>
  <c r="AH639" i="11"/>
  <c r="AH640" i="11"/>
  <c r="AH641" i="11"/>
  <c r="AH642" i="11"/>
  <c r="AH643" i="11"/>
  <c r="AH644" i="11"/>
  <c r="AH645" i="11"/>
  <c r="AH646" i="11"/>
  <c r="AH647" i="11"/>
  <c r="AH648" i="11"/>
  <c r="AH649" i="11"/>
  <c r="AH650" i="11"/>
  <c r="AH651" i="11"/>
  <c r="AH652" i="11"/>
  <c r="AH653" i="11"/>
  <c r="AH654" i="11"/>
  <c r="AH655" i="11"/>
  <c r="AH656" i="11"/>
  <c r="AH657" i="11"/>
  <c r="AH658" i="11"/>
  <c r="AH659" i="11"/>
  <c r="AH660" i="11"/>
  <c r="AH661" i="11"/>
  <c r="AH662" i="11"/>
  <c r="AH663" i="11"/>
  <c r="AH664" i="11"/>
  <c r="AH665" i="11"/>
  <c r="AH666" i="11"/>
  <c r="AH667" i="11"/>
  <c r="AH668" i="11"/>
  <c r="AH669" i="11"/>
  <c r="AH670" i="11"/>
  <c r="AH671" i="11"/>
  <c r="AH672" i="11"/>
  <c r="AH673" i="11"/>
  <c r="AH674" i="11"/>
  <c r="AH675" i="11"/>
  <c r="AH676" i="11"/>
  <c r="AH677" i="11"/>
  <c r="AH678" i="11"/>
  <c r="AH679" i="11"/>
  <c r="AH680" i="11"/>
  <c r="AH681" i="11"/>
  <c r="AH682" i="11"/>
  <c r="AH683" i="11"/>
  <c r="AH684" i="11"/>
  <c r="AH685" i="11"/>
  <c r="AH686" i="11"/>
  <c r="AH687" i="11"/>
  <c r="AH688" i="11"/>
  <c r="AH689" i="11"/>
  <c r="AH690" i="11"/>
  <c r="AH691" i="11"/>
  <c r="AH692" i="11"/>
  <c r="AH693" i="11"/>
  <c r="AH694" i="11"/>
  <c r="AH695" i="11"/>
  <c r="AH696" i="11"/>
  <c r="AH697" i="11"/>
  <c r="AH698" i="11"/>
  <c r="AH699" i="11"/>
  <c r="AH700" i="11"/>
  <c r="AH701" i="11"/>
  <c r="AH702" i="11"/>
  <c r="AH703" i="11"/>
  <c r="AH704" i="11"/>
  <c r="AH705" i="11"/>
  <c r="AH706" i="11"/>
  <c r="AH707" i="11"/>
  <c r="AH708" i="11"/>
  <c r="AH709" i="11"/>
  <c r="AH710" i="11"/>
  <c r="AH711" i="11"/>
  <c r="AH712" i="11"/>
  <c r="AH713" i="11"/>
  <c r="AH714" i="11"/>
  <c r="AH715" i="11"/>
  <c r="AH716" i="11"/>
  <c r="AH717" i="11"/>
  <c r="AH718" i="11"/>
  <c r="AH719" i="11"/>
  <c r="AH720" i="11"/>
  <c r="AH721" i="11"/>
  <c r="AH722" i="11"/>
  <c r="AH723" i="11"/>
  <c r="AH724" i="11"/>
  <c r="AH725" i="11"/>
  <c r="AH726" i="11"/>
  <c r="AH727" i="11"/>
  <c r="AH728" i="11"/>
  <c r="AH729" i="11"/>
  <c r="AH730" i="11"/>
  <c r="AH731" i="11"/>
  <c r="AH732" i="11"/>
  <c r="AH733" i="11"/>
  <c r="AH734" i="11"/>
  <c r="AH735" i="11"/>
  <c r="AH736" i="11"/>
  <c r="AH737" i="11"/>
  <c r="AH738" i="11"/>
  <c r="AH739" i="11"/>
  <c r="AH740" i="11"/>
  <c r="AH741" i="11"/>
  <c r="AH742" i="11"/>
  <c r="AH743" i="11"/>
  <c r="AH744" i="11"/>
  <c r="AH745" i="11"/>
  <c r="AH746" i="11"/>
  <c r="AH747" i="11"/>
  <c r="AH748" i="11"/>
  <c r="AH749" i="11"/>
  <c r="AH750" i="11"/>
  <c r="AH751" i="11"/>
  <c r="AH752" i="11"/>
  <c r="AH753" i="11"/>
  <c r="AH754" i="11"/>
  <c r="AH755" i="11"/>
  <c r="AH756" i="11"/>
  <c r="AH757" i="11"/>
  <c r="AH758" i="11"/>
  <c r="AH759" i="11"/>
  <c r="AH760" i="11"/>
  <c r="AH761" i="11"/>
  <c r="AH762" i="11"/>
  <c r="AH763" i="11"/>
  <c r="AH764" i="11"/>
  <c r="AH765" i="11"/>
  <c r="AH766" i="11"/>
  <c r="AH767" i="11"/>
  <c r="AH768" i="11"/>
  <c r="AH769" i="11"/>
  <c r="AH770" i="11"/>
  <c r="AH771" i="11"/>
  <c r="AH772" i="11"/>
  <c r="AH773" i="11"/>
  <c r="AH774" i="11"/>
  <c r="AH775" i="11"/>
  <c r="AH776" i="11"/>
  <c r="AH777" i="11"/>
  <c r="AH778" i="11"/>
  <c r="AH779" i="11"/>
  <c r="AH780" i="11"/>
  <c r="AH781" i="11"/>
  <c r="AH782" i="11"/>
  <c r="AH783" i="11"/>
  <c r="AH784" i="11"/>
  <c r="AH785" i="11"/>
  <c r="AH786" i="11"/>
  <c r="AH787" i="11"/>
  <c r="AH788" i="11"/>
  <c r="AH789" i="11"/>
  <c r="AH790" i="11"/>
  <c r="AH791" i="11"/>
  <c r="AH792" i="11"/>
  <c r="AH793" i="11"/>
  <c r="AH794" i="11"/>
  <c r="AH795" i="11"/>
  <c r="AH796" i="11"/>
  <c r="AH797" i="11"/>
  <c r="AH798" i="11"/>
  <c r="AH799" i="11"/>
  <c r="AH800" i="11"/>
  <c r="AH801" i="11"/>
  <c r="AH802" i="11"/>
  <c r="AH803" i="11"/>
  <c r="AH804" i="11"/>
  <c r="AH805" i="11"/>
  <c r="AH806" i="11"/>
  <c r="AH807" i="11"/>
  <c r="AH808" i="11"/>
  <c r="AH809" i="11"/>
  <c r="AH810" i="11"/>
  <c r="AH811" i="11"/>
  <c r="AH812" i="11"/>
  <c r="AH813" i="11"/>
  <c r="AH814" i="11"/>
  <c r="AH815" i="11"/>
  <c r="AH816" i="11"/>
  <c r="AH817" i="11"/>
  <c r="AH818" i="11"/>
  <c r="AH819" i="11"/>
  <c r="AH820" i="11"/>
  <c r="AI8" i="11"/>
  <c r="AI9" i="11"/>
  <c r="AI10" i="11"/>
  <c r="AI11" i="11"/>
  <c r="AI12" i="11"/>
  <c r="AI13" i="11"/>
  <c r="AI14" i="11"/>
  <c r="AI15" i="11"/>
  <c r="AI16" i="11"/>
  <c r="AI17" i="11"/>
  <c r="AI18" i="11"/>
  <c r="AI19" i="11"/>
  <c r="AI20" i="11"/>
  <c r="AI21" i="11"/>
  <c r="AI22" i="11"/>
  <c r="AI23" i="11"/>
  <c r="AI24" i="11"/>
  <c r="AI25" i="11"/>
  <c r="AI26" i="11"/>
  <c r="AI27" i="11"/>
  <c r="AI28" i="11"/>
  <c r="AI29" i="11"/>
  <c r="AI30" i="11"/>
  <c r="AI31" i="11"/>
  <c r="AI32" i="11"/>
  <c r="AI33" i="11"/>
  <c r="AI34" i="11"/>
  <c r="AI35" i="11"/>
  <c r="AI36" i="11"/>
  <c r="AI37" i="11"/>
  <c r="AI38" i="11"/>
  <c r="AI39" i="11"/>
  <c r="AI40" i="11"/>
  <c r="AI41" i="11"/>
  <c r="AI42" i="11"/>
  <c r="AI43" i="11"/>
  <c r="AI44" i="11"/>
  <c r="AI45" i="11"/>
  <c r="AI46" i="11"/>
  <c r="AI47" i="11"/>
  <c r="AI48" i="11"/>
  <c r="AI49" i="11"/>
  <c r="AI50" i="11"/>
  <c r="AI51" i="11"/>
  <c r="AI52" i="11"/>
  <c r="AI53" i="11"/>
  <c r="AI54" i="11"/>
  <c r="AI55" i="11"/>
  <c r="AI56" i="11"/>
  <c r="AI57" i="11"/>
  <c r="AI58" i="11"/>
  <c r="AI59" i="11"/>
  <c r="AI60" i="11"/>
  <c r="AI61" i="11"/>
  <c r="AI62" i="11"/>
  <c r="AI63" i="11"/>
  <c r="AI64" i="11"/>
  <c r="AH8" i="11"/>
  <c r="AH9" i="11"/>
  <c r="AH10" i="11"/>
  <c r="AH11" i="11"/>
  <c r="AH12" i="11"/>
  <c r="AH13" i="11"/>
  <c r="AH14" i="11"/>
  <c r="AH15" i="11"/>
  <c r="AH16" i="11"/>
  <c r="AH17" i="11"/>
  <c r="AH18" i="11"/>
  <c r="AH19" i="11"/>
  <c r="AH20" i="11"/>
  <c r="AH21" i="11"/>
  <c r="AH22" i="11"/>
  <c r="AH23" i="11"/>
  <c r="AH24" i="11"/>
  <c r="AH25" i="11"/>
  <c r="AH26" i="11"/>
  <c r="AH27" i="11"/>
  <c r="AH28" i="11"/>
  <c r="AH29" i="11"/>
  <c r="AH30" i="11"/>
  <c r="AH31" i="11"/>
  <c r="AH32" i="11"/>
  <c r="AH33" i="11"/>
  <c r="AH34" i="11"/>
  <c r="AH35" i="11"/>
  <c r="AH36" i="11"/>
  <c r="AH37" i="11"/>
  <c r="AH38" i="11"/>
  <c r="AH39" i="11"/>
  <c r="AH40" i="11"/>
  <c r="AH41" i="11"/>
  <c r="AH42" i="11"/>
  <c r="AH43" i="11"/>
  <c r="AH44" i="11"/>
  <c r="AH45" i="11"/>
  <c r="AH46" i="11"/>
  <c r="AH47" i="11"/>
  <c r="AH48" i="11"/>
  <c r="AH49" i="11"/>
  <c r="AH50" i="11"/>
  <c r="AH51" i="11"/>
  <c r="AH52" i="11"/>
  <c r="AH53" i="11"/>
  <c r="AH54" i="11"/>
  <c r="AH55" i="11"/>
  <c r="AH56" i="11"/>
  <c r="AH57" i="11"/>
  <c r="AH58" i="11"/>
  <c r="AH59" i="11"/>
  <c r="AH60" i="11"/>
  <c r="AH61" i="11"/>
  <c r="AH62" i="11"/>
  <c r="AH63" i="11"/>
  <c r="AH64" i="11"/>
  <c r="AE8" i="11"/>
  <c r="AE9" i="11"/>
  <c r="AE10" i="11"/>
  <c r="AF10" i="11" s="1"/>
  <c r="AE11" i="11"/>
  <c r="AF11" i="11" s="1"/>
  <c r="AE12" i="11"/>
  <c r="AF12" i="11" s="1"/>
  <c r="AE13" i="11"/>
  <c r="AF13" i="11" s="1"/>
  <c r="AE14" i="11"/>
  <c r="AF14" i="11" s="1"/>
  <c r="AE15" i="11"/>
  <c r="AF15" i="11" s="1"/>
  <c r="AE16" i="11"/>
  <c r="AE17" i="11"/>
  <c r="AF17" i="11" s="1"/>
  <c r="AE18" i="11"/>
  <c r="AF18" i="11" s="1"/>
  <c r="AE19" i="11"/>
  <c r="AF19" i="11" s="1"/>
  <c r="AE20" i="11"/>
  <c r="AF20" i="11" s="1"/>
  <c r="AE21" i="11"/>
  <c r="AF21" i="11" s="1"/>
  <c r="AE22" i="11"/>
  <c r="AF22" i="11" s="1"/>
  <c r="AE23" i="11"/>
  <c r="AE24" i="11"/>
  <c r="AF24" i="11" s="1"/>
  <c r="AE25" i="11"/>
  <c r="AF25" i="11" s="1"/>
  <c r="AE26" i="11"/>
  <c r="AF26" i="11" s="1"/>
  <c r="AE27" i="11"/>
  <c r="AF27" i="11" s="1"/>
  <c r="AE28" i="11"/>
  <c r="AF28" i="11" s="1"/>
  <c r="AE29" i="11"/>
  <c r="AF29" i="11" s="1"/>
  <c r="AE30" i="11"/>
  <c r="AE31" i="11"/>
  <c r="AF31" i="11" s="1"/>
  <c r="AE32" i="11"/>
  <c r="AF32" i="11" s="1"/>
  <c r="AE33" i="11"/>
  <c r="AF33" i="11" s="1"/>
  <c r="AE34" i="11"/>
  <c r="AF34" i="11" s="1"/>
  <c r="AE35" i="11"/>
  <c r="AF35" i="11" s="1"/>
  <c r="AE36" i="11"/>
  <c r="AF36" i="11" s="1"/>
  <c r="AE37" i="11"/>
  <c r="AE38" i="11"/>
  <c r="AF38" i="11" s="1"/>
  <c r="AE39" i="11"/>
  <c r="AF39" i="11" s="1"/>
  <c r="AE40" i="11"/>
  <c r="AF40" i="11" s="1"/>
  <c r="AE41" i="11"/>
  <c r="AF41" i="11" s="1"/>
  <c r="AE42" i="11"/>
  <c r="AF42" i="11" s="1"/>
  <c r="AE43" i="11"/>
  <c r="AF43" i="11" s="1"/>
  <c r="AE44" i="11"/>
  <c r="AE45" i="11"/>
  <c r="AF45" i="11" s="1"/>
  <c r="AE46" i="11"/>
  <c r="AF46" i="11" s="1"/>
  <c r="AE47" i="11"/>
  <c r="AF47" i="11" s="1"/>
  <c r="AE48" i="11"/>
  <c r="AF48" i="11" s="1"/>
  <c r="AE49" i="11"/>
  <c r="AF49" i="11" s="1"/>
  <c r="AE50" i="11"/>
  <c r="AF50" i="11" s="1"/>
  <c r="AE51" i="11"/>
  <c r="AE52" i="11"/>
  <c r="AF52" i="11" s="1"/>
  <c r="AE53" i="11"/>
  <c r="AF53" i="11" s="1"/>
  <c r="AE54" i="11"/>
  <c r="AF54" i="11" s="1"/>
  <c r="AE55" i="11"/>
  <c r="AF55" i="11" s="1"/>
  <c r="AE56" i="11"/>
  <c r="AF56" i="11" s="1"/>
  <c r="AE57" i="11"/>
  <c r="AF57" i="11" s="1"/>
  <c r="AE58" i="11"/>
  <c r="AE59" i="11"/>
  <c r="AF59" i="11" s="1"/>
  <c r="AE60" i="11"/>
  <c r="AF60" i="11" s="1"/>
  <c r="AE61" i="11"/>
  <c r="AF61" i="11" s="1"/>
  <c r="AE62" i="11"/>
  <c r="AF62" i="11" s="1"/>
  <c r="AE63" i="11"/>
  <c r="AF63" i="11" s="1"/>
  <c r="AE64" i="11"/>
  <c r="AF64" i="11" s="1"/>
  <c r="N92"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M131"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M155" i="11"/>
  <c r="M156" i="11"/>
  <c r="M157" i="11"/>
  <c r="M158" i="11"/>
  <c r="M159" i="11"/>
  <c r="M160" i="11"/>
  <c r="M161" i="11"/>
  <c r="M162" i="11"/>
  <c r="M163" i="11"/>
  <c r="M164" i="11"/>
  <c r="M165" i="11"/>
  <c r="M166" i="11"/>
  <c r="M167" i="11"/>
  <c r="M168" i="11"/>
  <c r="M169" i="11"/>
  <c r="M170" i="11"/>
  <c r="M171" i="11"/>
  <c r="M172" i="11"/>
  <c r="M173" i="11"/>
  <c r="M174" i="11"/>
  <c r="M175" i="11"/>
  <c r="M176" i="11"/>
  <c r="M177" i="11"/>
  <c r="M178" i="11"/>
  <c r="M179" i="11"/>
  <c r="M180" i="11"/>
  <c r="M181" i="11"/>
  <c r="M182" i="11"/>
  <c r="M183" i="11"/>
  <c r="M184" i="11"/>
  <c r="M185" i="11"/>
  <c r="M186" i="11"/>
  <c r="M187" i="11"/>
  <c r="M188" i="11"/>
  <c r="M189" i="11"/>
  <c r="M190" i="11"/>
  <c r="M191" i="11"/>
  <c r="M192" i="11"/>
  <c r="M193" i="11"/>
  <c r="M194" i="11"/>
  <c r="M195" i="11"/>
  <c r="M196" i="11"/>
  <c r="M197" i="11"/>
  <c r="M198" i="11"/>
  <c r="M199" i="11"/>
  <c r="M200" i="11"/>
  <c r="M201" i="11"/>
  <c r="M202" i="11"/>
  <c r="M203" i="11"/>
  <c r="M204" i="11"/>
  <c r="M205" i="11"/>
  <c r="M206" i="11"/>
  <c r="M207" i="11"/>
  <c r="M208" i="11"/>
  <c r="M209" i="11"/>
  <c r="M210" i="11"/>
  <c r="M211" i="11"/>
  <c r="M212" i="11"/>
  <c r="M213" i="11"/>
  <c r="M214" i="11"/>
  <c r="M215" i="11"/>
  <c r="M216" i="11"/>
  <c r="M217" i="11"/>
  <c r="M218" i="11"/>
  <c r="M219" i="11"/>
  <c r="M220" i="11"/>
  <c r="M221" i="11"/>
  <c r="M222" i="11"/>
  <c r="M223" i="11"/>
  <c r="M224" i="11"/>
  <c r="M225" i="11"/>
  <c r="M226" i="11"/>
  <c r="M227" i="11"/>
  <c r="M228" i="11"/>
  <c r="M229" i="11"/>
  <c r="M230" i="11"/>
  <c r="M231" i="11"/>
  <c r="M232" i="11"/>
  <c r="M233" i="11"/>
  <c r="M234" i="11"/>
  <c r="M235" i="11"/>
  <c r="M236" i="11"/>
  <c r="M237" i="11"/>
  <c r="M238" i="11"/>
  <c r="M239" i="11"/>
  <c r="M240" i="11"/>
  <c r="M241" i="11"/>
  <c r="M242" i="11"/>
  <c r="M243" i="11"/>
  <c r="M244" i="11"/>
  <c r="M245" i="11"/>
  <c r="M246" i="11"/>
  <c r="M247" i="11"/>
  <c r="M248" i="11"/>
  <c r="M249" i="11"/>
  <c r="M250" i="11"/>
  <c r="M251" i="11"/>
  <c r="M252" i="11"/>
  <c r="M253" i="11"/>
  <c r="M254" i="11"/>
  <c r="M255" i="11"/>
  <c r="M256" i="11"/>
  <c r="M257" i="11"/>
  <c r="M258" i="11"/>
  <c r="M259" i="11"/>
  <c r="M260" i="11"/>
  <c r="M261" i="11"/>
  <c r="M262" i="11"/>
  <c r="M263" i="11"/>
  <c r="M264" i="11"/>
  <c r="M265" i="11"/>
  <c r="M266" i="11"/>
  <c r="M267" i="11"/>
  <c r="M268" i="11"/>
  <c r="M269" i="11"/>
  <c r="M270" i="11"/>
  <c r="M271" i="11"/>
  <c r="M272" i="11"/>
  <c r="M273" i="11"/>
  <c r="M274" i="11"/>
  <c r="M275" i="11"/>
  <c r="M276" i="11"/>
  <c r="M277" i="11"/>
  <c r="M278" i="11"/>
  <c r="M279" i="11"/>
  <c r="M280" i="11"/>
  <c r="M281" i="11"/>
  <c r="M282" i="11"/>
  <c r="M283" i="11"/>
  <c r="M284" i="11"/>
  <c r="M285" i="11"/>
  <c r="M286" i="11"/>
  <c r="M287" i="11"/>
  <c r="M288" i="11"/>
  <c r="M289" i="11"/>
  <c r="M290" i="11"/>
  <c r="M291" i="11"/>
  <c r="M292" i="11"/>
  <c r="M293" i="11"/>
  <c r="M294" i="11"/>
  <c r="M295" i="11"/>
  <c r="M296" i="11"/>
  <c r="M297" i="11"/>
  <c r="M298" i="11"/>
  <c r="M299" i="11"/>
  <c r="M300" i="11"/>
  <c r="M301" i="11"/>
  <c r="M302" i="11"/>
  <c r="M303" i="11"/>
  <c r="M304" i="11"/>
  <c r="M305" i="11"/>
  <c r="M306" i="11"/>
  <c r="M307" i="11"/>
  <c r="M308" i="11"/>
  <c r="M309" i="11"/>
  <c r="M310" i="11"/>
  <c r="M311" i="11"/>
  <c r="M312" i="11"/>
  <c r="M313" i="11"/>
  <c r="M314" i="11"/>
  <c r="M315" i="11"/>
  <c r="M316" i="11"/>
  <c r="M317" i="11"/>
  <c r="M318" i="11"/>
  <c r="M319" i="11"/>
  <c r="M320" i="11"/>
  <c r="M321" i="11"/>
  <c r="M322" i="11"/>
  <c r="M323" i="11"/>
  <c r="M324" i="11"/>
  <c r="M325" i="11"/>
  <c r="M326" i="11"/>
  <c r="M327" i="11"/>
  <c r="M328" i="11"/>
  <c r="M329" i="11"/>
  <c r="M330" i="11"/>
  <c r="M331" i="11"/>
  <c r="M332" i="11"/>
  <c r="M333" i="11"/>
  <c r="M334" i="11"/>
  <c r="M335" i="11"/>
  <c r="M336" i="11"/>
  <c r="M337" i="11"/>
  <c r="M338" i="11"/>
  <c r="M339" i="11"/>
  <c r="M340" i="11"/>
  <c r="M341" i="11"/>
  <c r="M342" i="11"/>
  <c r="M343" i="11"/>
  <c r="M344" i="11"/>
  <c r="M345" i="11"/>
  <c r="M346" i="11"/>
  <c r="M347" i="11"/>
  <c r="M348" i="11"/>
  <c r="M349" i="11"/>
  <c r="M350" i="11"/>
  <c r="M351" i="11"/>
  <c r="M352" i="11"/>
  <c r="M353" i="11"/>
  <c r="M354" i="11"/>
  <c r="M355" i="11"/>
  <c r="M356" i="11"/>
  <c r="M357" i="11"/>
  <c r="M358" i="11"/>
  <c r="M359" i="11"/>
  <c r="M360" i="11"/>
  <c r="M361" i="11"/>
  <c r="M362" i="11"/>
  <c r="M363" i="11"/>
  <c r="M364" i="11"/>
  <c r="M365" i="11"/>
  <c r="M366" i="11"/>
  <c r="M367" i="11"/>
  <c r="M368" i="11"/>
  <c r="M369" i="11"/>
  <c r="M370" i="11"/>
  <c r="M371" i="11"/>
  <c r="M372" i="11"/>
  <c r="M373" i="11"/>
  <c r="M374" i="11"/>
  <c r="M375" i="11"/>
  <c r="M376" i="11"/>
  <c r="M377" i="11"/>
  <c r="M378" i="11"/>
  <c r="M379" i="11"/>
  <c r="M380" i="11"/>
  <c r="M381" i="11"/>
  <c r="M382" i="11"/>
  <c r="M383" i="11"/>
  <c r="M384" i="11"/>
  <c r="M385" i="11"/>
  <c r="M386" i="11"/>
  <c r="M387" i="11"/>
  <c r="M388" i="11"/>
  <c r="M389" i="11"/>
  <c r="M390" i="11"/>
  <c r="M391" i="11"/>
  <c r="M392" i="11"/>
  <c r="M393" i="11"/>
  <c r="M394" i="11"/>
  <c r="M395" i="11"/>
  <c r="M396" i="11"/>
  <c r="M397" i="11"/>
  <c r="M398" i="11"/>
  <c r="M399" i="11"/>
  <c r="M400" i="11"/>
  <c r="M401" i="11"/>
  <c r="M402" i="11"/>
  <c r="M403" i="11"/>
  <c r="M404" i="11"/>
  <c r="M405" i="11"/>
  <c r="M406" i="11"/>
  <c r="M407" i="11"/>
  <c r="M408" i="11"/>
  <c r="M409" i="11"/>
  <c r="M410" i="11"/>
  <c r="M411" i="11"/>
  <c r="M412" i="11"/>
  <c r="M413" i="11"/>
  <c r="M414" i="11"/>
  <c r="M415" i="11"/>
  <c r="M416" i="11"/>
  <c r="M417" i="11"/>
  <c r="M418" i="11"/>
  <c r="M419" i="11"/>
  <c r="M420" i="11"/>
  <c r="M421" i="11"/>
  <c r="M422" i="11"/>
  <c r="M423" i="11"/>
  <c r="M424" i="11"/>
  <c r="M425" i="11"/>
  <c r="M426" i="11"/>
  <c r="M427" i="11"/>
  <c r="M428" i="11"/>
  <c r="M429" i="11"/>
  <c r="M430" i="11"/>
  <c r="M431" i="11"/>
  <c r="M432" i="11"/>
  <c r="M433" i="11"/>
  <c r="M434" i="11"/>
  <c r="M435" i="11"/>
  <c r="M436" i="11"/>
  <c r="M437" i="11"/>
  <c r="M438" i="11"/>
  <c r="M439" i="11"/>
  <c r="M440" i="11"/>
  <c r="M441" i="11"/>
  <c r="M442" i="11"/>
  <c r="M443" i="11"/>
  <c r="M444" i="11"/>
  <c r="M445" i="11"/>
  <c r="M446" i="11"/>
  <c r="M447" i="11"/>
  <c r="M448" i="11"/>
  <c r="M449" i="11"/>
  <c r="M450" i="11"/>
  <c r="M451" i="11"/>
  <c r="M452" i="11"/>
  <c r="M453" i="11"/>
  <c r="M454" i="11"/>
  <c r="M455" i="11"/>
  <c r="M456" i="11"/>
  <c r="M457" i="11"/>
  <c r="M458" i="11"/>
  <c r="M459" i="11"/>
  <c r="M460" i="11"/>
  <c r="M461" i="11"/>
  <c r="M462" i="11"/>
  <c r="M463" i="11"/>
  <c r="M464" i="11"/>
  <c r="M465" i="11"/>
  <c r="M466" i="11"/>
  <c r="M467" i="11"/>
  <c r="M468" i="11"/>
  <c r="M469" i="11"/>
  <c r="M470" i="11"/>
  <c r="M471" i="11"/>
  <c r="M472" i="11"/>
  <c r="M473" i="11"/>
  <c r="M474" i="11"/>
  <c r="M475" i="11"/>
  <c r="M476" i="11"/>
  <c r="M477" i="11"/>
  <c r="M478" i="11"/>
  <c r="M479" i="11"/>
  <c r="M480" i="11"/>
  <c r="M481" i="11"/>
  <c r="M482" i="11"/>
  <c r="M483" i="11"/>
  <c r="M484" i="11"/>
  <c r="M485" i="11"/>
  <c r="M486" i="11"/>
  <c r="M487" i="11"/>
  <c r="M488" i="11"/>
  <c r="M489" i="11"/>
  <c r="M490" i="11"/>
  <c r="M491" i="11"/>
  <c r="M492" i="11"/>
  <c r="M493" i="11"/>
  <c r="M494" i="11"/>
  <c r="M495" i="11"/>
  <c r="M496" i="11"/>
  <c r="M497" i="11"/>
  <c r="M498" i="11"/>
  <c r="M499" i="11"/>
  <c r="M500" i="11"/>
  <c r="M501" i="11"/>
  <c r="M502" i="11"/>
  <c r="M503" i="11"/>
  <c r="M504" i="11"/>
  <c r="M505" i="11"/>
  <c r="M506" i="11"/>
  <c r="M507" i="11"/>
  <c r="M508" i="11"/>
  <c r="M509" i="11"/>
  <c r="M510" i="11"/>
  <c r="M511" i="11"/>
  <c r="M512" i="11"/>
  <c r="M513" i="11"/>
  <c r="M514" i="11"/>
  <c r="M515" i="11"/>
  <c r="M516" i="11"/>
  <c r="M517" i="11"/>
  <c r="M518" i="11"/>
  <c r="M519" i="11"/>
  <c r="M520" i="11"/>
  <c r="M521" i="11"/>
  <c r="M522" i="11"/>
  <c r="M523" i="11"/>
  <c r="M524" i="11"/>
  <c r="M525" i="11"/>
  <c r="M526" i="11"/>
  <c r="M527" i="11"/>
  <c r="M528" i="11"/>
  <c r="M529" i="11"/>
  <c r="M530" i="11"/>
  <c r="M531" i="11"/>
  <c r="M532" i="11"/>
  <c r="M533" i="11"/>
  <c r="M534" i="11"/>
  <c r="M535" i="11"/>
  <c r="M536" i="11"/>
  <c r="M537" i="11"/>
  <c r="M538" i="11"/>
  <c r="M539" i="11"/>
  <c r="M540" i="11"/>
  <c r="M541" i="11"/>
  <c r="M542" i="11"/>
  <c r="M543" i="11"/>
  <c r="M544" i="11"/>
  <c r="M545" i="11"/>
  <c r="M546" i="11"/>
  <c r="M547" i="11"/>
  <c r="M548" i="11"/>
  <c r="M549" i="11"/>
  <c r="M550" i="11"/>
  <c r="M551" i="11"/>
  <c r="M552" i="11"/>
  <c r="M553" i="11"/>
  <c r="M554" i="11"/>
  <c r="M555" i="11"/>
  <c r="M556" i="11"/>
  <c r="M557" i="11"/>
  <c r="M558" i="11"/>
  <c r="M559" i="11"/>
  <c r="M560" i="11"/>
  <c r="M561" i="11"/>
  <c r="M562" i="11"/>
  <c r="M563" i="11"/>
  <c r="M564" i="11"/>
  <c r="M565" i="11"/>
  <c r="M566" i="11"/>
  <c r="M567" i="11"/>
  <c r="M568" i="11"/>
  <c r="M569" i="11"/>
  <c r="M570" i="11"/>
  <c r="M571" i="11"/>
  <c r="M572" i="11"/>
  <c r="M573" i="11"/>
  <c r="M574" i="11"/>
  <c r="M575" i="11"/>
  <c r="M576" i="11"/>
  <c r="M577" i="11"/>
  <c r="M578" i="11"/>
  <c r="M579" i="11"/>
  <c r="M580" i="11"/>
  <c r="M581" i="11"/>
  <c r="M582" i="11"/>
  <c r="M583" i="11"/>
  <c r="M584" i="11"/>
  <c r="M585" i="11"/>
  <c r="M586" i="11"/>
  <c r="M587" i="11"/>
  <c r="M588" i="11"/>
  <c r="M589" i="11"/>
  <c r="M590" i="11"/>
  <c r="M591" i="11"/>
  <c r="M592" i="11"/>
  <c r="M593" i="11"/>
  <c r="M594" i="11"/>
  <c r="M595" i="11"/>
  <c r="M596" i="11"/>
  <c r="M597" i="11"/>
  <c r="M598" i="11"/>
  <c r="M599" i="11"/>
  <c r="M600" i="11"/>
  <c r="M601" i="11"/>
  <c r="M602" i="11"/>
  <c r="M603" i="11"/>
  <c r="M604" i="11"/>
  <c r="M605" i="11"/>
  <c r="M606" i="11"/>
  <c r="M607" i="11"/>
  <c r="M608" i="11"/>
  <c r="M609" i="11"/>
  <c r="M610" i="11"/>
  <c r="M611" i="11"/>
  <c r="M612" i="11"/>
  <c r="M613" i="11"/>
  <c r="M614" i="11"/>
  <c r="M615" i="11"/>
  <c r="M616" i="11"/>
  <c r="M617" i="11"/>
  <c r="M618" i="11"/>
  <c r="M619" i="11"/>
  <c r="M620" i="11"/>
  <c r="M621" i="11"/>
  <c r="M622" i="11"/>
  <c r="M623" i="11"/>
  <c r="M624" i="11"/>
  <c r="M625" i="11"/>
  <c r="M626" i="11"/>
  <c r="M627" i="11"/>
  <c r="M628" i="11"/>
  <c r="M629" i="11"/>
  <c r="M630" i="11"/>
  <c r="M631" i="11"/>
  <c r="M632" i="11"/>
  <c r="M633" i="11"/>
  <c r="M634" i="11"/>
  <c r="M635" i="11"/>
  <c r="M636" i="11"/>
  <c r="M637" i="11"/>
  <c r="M638" i="11"/>
  <c r="M639" i="11"/>
  <c r="M640" i="11"/>
  <c r="M641" i="11"/>
  <c r="M642" i="11"/>
  <c r="M643" i="11"/>
  <c r="M644" i="11"/>
  <c r="M645" i="11"/>
  <c r="M646" i="11"/>
  <c r="M647" i="11"/>
  <c r="M648" i="11"/>
  <c r="M649" i="11"/>
  <c r="M650" i="11"/>
  <c r="M651" i="11"/>
  <c r="M652" i="11"/>
  <c r="M653" i="11"/>
  <c r="M654" i="11"/>
  <c r="M655" i="11"/>
  <c r="M656" i="11"/>
  <c r="M657" i="11"/>
  <c r="M658" i="11"/>
  <c r="M659" i="11"/>
  <c r="M660" i="11"/>
  <c r="M661" i="11"/>
  <c r="M662" i="11"/>
  <c r="M663" i="11"/>
  <c r="M664" i="11"/>
  <c r="M665" i="11"/>
  <c r="M666" i="11"/>
  <c r="M667" i="11"/>
  <c r="M668" i="11"/>
  <c r="M669" i="11"/>
  <c r="M670" i="11"/>
  <c r="M671" i="11"/>
  <c r="M672" i="11"/>
  <c r="M673" i="11"/>
  <c r="M674" i="11"/>
  <c r="M675" i="11"/>
  <c r="M676" i="11"/>
  <c r="M677" i="11"/>
  <c r="M678" i="11"/>
  <c r="M679" i="11"/>
  <c r="M680" i="11"/>
  <c r="M681" i="11"/>
  <c r="M682" i="11"/>
  <c r="M683" i="11"/>
  <c r="M684" i="11"/>
  <c r="M685" i="11"/>
  <c r="M686" i="11"/>
  <c r="M687" i="11"/>
  <c r="M688" i="11"/>
  <c r="M689" i="11"/>
  <c r="M690" i="11"/>
  <c r="M691" i="11"/>
  <c r="M692" i="11"/>
  <c r="M693" i="11"/>
  <c r="M694" i="11"/>
  <c r="M695" i="11"/>
  <c r="M696" i="11"/>
  <c r="M697" i="11"/>
  <c r="M698" i="11"/>
  <c r="M699" i="11"/>
  <c r="M700" i="11"/>
  <c r="M701" i="11"/>
  <c r="M702" i="11"/>
  <c r="M703" i="11"/>
  <c r="M704" i="11"/>
  <c r="M705" i="11"/>
  <c r="M706" i="11"/>
  <c r="M707" i="11"/>
  <c r="M708" i="11"/>
  <c r="M709" i="11"/>
  <c r="M710" i="11"/>
  <c r="M711" i="11"/>
  <c r="M712" i="11"/>
  <c r="M713" i="11"/>
  <c r="M714" i="11"/>
  <c r="M715" i="11"/>
  <c r="M716" i="11"/>
  <c r="M717" i="11"/>
  <c r="M718" i="11"/>
  <c r="M719" i="11"/>
  <c r="M720" i="11"/>
  <c r="M721" i="11"/>
  <c r="M722" i="11"/>
  <c r="M723" i="11"/>
  <c r="M724" i="11"/>
  <c r="M725" i="11"/>
  <c r="M726" i="11"/>
  <c r="M727" i="11"/>
  <c r="M728" i="11"/>
  <c r="M729" i="11"/>
  <c r="M730" i="11"/>
  <c r="M731" i="11"/>
  <c r="M732" i="11"/>
  <c r="M733" i="11"/>
  <c r="M734" i="11"/>
  <c r="M735" i="11"/>
  <c r="M736" i="11"/>
  <c r="M737" i="11"/>
  <c r="M738" i="11"/>
  <c r="M739" i="11"/>
  <c r="M740" i="11"/>
  <c r="M741" i="11"/>
  <c r="M742" i="11"/>
  <c r="M743" i="11"/>
  <c r="M744" i="11"/>
  <c r="M745" i="11"/>
  <c r="M746" i="11"/>
  <c r="M747" i="11"/>
  <c r="M748" i="11"/>
  <c r="M749" i="11"/>
  <c r="M750" i="11"/>
  <c r="M751" i="11"/>
  <c r="M752" i="11"/>
  <c r="M753" i="11"/>
  <c r="M754" i="11"/>
  <c r="M755" i="11"/>
  <c r="M756" i="11"/>
  <c r="M757" i="11"/>
  <c r="M758" i="11"/>
  <c r="M759" i="11"/>
  <c r="M760" i="11"/>
  <c r="M761" i="11"/>
  <c r="M762" i="11"/>
  <c r="M763" i="11"/>
  <c r="M764" i="11"/>
  <c r="M765" i="11"/>
  <c r="M766" i="11"/>
  <c r="M767" i="11"/>
  <c r="M768" i="11"/>
  <c r="M769" i="11"/>
  <c r="M770" i="11"/>
  <c r="M771" i="11"/>
  <c r="M772" i="11"/>
  <c r="M773" i="11"/>
  <c r="M774" i="11"/>
  <c r="M775" i="11"/>
  <c r="M776" i="11"/>
  <c r="M777" i="11"/>
  <c r="M778" i="11"/>
  <c r="M779" i="11"/>
  <c r="M780" i="11"/>
  <c r="M781" i="11"/>
  <c r="M782" i="11"/>
  <c r="M783" i="11"/>
  <c r="M784" i="11"/>
  <c r="M785" i="11"/>
  <c r="M786" i="11"/>
  <c r="M787" i="11"/>
  <c r="M788" i="11"/>
  <c r="M789" i="11"/>
  <c r="M790" i="11"/>
  <c r="M791" i="11"/>
  <c r="M792" i="11"/>
  <c r="M793" i="11"/>
  <c r="M794" i="11"/>
  <c r="M795" i="11"/>
  <c r="M796" i="11"/>
  <c r="M797" i="11"/>
  <c r="M798" i="11"/>
  <c r="M799" i="11"/>
  <c r="M800" i="11"/>
  <c r="M801" i="11"/>
  <c r="M802" i="11"/>
  <c r="M803" i="11"/>
  <c r="M804" i="11"/>
  <c r="M805" i="11"/>
  <c r="M806" i="11"/>
  <c r="M807" i="11"/>
  <c r="M808" i="11"/>
  <c r="M809" i="11"/>
  <c r="M810" i="11"/>
  <c r="M811" i="11"/>
  <c r="M812" i="11"/>
  <c r="M813" i="11"/>
  <c r="M814" i="11"/>
  <c r="M815" i="11"/>
  <c r="M816" i="11"/>
  <c r="M817" i="11"/>
  <c r="M818" i="11"/>
  <c r="M819" i="11"/>
  <c r="M820" i="11"/>
  <c r="L92" i="11"/>
  <c r="L93" i="11"/>
  <c r="L94" i="11"/>
  <c r="L95" i="11"/>
  <c r="L96" i="11"/>
  <c r="L97" i="11"/>
  <c r="L98" i="11"/>
  <c r="L99" i="11"/>
  <c r="L100" i="11"/>
  <c r="L101" i="11"/>
  <c r="L102" i="11"/>
  <c r="L103" i="11"/>
  <c r="L104" i="11"/>
  <c r="L105" i="11"/>
  <c r="L106" i="11"/>
  <c r="N106" i="11" s="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N162" i="11" s="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N218" i="11" s="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N274" i="11" s="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L312" i="11"/>
  <c r="L313" i="11"/>
  <c r="L314" i="11"/>
  <c r="L315" i="11"/>
  <c r="L316" i="11"/>
  <c r="L317" i="11"/>
  <c r="L318" i="11"/>
  <c r="L319" i="11"/>
  <c r="L320" i="11"/>
  <c r="L321" i="11"/>
  <c r="L322" i="11"/>
  <c r="L323" i="11"/>
  <c r="L324" i="11"/>
  <c r="L325" i="11"/>
  <c r="L326" i="11"/>
  <c r="L327" i="11"/>
  <c r="L328" i="11"/>
  <c r="L329" i="11"/>
  <c r="L330" i="11"/>
  <c r="L331" i="11"/>
  <c r="L332" i="11"/>
  <c r="L333" i="11"/>
  <c r="L334" i="11"/>
  <c r="L335" i="11"/>
  <c r="L336" i="11"/>
  <c r="L337" i="11"/>
  <c r="L338" i="11"/>
  <c r="L339" i="11"/>
  <c r="L340" i="11"/>
  <c r="L341" i="11"/>
  <c r="L342" i="11"/>
  <c r="L343" i="11"/>
  <c r="L344" i="11"/>
  <c r="L345" i="11"/>
  <c r="L346" i="11"/>
  <c r="L347" i="11"/>
  <c r="L348" i="11"/>
  <c r="L349" i="11"/>
  <c r="L350" i="11"/>
  <c r="L351" i="11"/>
  <c r="L352" i="11"/>
  <c r="L353" i="11"/>
  <c r="L354" i="11"/>
  <c r="L355" i="11"/>
  <c r="L356" i="11"/>
  <c r="L357" i="11"/>
  <c r="L358" i="11"/>
  <c r="L359" i="11"/>
  <c r="L360" i="11"/>
  <c r="L361" i="11"/>
  <c r="L362" i="11"/>
  <c r="L363" i="11"/>
  <c r="L364" i="11"/>
  <c r="L365" i="11"/>
  <c r="L366" i="11"/>
  <c r="L367" i="11"/>
  <c r="L368" i="11"/>
  <c r="L369" i="11"/>
  <c r="L370" i="11"/>
  <c r="L371" i="11"/>
  <c r="L372" i="11"/>
  <c r="L373" i="11"/>
  <c r="L374" i="11"/>
  <c r="L375" i="11"/>
  <c r="L376" i="11"/>
  <c r="L377" i="11"/>
  <c r="L378" i="11"/>
  <c r="L379" i="11"/>
  <c r="L380" i="11"/>
  <c r="L381" i="11"/>
  <c r="L382" i="11"/>
  <c r="L383" i="11"/>
  <c r="L384" i="11"/>
  <c r="L385" i="11"/>
  <c r="L386" i="11"/>
  <c r="L387" i="11"/>
  <c r="L388" i="11"/>
  <c r="L389" i="11"/>
  <c r="L390" i="11"/>
  <c r="L391" i="11"/>
  <c r="L392" i="11"/>
  <c r="L393" i="11"/>
  <c r="L394" i="11"/>
  <c r="L395" i="11"/>
  <c r="L396" i="11"/>
  <c r="L397" i="11"/>
  <c r="L398" i="11"/>
  <c r="L399" i="11"/>
  <c r="L400" i="11"/>
  <c r="L401" i="11"/>
  <c r="L402" i="11"/>
  <c r="L403" i="11"/>
  <c r="L404" i="11"/>
  <c r="L405" i="11"/>
  <c r="L406" i="11"/>
  <c r="L407" i="11"/>
  <c r="L408" i="11"/>
  <c r="L409" i="11"/>
  <c r="L410" i="11"/>
  <c r="L411" i="11"/>
  <c r="L412" i="11"/>
  <c r="L413" i="11"/>
  <c r="L414" i="11"/>
  <c r="L415" i="11"/>
  <c r="L416" i="11"/>
  <c r="L417" i="11"/>
  <c r="L418" i="11"/>
  <c r="L419" i="11"/>
  <c r="L420" i="11"/>
  <c r="L421" i="11"/>
  <c r="L422" i="11"/>
  <c r="L423" i="11"/>
  <c r="L424" i="11"/>
  <c r="L425" i="11"/>
  <c r="L426" i="11"/>
  <c r="L427" i="11"/>
  <c r="L428" i="11"/>
  <c r="L429" i="11"/>
  <c r="L430" i="11"/>
  <c r="L431" i="11"/>
  <c r="L432" i="11"/>
  <c r="L433" i="11"/>
  <c r="L434" i="11"/>
  <c r="L435" i="11"/>
  <c r="L436" i="11"/>
  <c r="L437" i="11"/>
  <c r="L438" i="11"/>
  <c r="L439" i="11"/>
  <c r="L440" i="11"/>
  <c r="L441" i="11"/>
  <c r="L442" i="11"/>
  <c r="L443" i="11"/>
  <c r="L444" i="11"/>
  <c r="L445" i="11"/>
  <c r="L446" i="11"/>
  <c r="L447" i="11"/>
  <c r="L448" i="11"/>
  <c r="L449" i="11"/>
  <c r="L450" i="11"/>
  <c r="L451" i="11"/>
  <c r="L452" i="11"/>
  <c r="L453" i="11"/>
  <c r="L454" i="11"/>
  <c r="L455" i="11"/>
  <c r="L456" i="11"/>
  <c r="L457" i="11"/>
  <c r="L458" i="11"/>
  <c r="L459" i="11"/>
  <c r="L460" i="11"/>
  <c r="L461" i="11"/>
  <c r="L462" i="11"/>
  <c r="L463" i="11"/>
  <c r="L464" i="11"/>
  <c r="L465" i="11"/>
  <c r="L466" i="11"/>
  <c r="L467" i="11"/>
  <c r="L468" i="11"/>
  <c r="L469" i="11"/>
  <c r="L470" i="11"/>
  <c r="L471" i="11"/>
  <c r="L472" i="11"/>
  <c r="L473" i="11"/>
  <c r="L474" i="11"/>
  <c r="L475" i="11"/>
  <c r="L476" i="11"/>
  <c r="L477" i="11"/>
  <c r="L478" i="11"/>
  <c r="L479" i="11"/>
  <c r="L480" i="11"/>
  <c r="L481" i="11"/>
  <c r="L482" i="11"/>
  <c r="L483" i="11"/>
  <c r="L484" i="11"/>
  <c r="L485" i="11"/>
  <c r="L486" i="11"/>
  <c r="L487" i="11"/>
  <c r="L488" i="11"/>
  <c r="L489" i="11"/>
  <c r="L490" i="11"/>
  <c r="L491" i="11"/>
  <c r="L492" i="11"/>
  <c r="L493" i="11"/>
  <c r="L494" i="11"/>
  <c r="L495" i="11"/>
  <c r="L496" i="11"/>
  <c r="L497" i="11"/>
  <c r="L498" i="11"/>
  <c r="L499" i="11"/>
  <c r="L500" i="11"/>
  <c r="L501" i="11"/>
  <c r="L502" i="11"/>
  <c r="L503" i="11"/>
  <c r="L504" i="11"/>
  <c r="L505" i="11"/>
  <c r="L506" i="11"/>
  <c r="L507" i="11"/>
  <c r="L508" i="11"/>
  <c r="L509" i="11"/>
  <c r="L510" i="11"/>
  <c r="L511" i="11"/>
  <c r="L512" i="11"/>
  <c r="L513" i="11"/>
  <c r="L514" i="11"/>
  <c r="L515" i="11"/>
  <c r="L516" i="11"/>
  <c r="L517" i="11"/>
  <c r="L518" i="11"/>
  <c r="L519" i="11"/>
  <c r="L520" i="11"/>
  <c r="L521" i="11"/>
  <c r="L522" i="11"/>
  <c r="L523" i="11"/>
  <c r="L524" i="11"/>
  <c r="L525" i="11"/>
  <c r="L526" i="11"/>
  <c r="L527" i="11"/>
  <c r="L528" i="11"/>
  <c r="L529" i="11"/>
  <c r="L530" i="11"/>
  <c r="L531" i="11"/>
  <c r="L532" i="11"/>
  <c r="L533" i="11"/>
  <c r="L534" i="11"/>
  <c r="L535" i="11"/>
  <c r="L536" i="11"/>
  <c r="L537" i="11"/>
  <c r="L538" i="11"/>
  <c r="L539" i="11"/>
  <c r="L540" i="11"/>
  <c r="L541" i="11"/>
  <c r="L542" i="11"/>
  <c r="L543" i="11"/>
  <c r="L544" i="11"/>
  <c r="L545" i="11"/>
  <c r="L546" i="11"/>
  <c r="L547" i="11"/>
  <c r="L548" i="11"/>
  <c r="L549" i="11"/>
  <c r="L550" i="11"/>
  <c r="L551" i="11"/>
  <c r="L552" i="11"/>
  <c r="L553" i="11"/>
  <c r="L554" i="11"/>
  <c r="L555" i="11"/>
  <c r="L556" i="11"/>
  <c r="L557" i="11"/>
  <c r="L558" i="11"/>
  <c r="L559" i="11"/>
  <c r="L560" i="11"/>
  <c r="L561" i="11"/>
  <c r="L562" i="11"/>
  <c r="L563" i="11"/>
  <c r="L564" i="11"/>
  <c r="L565" i="11"/>
  <c r="L566" i="11"/>
  <c r="L567" i="11"/>
  <c r="L568" i="11"/>
  <c r="L569" i="11"/>
  <c r="L570" i="11"/>
  <c r="L571" i="11"/>
  <c r="L572" i="11"/>
  <c r="L573" i="11"/>
  <c r="L574" i="11"/>
  <c r="L575" i="11"/>
  <c r="L576" i="11"/>
  <c r="L577" i="11"/>
  <c r="L578" i="11"/>
  <c r="L579" i="11"/>
  <c r="L580" i="11"/>
  <c r="L581" i="11"/>
  <c r="L582" i="11"/>
  <c r="L583" i="11"/>
  <c r="L584" i="11"/>
  <c r="L585" i="11"/>
  <c r="L586" i="11"/>
  <c r="L587" i="11"/>
  <c r="L588" i="11"/>
  <c r="L589" i="11"/>
  <c r="L590" i="11"/>
  <c r="L591" i="11"/>
  <c r="L592" i="11"/>
  <c r="L593" i="11"/>
  <c r="L594" i="11"/>
  <c r="L595" i="11"/>
  <c r="L596" i="11"/>
  <c r="L597" i="11"/>
  <c r="L598" i="11"/>
  <c r="L599" i="11"/>
  <c r="L600" i="11"/>
  <c r="L601" i="11"/>
  <c r="L602" i="11"/>
  <c r="L603" i="11"/>
  <c r="L604" i="11"/>
  <c r="L605" i="11"/>
  <c r="L606" i="11"/>
  <c r="L607" i="11"/>
  <c r="L608" i="11"/>
  <c r="L609" i="11"/>
  <c r="L610" i="11"/>
  <c r="L611" i="11"/>
  <c r="L612" i="11"/>
  <c r="L613" i="11"/>
  <c r="L614" i="11"/>
  <c r="L615" i="11"/>
  <c r="L616" i="11"/>
  <c r="L617" i="11"/>
  <c r="L618" i="11"/>
  <c r="L619" i="11"/>
  <c r="L620" i="11"/>
  <c r="L621" i="11"/>
  <c r="L622" i="11"/>
  <c r="L623" i="11"/>
  <c r="L624" i="11"/>
  <c r="L625" i="11"/>
  <c r="L626" i="11"/>
  <c r="L627" i="11"/>
  <c r="L628" i="11"/>
  <c r="L629" i="11"/>
  <c r="L630" i="11"/>
  <c r="L631" i="11"/>
  <c r="L632" i="11"/>
  <c r="L633" i="11"/>
  <c r="L634" i="11"/>
  <c r="L635" i="11"/>
  <c r="L636" i="11"/>
  <c r="L637" i="11"/>
  <c r="L638" i="11"/>
  <c r="L639" i="11"/>
  <c r="L640" i="11"/>
  <c r="L641" i="11"/>
  <c r="L642" i="11"/>
  <c r="L643" i="11"/>
  <c r="L644" i="11"/>
  <c r="L645" i="11"/>
  <c r="L646" i="11"/>
  <c r="L647" i="11"/>
  <c r="L648" i="11"/>
  <c r="L649" i="11"/>
  <c r="L650" i="11"/>
  <c r="L651" i="11"/>
  <c r="L652" i="11"/>
  <c r="L653" i="11"/>
  <c r="L654" i="11"/>
  <c r="L655" i="11"/>
  <c r="L656" i="11"/>
  <c r="L657" i="11"/>
  <c r="L658" i="11"/>
  <c r="L659" i="11"/>
  <c r="L660" i="11"/>
  <c r="L661" i="11"/>
  <c r="L662" i="11"/>
  <c r="L663" i="11"/>
  <c r="L664" i="11"/>
  <c r="L665" i="11"/>
  <c r="L666" i="11"/>
  <c r="L667" i="11"/>
  <c r="L668" i="11"/>
  <c r="L669" i="11"/>
  <c r="L670" i="11"/>
  <c r="L671" i="11"/>
  <c r="L672" i="11"/>
  <c r="L673" i="11"/>
  <c r="L674" i="11"/>
  <c r="L675" i="11"/>
  <c r="L676" i="11"/>
  <c r="L677" i="11"/>
  <c r="L678" i="11"/>
  <c r="L679" i="11"/>
  <c r="L680" i="11"/>
  <c r="L681" i="11"/>
  <c r="L682" i="11"/>
  <c r="L683" i="11"/>
  <c r="L684" i="11"/>
  <c r="L685" i="11"/>
  <c r="L686" i="11"/>
  <c r="L687" i="11"/>
  <c r="L688" i="11"/>
  <c r="L689" i="11"/>
  <c r="L690" i="11"/>
  <c r="L691" i="11"/>
  <c r="L692" i="11"/>
  <c r="L693" i="11"/>
  <c r="L694" i="11"/>
  <c r="L695" i="11"/>
  <c r="L696" i="11"/>
  <c r="L697" i="11"/>
  <c r="L698" i="11"/>
  <c r="L699" i="11"/>
  <c r="L700" i="11"/>
  <c r="L701" i="11"/>
  <c r="L702" i="11"/>
  <c r="L703" i="11"/>
  <c r="L704" i="11"/>
  <c r="L705" i="11"/>
  <c r="L706" i="11"/>
  <c r="L707" i="11"/>
  <c r="L708" i="11"/>
  <c r="L709" i="11"/>
  <c r="L710" i="11"/>
  <c r="L711" i="11"/>
  <c r="L712" i="11"/>
  <c r="L713" i="11"/>
  <c r="L714" i="11"/>
  <c r="L715" i="11"/>
  <c r="L716" i="11"/>
  <c r="L717" i="11"/>
  <c r="L718" i="11"/>
  <c r="L719" i="11"/>
  <c r="L720" i="11"/>
  <c r="L721" i="11"/>
  <c r="L722" i="11"/>
  <c r="L723" i="11"/>
  <c r="L724" i="11"/>
  <c r="L725" i="11"/>
  <c r="L726" i="11"/>
  <c r="L727" i="11"/>
  <c r="L728" i="11"/>
  <c r="L729" i="11"/>
  <c r="L730" i="11"/>
  <c r="L731" i="11"/>
  <c r="L732" i="11"/>
  <c r="L733" i="11"/>
  <c r="L734" i="11"/>
  <c r="L735" i="11"/>
  <c r="L736" i="11"/>
  <c r="L737" i="11"/>
  <c r="L738" i="11"/>
  <c r="L739" i="11"/>
  <c r="L740" i="11"/>
  <c r="L741" i="11"/>
  <c r="L742" i="11"/>
  <c r="L743" i="11"/>
  <c r="L744" i="11"/>
  <c r="L745" i="11"/>
  <c r="L746" i="11"/>
  <c r="L747" i="11"/>
  <c r="L748" i="11"/>
  <c r="L749" i="11"/>
  <c r="L750" i="11"/>
  <c r="L751" i="11"/>
  <c r="L752" i="11"/>
  <c r="L753" i="11"/>
  <c r="L754" i="11"/>
  <c r="L755" i="11"/>
  <c r="L756" i="11"/>
  <c r="L757" i="11"/>
  <c r="L758" i="11"/>
  <c r="L759" i="11"/>
  <c r="L760" i="11"/>
  <c r="L761" i="11"/>
  <c r="L762" i="11"/>
  <c r="L763" i="11"/>
  <c r="L764" i="11"/>
  <c r="L765" i="11"/>
  <c r="L766" i="11"/>
  <c r="L767" i="11"/>
  <c r="L768" i="11"/>
  <c r="L769" i="11"/>
  <c r="L770" i="11"/>
  <c r="L771" i="11"/>
  <c r="L772" i="11"/>
  <c r="L773" i="11"/>
  <c r="L774" i="11"/>
  <c r="L775" i="11"/>
  <c r="L776" i="11"/>
  <c r="L777" i="11"/>
  <c r="L778" i="11"/>
  <c r="L779" i="11"/>
  <c r="L780" i="11"/>
  <c r="L781" i="11"/>
  <c r="L782" i="11"/>
  <c r="L783" i="11"/>
  <c r="L784" i="11"/>
  <c r="L785" i="11"/>
  <c r="L786" i="11"/>
  <c r="L787" i="11"/>
  <c r="L788" i="11"/>
  <c r="L789" i="11"/>
  <c r="L790" i="11"/>
  <c r="L791" i="11"/>
  <c r="L792" i="11"/>
  <c r="L793" i="11"/>
  <c r="L794" i="11"/>
  <c r="L795" i="11"/>
  <c r="L796" i="11"/>
  <c r="L797" i="11"/>
  <c r="L798" i="11"/>
  <c r="L799" i="11"/>
  <c r="L800" i="11"/>
  <c r="L801" i="11"/>
  <c r="L802" i="11"/>
  <c r="L803" i="11"/>
  <c r="L804" i="11"/>
  <c r="L805" i="11"/>
  <c r="L806" i="11"/>
  <c r="L807" i="11"/>
  <c r="L808" i="11"/>
  <c r="L809" i="11"/>
  <c r="L810" i="11"/>
  <c r="L811" i="11"/>
  <c r="L812" i="11"/>
  <c r="L813" i="11"/>
  <c r="L814" i="11"/>
  <c r="L815" i="11"/>
  <c r="L816" i="11"/>
  <c r="L817" i="11"/>
  <c r="L818" i="11"/>
  <c r="L819" i="11"/>
  <c r="L820" i="11"/>
  <c r="N8" i="11"/>
  <c r="M8" i="11"/>
  <c r="M10" i="11"/>
  <c r="M11" i="11"/>
  <c r="M12" i="11"/>
  <c r="M13" i="11"/>
  <c r="M14" i="11"/>
  <c r="M15" i="11"/>
  <c r="M17" i="11"/>
  <c r="M18" i="11"/>
  <c r="M19" i="11"/>
  <c r="M20" i="11"/>
  <c r="M21" i="11"/>
  <c r="M22" i="11"/>
  <c r="M24" i="11"/>
  <c r="M25" i="11"/>
  <c r="M26" i="11"/>
  <c r="M27" i="11"/>
  <c r="M28" i="11"/>
  <c r="M29" i="11"/>
  <c r="M31" i="11"/>
  <c r="M32" i="11"/>
  <c r="M33" i="11"/>
  <c r="M34" i="11"/>
  <c r="M35" i="11"/>
  <c r="M36" i="11"/>
  <c r="M38" i="11"/>
  <c r="M39" i="11"/>
  <c r="M40" i="11"/>
  <c r="M41" i="11"/>
  <c r="M42" i="11"/>
  <c r="M43" i="11"/>
  <c r="M45" i="11"/>
  <c r="M46" i="11"/>
  <c r="M47" i="11"/>
  <c r="M48" i="11"/>
  <c r="M49" i="11"/>
  <c r="M50" i="11"/>
  <c r="M52" i="11"/>
  <c r="M53" i="11"/>
  <c r="M54" i="11"/>
  <c r="M55" i="11"/>
  <c r="M56" i="11"/>
  <c r="M57" i="11"/>
  <c r="M59" i="11"/>
  <c r="M66" i="11" s="1"/>
  <c r="M60" i="11"/>
  <c r="M67" i="11" s="1"/>
  <c r="M61" i="11"/>
  <c r="M68" i="11" s="1"/>
  <c r="M62" i="11"/>
  <c r="M69" i="11" s="1"/>
  <c r="M63" i="11"/>
  <c r="M70" i="11" s="1"/>
  <c r="M64" i="11"/>
  <c r="M71" i="11" s="1"/>
  <c r="L8" i="11"/>
  <c r="L10" i="11"/>
  <c r="L11" i="11"/>
  <c r="L12" i="11"/>
  <c r="L13" i="11"/>
  <c r="L14" i="11"/>
  <c r="L15" i="11"/>
  <c r="L17" i="11"/>
  <c r="L18" i="11"/>
  <c r="L19" i="11"/>
  <c r="L20" i="11"/>
  <c r="L21" i="11"/>
  <c r="L22" i="11"/>
  <c r="L24" i="11"/>
  <c r="L25" i="11"/>
  <c r="L26" i="11"/>
  <c r="L27" i="11"/>
  <c r="L28" i="11"/>
  <c r="L29" i="11"/>
  <c r="L31" i="11"/>
  <c r="L32" i="11"/>
  <c r="L33" i="11"/>
  <c r="L34" i="11"/>
  <c r="L35" i="11"/>
  <c r="L36" i="11"/>
  <c r="L38" i="11"/>
  <c r="L39" i="11"/>
  <c r="L40" i="11"/>
  <c r="L41" i="11"/>
  <c r="L42" i="11"/>
  <c r="L43" i="11"/>
  <c r="L45" i="11"/>
  <c r="L46" i="11"/>
  <c r="L47" i="11"/>
  <c r="L48" i="11"/>
  <c r="L49" i="11"/>
  <c r="L50" i="11"/>
  <c r="L52" i="11"/>
  <c r="L53" i="11"/>
  <c r="L54" i="11"/>
  <c r="L55" i="11"/>
  <c r="L56" i="11"/>
  <c r="L57" i="11"/>
  <c r="L59" i="11"/>
  <c r="L66" i="11" s="1"/>
  <c r="L60" i="11"/>
  <c r="L67" i="11" s="1"/>
  <c r="L61" i="11"/>
  <c r="L68" i="11" s="1"/>
  <c r="L62" i="11"/>
  <c r="L69" i="11" s="1"/>
  <c r="L63" i="11"/>
  <c r="L64" i="11"/>
  <c r="L71" i="11" s="1"/>
  <c r="AA18" i="10"/>
  <c r="AB18" i="10"/>
  <c r="AC18" i="10"/>
  <c r="AA19" i="10"/>
  <c r="AB19" i="10"/>
  <c r="AC19" i="10"/>
  <c r="AA20" i="10"/>
  <c r="AB20" i="10"/>
  <c r="AC20" i="10"/>
  <c r="AA21" i="10"/>
  <c r="AB21" i="10"/>
  <c r="AC21" i="10"/>
  <c r="AA22" i="10"/>
  <c r="AB22" i="10"/>
  <c r="AC22" i="10"/>
  <c r="AA23" i="10"/>
  <c r="AB23" i="10"/>
  <c r="AC23" i="10"/>
  <c r="AA24" i="10"/>
  <c r="AB24" i="10"/>
  <c r="AC24" i="10"/>
  <c r="AA25" i="10"/>
  <c r="AB25" i="10"/>
  <c r="AC25" i="10"/>
  <c r="V18" i="10"/>
  <c r="W18" i="10"/>
  <c r="X18" i="10"/>
  <c r="V19" i="10"/>
  <c r="W19" i="10"/>
  <c r="X19" i="10"/>
  <c r="V20" i="10"/>
  <c r="W20" i="10"/>
  <c r="X20" i="10"/>
  <c r="V21" i="10"/>
  <c r="W21" i="10"/>
  <c r="X21" i="10"/>
  <c r="V22" i="10"/>
  <c r="W22" i="10"/>
  <c r="X22" i="10"/>
  <c r="V23" i="10"/>
  <c r="W23" i="10"/>
  <c r="X23" i="10"/>
  <c r="V24" i="10"/>
  <c r="W24" i="10"/>
  <c r="X24" i="10"/>
  <c r="V25" i="10"/>
  <c r="W25" i="10"/>
  <c r="X25" i="10"/>
  <c r="Q18" i="10"/>
  <c r="R18" i="10"/>
  <c r="S18" i="10"/>
  <c r="Q19" i="10"/>
  <c r="R19" i="10"/>
  <c r="S19" i="10"/>
  <c r="Q20" i="10"/>
  <c r="R20" i="10"/>
  <c r="S20" i="10"/>
  <c r="Q21" i="10"/>
  <c r="R21" i="10"/>
  <c r="S21" i="10"/>
  <c r="Q22" i="10"/>
  <c r="R22" i="10"/>
  <c r="S22" i="10"/>
  <c r="Q23" i="10"/>
  <c r="R23" i="10"/>
  <c r="S23" i="10"/>
  <c r="Q24" i="10"/>
  <c r="R24" i="10"/>
  <c r="S24" i="10"/>
  <c r="Q25" i="10"/>
  <c r="R25" i="10"/>
  <c r="S25" i="10"/>
  <c r="H18" i="10"/>
  <c r="I18" i="10"/>
  <c r="J18" i="10"/>
  <c r="H19" i="10"/>
  <c r="I19" i="10"/>
  <c r="J19" i="10"/>
  <c r="H20" i="10"/>
  <c r="I20" i="10"/>
  <c r="J20" i="10"/>
  <c r="H21" i="10"/>
  <c r="I21" i="10"/>
  <c r="J21" i="10"/>
  <c r="H22" i="10"/>
  <c r="I22" i="10"/>
  <c r="J22" i="10"/>
  <c r="H23" i="10"/>
  <c r="I23" i="10"/>
  <c r="J23" i="10"/>
  <c r="H24" i="10"/>
  <c r="I24" i="10"/>
  <c r="J24" i="10"/>
  <c r="H25" i="10"/>
  <c r="I25" i="10"/>
  <c r="J25" i="10"/>
  <c r="C18" i="10"/>
  <c r="D18" i="10"/>
  <c r="E18" i="10"/>
  <c r="C19" i="10"/>
  <c r="D19" i="10"/>
  <c r="E19" i="10"/>
  <c r="C20" i="10"/>
  <c r="D20" i="10"/>
  <c r="E20" i="10"/>
  <c r="C21" i="10"/>
  <c r="D21" i="10"/>
  <c r="E21" i="10"/>
  <c r="C22" i="10"/>
  <c r="D22" i="10"/>
  <c r="E22" i="10"/>
  <c r="C23" i="10"/>
  <c r="D23" i="10"/>
  <c r="E23" i="10"/>
  <c r="C24" i="10"/>
  <c r="D24" i="10"/>
  <c r="E24" i="10"/>
  <c r="C25" i="10"/>
  <c r="D25" i="10"/>
  <c r="E25" i="10"/>
  <c r="AI51" i="10"/>
  <c r="AI52" i="10"/>
  <c r="AI53" i="10"/>
  <c r="AI54" i="10"/>
  <c r="AI55" i="10"/>
  <c r="AI56" i="10"/>
  <c r="AI57" i="10"/>
  <c r="AI58" i="10"/>
  <c r="AI59" i="10"/>
  <c r="AI60" i="10"/>
  <c r="AI61" i="10"/>
  <c r="AI62" i="10"/>
  <c r="AI63" i="10"/>
  <c r="AI64" i="10"/>
  <c r="AI65" i="10"/>
  <c r="AI66" i="10"/>
  <c r="AI67" i="10"/>
  <c r="AI68" i="10"/>
  <c r="AI69" i="10"/>
  <c r="AI70" i="10"/>
  <c r="AI71" i="10"/>
  <c r="AI72" i="10"/>
  <c r="AI73" i="10"/>
  <c r="AI74" i="10"/>
  <c r="AI75" i="10"/>
  <c r="AI76" i="10"/>
  <c r="AI77" i="10"/>
  <c r="AI78" i="10"/>
  <c r="AI79" i="10"/>
  <c r="AI80" i="10"/>
  <c r="AI81" i="10"/>
  <c r="AI82" i="10"/>
  <c r="AI83" i="10"/>
  <c r="AI84" i="10"/>
  <c r="AI85" i="10"/>
  <c r="AI86" i="10"/>
  <c r="AI87" i="10"/>
  <c r="AI88" i="10"/>
  <c r="AI89" i="10"/>
  <c r="AI90" i="10"/>
  <c r="AI91" i="10"/>
  <c r="AI92" i="10"/>
  <c r="AI93" i="10"/>
  <c r="AI94" i="10"/>
  <c r="AI95" i="10"/>
  <c r="AI96" i="10"/>
  <c r="AI97" i="10"/>
  <c r="AI98" i="10"/>
  <c r="AI99" i="10"/>
  <c r="AI100" i="10"/>
  <c r="AI101" i="10"/>
  <c r="AI102" i="10"/>
  <c r="AI103" i="10"/>
  <c r="AI104" i="10"/>
  <c r="AI105" i="10"/>
  <c r="AI106" i="10"/>
  <c r="AI107" i="10"/>
  <c r="AI108" i="10"/>
  <c r="AI109" i="10"/>
  <c r="AI110" i="10"/>
  <c r="AI111" i="10"/>
  <c r="AI112" i="10"/>
  <c r="AI113" i="10"/>
  <c r="AI114" i="10"/>
  <c r="AI115" i="10"/>
  <c r="AI116" i="10"/>
  <c r="AI117" i="10"/>
  <c r="AI118" i="10"/>
  <c r="AI119" i="10"/>
  <c r="AI120" i="10"/>
  <c r="AI121" i="10"/>
  <c r="AI122" i="10"/>
  <c r="AI123" i="10"/>
  <c r="AI124" i="10"/>
  <c r="AI125" i="10"/>
  <c r="AI126" i="10"/>
  <c r="AI127" i="10"/>
  <c r="AI128" i="10"/>
  <c r="AI129" i="10"/>
  <c r="AI130" i="10"/>
  <c r="AI131" i="10"/>
  <c r="AI132" i="10"/>
  <c r="AI133" i="10"/>
  <c r="AI134" i="10"/>
  <c r="AI135" i="10"/>
  <c r="AI136" i="10"/>
  <c r="AH51" i="10"/>
  <c r="AH52" i="10"/>
  <c r="AH53" i="10"/>
  <c r="AH54" i="10"/>
  <c r="AH55" i="10"/>
  <c r="AH56" i="10"/>
  <c r="AH57" i="10"/>
  <c r="AH58" i="10"/>
  <c r="AH59" i="10"/>
  <c r="AH60" i="10"/>
  <c r="AH61" i="10"/>
  <c r="AH62" i="10"/>
  <c r="AH63" i="10"/>
  <c r="AH64" i="10"/>
  <c r="AH65" i="10"/>
  <c r="AH66" i="10"/>
  <c r="AH67" i="10"/>
  <c r="AH68" i="10"/>
  <c r="AH69" i="10"/>
  <c r="AH70" i="10"/>
  <c r="AH71" i="10"/>
  <c r="AH72" i="10"/>
  <c r="AH73" i="10"/>
  <c r="AH74" i="10"/>
  <c r="AH75" i="10"/>
  <c r="AH76" i="10"/>
  <c r="AH77" i="10"/>
  <c r="AH78" i="10"/>
  <c r="AH79" i="10"/>
  <c r="AH80" i="10"/>
  <c r="AH81" i="10"/>
  <c r="AH82" i="10"/>
  <c r="AH83" i="10"/>
  <c r="AH84" i="10"/>
  <c r="AH85" i="10"/>
  <c r="AH86" i="10"/>
  <c r="AH87" i="10"/>
  <c r="AH88" i="10"/>
  <c r="AH89" i="10"/>
  <c r="AH90" i="10"/>
  <c r="AH91" i="10"/>
  <c r="AH92" i="10"/>
  <c r="AH93" i="10"/>
  <c r="AH94" i="10"/>
  <c r="AH95" i="10"/>
  <c r="AH96" i="10"/>
  <c r="AH97" i="10"/>
  <c r="AH98" i="10"/>
  <c r="AH99" i="10"/>
  <c r="AH100" i="10"/>
  <c r="AH101" i="10"/>
  <c r="AH102" i="10"/>
  <c r="AH103" i="10"/>
  <c r="AH104" i="10"/>
  <c r="AH105" i="10"/>
  <c r="AH106" i="10"/>
  <c r="AH107" i="10"/>
  <c r="AH108" i="10"/>
  <c r="AH109" i="10"/>
  <c r="AH110" i="10"/>
  <c r="AH111" i="10"/>
  <c r="AH112" i="10"/>
  <c r="AH113" i="10"/>
  <c r="AH114" i="10"/>
  <c r="AH115" i="10"/>
  <c r="AH116" i="10"/>
  <c r="AH117" i="10"/>
  <c r="AH118" i="10"/>
  <c r="AH119" i="10"/>
  <c r="AH120" i="10"/>
  <c r="AH121" i="10"/>
  <c r="AH122" i="10"/>
  <c r="AH123" i="10"/>
  <c r="AH124" i="10"/>
  <c r="AH125" i="10"/>
  <c r="AH126" i="10"/>
  <c r="AH127" i="10"/>
  <c r="AH128" i="10"/>
  <c r="AH129" i="10"/>
  <c r="AH130" i="10"/>
  <c r="AH131" i="10"/>
  <c r="AH132" i="10"/>
  <c r="AH133" i="10"/>
  <c r="AH134" i="10"/>
  <c r="AH135" i="10"/>
  <c r="AH136" i="10"/>
  <c r="AH8" i="10"/>
  <c r="AH10" i="10"/>
  <c r="AH11" i="10"/>
  <c r="AH12" i="10"/>
  <c r="AH13" i="10"/>
  <c r="AH14" i="10"/>
  <c r="AH15" i="10"/>
  <c r="AI8" i="10"/>
  <c r="AI10" i="10"/>
  <c r="AI11" i="10"/>
  <c r="AI12" i="10"/>
  <c r="AI13" i="10"/>
  <c r="AI14" i="10"/>
  <c r="AI15" i="10"/>
  <c r="AI16" i="10"/>
  <c r="AE51" i="10"/>
  <c r="AE52" i="10"/>
  <c r="AF52" i="10" s="1"/>
  <c r="AE53" i="10"/>
  <c r="AF53" i="10" s="1"/>
  <c r="AE54" i="10"/>
  <c r="AF54" i="10" s="1"/>
  <c r="AE55" i="10"/>
  <c r="AF55" i="10" s="1"/>
  <c r="AE56" i="10"/>
  <c r="AF56" i="10" s="1"/>
  <c r="AE57" i="10"/>
  <c r="AF57" i="10" s="1"/>
  <c r="AE58" i="10"/>
  <c r="AF58" i="10" s="1"/>
  <c r="AE59" i="10"/>
  <c r="AF59" i="10" s="1"/>
  <c r="AE60" i="10"/>
  <c r="AF60" i="10" s="1"/>
  <c r="AE61" i="10"/>
  <c r="AF61" i="10" s="1"/>
  <c r="AE62" i="10"/>
  <c r="AF62" i="10" s="1"/>
  <c r="AE63" i="10"/>
  <c r="AF63" i="10" s="1"/>
  <c r="AE64" i="10"/>
  <c r="AF64" i="10" s="1"/>
  <c r="AE65" i="10"/>
  <c r="AF65" i="10" s="1"/>
  <c r="AE66" i="10"/>
  <c r="AF66" i="10" s="1"/>
  <c r="AE67" i="10"/>
  <c r="AF67" i="10" s="1"/>
  <c r="AE68" i="10"/>
  <c r="AF68" i="10" s="1"/>
  <c r="AE69" i="10"/>
  <c r="AF69" i="10" s="1"/>
  <c r="AE70" i="10"/>
  <c r="AF70" i="10" s="1"/>
  <c r="AE71" i="10"/>
  <c r="AF71" i="10" s="1"/>
  <c r="AE72" i="10"/>
  <c r="AF72" i="10" s="1"/>
  <c r="AE73" i="10"/>
  <c r="AF73" i="10" s="1"/>
  <c r="AE74" i="10"/>
  <c r="AF74" i="10" s="1"/>
  <c r="AE75" i="10"/>
  <c r="AF75" i="10" s="1"/>
  <c r="AE76" i="10"/>
  <c r="AF76" i="10" s="1"/>
  <c r="AE77" i="10"/>
  <c r="AF77" i="10" s="1"/>
  <c r="AE78" i="10"/>
  <c r="AF78" i="10" s="1"/>
  <c r="AE79" i="10"/>
  <c r="AF79" i="10" s="1"/>
  <c r="AE80" i="10"/>
  <c r="AF80" i="10" s="1"/>
  <c r="AE81" i="10"/>
  <c r="AF81" i="10" s="1"/>
  <c r="AE82" i="10"/>
  <c r="AF82" i="10" s="1"/>
  <c r="AE83" i="10"/>
  <c r="AF83" i="10" s="1"/>
  <c r="AE84" i="10"/>
  <c r="AF84" i="10" s="1"/>
  <c r="AE85" i="10"/>
  <c r="AF85" i="10" s="1"/>
  <c r="AE86" i="10"/>
  <c r="AF86" i="10" s="1"/>
  <c r="AE87" i="10"/>
  <c r="AF87" i="10" s="1"/>
  <c r="AE88" i="10"/>
  <c r="AF88" i="10" s="1"/>
  <c r="AE89" i="10"/>
  <c r="AF89" i="10" s="1"/>
  <c r="AE90" i="10"/>
  <c r="AF90" i="10" s="1"/>
  <c r="AE91" i="10"/>
  <c r="AF91" i="10" s="1"/>
  <c r="AE92" i="10"/>
  <c r="AF92" i="10" s="1"/>
  <c r="AE93" i="10"/>
  <c r="AF93" i="10" s="1"/>
  <c r="AE94" i="10"/>
  <c r="AF94" i="10" s="1"/>
  <c r="AE95" i="10"/>
  <c r="AF95" i="10" s="1"/>
  <c r="AE96" i="10"/>
  <c r="AF96" i="10" s="1"/>
  <c r="AE97" i="10"/>
  <c r="AF97" i="10" s="1"/>
  <c r="AE98" i="10"/>
  <c r="AF98" i="10" s="1"/>
  <c r="AE99" i="10"/>
  <c r="AF99" i="10" s="1"/>
  <c r="AE100" i="10"/>
  <c r="AF100" i="10" s="1"/>
  <c r="AE101" i="10"/>
  <c r="AF101" i="10" s="1"/>
  <c r="AE102" i="10"/>
  <c r="AF102" i="10" s="1"/>
  <c r="AE103" i="10"/>
  <c r="AF103" i="10" s="1"/>
  <c r="AE104" i="10"/>
  <c r="AF104" i="10" s="1"/>
  <c r="AE105" i="10"/>
  <c r="AF105" i="10" s="1"/>
  <c r="AE106" i="10"/>
  <c r="AF106" i="10" s="1"/>
  <c r="AE107" i="10"/>
  <c r="AF107" i="10" s="1"/>
  <c r="AE108" i="10"/>
  <c r="AF108" i="10" s="1"/>
  <c r="AE109" i="10"/>
  <c r="AF109" i="10" s="1"/>
  <c r="AE110" i="10"/>
  <c r="AF110" i="10" s="1"/>
  <c r="AE111" i="10"/>
  <c r="AF111" i="10" s="1"/>
  <c r="AE112" i="10"/>
  <c r="AF112" i="10" s="1"/>
  <c r="AE113" i="10"/>
  <c r="AF113" i="10" s="1"/>
  <c r="AE114" i="10"/>
  <c r="AF114" i="10" s="1"/>
  <c r="AE115" i="10"/>
  <c r="AF115" i="10" s="1"/>
  <c r="AE116" i="10"/>
  <c r="AF116" i="10" s="1"/>
  <c r="AE117" i="10"/>
  <c r="AF117" i="10" s="1"/>
  <c r="AE118" i="10"/>
  <c r="AF118" i="10" s="1"/>
  <c r="AE119" i="10"/>
  <c r="AF119" i="10" s="1"/>
  <c r="AE120" i="10"/>
  <c r="AF120" i="10" s="1"/>
  <c r="AE121" i="10"/>
  <c r="AF121" i="10" s="1"/>
  <c r="AE122" i="10"/>
  <c r="AF122" i="10" s="1"/>
  <c r="AE123" i="10"/>
  <c r="AF123" i="10" s="1"/>
  <c r="AE124" i="10"/>
  <c r="AF124" i="10" s="1"/>
  <c r="AE125" i="10"/>
  <c r="AF125" i="10" s="1"/>
  <c r="AE126" i="10"/>
  <c r="AF126" i="10" s="1"/>
  <c r="AE127" i="10"/>
  <c r="AF127" i="10" s="1"/>
  <c r="AE128" i="10"/>
  <c r="AF128" i="10" s="1"/>
  <c r="AE129" i="10"/>
  <c r="AF129" i="10" s="1"/>
  <c r="AE130" i="10"/>
  <c r="AF130" i="10" s="1"/>
  <c r="AE131" i="10"/>
  <c r="AF131" i="10" s="1"/>
  <c r="AE132" i="10"/>
  <c r="AF132" i="10" s="1"/>
  <c r="AE133" i="10"/>
  <c r="AF133" i="10" s="1"/>
  <c r="AE134" i="10"/>
  <c r="AF134" i="10" s="1"/>
  <c r="AE135" i="10"/>
  <c r="AF135" i="10" s="1"/>
  <c r="AE136" i="10"/>
  <c r="AF136" i="10" s="1"/>
  <c r="AE8" i="10"/>
  <c r="AF9" i="10"/>
  <c r="AE10" i="10"/>
  <c r="AF10" i="10" s="1"/>
  <c r="AE11" i="10"/>
  <c r="AF11" i="10" s="1"/>
  <c r="AE12" i="10"/>
  <c r="AF12" i="10" s="1"/>
  <c r="AE13" i="10"/>
  <c r="AF13" i="10" s="1"/>
  <c r="AE14" i="10"/>
  <c r="AF14" i="10" s="1"/>
  <c r="AE15" i="10"/>
  <c r="AF15" i="10" s="1"/>
  <c r="AE16" i="10"/>
  <c r="AF16" i="10" s="1"/>
  <c r="M8" i="10"/>
  <c r="M9" i="10"/>
  <c r="M10" i="10"/>
  <c r="M11" i="10"/>
  <c r="M12" i="10"/>
  <c r="M13" i="10"/>
  <c r="M14" i="10"/>
  <c r="M15" i="10"/>
  <c r="M16" i="10"/>
  <c r="L8" i="10"/>
  <c r="L9" i="10"/>
  <c r="L10" i="10"/>
  <c r="L11" i="10"/>
  <c r="L12" i="10"/>
  <c r="L13" i="10"/>
  <c r="L14" i="10"/>
  <c r="L15" i="10"/>
  <c r="L16" i="10"/>
  <c r="M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81" i="10"/>
  <c r="M82" i="10"/>
  <c r="M83" i="10"/>
  <c r="M84" i="10"/>
  <c r="M85" i="10"/>
  <c r="M86" i="10"/>
  <c r="M87" i="10"/>
  <c r="M88" i="10"/>
  <c r="M89" i="10"/>
  <c r="M90" i="10"/>
  <c r="M91" i="10"/>
  <c r="M92" i="10"/>
  <c r="M93" i="10"/>
  <c r="M94" i="10"/>
  <c r="M95" i="10"/>
  <c r="M96" i="10"/>
  <c r="M97" i="10"/>
  <c r="M98" i="10"/>
  <c r="M99" i="10"/>
  <c r="M100" i="10"/>
  <c r="M101" i="10"/>
  <c r="M102" i="10"/>
  <c r="M103" i="10"/>
  <c r="M104" i="10"/>
  <c r="M105" i="10"/>
  <c r="M106" i="10"/>
  <c r="M107" i="10"/>
  <c r="M108" i="10"/>
  <c r="M109" i="10"/>
  <c r="M110" i="10"/>
  <c r="M111" i="10"/>
  <c r="M112" i="10"/>
  <c r="M113" i="10"/>
  <c r="M114" i="10"/>
  <c r="M115" i="10"/>
  <c r="M116" i="10"/>
  <c r="M117" i="10"/>
  <c r="M118" i="10"/>
  <c r="M119" i="10"/>
  <c r="M120" i="10"/>
  <c r="M121" i="10"/>
  <c r="M122" i="10"/>
  <c r="M123" i="10"/>
  <c r="M124" i="10"/>
  <c r="M125" i="10"/>
  <c r="M126" i="10"/>
  <c r="M127" i="10"/>
  <c r="M128" i="10"/>
  <c r="M129" i="10"/>
  <c r="M130" i="10"/>
  <c r="M131" i="10"/>
  <c r="M132" i="10"/>
  <c r="M133" i="10"/>
  <c r="M134" i="10"/>
  <c r="M135" i="10"/>
  <c r="M136"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106" i="10"/>
  <c r="L107" i="10"/>
  <c r="L108" i="10"/>
  <c r="L109" i="10"/>
  <c r="L110" i="10"/>
  <c r="L111" i="10"/>
  <c r="L112" i="10"/>
  <c r="L113" i="10"/>
  <c r="L114" i="10"/>
  <c r="L115" i="10"/>
  <c r="L116" i="10"/>
  <c r="L117" i="10"/>
  <c r="L118" i="10"/>
  <c r="L119" i="10"/>
  <c r="L120" i="10"/>
  <c r="L121" i="10"/>
  <c r="L122" i="10"/>
  <c r="L123" i="10"/>
  <c r="L124" i="10"/>
  <c r="L125" i="10"/>
  <c r="L126" i="10"/>
  <c r="L127" i="10"/>
  <c r="L128" i="10"/>
  <c r="L129" i="10"/>
  <c r="L130" i="10"/>
  <c r="L131" i="10"/>
  <c r="L132" i="10"/>
  <c r="L133" i="10"/>
  <c r="L134" i="10"/>
  <c r="L135" i="10"/>
  <c r="L136" i="10"/>
  <c r="N797" i="11" l="1"/>
  <c r="N789" i="11"/>
  <c r="N282" i="11"/>
  <c r="N226" i="11"/>
  <c r="N170" i="11"/>
  <c r="N114" i="11"/>
  <c r="N805" i="11"/>
  <c r="N816" i="11"/>
  <c r="N298" i="11"/>
  <c r="N242" i="11"/>
  <c r="N186" i="11"/>
  <c r="N130" i="11"/>
  <c r="N250" i="11"/>
  <c r="N194" i="11"/>
  <c r="N138" i="11"/>
  <c r="N808" i="11"/>
  <c r="N290" i="11"/>
  <c r="N234" i="11"/>
  <c r="N178" i="11"/>
  <c r="N122" i="11"/>
  <c r="C29" i="10"/>
  <c r="N258" i="11"/>
  <c r="N202" i="11"/>
  <c r="N146" i="11"/>
  <c r="N813" i="11"/>
  <c r="N266" i="11"/>
  <c r="N210" i="11"/>
  <c r="N154" i="11"/>
  <c r="N781" i="11"/>
  <c r="N98" i="11"/>
  <c r="N818" i="11"/>
  <c r="N810" i="11"/>
  <c r="N802" i="11"/>
  <c r="N794" i="11"/>
  <c r="N786" i="11"/>
  <c r="N778" i="11"/>
  <c r="N770" i="11"/>
  <c r="N762" i="11"/>
  <c r="N754" i="11"/>
  <c r="N746" i="11"/>
  <c r="N773" i="11"/>
  <c r="N765" i="11"/>
  <c r="N757" i="11"/>
  <c r="N749" i="11"/>
  <c r="N741" i="11"/>
  <c r="N733" i="11"/>
  <c r="N725" i="11"/>
  <c r="N717" i="11"/>
  <c r="N709" i="11"/>
  <c r="N701" i="11"/>
  <c r="N693" i="11"/>
  <c r="N685" i="11"/>
  <c r="N677" i="11"/>
  <c r="N669" i="11"/>
  <c r="N661" i="11"/>
  <c r="N653" i="11"/>
  <c r="N645" i="11"/>
  <c r="N637" i="11"/>
  <c r="N629" i="11"/>
  <c r="N621" i="11"/>
  <c r="N613" i="11"/>
  <c r="N605" i="11"/>
  <c r="N597" i="11"/>
  <c r="N589" i="11"/>
  <c r="N581" i="11"/>
  <c r="N573" i="11"/>
  <c r="N565" i="11"/>
  <c r="N557" i="11"/>
  <c r="N549" i="11"/>
  <c r="N541" i="11"/>
  <c r="N533" i="11"/>
  <c r="N525" i="11"/>
  <c r="N517" i="11"/>
  <c r="N509" i="11"/>
  <c r="N501" i="11"/>
  <c r="N493" i="11"/>
  <c r="N485" i="11"/>
  <c r="N477" i="11"/>
  <c r="N469" i="11"/>
  <c r="N461" i="11"/>
  <c r="N453" i="11"/>
  <c r="N445" i="11"/>
  <c r="N437" i="11"/>
  <c r="N429" i="11"/>
  <c r="N421" i="11"/>
  <c r="N413" i="11"/>
  <c r="N405" i="11"/>
  <c r="N397" i="11"/>
  <c r="N389" i="11"/>
  <c r="N381" i="11"/>
  <c r="N373" i="11"/>
  <c r="N365" i="11"/>
  <c r="N357" i="11"/>
  <c r="N349" i="11"/>
  <c r="N341" i="11"/>
  <c r="N333" i="11"/>
  <c r="N325" i="11"/>
  <c r="N317" i="11"/>
  <c r="N309" i="11"/>
  <c r="N301" i="11"/>
  <c r="N293" i="11"/>
  <c r="N285" i="11"/>
  <c r="N277" i="11"/>
  <c r="N269" i="11"/>
  <c r="N261" i="11"/>
  <c r="N253" i="11"/>
  <c r="N245" i="11"/>
  <c r="N237" i="11"/>
  <c r="N229" i="11"/>
  <c r="N221" i="11"/>
  <c r="N213" i="11"/>
  <c r="N205" i="11"/>
  <c r="N197" i="11"/>
  <c r="N189" i="11"/>
  <c r="N181" i="11"/>
  <c r="N173" i="11"/>
  <c r="N165" i="11"/>
  <c r="N157" i="11"/>
  <c r="N149" i="11"/>
  <c r="N141" i="11"/>
  <c r="N133" i="11"/>
  <c r="N125" i="11"/>
  <c r="N117" i="11"/>
  <c r="N109" i="11"/>
  <c r="N101" i="11"/>
  <c r="N738" i="11"/>
  <c r="N730" i="11"/>
  <c r="N722" i="11"/>
  <c r="N714" i="11"/>
  <c r="N706" i="11"/>
  <c r="N698" i="11"/>
  <c r="N690" i="11"/>
  <c r="N682" i="11"/>
  <c r="N674" i="11"/>
  <c r="N666" i="11"/>
  <c r="N658" i="11"/>
  <c r="N650" i="11"/>
  <c r="N642" i="11"/>
  <c r="N634" i="11"/>
  <c r="N626" i="11"/>
  <c r="N618" i="11"/>
  <c r="N610" i="11"/>
  <c r="N602" i="11"/>
  <c r="N594" i="11"/>
  <c r="N586" i="11"/>
  <c r="N578" i="11"/>
  <c r="N570" i="11"/>
  <c r="N562" i="11"/>
  <c r="N554" i="11"/>
  <c r="N546" i="11"/>
  <c r="N538" i="11"/>
  <c r="N530" i="11"/>
  <c r="N522" i="11"/>
  <c r="N514" i="11"/>
  <c r="N506" i="11"/>
  <c r="N498" i="11"/>
  <c r="N490" i="11"/>
  <c r="N482" i="11"/>
  <c r="N474" i="11"/>
  <c r="N466" i="11"/>
  <c r="N458" i="11"/>
  <c r="N450" i="11"/>
  <c r="N442" i="11"/>
  <c r="N434" i="11"/>
  <c r="N426" i="11"/>
  <c r="N418" i="11"/>
  <c r="N410" i="11"/>
  <c r="N402" i="11"/>
  <c r="N394" i="11"/>
  <c r="N386" i="11"/>
  <c r="N378" i="11"/>
  <c r="N370" i="11"/>
  <c r="N362" i="11"/>
  <c r="N354" i="11"/>
  <c r="N346" i="11"/>
  <c r="N338" i="11"/>
  <c r="N330" i="11"/>
  <c r="N322" i="11"/>
  <c r="N314" i="11"/>
  <c r="N306" i="11"/>
  <c r="N800" i="11"/>
  <c r="N792" i="11"/>
  <c r="N784" i="11"/>
  <c r="N776" i="11"/>
  <c r="N768" i="11"/>
  <c r="N760" i="11"/>
  <c r="N752" i="11"/>
  <c r="N744" i="11"/>
  <c r="N736" i="11"/>
  <c r="N728" i="11"/>
  <c r="N720" i="11"/>
  <c r="N712" i="11"/>
  <c r="N704" i="11"/>
  <c r="N696" i="11"/>
  <c r="N688" i="11"/>
  <c r="N680" i="11"/>
  <c r="N672" i="11"/>
  <c r="N664" i="11"/>
  <c r="N656" i="11"/>
  <c r="N648" i="11"/>
  <c r="N640" i="11"/>
  <c r="N632" i="11"/>
  <c r="N624" i="11"/>
  <c r="N616" i="11"/>
  <c r="N608" i="11"/>
  <c r="N600" i="11"/>
  <c r="N592" i="11"/>
  <c r="N584" i="11"/>
  <c r="N576" i="11"/>
  <c r="N568" i="11"/>
  <c r="N560" i="11"/>
  <c r="N552" i="11"/>
  <c r="N544" i="11"/>
  <c r="N536" i="11"/>
  <c r="N528" i="11"/>
  <c r="N520" i="11"/>
  <c r="N512" i="11"/>
  <c r="N504" i="11"/>
  <c r="N496" i="11"/>
  <c r="N488" i="11"/>
  <c r="N480" i="11"/>
  <c r="N472" i="11"/>
  <c r="N464" i="11"/>
  <c r="N456" i="11"/>
  <c r="N448" i="11"/>
  <c r="N440" i="11"/>
  <c r="N432" i="11"/>
  <c r="N424" i="11"/>
  <c r="N416" i="11"/>
  <c r="N408" i="11"/>
  <c r="N400" i="11"/>
  <c r="N392" i="11"/>
  <c r="N384" i="11"/>
  <c r="N376" i="11"/>
  <c r="N368" i="11"/>
  <c r="N360" i="11"/>
  <c r="N352" i="11"/>
  <c r="N344" i="11"/>
  <c r="N336" i="11"/>
  <c r="N328" i="11"/>
  <c r="N320" i="11"/>
  <c r="N312" i="11"/>
  <c r="N304" i="11"/>
  <c r="N296" i="11"/>
  <c r="N288" i="11"/>
  <c r="N280" i="11"/>
  <c r="N272" i="11"/>
  <c r="N264" i="11"/>
  <c r="N256" i="11"/>
  <c r="N248" i="11"/>
  <c r="N240" i="11"/>
  <c r="N232" i="11"/>
  <c r="N224" i="11"/>
  <c r="N216" i="11"/>
  <c r="N208" i="11"/>
  <c r="N200" i="11"/>
  <c r="N192" i="11"/>
  <c r="N184" i="11"/>
  <c r="N176" i="11"/>
  <c r="N168" i="11"/>
  <c r="N160" i="11"/>
  <c r="N152" i="11"/>
  <c r="N144" i="11"/>
  <c r="N136" i="11"/>
  <c r="N128" i="11"/>
  <c r="N120" i="11"/>
  <c r="N112" i="11"/>
  <c r="N104" i="11"/>
  <c r="N96" i="11"/>
  <c r="AJ134" i="10"/>
  <c r="AJ126" i="10"/>
  <c r="AJ118" i="10"/>
  <c r="N820" i="11"/>
  <c r="N812" i="11"/>
  <c r="N804" i="11"/>
  <c r="N796" i="11"/>
  <c r="N788" i="11"/>
  <c r="N780" i="11"/>
  <c r="N772" i="11"/>
  <c r="N764" i="11"/>
  <c r="N756" i="11"/>
  <c r="N748" i="11"/>
  <c r="N740" i="11"/>
  <c r="N732" i="11"/>
  <c r="N724" i="11"/>
  <c r="N716" i="11"/>
  <c r="N708" i="11"/>
  <c r="N700" i="11"/>
  <c r="N692" i="11"/>
  <c r="N684" i="11"/>
  <c r="N676" i="11"/>
  <c r="N668" i="11"/>
  <c r="N660" i="11"/>
  <c r="N652" i="11"/>
  <c r="N644" i="11"/>
  <c r="N636" i="11"/>
  <c r="N628" i="11"/>
  <c r="N620" i="11"/>
  <c r="N612" i="11"/>
  <c r="N604" i="11"/>
  <c r="N596" i="11"/>
  <c r="N588" i="11"/>
  <c r="N580" i="11"/>
  <c r="N572" i="11"/>
  <c r="N564" i="11"/>
  <c r="N556" i="11"/>
  <c r="N548" i="11"/>
  <c r="N540" i="11"/>
  <c r="N532" i="11"/>
  <c r="N524" i="11"/>
  <c r="N516" i="11"/>
  <c r="N508" i="11"/>
  <c r="N500" i="11"/>
  <c r="N492" i="11"/>
  <c r="N484" i="11"/>
  <c r="N476" i="11"/>
  <c r="N468" i="11"/>
  <c r="N460" i="11"/>
  <c r="N452" i="11"/>
  <c r="N444" i="11"/>
  <c r="N436" i="11"/>
  <c r="N428" i="11"/>
  <c r="N420" i="11"/>
  <c r="N412" i="11"/>
  <c r="N404" i="11"/>
  <c r="N396" i="11"/>
  <c r="N388" i="11"/>
  <c r="N380" i="11"/>
  <c r="N372" i="11"/>
  <c r="N364" i="11"/>
  <c r="N356" i="11"/>
  <c r="N348" i="11"/>
  <c r="N340" i="11"/>
  <c r="N332" i="11"/>
  <c r="N324" i="11"/>
  <c r="N316" i="11"/>
  <c r="N308" i="11"/>
  <c r="N300" i="11"/>
  <c r="N292" i="11"/>
  <c r="N284" i="11"/>
  <c r="N276" i="11"/>
  <c r="N268" i="11"/>
  <c r="N260" i="11"/>
  <c r="N252" i="11"/>
  <c r="N244" i="11"/>
  <c r="N236" i="11"/>
  <c r="N228" i="11"/>
  <c r="N220" i="11"/>
  <c r="N212" i="11"/>
  <c r="N204" i="11"/>
  <c r="N196" i="11"/>
  <c r="N188" i="11"/>
  <c r="N180" i="11"/>
  <c r="N172" i="11"/>
  <c r="N164" i="11"/>
  <c r="N156" i="11"/>
  <c r="N148" i="11"/>
  <c r="N140" i="11"/>
  <c r="N132" i="11"/>
  <c r="N124" i="11"/>
  <c r="N116" i="11"/>
  <c r="N108" i="11"/>
  <c r="N100" i="11"/>
  <c r="AJ28" i="11"/>
  <c r="AC29" i="10"/>
  <c r="N815" i="11"/>
  <c r="N807" i="11"/>
  <c r="N799" i="11"/>
  <c r="N791" i="11"/>
  <c r="N783" i="11"/>
  <c r="N775" i="11"/>
  <c r="AJ110" i="10"/>
  <c r="AJ102" i="10"/>
  <c r="AJ94" i="10"/>
  <c r="AJ86" i="10"/>
  <c r="AJ78" i="10"/>
  <c r="AJ70" i="10"/>
  <c r="AJ62" i="10"/>
  <c r="AJ54" i="10"/>
  <c r="J79" i="11"/>
  <c r="N819" i="11"/>
  <c r="N811" i="11"/>
  <c r="N803" i="11"/>
  <c r="N795" i="11"/>
  <c r="N787" i="11"/>
  <c r="N767" i="11"/>
  <c r="N759" i="11"/>
  <c r="N751" i="11"/>
  <c r="N743" i="11"/>
  <c r="N735" i="11"/>
  <c r="N727" i="11"/>
  <c r="N719" i="11"/>
  <c r="N711" i="11"/>
  <c r="N703" i="11"/>
  <c r="N695" i="11"/>
  <c r="N687" i="11"/>
  <c r="N679" i="11"/>
  <c r="N671" i="11"/>
  <c r="N663" i="11"/>
  <c r="N655" i="11"/>
  <c r="N647" i="11"/>
  <c r="N639" i="11"/>
  <c r="N631" i="11"/>
  <c r="N623" i="11"/>
  <c r="N615" i="11"/>
  <c r="N607" i="11"/>
  <c r="N599" i="11"/>
  <c r="N591" i="11"/>
  <c r="N583" i="11"/>
  <c r="N575" i="11"/>
  <c r="N567" i="11"/>
  <c r="N559" i="11"/>
  <c r="N551" i="11"/>
  <c r="N543" i="11"/>
  <c r="N535" i="11"/>
  <c r="N527" i="11"/>
  <c r="N519" i="11"/>
  <c r="N511" i="11"/>
  <c r="N503" i="11"/>
  <c r="N495" i="11"/>
  <c r="N487" i="11"/>
  <c r="N479" i="11"/>
  <c r="N471" i="11"/>
  <c r="N463" i="11"/>
  <c r="N455" i="11"/>
  <c r="N447" i="11"/>
  <c r="N439" i="11"/>
  <c r="N431" i="11"/>
  <c r="N423" i="11"/>
  <c r="N415" i="11"/>
  <c r="N407" i="11"/>
  <c r="N399" i="11"/>
  <c r="N391" i="11"/>
  <c r="N383" i="11"/>
  <c r="N375" i="11"/>
  <c r="N367" i="11"/>
  <c r="N359" i="11"/>
  <c r="N351" i="11"/>
  <c r="N343" i="11"/>
  <c r="N335" i="11"/>
  <c r="N327" i="11"/>
  <c r="N319" i="11"/>
  <c r="N311" i="11"/>
  <c r="N303" i="11"/>
  <c r="N295" i="11"/>
  <c r="N287" i="11"/>
  <c r="N279" i="11"/>
  <c r="N271" i="11"/>
  <c r="N263" i="11"/>
  <c r="N255" i="11"/>
  <c r="N247" i="11"/>
  <c r="N239" i="11"/>
  <c r="N231" i="11"/>
  <c r="N223" i="11"/>
  <c r="N215" i="11"/>
  <c r="N207" i="11"/>
  <c r="N199" i="11"/>
  <c r="N191" i="11"/>
  <c r="N183" i="11"/>
  <c r="N175" i="11"/>
  <c r="N167" i="11"/>
  <c r="N159" i="11"/>
  <c r="N151" i="11"/>
  <c r="N143" i="11"/>
  <c r="N135" i="11"/>
  <c r="N127" i="11"/>
  <c r="N119" i="11"/>
  <c r="N111" i="11"/>
  <c r="N103" i="11"/>
  <c r="N95" i="11"/>
  <c r="N779" i="11"/>
  <c r="N771" i="11"/>
  <c r="N763" i="11"/>
  <c r="N755" i="11"/>
  <c r="N747" i="11"/>
  <c r="N739" i="11"/>
  <c r="N731" i="11"/>
  <c r="N723" i="11"/>
  <c r="N715" i="11"/>
  <c r="N707" i="11"/>
  <c r="N699" i="11"/>
  <c r="N691" i="11"/>
  <c r="N683" i="11"/>
  <c r="N675" i="11"/>
  <c r="N667" i="11"/>
  <c r="N659" i="11"/>
  <c r="N651" i="11"/>
  <c r="N643" i="11"/>
  <c r="N635" i="11"/>
  <c r="N627" i="11"/>
  <c r="N619" i="11"/>
  <c r="N611" i="11"/>
  <c r="N603" i="11"/>
  <c r="N595" i="11"/>
  <c r="N587" i="11"/>
  <c r="N579" i="11"/>
  <c r="N571" i="11"/>
  <c r="N563" i="11"/>
  <c r="N555" i="11"/>
  <c r="N547" i="11"/>
  <c r="N539" i="11"/>
  <c r="N531" i="11"/>
  <c r="N523" i="11"/>
  <c r="N515" i="11"/>
  <c r="N507" i="11"/>
  <c r="N499" i="11"/>
  <c r="N491" i="11"/>
  <c r="N483" i="11"/>
  <c r="N475" i="11"/>
  <c r="N467" i="11"/>
  <c r="N459" i="11"/>
  <c r="N451" i="11"/>
  <c r="N443" i="11"/>
  <c r="N435" i="11"/>
  <c r="N427" i="11"/>
  <c r="N419" i="11"/>
  <c r="N411" i="11"/>
  <c r="N403" i="11"/>
  <c r="N395" i="11"/>
  <c r="N387" i="11"/>
  <c r="N379" i="11"/>
  <c r="N371" i="11"/>
  <c r="N363" i="11"/>
  <c r="N355" i="11"/>
  <c r="N347" i="11"/>
  <c r="N339" i="11"/>
  <c r="N331" i="11"/>
  <c r="N323" i="11"/>
  <c r="N315" i="11"/>
  <c r="N307" i="11"/>
  <c r="N299" i="11"/>
  <c r="N291" i="11"/>
  <c r="N283" i="11"/>
  <c r="N275" i="11"/>
  <c r="N267" i="11"/>
  <c r="N259" i="11"/>
  <c r="N251" i="11"/>
  <c r="N243" i="11"/>
  <c r="N235" i="11"/>
  <c r="N227" i="11"/>
  <c r="N219" i="11"/>
  <c r="N211" i="11"/>
  <c r="N203" i="11"/>
  <c r="N195" i="11"/>
  <c r="N187" i="11"/>
  <c r="N179" i="11"/>
  <c r="N171" i="11"/>
  <c r="N163" i="11"/>
  <c r="N155" i="11"/>
  <c r="N147" i="11"/>
  <c r="N139" i="11"/>
  <c r="N131" i="11"/>
  <c r="N123" i="11"/>
  <c r="N115" i="11"/>
  <c r="N107" i="11"/>
  <c r="N99" i="11"/>
  <c r="AJ77" i="10"/>
  <c r="N42" i="11"/>
  <c r="N33" i="11"/>
  <c r="N24" i="11"/>
  <c r="N14" i="11"/>
  <c r="N54" i="10"/>
  <c r="R34" i="10"/>
  <c r="S31" i="10"/>
  <c r="AC31" i="10"/>
  <c r="J33" i="10"/>
  <c r="H31" i="10"/>
  <c r="AC33" i="10"/>
  <c r="N63" i="11"/>
  <c r="N54" i="11"/>
  <c r="N45" i="11"/>
  <c r="N35" i="11"/>
  <c r="N26" i="11"/>
  <c r="N17" i="11"/>
  <c r="N814" i="11"/>
  <c r="N806" i="11"/>
  <c r="N798" i="11"/>
  <c r="N790" i="11"/>
  <c r="N782" i="11"/>
  <c r="N774" i="11"/>
  <c r="N766" i="11"/>
  <c r="N758" i="11"/>
  <c r="N750" i="11"/>
  <c r="N742" i="11"/>
  <c r="N734" i="11"/>
  <c r="N726" i="11"/>
  <c r="N718" i="11"/>
  <c r="N710" i="11"/>
  <c r="N702" i="11"/>
  <c r="N694" i="11"/>
  <c r="N686" i="11"/>
  <c r="N678" i="11"/>
  <c r="N670" i="11"/>
  <c r="N662" i="11"/>
  <c r="N654" i="11"/>
  <c r="N646" i="11"/>
  <c r="N638" i="11"/>
  <c r="N630" i="11"/>
  <c r="N622" i="11"/>
  <c r="N614" i="11"/>
  <c r="N606" i="11"/>
  <c r="N598" i="11"/>
  <c r="N590" i="11"/>
  <c r="N582" i="11"/>
  <c r="N574" i="11"/>
  <c r="N566" i="11"/>
  <c r="N558" i="11"/>
  <c r="N550" i="11"/>
  <c r="N542" i="11"/>
  <c r="N534" i="11"/>
  <c r="N526" i="11"/>
  <c r="N518" i="11"/>
  <c r="N510" i="11"/>
  <c r="N502" i="11"/>
  <c r="N494" i="11"/>
  <c r="N486" i="11"/>
  <c r="N478" i="11"/>
  <c r="N470" i="11"/>
  <c r="N462" i="11"/>
  <c r="N454" i="11"/>
  <c r="N446" i="11"/>
  <c r="N438" i="11"/>
  <c r="N430" i="11"/>
  <c r="N422" i="11"/>
  <c r="N414" i="11"/>
  <c r="N406" i="11"/>
  <c r="N398" i="11"/>
  <c r="N390" i="11"/>
  <c r="N382" i="11"/>
  <c r="N374" i="11"/>
  <c r="N366" i="11"/>
  <c r="N358" i="11"/>
  <c r="N350" i="11"/>
  <c r="N342" i="11"/>
  <c r="N334" i="11"/>
  <c r="N326" i="11"/>
  <c r="N318" i="11"/>
  <c r="N310" i="11"/>
  <c r="N302" i="11"/>
  <c r="N294" i="11"/>
  <c r="N286" i="11"/>
  <c r="N278" i="11"/>
  <c r="N270" i="11"/>
  <c r="N262" i="11"/>
  <c r="N254" i="11"/>
  <c r="N246" i="11"/>
  <c r="N238" i="11"/>
  <c r="N230" i="11"/>
  <c r="N222" i="11"/>
  <c r="N214" i="11"/>
  <c r="N206" i="11"/>
  <c r="N198" i="11"/>
  <c r="N190" i="11"/>
  <c r="N182" i="11"/>
  <c r="N174" i="11"/>
  <c r="N166" i="11"/>
  <c r="N158" i="11"/>
  <c r="N150" i="11"/>
  <c r="N142" i="11"/>
  <c r="N134" i="11"/>
  <c r="N126" i="11"/>
  <c r="N118" i="11"/>
  <c r="N110" i="11"/>
  <c r="N102" i="11"/>
  <c r="AJ38" i="11"/>
  <c r="N817" i="11"/>
  <c r="N809" i="11"/>
  <c r="N801" i="11"/>
  <c r="N793" i="11"/>
  <c r="N785" i="11"/>
  <c r="N777" i="11"/>
  <c r="N769" i="11"/>
  <c r="N761" i="11"/>
  <c r="N753" i="11"/>
  <c r="N745" i="11"/>
  <c r="N737" i="11"/>
  <c r="N729" i="11"/>
  <c r="N721" i="11"/>
  <c r="N713" i="11"/>
  <c r="N705" i="11"/>
  <c r="N697" i="11"/>
  <c r="N689" i="11"/>
  <c r="N681" i="11"/>
  <c r="N673" i="11"/>
  <c r="N665" i="11"/>
  <c r="N657" i="11"/>
  <c r="N649" i="11"/>
  <c r="N641" i="11"/>
  <c r="N633" i="11"/>
  <c r="N625" i="11"/>
  <c r="N617" i="11"/>
  <c r="N609" i="11"/>
  <c r="N601" i="11"/>
  <c r="N593" i="11"/>
  <c r="N585" i="11"/>
  <c r="N577" i="11"/>
  <c r="N569" i="11"/>
  <c r="N561" i="11"/>
  <c r="N553" i="11"/>
  <c r="N545" i="11"/>
  <c r="N537" i="11"/>
  <c r="N529" i="11"/>
  <c r="N521" i="11"/>
  <c r="N513" i="11"/>
  <c r="N505" i="11"/>
  <c r="N497" i="11"/>
  <c r="N489" i="11"/>
  <c r="N481" i="11"/>
  <c r="N473" i="11"/>
  <c r="N465" i="11"/>
  <c r="N457" i="11"/>
  <c r="N449" i="11"/>
  <c r="N441" i="11"/>
  <c r="N433" i="11"/>
  <c r="N425" i="11"/>
  <c r="N417" i="11"/>
  <c r="N409" i="11"/>
  <c r="N401" i="11"/>
  <c r="N393" i="11"/>
  <c r="N385" i="11"/>
  <c r="N377" i="11"/>
  <c r="N369" i="11"/>
  <c r="N361" i="11"/>
  <c r="N353" i="11"/>
  <c r="N345" i="11"/>
  <c r="N337" i="11"/>
  <c r="N329" i="11"/>
  <c r="N321" i="11"/>
  <c r="N313" i="11"/>
  <c r="N305" i="11"/>
  <c r="N297" i="11"/>
  <c r="N289" i="11"/>
  <c r="N281" i="11"/>
  <c r="N273" i="11"/>
  <c r="N265" i="11"/>
  <c r="N257" i="11"/>
  <c r="N249" i="11"/>
  <c r="N241" i="11"/>
  <c r="N233" i="11"/>
  <c r="N225" i="11"/>
  <c r="N217" i="11"/>
  <c r="N209" i="11"/>
  <c r="N201" i="11"/>
  <c r="N193" i="11"/>
  <c r="N185" i="11"/>
  <c r="N177" i="11"/>
  <c r="N169" i="11"/>
  <c r="N161" i="11"/>
  <c r="N153" i="11"/>
  <c r="N145" i="11"/>
  <c r="N137" i="11"/>
  <c r="N129" i="11"/>
  <c r="N121" i="11"/>
  <c r="N113" i="11"/>
  <c r="N105" i="11"/>
  <c r="N97" i="11"/>
  <c r="AJ33" i="11"/>
  <c r="AJ25" i="11"/>
  <c r="AJ17" i="11"/>
  <c r="AJ10" i="11"/>
  <c r="N127" i="10"/>
  <c r="N119" i="10"/>
  <c r="N95" i="10"/>
  <c r="N87" i="10"/>
  <c r="N63" i="10"/>
  <c r="N55" i="10"/>
  <c r="AJ815" i="11"/>
  <c r="AL815" i="11" s="1"/>
  <c r="AL807" i="11"/>
  <c r="AJ807" i="11"/>
  <c r="AJ799" i="11"/>
  <c r="AL799" i="11" s="1"/>
  <c r="AJ791" i="11"/>
  <c r="AL791" i="11" s="1"/>
  <c r="AJ783" i="11"/>
  <c r="AL783" i="11" s="1"/>
  <c r="AJ775" i="11"/>
  <c r="AL775" i="11" s="1"/>
  <c r="AJ767" i="11"/>
  <c r="AL767" i="11" s="1"/>
  <c r="AJ759" i="11"/>
  <c r="AL759" i="11" s="1"/>
  <c r="AL751" i="11"/>
  <c r="AJ751" i="11"/>
  <c r="AJ743" i="11"/>
  <c r="AL743" i="11" s="1"/>
  <c r="AL735" i="11"/>
  <c r="AJ735" i="11"/>
  <c r="AJ727" i="11"/>
  <c r="AL727" i="11"/>
  <c r="AJ719" i="11"/>
  <c r="AL719" i="11" s="1"/>
  <c r="AJ711" i="11"/>
  <c r="AL711" i="11" s="1"/>
  <c r="AJ703" i="11"/>
  <c r="AL703" i="11" s="1"/>
  <c r="AL695" i="11"/>
  <c r="AJ695" i="11"/>
  <c r="AJ687" i="11"/>
  <c r="AL687" i="11" s="1"/>
  <c r="AJ679" i="11"/>
  <c r="AL679" i="11" s="1"/>
  <c r="AJ671" i="11"/>
  <c r="AL671" i="11" s="1"/>
  <c r="AJ663" i="11"/>
  <c r="AL663" i="11"/>
  <c r="AJ655" i="11"/>
  <c r="AL655" i="11" s="1"/>
  <c r="AJ647" i="11"/>
  <c r="AL647" i="11" s="1"/>
  <c r="AJ639" i="11"/>
  <c r="AL639" i="11"/>
  <c r="AJ631" i="11"/>
  <c r="AL631" i="11" s="1"/>
  <c r="AJ623" i="11"/>
  <c r="AL623" i="11" s="1"/>
  <c r="AJ615" i="11"/>
  <c r="AL615" i="11" s="1"/>
  <c r="AJ607" i="11"/>
  <c r="AL607" i="11" s="1"/>
  <c r="AJ599" i="11"/>
  <c r="AL599" i="11"/>
  <c r="AJ591" i="11"/>
  <c r="AL591" i="11" s="1"/>
  <c r="AJ583" i="11"/>
  <c r="AL583" i="11" s="1"/>
  <c r="AJ575" i="11"/>
  <c r="AL575" i="11"/>
  <c r="AJ567" i="11"/>
  <c r="AL567" i="11" s="1"/>
  <c r="AJ559" i="11"/>
  <c r="AL559" i="11" s="1"/>
  <c r="AJ551" i="11"/>
  <c r="AL551" i="11" s="1"/>
  <c r="AJ543" i="11"/>
  <c r="AL543" i="11" s="1"/>
  <c r="AJ535" i="11"/>
  <c r="AL535" i="11" s="1"/>
  <c r="AJ527" i="11"/>
  <c r="AL527" i="11" s="1"/>
  <c r="AJ519" i="11"/>
  <c r="AL519" i="11" s="1"/>
  <c r="AL511" i="11"/>
  <c r="AJ511" i="11"/>
  <c r="AJ503" i="11"/>
  <c r="AL503" i="11" s="1"/>
  <c r="AJ495" i="11"/>
  <c r="AL495" i="11" s="1"/>
  <c r="AJ487" i="11"/>
  <c r="AL487" i="11" s="1"/>
  <c r="AJ479" i="11"/>
  <c r="AL479" i="11" s="1"/>
  <c r="AJ471" i="11"/>
  <c r="AL471" i="11" s="1"/>
  <c r="AJ463" i="11"/>
  <c r="AL463" i="11" s="1"/>
  <c r="AJ455" i="11"/>
  <c r="AL455" i="11" s="1"/>
  <c r="AJ447" i="11"/>
  <c r="AL447" i="11" s="1"/>
  <c r="AL439" i="11"/>
  <c r="AJ439" i="11"/>
  <c r="AJ431" i="11"/>
  <c r="AL431" i="11" s="1"/>
  <c r="AJ423" i="11"/>
  <c r="AL423" i="11" s="1"/>
  <c r="AJ415" i="11"/>
  <c r="AL415" i="11" s="1"/>
  <c r="AJ407" i="11"/>
  <c r="AL407" i="11" s="1"/>
  <c r="AJ399" i="11"/>
  <c r="AL399" i="11" s="1"/>
  <c r="AJ391" i="11"/>
  <c r="AL391" i="11" s="1"/>
  <c r="AL383" i="11"/>
  <c r="AJ383" i="11"/>
  <c r="AJ375" i="11"/>
  <c r="AL375" i="11" s="1"/>
  <c r="AL367" i="11"/>
  <c r="AJ367" i="11"/>
  <c r="AJ359" i="11"/>
  <c r="AL359" i="11" s="1"/>
  <c r="AJ351" i="11"/>
  <c r="AL351" i="11"/>
  <c r="AJ343" i="11"/>
  <c r="AL343" i="11" s="1"/>
  <c r="AJ335" i="11"/>
  <c r="AL335" i="11" s="1"/>
  <c r="AJ327" i="11"/>
  <c r="AL327" i="11"/>
  <c r="AJ319" i="11"/>
  <c r="AL319" i="11" s="1"/>
  <c r="AJ311" i="11"/>
  <c r="AL311" i="11" s="1"/>
  <c r="AJ303" i="11"/>
  <c r="AL303" i="11"/>
  <c r="AJ295" i="11"/>
  <c r="AL295" i="11" s="1"/>
  <c r="AJ287" i="11"/>
  <c r="AL287" i="11" s="1"/>
  <c r="AJ279" i="11"/>
  <c r="AL279" i="11" s="1"/>
  <c r="AJ271" i="11"/>
  <c r="AL271" i="11"/>
  <c r="AJ263" i="11"/>
  <c r="AL263" i="11"/>
  <c r="AJ255" i="11"/>
  <c r="AL255" i="11" s="1"/>
  <c r="AJ247" i="11"/>
  <c r="AL247" i="11" s="1"/>
  <c r="AJ239" i="11"/>
  <c r="AL239" i="11" s="1"/>
  <c r="AJ231" i="11"/>
  <c r="AL231" i="11" s="1"/>
  <c r="AJ223" i="11"/>
  <c r="AL223" i="11" s="1"/>
  <c r="AJ215" i="11"/>
  <c r="AL215" i="11" s="1"/>
  <c r="AJ207" i="11"/>
  <c r="AL207" i="11"/>
  <c r="AJ199" i="11"/>
  <c r="AL199" i="11" s="1"/>
  <c r="AJ191" i="11"/>
  <c r="AL191" i="11" s="1"/>
  <c r="AJ183" i="11"/>
  <c r="AL183" i="11" s="1"/>
  <c r="AJ175" i="11"/>
  <c r="AL175" i="11" s="1"/>
  <c r="AJ167" i="11"/>
  <c r="AL167" i="11" s="1"/>
  <c r="AJ159" i="11"/>
  <c r="AL159" i="11" s="1"/>
  <c r="AJ151" i="11"/>
  <c r="AL151" i="11" s="1"/>
  <c r="AJ143" i="11"/>
  <c r="AL143" i="11"/>
  <c r="AJ135" i="11"/>
  <c r="AL135" i="11" s="1"/>
  <c r="AJ127" i="11"/>
  <c r="AL127" i="11" s="1"/>
  <c r="AJ119" i="11"/>
  <c r="AL119" i="11" s="1"/>
  <c r="AJ111" i="11"/>
  <c r="AL111" i="11" s="1"/>
  <c r="AJ103" i="11"/>
  <c r="AL103" i="11" s="1"/>
  <c r="AJ95" i="11"/>
  <c r="AL95" i="11" s="1"/>
  <c r="E79" i="11"/>
  <c r="C86" i="11"/>
  <c r="C77" i="11"/>
  <c r="I87" i="11"/>
  <c r="I78" i="11"/>
  <c r="I85" i="11"/>
  <c r="I76" i="11"/>
  <c r="N13" i="10"/>
  <c r="AL814" i="11"/>
  <c r="AJ814" i="11"/>
  <c r="AJ806" i="11"/>
  <c r="AL806" i="11" s="1"/>
  <c r="AL798" i="11"/>
  <c r="AJ798" i="11"/>
  <c r="AJ790" i="11"/>
  <c r="AL790" i="11" s="1"/>
  <c r="AJ782" i="11"/>
  <c r="AL782" i="11" s="1"/>
  <c r="AJ774" i="11"/>
  <c r="AL774" i="11" s="1"/>
  <c r="AJ766" i="11"/>
  <c r="AL766" i="11" s="1"/>
  <c r="AL758" i="11"/>
  <c r="AJ758" i="11"/>
  <c r="AJ750" i="11"/>
  <c r="AL750" i="11" s="1"/>
  <c r="AJ742" i="11"/>
  <c r="AL742" i="11" s="1"/>
  <c r="AJ734" i="11"/>
  <c r="AL734" i="11" s="1"/>
  <c r="AJ726" i="11"/>
  <c r="AL726" i="11" s="1"/>
  <c r="AJ718" i="11"/>
  <c r="AL718" i="11" s="1"/>
  <c r="AJ710" i="11"/>
  <c r="AL710" i="11" s="1"/>
  <c r="AL702" i="11"/>
  <c r="AJ702" i="11"/>
  <c r="AJ694" i="11"/>
  <c r="AL694" i="11" s="1"/>
  <c r="AL686" i="11"/>
  <c r="AJ686" i="11"/>
  <c r="AJ678" i="11"/>
  <c r="AL678" i="11" s="1"/>
  <c r="AJ670" i="11"/>
  <c r="AL670" i="11" s="1"/>
  <c r="AJ662" i="11"/>
  <c r="AL662" i="11" s="1"/>
  <c r="AJ654" i="11"/>
  <c r="AL654" i="11" s="1"/>
  <c r="AL646" i="11"/>
  <c r="AJ646" i="11"/>
  <c r="AJ638" i="11"/>
  <c r="AL638" i="11" s="1"/>
  <c r="AJ630" i="11"/>
  <c r="AL630" i="11" s="1"/>
  <c r="AJ622" i="11"/>
  <c r="AL622" i="11" s="1"/>
  <c r="AJ614" i="11"/>
  <c r="AL614" i="11" s="1"/>
  <c r="AJ606" i="11"/>
  <c r="AL606" i="11" s="1"/>
  <c r="AJ598" i="11"/>
  <c r="AL598" i="11" s="1"/>
  <c r="AL590" i="11"/>
  <c r="AJ590" i="11"/>
  <c r="AL582" i="11"/>
  <c r="AJ582" i="11"/>
  <c r="AJ574" i="11"/>
  <c r="AL574" i="11" s="1"/>
  <c r="AJ566" i="11"/>
  <c r="AL566" i="11" s="1"/>
  <c r="AJ558" i="11"/>
  <c r="AL558" i="11" s="1"/>
  <c r="AJ550" i="11"/>
  <c r="AL550" i="11" s="1"/>
  <c r="AJ542" i="11"/>
  <c r="AL542" i="11" s="1"/>
  <c r="AJ534" i="11"/>
  <c r="AL534" i="11" s="1"/>
  <c r="AJ526" i="11"/>
  <c r="AL526" i="11" s="1"/>
  <c r="AL518" i="11"/>
  <c r="AJ518" i="11"/>
  <c r="AJ510" i="11"/>
  <c r="AL510" i="11" s="1"/>
  <c r="AJ502" i="11"/>
  <c r="AL502" i="11" s="1"/>
  <c r="AJ494" i="11"/>
  <c r="AL494" i="11" s="1"/>
  <c r="AJ486" i="11"/>
  <c r="AL486" i="11" s="1"/>
  <c r="AJ478" i="11"/>
  <c r="AL478" i="11" s="1"/>
  <c r="AJ470" i="11"/>
  <c r="AL470" i="11" s="1"/>
  <c r="AJ462" i="11"/>
  <c r="AL462" i="11" s="1"/>
  <c r="AJ454" i="11"/>
  <c r="AL454" i="11" s="1"/>
  <c r="AL446" i="11"/>
  <c r="AJ446" i="11"/>
  <c r="AJ438" i="11"/>
  <c r="AL438" i="11" s="1"/>
  <c r="AJ430" i="11"/>
  <c r="AL430" i="11" s="1"/>
  <c r="AJ422" i="11"/>
  <c r="AL422" i="11" s="1"/>
  <c r="AJ414" i="11"/>
  <c r="AL414" i="11" s="1"/>
  <c r="AJ406" i="11"/>
  <c r="AL406" i="11" s="1"/>
  <c r="AJ398" i="11"/>
  <c r="AL398" i="11" s="1"/>
  <c r="AL390" i="11"/>
  <c r="AJ390" i="11"/>
  <c r="AJ382" i="11"/>
  <c r="AL382" i="11" s="1"/>
  <c r="AJ374" i="11"/>
  <c r="AL374" i="11" s="1"/>
  <c r="AJ366" i="11"/>
  <c r="AL366" i="11" s="1"/>
  <c r="AJ358" i="11"/>
  <c r="AL358" i="11" s="1"/>
  <c r="AJ350" i="11"/>
  <c r="AL350" i="11" s="1"/>
  <c r="AJ342" i="11"/>
  <c r="AL342" i="11" s="1"/>
  <c r="AJ334" i="11"/>
  <c r="AL334" i="11"/>
  <c r="AJ326" i="11"/>
  <c r="AL326" i="11" s="1"/>
  <c r="AJ318" i="11"/>
  <c r="AL318" i="11"/>
  <c r="AJ310" i="11"/>
  <c r="AL310" i="11" s="1"/>
  <c r="AJ302" i="11"/>
  <c r="AL302" i="11"/>
  <c r="AJ294" i="11"/>
  <c r="AL294" i="11" s="1"/>
  <c r="AJ286" i="11"/>
  <c r="AL286" i="11" s="1"/>
  <c r="AJ278" i="11"/>
  <c r="AL278" i="11"/>
  <c r="AJ270" i="11"/>
  <c r="AL270" i="11" s="1"/>
  <c r="AJ262" i="11"/>
  <c r="AL262" i="11" s="1"/>
  <c r="AJ254" i="11"/>
  <c r="AL254" i="11" s="1"/>
  <c r="AJ246" i="11"/>
  <c r="AL246" i="11" s="1"/>
  <c r="AJ238" i="11"/>
  <c r="AL238" i="11" s="1"/>
  <c r="AJ230" i="11"/>
  <c r="AL230" i="11" s="1"/>
  <c r="AJ222" i="11"/>
  <c r="AL222" i="11" s="1"/>
  <c r="AJ214" i="11"/>
  <c r="AL214" i="11"/>
  <c r="AJ206" i="11"/>
  <c r="AL206" i="11" s="1"/>
  <c r="AJ198" i="11"/>
  <c r="AL198" i="11" s="1"/>
  <c r="AJ190" i="11"/>
  <c r="AL190" i="11" s="1"/>
  <c r="AJ182" i="11"/>
  <c r="AL182" i="11" s="1"/>
  <c r="AJ174" i="11"/>
  <c r="AL174" i="11" s="1"/>
  <c r="AJ166" i="11"/>
  <c r="AL166" i="11" s="1"/>
  <c r="AJ158" i="11"/>
  <c r="AL158" i="11" s="1"/>
  <c r="AJ150" i="11"/>
  <c r="AL150" i="11"/>
  <c r="AJ142" i="11"/>
  <c r="AL142" i="11" s="1"/>
  <c r="AJ134" i="11"/>
  <c r="AL134" i="11" s="1"/>
  <c r="AJ126" i="11"/>
  <c r="AL126" i="11" s="1"/>
  <c r="AJ118" i="11"/>
  <c r="AL118" i="11" s="1"/>
  <c r="AJ110" i="11"/>
  <c r="AL110" i="11" s="1"/>
  <c r="AJ102" i="11"/>
  <c r="AL102" i="11" s="1"/>
  <c r="D79" i="11"/>
  <c r="E85" i="11"/>
  <c r="E76" i="11"/>
  <c r="H87" i="11"/>
  <c r="H78" i="11"/>
  <c r="H85" i="11"/>
  <c r="H76" i="11"/>
  <c r="AJ63" i="11"/>
  <c r="AJ55" i="11"/>
  <c r="AJ47" i="11"/>
  <c r="AJ39" i="11"/>
  <c r="AJ31" i="11"/>
  <c r="AJ15" i="11"/>
  <c r="AJ813" i="11"/>
  <c r="AL813" i="11" s="1"/>
  <c r="AL805" i="11"/>
  <c r="AJ805" i="11"/>
  <c r="AL797" i="11"/>
  <c r="AJ797" i="11"/>
  <c r="AJ789" i="11"/>
  <c r="AL789" i="11" s="1"/>
  <c r="AJ781" i="11"/>
  <c r="AL781" i="11" s="1"/>
  <c r="AJ773" i="11"/>
  <c r="AL773" i="11" s="1"/>
  <c r="AL765" i="11"/>
  <c r="AJ765" i="11"/>
  <c r="AJ757" i="11"/>
  <c r="AL757" i="11" s="1"/>
  <c r="AL749" i="11"/>
  <c r="AJ749" i="11"/>
  <c r="AJ741" i="11"/>
  <c r="AL741" i="11" s="1"/>
  <c r="AJ733" i="11"/>
  <c r="AL733" i="11" s="1"/>
  <c r="AJ725" i="11"/>
  <c r="AL725" i="11" s="1"/>
  <c r="AJ717" i="11"/>
  <c r="AL717" i="11" s="1"/>
  <c r="AL709" i="11"/>
  <c r="AJ709" i="11"/>
  <c r="AJ701" i="11"/>
  <c r="AL701" i="11" s="1"/>
  <c r="AL693" i="11"/>
  <c r="AJ693" i="11"/>
  <c r="AJ685" i="11"/>
  <c r="AL685" i="11" s="1"/>
  <c r="AJ677" i="11"/>
  <c r="AL677" i="11" s="1"/>
  <c r="AJ669" i="11"/>
  <c r="AL669" i="11" s="1"/>
  <c r="AJ661" i="11"/>
  <c r="AL661" i="11" s="1"/>
  <c r="AL653" i="11"/>
  <c r="AJ653" i="11"/>
  <c r="AJ645" i="11"/>
  <c r="AL645" i="11" s="1"/>
  <c r="AL637" i="11"/>
  <c r="AJ637" i="11"/>
  <c r="AJ629" i="11"/>
  <c r="AL629" i="11" s="1"/>
  <c r="AJ621" i="11"/>
  <c r="AL621" i="11" s="1"/>
  <c r="AJ613" i="11"/>
  <c r="AL613" i="11" s="1"/>
  <c r="AJ605" i="11"/>
  <c r="AL605" i="11" s="1"/>
  <c r="AL597" i="11"/>
  <c r="AJ597" i="11"/>
  <c r="AL589" i="11"/>
  <c r="AJ589" i="11"/>
  <c r="AJ581" i="11"/>
  <c r="AL581" i="11" s="1"/>
  <c r="AJ573" i="11"/>
  <c r="AL573" i="11" s="1"/>
  <c r="AJ565" i="11"/>
  <c r="AL565" i="11" s="1"/>
  <c r="AJ557" i="11"/>
  <c r="AL557" i="11" s="1"/>
  <c r="AJ549" i="11"/>
  <c r="AL549" i="11" s="1"/>
  <c r="AJ541" i="11"/>
  <c r="AL541" i="11" s="1"/>
  <c r="AJ533" i="11"/>
  <c r="AL533" i="11" s="1"/>
  <c r="AL525" i="11"/>
  <c r="AJ525" i="11"/>
  <c r="AJ517" i="11"/>
  <c r="AL517" i="11" s="1"/>
  <c r="AJ509" i="11"/>
  <c r="AL509" i="11" s="1"/>
  <c r="AJ501" i="11"/>
  <c r="AL501" i="11" s="1"/>
  <c r="AJ493" i="11"/>
  <c r="AL493" i="11" s="1"/>
  <c r="AJ485" i="11"/>
  <c r="AL485" i="11" s="1"/>
  <c r="AJ477" i="11"/>
  <c r="AL477" i="11" s="1"/>
  <c r="AJ469" i="11"/>
  <c r="AL469" i="11" s="1"/>
  <c r="AL461" i="11"/>
  <c r="AJ461" i="11"/>
  <c r="AL453" i="11"/>
  <c r="AJ453" i="11"/>
  <c r="AJ445" i="11"/>
  <c r="AL445" i="11" s="1"/>
  <c r="AJ437" i="11"/>
  <c r="AL437" i="11" s="1"/>
  <c r="AJ429" i="11"/>
  <c r="AL429" i="11" s="1"/>
  <c r="AJ421" i="11"/>
  <c r="AL421" i="11" s="1"/>
  <c r="AJ413" i="11"/>
  <c r="AL413" i="11" s="1"/>
  <c r="AJ405" i="11"/>
  <c r="AL405" i="11" s="1"/>
  <c r="AL397" i="11"/>
  <c r="AJ397" i="11"/>
  <c r="AJ389" i="11"/>
  <c r="AL389" i="11" s="1"/>
  <c r="AJ381" i="11"/>
  <c r="AL381" i="11" s="1"/>
  <c r="AJ373" i="11"/>
  <c r="AL373" i="11" s="1"/>
  <c r="AJ365" i="11"/>
  <c r="AL365" i="11" s="1"/>
  <c r="AJ357" i="11"/>
  <c r="AL357" i="11" s="1"/>
  <c r="AJ349" i="11"/>
  <c r="AL349" i="11" s="1"/>
  <c r="AL341" i="11"/>
  <c r="AJ341" i="11"/>
  <c r="AJ333" i="11"/>
  <c r="AL333" i="11" s="1"/>
  <c r="AJ325" i="11"/>
  <c r="AL325" i="11" s="1"/>
  <c r="AJ317" i="11"/>
  <c r="AL317" i="11" s="1"/>
  <c r="AJ309" i="11"/>
  <c r="AL309" i="11" s="1"/>
  <c r="AL301" i="11"/>
  <c r="AJ301" i="11"/>
  <c r="AJ293" i="11"/>
  <c r="AL293" i="11" s="1"/>
  <c r="AL285" i="11"/>
  <c r="AJ285" i="11"/>
  <c r="AJ277" i="11"/>
  <c r="AL277" i="11" s="1"/>
  <c r="AJ269" i="11"/>
  <c r="AL269" i="11" s="1"/>
  <c r="AJ261" i="11"/>
  <c r="AL261" i="11" s="1"/>
  <c r="AJ253" i="11"/>
  <c r="AL253" i="11" s="1"/>
  <c r="AJ245" i="11"/>
  <c r="AL245" i="11" s="1"/>
  <c r="AJ237" i="11"/>
  <c r="AL237" i="11" s="1"/>
  <c r="AJ229" i="11"/>
  <c r="AL229" i="11" s="1"/>
  <c r="AL221" i="11"/>
  <c r="AJ221" i="11"/>
  <c r="AJ213" i="11"/>
  <c r="AL213" i="11" s="1"/>
  <c r="AJ205" i="11"/>
  <c r="AL205" i="11" s="1"/>
  <c r="AJ197" i="11"/>
  <c r="AL197" i="11" s="1"/>
  <c r="AJ189" i="11"/>
  <c r="AL189" i="11" s="1"/>
  <c r="AJ181" i="11"/>
  <c r="AL181" i="11" s="1"/>
  <c r="AJ173" i="11"/>
  <c r="AL173" i="11" s="1"/>
  <c r="AL165" i="11"/>
  <c r="AJ165" i="11"/>
  <c r="AL157" i="11"/>
  <c r="AJ157" i="11"/>
  <c r="AJ149" i="11"/>
  <c r="AL149" i="11" s="1"/>
  <c r="AJ141" i="11"/>
  <c r="AL141" i="11" s="1"/>
  <c r="AJ133" i="11"/>
  <c r="AL133" i="11" s="1"/>
  <c r="AJ125" i="11"/>
  <c r="AL125" i="11" s="1"/>
  <c r="AJ117" i="11"/>
  <c r="AL117" i="11" s="1"/>
  <c r="AJ109" i="11"/>
  <c r="AL109" i="11" s="1"/>
  <c r="AL101" i="11"/>
  <c r="AJ101" i="11"/>
  <c r="C79" i="11"/>
  <c r="D76" i="11"/>
  <c r="D85" i="11"/>
  <c r="AJ820" i="11"/>
  <c r="AL820" i="11" s="1"/>
  <c r="AL812" i="11"/>
  <c r="AJ812" i="11"/>
  <c r="AJ804" i="11"/>
  <c r="AL804" i="11" s="1"/>
  <c r="AL796" i="11"/>
  <c r="AJ796" i="11"/>
  <c r="AJ788" i="11"/>
  <c r="AL788" i="11" s="1"/>
  <c r="AJ780" i="11"/>
  <c r="AL780" i="11" s="1"/>
  <c r="AL772" i="11"/>
  <c r="AJ772" i="11"/>
  <c r="AJ764" i="11"/>
  <c r="AL764" i="11" s="1"/>
  <c r="AJ756" i="11"/>
  <c r="AL756" i="11" s="1"/>
  <c r="AJ748" i="11"/>
  <c r="AL748" i="11" s="1"/>
  <c r="AJ740" i="11"/>
  <c r="AL740" i="11" s="1"/>
  <c r="AJ732" i="11"/>
  <c r="AL732" i="11" s="1"/>
  <c r="AJ724" i="11"/>
  <c r="AL724" i="11" s="1"/>
  <c r="AL716" i="11"/>
  <c r="AJ716" i="11"/>
  <c r="AJ708" i="11"/>
  <c r="AL708" i="11" s="1"/>
  <c r="AJ700" i="11"/>
  <c r="AL700" i="11" s="1"/>
  <c r="AL692" i="11"/>
  <c r="AJ692" i="11"/>
  <c r="AJ684" i="11"/>
  <c r="AL684" i="11" s="1"/>
  <c r="AJ676" i="11"/>
  <c r="AL676" i="11" s="1"/>
  <c r="AJ668" i="11"/>
  <c r="AL668" i="11" s="1"/>
  <c r="AL660" i="11"/>
  <c r="AJ660" i="11"/>
  <c r="AJ652" i="11"/>
  <c r="AL652" i="11" s="1"/>
  <c r="AJ644" i="11"/>
  <c r="AL644" i="11" s="1"/>
  <c r="AL636" i="11"/>
  <c r="AJ636" i="11"/>
  <c r="AJ628" i="11"/>
  <c r="AL628" i="11" s="1"/>
  <c r="AJ620" i="11"/>
  <c r="AL620" i="11" s="1"/>
  <c r="AJ612" i="11"/>
  <c r="AL612" i="11" s="1"/>
  <c r="AL604" i="11"/>
  <c r="AJ604" i="11"/>
  <c r="AJ596" i="11"/>
  <c r="AL596" i="11" s="1"/>
  <c r="AJ588" i="11"/>
  <c r="AL588" i="11" s="1"/>
  <c r="AJ580" i="11"/>
  <c r="AL580" i="11" s="1"/>
  <c r="AJ572" i="11"/>
  <c r="AL572" i="11" s="1"/>
  <c r="AJ564" i="11"/>
  <c r="AL564" i="11" s="1"/>
  <c r="AJ556" i="11"/>
  <c r="AL556" i="11" s="1"/>
  <c r="AJ548" i="11"/>
  <c r="AL548" i="11" s="1"/>
  <c r="AJ540" i="11"/>
  <c r="AL540" i="11" s="1"/>
  <c r="AL532" i="11"/>
  <c r="AJ532" i="11"/>
  <c r="AJ524" i="11"/>
  <c r="AL524" i="11" s="1"/>
  <c r="AJ516" i="11"/>
  <c r="AL516" i="11" s="1"/>
  <c r="AJ508" i="11"/>
  <c r="AL508" i="11" s="1"/>
  <c r="AJ500" i="11"/>
  <c r="AL500" i="11" s="1"/>
  <c r="AJ492" i="11"/>
  <c r="AL492" i="11" s="1"/>
  <c r="AJ484" i="11"/>
  <c r="AL484" i="11" s="1"/>
  <c r="AJ476" i="11"/>
  <c r="AL476" i="11" s="1"/>
  <c r="AL468" i="11"/>
  <c r="AJ468" i="11"/>
  <c r="AL460" i="11"/>
  <c r="AJ460" i="11"/>
  <c r="AL452" i="11"/>
  <c r="AJ452" i="11"/>
  <c r="AJ444" i="11"/>
  <c r="AL444" i="11" s="1"/>
  <c r="AJ436" i="11"/>
  <c r="AL436" i="11" s="1"/>
  <c r="AJ428" i="11"/>
  <c r="AL428" i="11" s="1"/>
  <c r="AJ420" i="11"/>
  <c r="AL420" i="11" s="1"/>
  <c r="AJ412" i="11"/>
  <c r="AL412" i="11" s="1"/>
  <c r="AL404" i="11"/>
  <c r="AJ404" i="11"/>
  <c r="AJ396" i="11"/>
  <c r="AL396" i="11" s="1"/>
  <c r="AJ388" i="11"/>
  <c r="AL388" i="11" s="1"/>
  <c r="AJ380" i="11"/>
  <c r="AL380" i="11" s="1"/>
  <c r="AJ372" i="11"/>
  <c r="AL372" i="11" s="1"/>
  <c r="AJ364" i="11"/>
  <c r="AL364" i="11" s="1"/>
  <c r="AJ356" i="11"/>
  <c r="AL356" i="11" s="1"/>
  <c r="AL348" i="11"/>
  <c r="AJ348" i="11"/>
  <c r="AJ340" i="11"/>
  <c r="AL340" i="11" s="1"/>
  <c r="AL332" i="11"/>
  <c r="AJ332" i="11"/>
  <c r="AJ324" i="11"/>
  <c r="AL324" i="11" s="1"/>
  <c r="AJ316" i="11"/>
  <c r="AL316" i="11" s="1"/>
  <c r="AJ308" i="11"/>
  <c r="AL308" i="11" s="1"/>
  <c r="AJ300" i="11"/>
  <c r="AL300" i="11" s="1"/>
  <c r="AL292" i="11"/>
  <c r="AJ292" i="11"/>
  <c r="AJ284" i="11"/>
  <c r="AL284" i="11" s="1"/>
  <c r="AL276" i="11"/>
  <c r="AJ276" i="11"/>
  <c r="AJ268" i="11"/>
  <c r="AL268" i="11" s="1"/>
  <c r="AJ260" i="11"/>
  <c r="AL260" i="11" s="1"/>
  <c r="AJ252" i="11"/>
  <c r="AL252" i="11" s="1"/>
  <c r="AJ244" i="11"/>
  <c r="AL244" i="11" s="1"/>
  <c r="AJ236" i="11"/>
  <c r="AL236" i="11" s="1"/>
  <c r="AL228" i="11"/>
  <c r="AJ228" i="11"/>
  <c r="AJ220" i="11"/>
  <c r="AL220" i="11" s="1"/>
  <c r="AJ212" i="11"/>
  <c r="AL212" i="11" s="1"/>
  <c r="AJ204" i="11"/>
  <c r="AL204" i="11" s="1"/>
  <c r="AJ196" i="11"/>
  <c r="AL196" i="11" s="1"/>
  <c r="AJ188" i="11"/>
  <c r="AL188" i="11" s="1"/>
  <c r="AJ180" i="11"/>
  <c r="AL180" i="11" s="1"/>
  <c r="AL172" i="11"/>
  <c r="AJ172" i="11"/>
  <c r="AL164" i="11"/>
  <c r="AJ164" i="11"/>
  <c r="AJ156" i="11"/>
  <c r="AL156" i="11" s="1"/>
  <c r="AJ148" i="11"/>
  <c r="AL148" i="11" s="1"/>
  <c r="AJ140" i="11"/>
  <c r="AL140" i="11" s="1"/>
  <c r="AJ132" i="11"/>
  <c r="AL132" i="11" s="1"/>
  <c r="AJ124" i="11"/>
  <c r="AL124" i="11" s="1"/>
  <c r="AJ116" i="11"/>
  <c r="AL116" i="11" s="1"/>
  <c r="AL108" i="11"/>
  <c r="AJ108" i="11"/>
  <c r="AJ100" i="11"/>
  <c r="AL100" i="11" s="1"/>
  <c r="E87" i="11"/>
  <c r="E78" i="11"/>
  <c r="C85" i="11"/>
  <c r="C76" i="11"/>
  <c r="J86" i="11"/>
  <c r="J77" i="11"/>
  <c r="J84" i="11"/>
  <c r="AJ61" i="11"/>
  <c r="AJ45" i="11"/>
  <c r="AJ29" i="11"/>
  <c r="AJ21" i="11"/>
  <c r="AJ13" i="11"/>
  <c r="AJ819" i="11"/>
  <c r="AL819" i="11" s="1"/>
  <c r="AJ811" i="11"/>
  <c r="AL811" i="11" s="1"/>
  <c r="AJ803" i="11"/>
  <c r="AL803" i="11" s="1"/>
  <c r="AJ795" i="11"/>
  <c r="AL795" i="11" s="1"/>
  <c r="AJ787" i="11"/>
  <c r="AL787" i="11" s="1"/>
  <c r="AL779" i="11"/>
  <c r="AJ779" i="11"/>
  <c r="AJ771" i="11"/>
  <c r="AL771" i="11" s="1"/>
  <c r="AL763" i="11"/>
  <c r="AJ763" i="11"/>
  <c r="AJ755" i="11"/>
  <c r="AL755" i="11" s="1"/>
  <c r="AJ747" i="11"/>
  <c r="AL747" i="11" s="1"/>
  <c r="AJ739" i="11"/>
  <c r="AL739" i="11" s="1"/>
  <c r="AJ731" i="11"/>
  <c r="AL731" i="11" s="1"/>
  <c r="AL723" i="11"/>
  <c r="AJ723" i="11"/>
  <c r="AJ715" i="11"/>
  <c r="AL715" i="11" s="1"/>
  <c r="AL707" i="11"/>
  <c r="AJ707" i="11"/>
  <c r="AJ699" i="11"/>
  <c r="AL699" i="11" s="1"/>
  <c r="AJ691" i="11"/>
  <c r="AL691" i="11" s="1"/>
  <c r="AJ683" i="11"/>
  <c r="AL683" i="11" s="1"/>
  <c r="AJ675" i="11"/>
  <c r="AL675" i="11" s="1"/>
  <c r="AL667" i="11"/>
  <c r="AJ667" i="11"/>
  <c r="AJ659" i="11"/>
  <c r="AL659" i="11" s="1"/>
  <c r="AJ651" i="11"/>
  <c r="AL651" i="11" s="1"/>
  <c r="AJ643" i="11"/>
  <c r="AL643" i="11" s="1"/>
  <c r="AL635" i="11"/>
  <c r="AJ635" i="11"/>
  <c r="AJ627" i="11"/>
  <c r="AL627" i="11" s="1"/>
  <c r="AJ619" i="11"/>
  <c r="AL619" i="11" s="1"/>
  <c r="AL611" i="11"/>
  <c r="AJ611" i="11"/>
  <c r="AJ603" i="11"/>
  <c r="AL603" i="11" s="1"/>
  <c r="AJ595" i="11"/>
  <c r="AL595" i="11" s="1"/>
  <c r="AJ587" i="11"/>
  <c r="AL587" i="11" s="1"/>
  <c r="AJ579" i="11"/>
  <c r="AL579" i="11" s="1"/>
  <c r="AJ571" i="11"/>
  <c r="AL571" i="11" s="1"/>
  <c r="AJ563" i="11"/>
  <c r="AL563" i="11" s="1"/>
  <c r="AJ555" i="11"/>
  <c r="AL555" i="11" s="1"/>
  <c r="AL547" i="11"/>
  <c r="AJ547" i="11"/>
  <c r="AL539" i="11"/>
  <c r="AJ539" i="11"/>
  <c r="AJ531" i="11"/>
  <c r="AL531" i="11" s="1"/>
  <c r="AJ523" i="11"/>
  <c r="AL523" i="11" s="1"/>
  <c r="AJ515" i="11"/>
  <c r="AL515" i="11" s="1"/>
  <c r="AJ507" i="11"/>
  <c r="AL507" i="11" s="1"/>
  <c r="AJ499" i="11"/>
  <c r="AL499" i="11" s="1"/>
  <c r="AJ491" i="11"/>
  <c r="AL491" i="11" s="1"/>
  <c r="AJ483" i="11"/>
  <c r="AL483" i="11" s="1"/>
  <c r="AL475" i="11"/>
  <c r="AJ475" i="11"/>
  <c r="AJ467" i="11"/>
  <c r="AL467" i="11" s="1"/>
  <c r="AJ459" i="11"/>
  <c r="AL459" i="11" s="1"/>
  <c r="AJ451" i="11"/>
  <c r="AL451" i="11" s="1"/>
  <c r="AJ443" i="11"/>
  <c r="AL443" i="11" s="1"/>
  <c r="AJ435" i="11"/>
  <c r="AL435" i="11" s="1"/>
  <c r="AJ427" i="11"/>
  <c r="AL427" i="11" s="1"/>
  <c r="AJ419" i="11"/>
  <c r="AL419" i="11" s="1"/>
  <c r="AL411" i="11"/>
  <c r="AJ411" i="11"/>
  <c r="AJ403" i="11"/>
  <c r="AL403" i="11" s="1"/>
  <c r="AJ395" i="11"/>
  <c r="AL395" i="11" s="1"/>
  <c r="AJ387" i="11"/>
  <c r="AL387" i="11" s="1"/>
  <c r="AJ379" i="11"/>
  <c r="AL379" i="11" s="1"/>
  <c r="AJ371" i="11"/>
  <c r="AL371" i="11" s="1"/>
  <c r="AJ363" i="11"/>
  <c r="AL363" i="11" s="1"/>
  <c r="AL355" i="11"/>
  <c r="AJ355" i="11"/>
  <c r="AJ347" i="11"/>
  <c r="AL347" i="11" s="1"/>
  <c r="AJ339" i="11"/>
  <c r="AL339" i="11" s="1"/>
  <c r="AJ331" i="11"/>
  <c r="AL331" i="11" s="1"/>
  <c r="AJ323" i="11"/>
  <c r="AL323" i="11" s="1"/>
  <c r="AL315" i="11"/>
  <c r="AJ315" i="11"/>
  <c r="AJ307" i="11"/>
  <c r="AL307" i="11" s="1"/>
  <c r="AL299" i="11"/>
  <c r="AJ299" i="11"/>
  <c r="AJ291" i="11"/>
  <c r="AL291" i="11" s="1"/>
  <c r="AL283" i="11"/>
  <c r="AJ283" i="11"/>
  <c r="AJ275" i="11"/>
  <c r="AL275" i="11" s="1"/>
  <c r="AJ267" i="11"/>
  <c r="AL267" i="11" s="1"/>
  <c r="AJ259" i="11"/>
  <c r="AL259" i="11" s="1"/>
  <c r="AJ251" i="11"/>
  <c r="AL251" i="11" s="1"/>
  <c r="AJ243" i="11"/>
  <c r="AL243" i="11" s="1"/>
  <c r="AL235" i="11"/>
  <c r="AJ235" i="11"/>
  <c r="AJ227" i="11"/>
  <c r="AL227" i="11" s="1"/>
  <c r="AJ219" i="11"/>
  <c r="AL219" i="11" s="1"/>
  <c r="AJ211" i="11"/>
  <c r="AL211" i="11" s="1"/>
  <c r="AJ203" i="11"/>
  <c r="AL203" i="11" s="1"/>
  <c r="AJ195" i="11"/>
  <c r="AL195" i="11" s="1"/>
  <c r="AJ187" i="11"/>
  <c r="AL187" i="11" s="1"/>
  <c r="AL179" i="11"/>
  <c r="AJ179" i="11"/>
  <c r="AJ171" i="11"/>
  <c r="AL171" i="11" s="1"/>
  <c r="AJ163" i="11"/>
  <c r="AL163" i="11" s="1"/>
  <c r="AJ155" i="11"/>
  <c r="AL155" i="11" s="1"/>
  <c r="AJ147" i="11"/>
  <c r="AL147" i="11" s="1"/>
  <c r="AJ139" i="11"/>
  <c r="AL139" i="11" s="1"/>
  <c r="AJ131" i="11"/>
  <c r="AL131" i="11" s="1"/>
  <c r="AJ123" i="11"/>
  <c r="AL123" i="11" s="1"/>
  <c r="AL115" i="11"/>
  <c r="AJ115" i="11"/>
  <c r="AJ107" i="11"/>
  <c r="AL107" i="11" s="1"/>
  <c r="AJ99" i="11"/>
  <c r="AL99" i="11" s="1"/>
  <c r="D87" i="11"/>
  <c r="D78" i="11"/>
  <c r="E83" i="11"/>
  <c r="E84" i="11"/>
  <c r="E75" i="11"/>
  <c r="I79" i="11"/>
  <c r="I86" i="11"/>
  <c r="I77" i="11"/>
  <c r="I84" i="11"/>
  <c r="I83" i="11"/>
  <c r="I75" i="11"/>
  <c r="AJ818" i="11"/>
  <c r="AL818" i="11" s="1"/>
  <c r="AL810" i="11"/>
  <c r="AJ810" i="11"/>
  <c r="AL802" i="11"/>
  <c r="AJ802" i="11"/>
  <c r="AJ794" i="11"/>
  <c r="AL794" i="11" s="1"/>
  <c r="AL786" i="11"/>
  <c r="AJ786" i="11"/>
  <c r="AJ778" i="11"/>
  <c r="AL778" i="11" s="1"/>
  <c r="AJ770" i="11"/>
  <c r="AL770" i="11" s="1"/>
  <c r="AJ762" i="11"/>
  <c r="AL762" i="11" s="1"/>
  <c r="AJ754" i="11"/>
  <c r="AL754" i="11" s="1"/>
  <c r="AJ746" i="11"/>
  <c r="AL746" i="11" s="1"/>
  <c r="AJ738" i="11"/>
  <c r="AL738" i="11" s="1"/>
  <c r="AL730" i="11"/>
  <c r="AJ730" i="11"/>
  <c r="AJ722" i="11"/>
  <c r="AL722" i="11" s="1"/>
  <c r="AJ714" i="11"/>
  <c r="AL714" i="11" s="1"/>
  <c r="AJ706" i="11"/>
  <c r="AL706" i="11" s="1"/>
  <c r="AJ698" i="11"/>
  <c r="AL698" i="11" s="1"/>
  <c r="AJ690" i="11"/>
  <c r="AL690" i="11" s="1"/>
  <c r="AJ682" i="11"/>
  <c r="AL682" i="11" s="1"/>
  <c r="AL674" i="11"/>
  <c r="AJ674" i="11"/>
  <c r="AJ666" i="11"/>
  <c r="AL666" i="11" s="1"/>
  <c r="AL658" i="11"/>
  <c r="AJ658" i="11"/>
  <c r="AJ650" i="11"/>
  <c r="AL650" i="11" s="1"/>
  <c r="AJ642" i="11"/>
  <c r="AL642" i="11" s="1"/>
  <c r="AL634" i="11"/>
  <c r="AJ634" i="11"/>
  <c r="AJ626" i="11"/>
  <c r="AL626" i="11" s="1"/>
  <c r="AL618" i="11"/>
  <c r="AJ618" i="11"/>
  <c r="AJ610" i="11"/>
  <c r="AL610" i="11" s="1"/>
  <c r="AL602" i="11"/>
  <c r="AJ602" i="11"/>
  <c r="AJ594" i="11"/>
  <c r="AL594" i="11" s="1"/>
  <c r="AJ586" i="11"/>
  <c r="AL586" i="11" s="1"/>
  <c r="AJ578" i="11"/>
  <c r="AL578" i="11" s="1"/>
  <c r="AJ570" i="11"/>
  <c r="AL570" i="11" s="1"/>
  <c r="AJ562" i="11"/>
  <c r="AL562" i="11" s="1"/>
  <c r="AL554" i="11"/>
  <c r="AJ554" i="11"/>
  <c r="AL546" i="11"/>
  <c r="AJ546" i="11"/>
  <c r="AJ538" i="11"/>
  <c r="AL538" i="11" s="1"/>
  <c r="AJ530" i="11"/>
  <c r="AL530" i="11" s="1"/>
  <c r="AJ522" i="11"/>
  <c r="AL522" i="11" s="1"/>
  <c r="AJ514" i="11"/>
  <c r="AL514" i="11" s="1"/>
  <c r="AJ506" i="11"/>
  <c r="AL506" i="11" s="1"/>
  <c r="AJ498" i="11"/>
  <c r="AL498" i="11" s="1"/>
  <c r="AJ490" i="11"/>
  <c r="AL490" i="11" s="1"/>
  <c r="AL482" i="11"/>
  <c r="AJ482" i="11"/>
  <c r="AJ474" i="11"/>
  <c r="AL474" i="11" s="1"/>
  <c r="AJ466" i="11"/>
  <c r="AL466" i="11" s="1"/>
  <c r="AJ458" i="11"/>
  <c r="AL458" i="11" s="1"/>
  <c r="AJ450" i="11"/>
  <c r="AL450" i="11" s="1"/>
  <c r="AJ442" i="11"/>
  <c r="AL442" i="11" s="1"/>
  <c r="AJ434" i="11"/>
  <c r="AL434" i="11" s="1"/>
  <c r="AJ426" i="11"/>
  <c r="AL426" i="11" s="1"/>
  <c r="AL418" i="11"/>
  <c r="AJ418" i="11"/>
  <c r="AJ410" i="11"/>
  <c r="AL410" i="11" s="1"/>
  <c r="AJ402" i="11"/>
  <c r="AL402" i="11" s="1"/>
  <c r="AJ394" i="11"/>
  <c r="AL394" i="11" s="1"/>
  <c r="AJ386" i="11"/>
  <c r="AL386" i="11" s="1"/>
  <c r="AJ378" i="11"/>
  <c r="AL378" i="11" s="1"/>
  <c r="AJ370" i="11"/>
  <c r="AL370" i="11" s="1"/>
  <c r="AL362" i="11"/>
  <c r="AJ362" i="11"/>
  <c r="AJ354" i="11"/>
  <c r="AL354" i="11" s="1"/>
  <c r="AJ346" i="11"/>
  <c r="AL346" i="11" s="1"/>
  <c r="AJ338" i="11"/>
  <c r="AL338" i="11" s="1"/>
  <c r="AJ330" i="11"/>
  <c r="AL330" i="11" s="1"/>
  <c r="AJ322" i="11"/>
  <c r="AL322" i="11" s="1"/>
  <c r="AJ314" i="11"/>
  <c r="AL314" i="11" s="1"/>
  <c r="AJ306" i="11"/>
  <c r="AL306" i="11"/>
  <c r="AJ298" i="11"/>
  <c r="AL298" i="11" s="1"/>
  <c r="AJ290" i="11"/>
  <c r="AL290" i="11" s="1"/>
  <c r="AJ282" i="11"/>
  <c r="AL282" i="11" s="1"/>
  <c r="AJ274" i="11"/>
  <c r="AL274" i="11" s="1"/>
  <c r="AJ266" i="11"/>
  <c r="AL266" i="11" s="1"/>
  <c r="AJ258" i="11"/>
  <c r="AL258" i="11" s="1"/>
  <c r="AJ250" i="11"/>
  <c r="AL250" i="11" s="1"/>
  <c r="AJ242" i="11"/>
  <c r="AL242" i="11"/>
  <c r="AJ234" i="11"/>
  <c r="AL234" i="11" s="1"/>
  <c r="AJ226" i="11"/>
  <c r="AL226" i="11" s="1"/>
  <c r="AJ218" i="11"/>
  <c r="AL218" i="11" s="1"/>
  <c r="AJ210" i="11"/>
  <c r="AL210" i="11" s="1"/>
  <c r="AJ202" i="11"/>
  <c r="AL202" i="11" s="1"/>
  <c r="AJ194" i="11"/>
  <c r="AL194" i="11" s="1"/>
  <c r="AJ186" i="11"/>
  <c r="AL186" i="11"/>
  <c r="AJ178" i="11"/>
  <c r="AL178" i="11" s="1"/>
  <c r="AJ170" i="11"/>
  <c r="AL170" i="11" s="1"/>
  <c r="AJ162" i="11"/>
  <c r="AL162" i="11" s="1"/>
  <c r="AJ154" i="11"/>
  <c r="AL154" i="11" s="1"/>
  <c r="AJ146" i="11"/>
  <c r="AL146" i="11" s="1"/>
  <c r="AJ138" i="11"/>
  <c r="AL138" i="11" s="1"/>
  <c r="AJ130" i="11"/>
  <c r="AL130" i="11" s="1"/>
  <c r="AJ122" i="11"/>
  <c r="AL122" i="11"/>
  <c r="AJ114" i="11"/>
  <c r="AL114" i="11" s="1"/>
  <c r="AJ106" i="11"/>
  <c r="AL106" i="11" s="1"/>
  <c r="AJ98" i="11"/>
  <c r="AL98" i="11" s="1"/>
  <c r="C87" i="11"/>
  <c r="C78" i="11"/>
  <c r="D83" i="11"/>
  <c r="D75" i="11"/>
  <c r="D84" i="11"/>
  <c r="H79" i="11"/>
  <c r="H77" i="11"/>
  <c r="H86" i="11"/>
  <c r="H83" i="11"/>
  <c r="H84" i="11"/>
  <c r="H75" i="11"/>
  <c r="AJ817" i="11"/>
  <c r="AL817" i="11" s="1"/>
  <c r="AJ809" i="11"/>
  <c r="AL809" i="11" s="1"/>
  <c r="AJ801" i="11"/>
  <c r="AL801" i="11" s="1"/>
  <c r="AL793" i="11"/>
  <c r="AJ793" i="11"/>
  <c r="AJ785" i="11"/>
  <c r="AL785" i="11" s="1"/>
  <c r="AJ777" i="11"/>
  <c r="AL777" i="11" s="1"/>
  <c r="AJ769" i="11"/>
  <c r="AL769" i="11" s="1"/>
  <c r="AJ761" i="11"/>
  <c r="AL761" i="11" s="1"/>
  <c r="AJ753" i="11"/>
  <c r="AL753" i="11" s="1"/>
  <c r="AJ745" i="11"/>
  <c r="AL745" i="11" s="1"/>
  <c r="AL737" i="11"/>
  <c r="AJ737" i="11"/>
  <c r="AJ729" i="11"/>
  <c r="AL729" i="11" s="1"/>
  <c r="AL721" i="11"/>
  <c r="AJ721" i="11"/>
  <c r="AJ713" i="11"/>
  <c r="AL713" i="11" s="1"/>
  <c r="AJ705" i="11"/>
  <c r="AL705" i="11" s="1"/>
  <c r="AJ697" i="11"/>
  <c r="AL697" i="11" s="1"/>
  <c r="AJ689" i="11"/>
  <c r="AL689" i="11" s="1"/>
  <c r="AL681" i="11"/>
  <c r="AJ681" i="11"/>
  <c r="AJ673" i="11"/>
  <c r="AL673" i="11" s="1"/>
  <c r="AL665" i="11"/>
  <c r="AJ665" i="11"/>
  <c r="AL657" i="11"/>
  <c r="AJ657" i="11"/>
  <c r="AJ649" i="11"/>
  <c r="AL649" i="11" s="1"/>
  <c r="AJ641" i="11"/>
  <c r="AL641" i="11" s="1"/>
  <c r="AJ633" i="11"/>
  <c r="AL633" i="11" s="1"/>
  <c r="AL625" i="11"/>
  <c r="AJ625" i="11"/>
  <c r="AJ617" i="11"/>
  <c r="AL617" i="11" s="1"/>
  <c r="AJ609" i="11"/>
  <c r="AL609" i="11" s="1"/>
  <c r="AL601" i="11"/>
  <c r="AJ601" i="11"/>
  <c r="AJ593" i="11"/>
  <c r="AL593" i="11" s="1"/>
  <c r="AJ585" i="11"/>
  <c r="AL585" i="11" s="1"/>
  <c r="AJ577" i="11"/>
  <c r="AL577" i="11" s="1"/>
  <c r="AJ569" i="11"/>
  <c r="AL569" i="11" s="1"/>
  <c r="AL561" i="11"/>
  <c r="AJ561" i="11"/>
  <c r="AJ553" i="11"/>
  <c r="AL553" i="11" s="1"/>
  <c r="AJ545" i="11"/>
  <c r="AL545" i="11" s="1"/>
  <c r="AL537" i="11"/>
  <c r="AJ537" i="11"/>
  <c r="AJ529" i="11"/>
  <c r="AL529" i="11" s="1"/>
  <c r="AJ521" i="11"/>
  <c r="AL521" i="11" s="1"/>
  <c r="AJ513" i="11"/>
  <c r="AL513" i="11" s="1"/>
  <c r="AJ505" i="11"/>
  <c r="AL505" i="11" s="1"/>
  <c r="AL497" i="11"/>
  <c r="AJ497" i="11"/>
  <c r="AL489" i="11"/>
  <c r="AJ489" i="11"/>
  <c r="AJ481" i="11"/>
  <c r="AL481" i="11" s="1"/>
  <c r="AJ473" i="11"/>
  <c r="AL473" i="11" s="1"/>
  <c r="AJ465" i="11"/>
  <c r="AL465" i="11" s="1"/>
  <c r="AJ457" i="11"/>
  <c r="AL457" i="11" s="1"/>
  <c r="AJ449" i="11"/>
  <c r="AL449" i="11" s="1"/>
  <c r="AJ441" i="11"/>
  <c r="AL441" i="11" s="1"/>
  <c r="AJ433" i="11"/>
  <c r="AL433" i="11" s="1"/>
  <c r="AL425" i="11"/>
  <c r="AJ425" i="11"/>
  <c r="AJ417" i="11"/>
  <c r="AL417" i="11" s="1"/>
  <c r="AJ409" i="11"/>
  <c r="AL409" i="11" s="1"/>
  <c r="AJ401" i="11"/>
  <c r="AL401" i="11" s="1"/>
  <c r="AJ393" i="11"/>
  <c r="AL393" i="11" s="1"/>
  <c r="AJ385" i="11"/>
  <c r="AL385" i="11" s="1"/>
  <c r="AJ377" i="11"/>
  <c r="AL377" i="11" s="1"/>
  <c r="AL369" i="11"/>
  <c r="AJ369" i="11"/>
  <c r="AJ361" i="11"/>
  <c r="AL361" i="11" s="1"/>
  <c r="AJ353" i="11"/>
  <c r="AL353" i="11"/>
  <c r="AJ345" i="11"/>
  <c r="AL345" i="11" s="1"/>
  <c r="AJ337" i="11"/>
  <c r="AL337" i="11" s="1"/>
  <c r="AJ329" i="11"/>
  <c r="AL329" i="11" s="1"/>
  <c r="AJ321" i="11"/>
  <c r="AL321" i="11" s="1"/>
  <c r="AJ313" i="11"/>
  <c r="AL313" i="11"/>
  <c r="AJ305" i="11"/>
  <c r="AL305" i="11" s="1"/>
  <c r="AJ297" i="11"/>
  <c r="AL297" i="11" s="1"/>
  <c r="AJ289" i="11"/>
  <c r="AL289" i="11" s="1"/>
  <c r="AJ281" i="11"/>
  <c r="AL281" i="11" s="1"/>
  <c r="AJ273" i="11"/>
  <c r="AL273" i="11" s="1"/>
  <c r="AJ265" i="11"/>
  <c r="AL265" i="11" s="1"/>
  <c r="AJ257" i="11"/>
  <c r="AL257" i="11" s="1"/>
  <c r="AJ249" i="11"/>
  <c r="AL249" i="11"/>
  <c r="AJ241" i="11"/>
  <c r="AL241" i="11" s="1"/>
  <c r="AJ233" i="11"/>
  <c r="AL233" i="11" s="1"/>
  <c r="AJ225" i="11"/>
  <c r="AL225" i="11" s="1"/>
  <c r="AJ217" i="11"/>
  <c r="AL217" i="11" s="1"/>
  <c r="AJ209" i="11"/>
  <c r="AL209" i="11" s="1"/>
  <c r="AJ201" i="11"/>
  <c r="AL201" i="11" s="1"/>
  <c r="AJ193" i="11"/>
  <c r="AL193" i="11"/>
  <c r="AJ185" i="11"/>
  <c r="AL185" i="11" s="1"/>
  <c r="AJ177" i="11"/>
  <c r="AL177" i="11" s="1"/>
  <c r="AJ169" i="11"/>
  <c r="AL169" i="11" s="1"/>
  <c r="AJ161" i="11"/>
  <c r="AL161" i="11" s="1"/>
  <c r="AJ153" i="11"/>
  <c r="AL153" i="11" s="1"/>
  <c r="AJ145" i="11"/>
  <c r="AL145" i="11" s="1"/>
  <c r="AJ137" i="11"/>
  <c r="AL137" i="11" s="1"/>
  <c r="AJ129" i="11"/>
  <c r="AL129" i="11"/>
  <c r="AJ121" i="11"/>
  <c r="AL121" i="11" s="1"/>
  <c r="AJ113" i="11"/>
  <c r="AL113" i="11" s="1"/>
  <c r="AJ105" i="11"/>
  <c r="AL105" i="11" s="1"/>
  <c r="AJ97" i="11"/>
  <c r="AL97" i="11" s="1"/>
  <c r="E77" i="11"/>
  <c r="E86" i="11"/>
  <c r="C75" i="11"/>
  <c r="C84" i="11"/>
  <c r="C83" i="11"/>
  <c r="AJ131" i="10"/>
  <c r="AJ123" i="10"/>
  <c r="AJ115" i="10"/>
  <c r="AJ107" i="10"/>
  <c r="AJ99" i="10"/>
  <c r="AJ91" i="10"/>
  <c r="AJ83" i="10"/>
  <c r="AJ75" i="10"/>
  <c r="AJ67" i="10"/>
  <c r="AJ59" i="10"/>
  <c r="Q39" i="10"/>
  <c r="AJ816" i="11"/>
  <c r="AL816" i="11" s="1"/>
  <c r="AJ808" i="11"/>
  <c r="AL808" i="11" s="1"/>
  <c r="AL800" i="11"/>
  <c r="AJ800" i="11"/>
  <c r="AJ792" i="11"/>
  <c r="AL792" i="11" s="1"/>
  <c r="AJ784" i="11"/>
  <c r="AL784" i="11" s="1"/>
  <c r="AJ776" i="11"/>
  <c r="AL776" i="11" s="1"/>
  <c r="AJ768" i="11"/>
  <c r="AL768" i="11" s="1"/>
  <c r="AJ760" i="11"/>
  <c r="AL760" i="11" s="1"/>
  <c r="AJ752" i="11"/>
  <c r="AL752" i="11" s="1"/>
  <c r="AL744" i="11"/>
  <c r="AJ744" i="11"/>
  <c r="AJ736" i="11"/>
  <c r="AL736" i="11" s="1"/>
  <c r="AL728" i="11"/>
  <c r="AJ728" i="11"/>
  <c r="AJ720" i="11"/>
  <c r="AL720" i="11" s="1"/>
  <c r="AJ712" i="11"/>
  <c r="AL712" i="11" s="1"/>
  <c r="AJ704" i="11"/>
  <c r="AL704" i="11" s="1"/>
  <c r="AJ696" i="11"/>
  <c r="AL696" i="11" s="1"/>
  <c r="AL688" i="11"/>
  <c r="AJ688" i="11"/>
  <c r="AJ680" i="11"/>
  <c r="AL680" i="11" s="1"/>
  <c r="AL672" i="11"/>
  <c r="AJ672" i="11"/>
  <c r="AJ664" i="11"/>
  <c r="AL664" i="11" s="1"/>
  <c r="AL656" i="11"/>
  <c r="AJ656" i="11"/>
  <c r="AJ648" i="11"/>
  <c r="AL648" i="11" s="1"/>
  <c r="AJ640" i="11"/>
  <c r="AL640" i="11" s="1"/>
  <c r="AL632" i="11"/>
  <c r="AJ632" i="11"/>
  <c r="AJ624" i="11"/>
  <c r="AL624" i="11" s="1"/>
  <c r="AJ616" i="11"/>
  <c r="AL616" i="11" s="1"/>
  <c r="AJ608" i="11"/>
  <c r="AL608" i="11" s="1"/>
  <c r="AL600" i="11"/>
  <c r="AJ600" i="11"/>
  <c r="AJ592" i="11"/>
  <c r="AL592" i="11" s="1"/>
  <c r="AJ584" i="11"/>
  <c r="AL584" i="11" s="1"/>
  <c r="AJ576" i="11"/>
  <c r="AL576" i="11" s="1"/>
  <c r="AL568" i="11"/>
  <c r="AJ568" i="11"/>
  <c r="AJ560" i="11"/>
  <c r="AL560" i="11" s="1"/>
  <c r="AJ552" i="11"/>
  <c r="AL552" i="11" s="1"/>
  <c r="AJ544" i="11"/>
  <c r="AL544" i="11" s="1"/>
  <c r="AJ536" i="11"/>
  <c r="AL536" i="11" s="1"/>
  <c r="AJ528" i="11"/>
  <c r="AL528" i="11" s="1"/>
  <c r="AJ520" i="11"/>
  <c r="AL520" i="11" s="1"/>
  <c r="AJ512" i="11"/>
  <c r="AL512" i="11" s="1"/>
  <c r="AL504" i="11"/>
  <c r="AJ504" i="11"/>
  <c r="AJ496" i="11"/>
  <c r="AL496" i="11"/>
  <c r="AJ488" i="11"/>
  <c r="AL488" i="11" s="1"/>
  <c r="AJ480" i="11"/>
  <c r="AL480" i="11" s="1"/>
  <c r="AJ472" i="11"/>
  <c r="AL472" i="11" s="1"/>
  <c r="AJ464" i="11"/>
  <c r="AL464" i="11" s="1"/>
  <c r="AJ456" i="11"/>
  <c r="AL456" i="11" s="1"/>
  <c r="AJ448" i="11"/>
  <c r="AL448" i="11" s="1"/>
  <c r="AJ440" i="11"/>
  <c r="AL440" i="11" s="1"/>
  <c r="AJ432" i="11"/>
  <c r="AL432" i="11"/>
  <c r="AJ424" i="11"/>
  <c r="AL424" i="11" s="1"/>
  <c r="AJ416" i="11"/>
  <c r="AL416" i="11" s="1"/>
  <c r="AJ408" i="11"/>
  <c r="AL408" i="11" s="1"/>
  <c r="AJ400" i="11"/>
  <c r="AL400" i="11" s="1"/>
  <c r="AJ392" i="11"/>
  <c r="AL392" i="11" s="1"/>
  <c r="AJ384" i="11"/>
  <c r="AL384" i="11" s="1"/>
  <c r="AJ376" i="11"/>
  <c r="AL376" i="11"/>
  <c r="AJ368" i="11"/>
  <c r="AL368" i="11" s="1"/>
  <c r="AJ360" i="11"/>
  <c r="AL360" i="11"/>
  <c r="AJ352" i="11"/>
  <c r="AL352" i="11"/>
  <c r="AJ344" i="11"/>
  <c r="AL344" i="11" s="1"/>
  <c r="AJ336" i="11"/>
  <c r="AL336" i="11" s="1"/>
  <c r="AJ328" i="11"/>
  <c r="AL328" i="11"/>
  <c r="AJ320" i="11"/>
  <c r="AL320" i="11"/>
  <c r="AJ312" i="11"/>
  <c r="AL312" i="11" s="1"/>
  <c r="AJ304" i="11"/>
  <c r="AL304" i="11"/>
  <c r="AJ296" i="11"/>
  <c r="AL296" i="11" s="1"/>
  <c r="AJ288" i="11"/>
  <c r="AL288" i="11" s="1"/>
  <c r="AJ280" i="11"/>
  <c r="AL280" i="11" s="1"/>
  <c r="AJ272" i="11"/>
  <c r="AL272" i="11" s="1"/>
  <c r="AJ264" i="11"/>
  <c r="AL264" i="11"/>
  <c r="AJ256" i="11"/>
  <c r="AL256" i="11"/>
  <c r="AJ248" i="11"/>
  <c r="AL248" i="11" s="1"/>
  <c r="AJ240" i="11"/>
  <c r="AL240" i="11" s="1"/>
  <c r="AJ232" i="11"/>
  <c r="AL232" i="11" s="1"/>
  <c r="AJ224" i="11"/>
  <c r="AL224" i="11" s="1"/>
  <c r="AJ216" i="11"/>
  <c r="AL216" i="11" s="1"/>
  <c r="AJ208" i="11"/>
  <c r="AL208" i="11" s="1"/>
  <c r="AJ200" i="11"/>
  <c r="AL200" i="11"/>
  <c r="AJ192" i="11"/>
  <c r="AL192" i="11" s="1"/>
  <c r="AJ184" i="11"/>
  <c r="AL184" i="11" s="1"/>
  <c r="AJ176" i="11"/>
  <c r="AL176" i="11" s="1"/>
  <c r="AJ168" i="11"/>
  <c r="AL168" i="11" s="1"/>
  <c r="AJ160" i="11"/>
  <c r="AL160" i="11" s="1"/>
  <c r="AJ152" i="11"/>
  <c r="AL152" i="11" s="1"/>
  <c r="AJ144" i="11"/>
  <c r="AL144" i="11" s="1"/>
  <c r="AJ136" i="11"/>
  <c r="AL136" i="11"/>
  <c r="AJ128" i="11"/>
  <c r="AL128" i="11" s="1"/>
  <c r="AJ120" i="11"/>
  <c r="AL120" i="11" s="1"/>
  <c r="AJ112" i="11"/>
  <c r="AL112" i="11" s="1"/>
  <c r="AJ104" i="11"/>
  <c r="AL104" i="11" s="1"/>
  <c r="AJ96" i="11"/>
  <c r="AL96" i="11" s="1"/>
  <c r="D86" i="11"/>
  <c r="D77" i="11"/>
  <c r="J87" i="11"/>
  <c r="J78" i="11"/>
  <c r="J85" i="11"/>
  <c r="J76" i="11"/>
  <c r="D31" i="10"/>
  <c r="AA34" i="10"/>
  <c r="N56" i="11"/>
  <c r="N47" i="11"/>
  <c r="N38" i="11"/>
  <c r="N28" i="11"/>
  <c r="N19" i="11"/>
  <c r="N10" i="11"/>
  <c r="N11" i="10"/>
  <c r="AJ15" i="10"/>
  <c r="W42" i="10"/>
  <c r="AJ42" i="11"/>
  <c r="AJ34" i="11"/>
  <c r="AJ26" i="11"/>
  <c r="AJ18" i="11"/>
  <c r="AJ59" i="11"/>
  <c r="AJ43" i="11"/>
  <c r="AJ35" i="11"/>
  <c r="AJ27" i="11"/>
  <c r="AJ19" i="11"/>
  <c r="AJ11" i="11"/>
  <c r="I39" i="10"/>
  <c r="AJ64" i="11"/>
  <c r="AJ56" i="11"/>
  <c r="AJ48" i="11"/>
  <c r="AJ40" i="11"/>
  <c r="AJ32" i="11"/>
  <c r="AJ24" i="11"/>
  <c r="N126" i="10"/>
  <c r="N94" i="10"/>
  <c r="N62" i="10"/>
  <c r="I31" i="10"/>
  <c r="W31" i="10"/>
  <c r="AB31" i="10"/>
  <c r="N132" i="10"/>
  <c r="N124" i="10"/>
  <c r="N116" i="10"/>
  <c r="N108" i="10"/>
  <c r="N100" i="10"/>
  <c r="N92" i="10"/>
  <c r="N76" i="10"/>
  <c r="N68" i="10"/>
  <c r="N60" i="10"/>
  <c r="N52" i="10"/>
  <c r="C34" i="10"/>
  <c r="H34" i="10"/>
  <c r="J40" i="10"/>
  <c r="Q35" i="10"/>
  <c r="V34" i="10"/>
  <c r="AB33" i="10"/>
  <c r="AC30" i="10"/>
  <c r="AJ14" i="10"/>
  <c r="C30" i="10"/>
  <c r="X32" i="10"/>
  <c r="N36" i="11"/>
  <c r="N18" i="11"/>
  <c r="AJ125" i="10"/>
  <c r="AJ117" i="10"/>
  <c r="AJ109" i="10"/>
  <c r="AJ61" i="10"/>
  <c r="AJ53" i="10"/>
  <c r="R32" i="10"/>
  <c r="V45" i="10"/>
  <c r="AB32" i="10"/>
  <c r="AJ12" i="10"/>
  <c r="C42" i="10"/>
  <c r="S34" i="10"/>
  <c r="R39" i="10"/>
  <c r="N53" i="11"/>
  <c r="N43" i="11"/>
  <c r="N25" i="11"/>
  <c r="AJ53" i="11"/>
  <c r="AJ60" i="11"/>
  <c r="AJ52" i="11"/>
  <c r="AJ36" i="11"/>
  <c r="AJ20" i="11"/>
  <c r="AJ12" i="11"/>
  <c r="AJ50" i="11"/>
  <c r="AJ57" i="11"/>
  <c r="AJ49" i="11"/>
  <c r="AJ41" i="11"/>
  <c r="Q32" i="10"/>
  <c r="N131" i="10"/>
  <c r="N123" i="10"/>
  <c r="N115" i="10"/>
  <c r="N107" i="10"/>
  <c r="N99" i="10"/>
  <c r="N91" i="10"/>
  <c r="N83" i="10"/>
  <c r="N75" i="10"/>
  <c r="N67" i="10"/>
  <c r="N59" i="10"/>
  <c r="AJ130" i="10"/>
  <c r="AJ122" i="10"/>
  <c r="AJ114" i="10"/>
  <c r="AJ106" i="10"/>
  <c r="AJ98" i="10"/>
  <c r="AJ90" i="10"/>
  <c r="AJ82" i="10"/>
  <c r="AJ74" i="10"/>
  <c r="AJ66" i="10"/>
  <c r="AJ58" i="10"/>
  <c r="D40" i="10"/>
  <c r="H33" i="10"/>
  <c r="I30" i="10"/>
  <c r="X45" i="10"/>
  <c r="V43" i="10"/>
  <c r="W40" i="10"/>
  <c r="J30" i="10"/>
  <c r="X42" i="10"/>
  <c r="E32" i="10"/>
  <c r="W45" i="10"/>
  <c r="V40" i="10"/>
  <c r="AA40" i="10"/>
  <c r="D32" i="10"/>
  <c r="E29" i="10"/>
  <c r="I32" i="10"/>
  <c r="J29" i="10"/>
  <c r="S39" i="10"/>
  <c r="W32" i="10"/>
  <c r="X29" i="10"/>
  <c r="AC39" i="10"/>
  <c r="D42" i="10"/>
  <c r="D39" i="10"/>
  <c r="J34" i="10"/>
  <c r="I29" i="10"/>
  <c r="W39" i="10"/>
  <c r="AB39" i="10"/>
  <c r="N135" i="10"/>
  <c r="N111" i="10"/>
  <c r="N103" i="10"/>
  <c r="N79" i="10"/>
  <c r="N71" i="10"/>
  <c r="AJ13" i="10"/>
  <c r="D44" i="10"/>
  <c r="E31" i="10"/>
  <c r="I34" i="10"/>
  <c r="J41" i="10"/>
  <c r="H29" i="10"/>
  <c r="W44" i="10"/>
  <c r="X41" i="10"/>
  <c r="V39" i="10"/>
  <c r="AB44" i="10"/>
  <c r="AC41" i="10"/>
  <c r="AA39" i="10"/>
  <c r="R29" i="10"/>
  <c r="N134" i="10"/>
  <c r="N118" i="10"/>
  <c r="N110" i="10"/>
  <c r="N102" i="10"/>
  <c r="N86" i="10"/>
  <c r="N78" i="10"/>
  <c r="N70" i="10"/>
  <c r="AJ133" i="10"/>
  <c r="AJ101" i="10"/>
  <c r="AJ93" i="10"/>
  <c r="AJ85" i="10"/>
  <c r="AJ69" i="10"/>
  <c r="C44" i="10"/>
  <c r="D41" i="10"/>
  <c r="H44" i="10"/>
  <c r="I41" i="10"/>
  <c r="Q34" i="10"/>
  <c r="R31" i="10"/>
  <c r="V44" i="10"/>
  <c r="W41" i="10"/>
  <c r="S29" i="10"/>
  <c r="V33" i="10"/>
  <c r="AB34" i="10"/>
  <c r="R41" i="10"/>
  <c r="N14" i="10"/>
  <c r="AJ11" i="10"/>
  <c r="E33" i="10"/>
  <c r="C31" i="10"/>
  <c r="J43" i="10"/>
  <c r="H41" i="10"/>
  <c r="S43" i="10"/>
  <c r="Q41" i="10"/>
  <c r="X43" i="10"/>
  <c r="V41" i="10"/>
  <c r="D30" i="10"/>
  <c r="W35" i="10"/>
  <c r="E39" i="10"/>
  <c r="X39" i="10"/>
  <c r="N57" i="11"/>
  <c r="N48" i="11"/>
  <c r="N39" i="11"/>
  <c r="N29" i="11"/>
  <c r="N20" i="11"/>
  <c r="N61" i="11"/>
  <c r="N11" i="11"/>
  <c r="N52" i="11"/>
  <c r="N64" i="11"/>
  <c r="N62" i="11"/>
  <c r="N34" i="11"/>
  <c r="N15" i="11"/>
  <c r="N60" i="11"/>
  <c r="N50" i="11"/>
  <c r="N41" i="11"/>
  <c r="N32" i="11"/>
  <c r="N22" i="11"/>
  <c r="N13" i="11"/>
  <c r="L70" i="11"/>
  <c r="N55" i="11"/>
  <c r="N46" i="11"/>
  <c r="N27" i="11"/>
  <c r="N59" i="11"/>
  <c r="N49" i="11"/>
  <c r="N40" i="11"/>
  <c r="N31" i="11"/>
  <c r="N21" i="11"/>
  <c r="AL21" i="11" s="1"/>
  <c r="N12" i="11"/>
  <c r="AJ62" i="11"/>
  <c r="AJ54" i="11"/>
  <c r="AJ46" i="11"/>
  <c r="AJ22" i="11"/>
  <c r="AJ14" i="11"/>
  <c r="N12" i="10"/>
  <c r="D43" i="10"/>
  <c r="D33" i="10"/>
  <c r="E40" i="10"/>
  <c r="E30" i="10"/>
  <c r="I43" i="10"/>
  <c r="R43" i="10"/>
  <c r="R33" i="10"/>
  <c r="S40" i="10"/>
  <c r="S30" i="10"/>
  <c r="W33" i="10"/>
  <c r="W43" i="10"/>
  <c r="X30" i="10"/>
  <c r="X40" i="10"/>
  <c r="AA29" i="10"/>
  <c r="AA35" i="10"/>
  <c r="I33" i="10"/>
  <c r="X35" i="10"/>
  <c r="E43" i="10"/>
  <c r="S41" i="10"/>
  <c r="N130" i="10"/>
  <c r="N106" i="10"/>
  <c r="N90" i="10"/>
  <c r="N82" i="10"/>
  <c r="N74" i="10"/>
  <c r="N66" i="10"/>
  <c r="N58" i="10"/>
  <c r="E35" i="10"/>
  <c r="E45" i="10"/>
  <c r="C43" i="10"/>
  <c r="C45" i="10"/>
  <c r="J45" i="10"/>
  <c r="J35" i="10"/>
  <c r="S45" i="10"/>
  <c r="S35" i="10"/>
  <c r="Q43" i="10"/>
  <c r="Q33" i="10"/>
  <c r="R40" i="10"/>
  <c r="R30" i="10"/>
  <c r="AC45" i="10"/>
  <c r="AC35" i="10"/>
  <c r="AA43" i="10"/>
  <c r="AA33" i="10"/>
  <c r="AA44" i="10"/>
  <c r="AB40" i="10"/>
  <c r="AB30" i="10"/>
  <c r="AB41" i="10"/>
  <c r="H43" i="10"/>
  <c r="Q44" i="10"/>
  <c r="AC40" i="10"/>
  <c r="N98" i="10"/>
  <c r="AJ129" i="10"/>
  <c r="AJ121" i="10"/>
  <c r="AJ113" i="10"/>
  <c r="AJ105" i="10"/>
  <c r="AJ97" i="10"/>
  <c r="AJ89" i="10"/>
  <c r="AJ81" i="10"/>
  <c r="AJ73" i="10"/>
  <c r="AJ65" i="10"/>
  <c r="AJ57" i="10"/>
  <c r="D45" i="10"/>
  <c r="E42" i="10"/>
  <c r="C41" i="10"/>
  <c r="C40" i="10"/>
  <c r="I45" i="10"/>
  <c r="I35" i="10"/>
  <c r="J32" i="10"/>
  <c r="J42" i="10"/>
  <c r="H40" i="10"/>
  <c r="H30" i="10"/>
  <c r="R45" i="10"/>
  <c r="R35" i="10"/>
  <c r="S44" i="10"/>
  <c r="S42" i="10"/>
  <c r="S32" i="10"/>
  <c r="Q40" i="10"/>
  <c r="Q30" i="10"/>
  <c r="Q42" i="10"/>
  <c r="AB45" i="10"/>
  <c r="AB35" i="10"/>
  <c r="AC42" i="10"/>
  <c r="AC32" i="10"/>
  <c r="C33" i="10"/>
  <c r="Q29" i="10"/>
  <c r="V30" i="10"/>
  <c r="AA31" i="10"/>
  <c r="H39" i="10"/>
  <c r="I44" i="10"/>
  <c r="R44" i="10"/>
  <c r="AA41" i="10"/>
  <c r="N122" i="10"/>
  <c r="C35" i="10"/>
  <c r="H45" i="10"/>
  <c r="Q45" i="10"/>
  <c r="R42" i="10"/>
  <c r="V35" i="10"/>
  <c r="AA45" i="10"/>
  <c r="AB42" i="10"/>
  <c r="D35" i="10"/>
  <c r="W30" i="10"/>
  <c r="J44" i="10"/>
  <c r="AB43" i="10"/>
  <c r="N114" i="10"/>
  <c r="E44" i="10"/>
  <c r="C32" i="10"/>
  <c r="H32" i="10"/>
  <c r="X44" i="10"/>
  <c r="V42" i="10"/>
  <c r="AC44" i="10"/>
  <c r="AA42" i="10"/>
  <c r="I40" i="10"/>
  <c r="C39" i="10"/>
  <c r="AC43" i="10"/>
  <c r="N129" i="10"/>
  <c r="N121" i="10"/>
  <c r="N113" i="10"/>
  <c r="N105" i="10"/>
  <c r="N97" i="10"/>
  <c r="N89" i="10"/>
  <c r="N81" i="10"/>
  <c r="N73" i="10"/>
  <c r="N65" i="10"/>
  <c r="N57" i="10"/>
  <c r="N10" i="10"/>
  <c r="AJ136" i="10"/>
  <c r="AJ128" i="10"/>
  <c r="AJ120" i="10"/>
  <c r="AJ112" i="10"/>
  <c r="AJ104" i="10"/>
  <c r="AJ88" i="10"/>
  <c r="AJ80" i="10"/>
  <c r="AJ72" i="10"/>
  <c r="AJ64" i="10"/>
  <c r="AJ56" i="10"/>
  <c r="J31" i="10"/>
  <c r="V31" i="10"/>
  <c r="X33" i="10"/>
  <c r="AB29" i="10"/>
  <c r="AA32" i="10"/>
  <c r="AC34" i="10"/>
  <c r="J39" i="10"/>
  <c r="H42" i="10"/>
  <c r="N136" i="10"/>
  <c r="N128" i="10"/>
  <c r="N120" i="10"/>
  <c r="N112" i="10"/>
  <c r="N104" i="10"/>
  <c r="N88" i="10"/>
  <c r="N80" i="10"/>
  <c r="N72" i="10"/>
  <c r="N64" i="10"/>
  <c r="N56" i="10"/>
  <c r="N9" i="10"/>
  <c r="AJ135" i="10"/>
  <c r="AJ127" i="10"/>
  <c r="AJ119" i="10"/>
  <c r="AJ111" i="10"/>
  <c r="AJ103" i="10"/>
  <c r="AJ95" i="10"/>
  <c r="AJ87" i="10"/>
  <c r="AJ79" i="10"/>
  <c r="AJ71" i="10"/>
  <c r="AJ63" i="10"/>
  <c r="AJ55" i="10"/>
  <c r="E41" i="10"/>
  <c r="I42" i="10"/>
  <c r="N16" i="10"/>
  <c r="AL16" i="10" s="1"/>
  <c r="D34" i="10"/>
  <c r="H35" i="10"/>
  <c r="V29" i="10"/>
  <c r="X31" i="10"/>
  <c r="W34" i="10"/>
  <c r="AA30" i="10"/>
  <c r="N15" i="10"/>
  <c r="D29" i="10"/>
  <c r="E34" i="10"/>
  <c r="Q31" i="10"/>
  <c r="S33" i="10"/>
  <c r="W29" i="10"/>
  <c r="V32" i="10"/>
  <c r="X34" i="10"/>
  <c r="N133" i="10"/>
  <c r="N125" i="10"/>
  <c r="N117" i="10"/>
  <c r="N109" i="10"/>
  <c r="N101" i="10"/>
  <c r="N93" i="10"/>
  <c r="N85" i="10"/>
  <c r="N77" i="10"/>
  <c r="N69" i="10"/>
  <c r="N61" i="10"/>
  <c r="N53" i="10"/>
  <c r="AJ10" i="10"/>
  <c r="AJ132" i="10"/>
  <c r="AJ124" i="10"/>
  <c r="AJ116" i="10"/>
  <c r="AJ108" i="10"/>
  <c r="AJ100" i="10"/>
  <c r="AJ92" i="10"/>
  <c r="AJ76" i="10"/>
  <c r="AJ68" i="10"/>
  <c r="AJ60" i="10"/>
  <c r="AJ52" i="10"/>
  <c r="AL54" i="11" l="1"/>
  <c r="AL15" i="11"/>
  <c r="AL33" i="11"/>
  <c r="AL34" i="11"/>
  <c r="AL63" i="11"/>
  <c r="AL126" i="10"/>
  <c r="AL9" i="10"/>
  <c r="AL14" i="11"/>
  <c r="AL10" i="11"/>
  <c r="AL29" i="11"/>
  <c r="AL38" i="11"/>
  <c r="AL62" i="10"/>
  <c r="AL17" i="11"/>
  <c r="AL24" i="11"/>
  <c r="AL78" i="10"/>
  <c r="AL42" i="11"/>
  <c r="AL39" i="11"/>
  <c r="AL25" i="11"/>
  <c r="AL43" i="11"/>
  <c r="AL55" i="11"/>
  <c r="AL11" i="10"/>
  <c r="AL28" i="11"/>
  <c r="AL61" i="11"/>
  <c r="AL102" i="10"/>
  <c r="AL26" i="11"/>
  <c r="AL68" i="10"/>
  <c r="AL132" i="10"/>
  <c r="AL135" i="10"/>
  <c r="AL86" i="10"/>
  <c r="AL118" i="10"/>
  <c r="AL77" i="10"/>
  <c r="AL55" i="10"/>
  <c r="AL127" i="10"/>
  <c r="AL94" i="10"/>
  <c r="AL134" i="10"/>
  <c r="AL117" i="10"/>
  <c r="AL70" i="10"/>
  <c r="AL63" i="10"/>
  <c r="AL54" i="10"/>
  <c r="AL87" i="10"/>
  <c r="AL122" i="10"/>
  <c r="AL99" i="10"/>
  <c r="AL53" i="10"/>
  <c r="AL119" i="10"/>
  <c r="AL15" i="10"/>
  <c r="AL49" i="11"/>
  <c r="AL35" i="11"/>
  <c r="AL81" i="10"/>
  <c r="AL46" i="11"/>
  <c r="AL91" i="10"/>
  <c r="AL100" i="10"/>
  <c r="AL107" i="10"/>
  <c r="AL89" i="10"/>
  <c r="AL47" i="11"/>
  <c r="AL67" i="10"/>
  <c r="AL131" i="10"/>
  <c r="AL13" i="11"/>
  <c r="AL57" i="10"/>
  <c r="AL121" i="10"/>
  <c r="AL74" i="10"/>
  <c r="AL104" i="10"/>
  <c r="AL52" i="11"/>
  <c r="AL130" i="10"/>
  <c r="AL45" i="11"/>
  <c r="AL110" i="10"/>
  <c r="AL103" i="10"/>
  <c r="AL12" i="10"/>
  <c r="AL125" i="10"/>
  <c r="AL95" i="10"/>
  <c r="AL115" i="10"/>
  <c r="AL18" i="11"/>
  <c r="AL76" i="10"/>
  <c r="AL85" i="10"/>
  <c r="AL75" i="10"/>
  <c r="AL111" i="10"/>
  <c r="AL64" i="10"/>
  <c r="AL128" i="10"/>
  <c r="AL90" i="10"/>
  <c r="AL57" i="11"/>
  <c r="AL83" i="10"/>
  <c r="AL14" i="10"/>
  <c r="AL136" i="10"/>
  <c r="AL32" i="11"/>
  <c r="AL56" i="11"/>
  <c r="AL92" i="10"/>
  <c r="AL41" i="11"/>
  <c r="AL11" i="11"/>
  <c r="AL27" i="11"/>
  <c r="AL31" i="11"/>
  <c r="AL109" i="10"/>
  <c r="AL71" i="10"/>
  <c r="AL79" i="10"/>
  <c r="AL40" i="11"/>
  <c r="AL59" i="10"/>
  <c r="AL123" i="10"/>
  <c r="AL58" i="10"/>
  <c r="AL48" i="11"/>
  <c r="AL13" i="10"/>
  <c r="AL66" i="10"/>
  <c r="AL19" i="11"/>
  <c r="AL50" i="11"/>
  <c r="AL60" i="11"/>
  <c r="AL53" i="11"/>
  <c r="AL101" i="10"/>
  <c r="AL106" i="10"/>
  <c r="AL36" i="11"/>
  <c r="AL114" i="10"/>
  <c r="AL61" i="10"/>
  <c r="AL105" i="10"/>
  <c r="AL64" i="11"/>
  <c r="AL60" i="10"/>
  <c r="AL124" i="10"/>
  <c r="AL59" i="11"/>
  <c r="AL72" i="10"/>
  <c r="AL80" i="10"/>
  <c r="AL108" i="10"/>
  <c r="AL93" i="10"/>
  <c r="AL98" i="10"/>
  <c r="AL10" i="10"/>
  <c r="AL73" i="10"/>
  <c r="AL52" i="10"/>
  <c r="AL116" i="10"/>
  <c r="AL88" i="10"/>
  <c r="AL82" i="10"/>
  <c r="AL133" i="10"/>
  <c r="AL113" i="10"/>
  <c r="AL12" i="11"/>
  <c r="AL20" i="11"/>
  <c r="AL65" i="10"/>
  <c r="AL129" i="10"/>
  <c r="AL112" i="10"/>
  <c r="AL69" i="10"/>
  <c r="AL56" i="10"/>
  <c r="AL120" i="10"/>
  <c r="AL97" i="10"/>
  <c r="AL22" i="11"/>
  <c r="AL62"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5CDA42-80A9-4011-BD96-348DC3E6543F}" name="Abfrage - BKL A+B1" description="Verbindung mit der Abfrage 'BKL A+B1' in der Arbeitsmappe." type="100" refreshedVersion="8" minRefreshableVersion="5">
    <extLst>
      <ext xmlns:x15="http://schemas.microsoft.com/office/spreadsheetml/2010/11/main" uri="{DE250136-89BD-433C-8126-D09CA5730AF9}">
        <x15:connection id="c5cb3e2e-e91d-4976-b819-c7f781ec3c50"/>
      </ext>
    </extLst>
  </connection>
  <connection id="2" xr16:uid="{6FB7EFE4-4212-41F3-88E3-0B64ADB3CA76}" name="Abfrage - BL A+B1" description="Verbindung mit der Abfrage 'BL A+B1' in der Arbeitsmappe." type="100" refreshedVersion="8" minRefreshableVersion="5">
    <extLst>
      <ext xmlns:x15="http://schemas.microsoft.com/office/spreadsheetml/2010/11/main" uri="{DE250136-89BD-433C-8126-D09CA5730AF9}">
        <x15:connection id="d1027469-f46c-4f9e-9554-fa983d260b9a"/>
      </ext>
    </extLst>
  </connection>
  <connection id="3" xr16:uid="{87C5389F-CC63-40E7-B458-89E3BD2AC360}" name="Abfrage - Gewerke A+B1" description="Verbindung mit der Abfrage 'Gewerke A+B1' in der Arbeitsmappe." type="100" refreshedVersion="8" minRefreshableVersion="5">
    <extLst>
      <ext xmlns:x15="http://schemas.microsoft.com/office/spreadsheetml/2010/11/main" uri="{DE250136-89BD-433C-8126-D09CA5730AF9}">
        <x15:connection id="ab6fe67e-327b-4bb7-a4e1-2998387d1907"/>
      </ext>
    </extLst>
  </connection>
  <connection id="4" xr16:uid="{380265E0-AD89-4B5D-BDD3-C46E316170BB}" name="Abfrage - Rechtsform A+B1" description="Verbindung mit der Abfrage 'Rechtsform A+B1' in der Arbeitsmappe." type="100" refreshedVersion="8" minRefreshableVersion="5">
    <extLst>
      <ext xmlns:x15="http://schemas.microsoft.com/office/spreadsheetml/2010/11/main" uri="{DE250136-89BD-433C-8126-D09CA5730AF9}">
        <x15:connection id="b9077f98-c88a-4aa7-98d9-47b8a7f32910"/>
      </ext>
    </extLst>
  </connection>
  <connection id="5" xr16:uid="{C7CA988B-4E0C-45E2-9FD1-E60E3E9DEDD8}" name="Abfrage - UKL A+B1" description="Verbindung mit der Abfrage 'UKL A+B1' in der Arbeitsmappe." type="100" refreshedVersion="8" minRefreshableVersion="5">
    <extLst>
      <ext xmlns:x15="http://schemas.microsoft.com/office/spreadsheetml/2010/11/main" uri="{DE250136-89BD-433C-8126-D09CA5730AF9}">
        <x15:connection id="186e1020-7f53-41d8-8cd3-31bfbc96c0fa"/>
      </ext>
    </extLst>
  </connection>
  <connection id="6" xr16:uid="{D21C5D51-5F3C-4DE9-A30C-D596B5D1254E}"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4">
    <s v="ThisWorkbookDataModel"/>
    <s v="{[BL A B1].[Gewerk].&amp;[Insgesamt]}"/>
    <s v="{[Rechtsform A B1].[BKL].&amp;[Insgesamt]}"/>
    <s v="{[BKL A B1].[Gewerk].&amp;[  Werkstein- und Terrazzohersteller]}"/>
  </metadataStrings>
  <mdxMetadata count="3">
    <mdx n="0" f="s">
      <ms ns="1" c="0"/>
    </mdx>
    <mdx n="0" f="s">
      <ms ns="2" c="0"/>
    </mdx>
    <mdx n="0" f="s">
      <ms ns="3" c="0"/>
    </mdx>
  </mdxMetadata>
  <valueMetadata count="3">
    <bk>
      <rc t="1" v="0"/>
    </bk>
    <bk>
      <rc t="1" v="1"/>
    </bk>
    <bk>
      <rc t="1" v="2"/>
    </bk>
  </valueMetadata>
</metadata>
</file>

<file path=xl/sharedStrings.xml><?xml version="1.0" encoding="utf-8"?>
<sst xmlns="http://schemas.openxmlformats.org/spreadsheetml/2006/main" count="20944" uniqueCount="231">
  <si>
    <t>Handwerkszählung 2024 - Gewerke</t>
  </si>
  <si>
    <t>Gewerke / Gruppen
Anlage: A, B1 und Gesamthandwerk</t>
  </si>
  <si>
    <t>Gewerk</t>
  </si>
  <si>
    <t xml:space="preserve">  Werkstein- und Terrazzohersteller</t>
  </si>
  <si>
    <t>Handwerksunternehmen</t>
  </si>
  <si>
    <t>Anlage</t>
  </si>
  <si>
    <t>BKL</t>
  </si>
  <si>
    <t>A + B1</t>
  </si>
  <si>
    <t>unter 5 tätige Personen</t>
  </si>
  <si>
    <t>5 - 9 tätige Personen</t>
  </si>
  <si>
    <t>10 - 19 tätige Personen</t>
  </si>
  <si>
    <t>20 - 49 tätige Personen</t>
  </si>
  <si>
    <t>50 und mehr tätige Personen</t>
  </si>
  <si>
    <t>Insgesamt</t>
  </si>
  <si>
    <t>Tätige Personen</t>
  </si>
  <si>
    <t>Umsatz in 1.000 €</t>
  </si>
  <si>
    <t>nach Gruppen</t>
  </si>
  <si>
    <t>tätige Personen</t>
  </si>
  <si>
    <t>tätige Personen / Unternehmen</t>
  </si>
  <si>
    <t>SV-pflichtig Beschäftigte</t>
  </si>
  <si>
    <t>geringfügig Beschäftigte</t>
  </si>
  <si>
    <t>Umsatz in 1.000 Euro</t>
  </si>
  <si>
    <t>Umsatz in Mio. Euro</t>
  </si>
  <si>
    <t>Umsatz je tätige Person in Euro</t>
  </si>
  <si>
    <t>Umsatz je Unternehmen in Euro</t>
  </si>
  <si>
    <t>Anlagen</t>
  </si>
  <si>
    <t>Sozialversicherungspflichtig Beschäftigte</t>
  </si>
  <si>
    <t>Geringfügig entlohnte Beschäftigte</t>
  </si>
  <si>
    <t>Umsatz in Tsd. €</t>
  </si>
  <si>
    <t>Gruppen</t>
  </si>
  <si>
    <t>A</t>
  </si>
  <si>
    <t>B1</t>
  </si>
  <si>
    <t>A+B1</t>
  </si>
  <si>
    <t>Bauhauptgewerbe</t>
  </si>
  <si>
    <t>Ausbaugewerbe</t>
  </si>
  <si>
    <t>Handwerke für den gewerblichen Bedarf</t>
  </si>
  <si>
    <t>Kraftfahrzeuggewerbe</t>
  </si>
  <si>
    <t>Lebensmittelgewerbe</t>
  </si>
  <si>
    <t>Gesundheitsgewerbe</t>
  </si>
  <si>
    <t>Handwerke für den privaten Bedarf</t>
  </si>
  <si>
    <t>Prozentuale Verteilung</t>
  </si>
  <si>
    <t>Kumulierte Verteilung</t>
  </si>
  <si>
    <t>nach Gewerken</t>
  </si>
  <si>
    <t>geringfügig entlohnte Beschäftigte</t>
  </si>
  <si>
    <t>Gewerke</t>
  </si>
  <si>
    <t xml:space="preserve">  Brunnenbauer</t>
  </si>
  <si>
    <t xml:space="preserve">  Dachdecker</t>
  </si>
  <si>
    <t xml:space="preserve">  Gerüstbauer</t>
  </si>
  <si>
    <t xml:space="preserve">  Maurer und Betonbauer</t>
  </si>
  <si>
    <t xml:space="preserve">  Straßenbauer</t>
  </si>
  <si>
    <t xml:space="preserve">  Zimmerer</t>
  </si>
  <si>
    <t xml:space="preserve">  Holz und Bautenschützer</t>
  </si>
  <si>
    <t xml:space="preserve">  Wärme, Kälte und Schallschutzisolierer</t>
  </si>
  <si>
    <t xml:space="preserve">  Werkstein und Terrazzohersteller</t>
  </si>
  <si>
    <t xml:space="preserve">  Elektrotechniker</t>
  </si>
  <si>
    <t xml:space="preserve">  Estrichleger</t>
  </si>
  <si>
    <t xml:space="preserve">  Glaser</t>
  </si>
  <si>
    <t xml:space="preserve">  Installateur und Heizungsbauer</t>
  </si>
  <si>
    <t xml:space="preserve">  Klempner</t>
  </si>
  <si>
    <t xml:space="preserve">  Maler und Lackierer</t>
  </si>
  <si>
    <t xml:space="preserve">  Parkettleger</t>
  </si>
  <si>
    <t xml:space="preserve">  Raumausstatter</t>
  </si>
  <si>
    <t xml:space="preserve">  Stuckateure</t>
  </si>
  <si>
    <t xml:space="preserve">  Tischler</t>
  </si>
  <si>
    <t xml:space="preserve">  Fliesen, Platten und Mosaikleger</t>
  </si>
  <si>
    <t xml:space="preserve">  Ofen und Luftheizungsbauer</t>
  </si>
  <si>
    <t xml:space="preserve">  Rollladen und Sonnenschutztechniker</t>
  </si>
  <si>
    <t xml:space="preserve">  Böttcher</t>
  </si>
  <si>
    <t xml:space="preserve">  Buchbinder</t>
  </si>
  <si>
    <t xml:space="preserve">  Büchsenmacher</t>
  </si>
  <si>
    <t xml:space="preserve">  Chirurgiemechaniker</t>
  </si>
  <si>
    <t xml:space="preserve">  Elektromaschinenbauer</t>
  </si>
  <si>
    <t xml:space="preserve">  Feinoptiker</t>
  </si>
  <si>
    <t xml:space="preserve">  Feinwerkmechaniker</t>
  </si>
  <si>
    <t xml:space="preserve">  Flexografen</t>
  </si>
  <si>
    <t xml:space="preserve">  Galvaniseure</t>
  </si>
  <si>
    <t xml:space="preserve">  Gebäudereiniger</t>
  </si>
  <si>
    <t xml:space="preserve">  Glasbläser und Glasapparatebauer</t>
  </si>
  <si>
    <t xml:space="preserve">  Glasveredler</t>
  </si>
  <si>
    <t xml:space="preserve">  Informationstechniker</t>
  </si>
  <si>
    <t xml:space="preserve">  Kälteanlagenbauer</t>
  </si>
  <si>
    <t xml:space="preserve">  Metallbauer</t>
  </si>
  <si>
    <t xml:space="preserve">  Metallbildner</t>
  </si>
  <si>
    <t xml:space="preserve">  Modellbauer</t>
  </si>
  <si>
    <t xml:space="preserve">  Präzisionswerkzeugmechaniker</t>
  </si>
  <si>
    <t xml:space="preserve">  Seiler</t>
  </si>
  <si>
    <t xml:space="preserve">  Siebdrucker</t>
  </si>
  <si>
    <t xml:space="preserve">  Behälter und Apparatebauer</t>
  </si>
  <si>
    <t xml:space="preserve">  Edelsteinschleifer und graveure</t>
  </si>
  <si>
    <t xml:space="preserve">  Glas und Porzellanmaler</t>
  </si>
  <si>
    <t xml:space="preserve">  Land und Baumaschinenmechatroniker</t>
  </si>
  <si>
    <t xml:space="preserve">  Metall und Glockengießer</t>
  </si>
  <si>
    <t xml:space="preserve">  Print und Medientechnologen</t>
  </si>
  <si>
    <t xml:space="preserve">  Schilder und Lichtreklamehersteller</t>
  </si>
  <si>
    <t xml:space="preserve">  Kraftfahrzeugtechniker</t>
  </si>
  <si>
    <t xml:space="preserve">  Zweiradmechaniker</t>
  </si>
  <si>
    <t xml:space="preserve">  Karosserie und Fahrzeugbauer</t>
  </si>
  <si>
    <t xml:space="preserve">  Mechaniker für Reifen und Vulkanisationstechnik</t>
  </si>
  <si>
    <t xml:space="preserve">  Bäcker</t>
  </si>
  <si>
    <t xml:space="preserve">  Brauer und Mälzer</t>
  </si>
  <si>
    <t xml:space="preserve">  Fleischer</t>
  </si>
  <si>
    <t xml:space="preserve">  Konditoren</t>
  </si>
  <si>
    <t xml:space="preserve">  Müller</t>
  </si>
  <si>
    <t xml:space="preserve">  Weinküfer</t>
  </si>
  <si>
    <t xml:space="preserve">  Augenoptiker</t>
  </si>
  <si>
    <t xml:space="preserve">  Hörakustiker</t>
  </si>
  <si>
    <t xml:space="preserve">  Orthopädieschuhmacher</t>
  </si>
  <si>
    <t xml:space="preserve">  Orthopädietechniker</t>
  </si>
  <si>
    <t xml:space="preserve">  Zahntechniker</t>
  </si>
  <si>
    <t xml:space="preserve">  Bestatter</t>
  </si>
  <si>
    <t xml:space="preserve">  Bogenmacher</t>
  </si>
  <si>
    <t xml:space="preserve">  Drechsler (Elfenbeinschn.) und Holzspielzeugmacher</t>
  </si>
  <si>
    <t xml:space="preserve">  Fotografen</t>
  </si>
  <si>
    <t xml:space="preserve">  Friseure</t>
  </si>
  <si>
    <t xml:space="preserve">  Geigenbauer</t>
  </si>
  <si>
    <t xml:space="preserve">  Graveure</t>
  </si>
  <si>
    <t xml:space="preserve">  Handzuginstrumentenmacher</t>
  </si>
  <si>
    <t xml:space="preserve">  Holzbildhauer</t>
  </si>
  <si>
    <t xml:space="preserve">  Holzblasinstrumentenmacher</t>
  </si>
  <si>
    <t xml:space="preserve">  Keramiker</t>
  </si>
  <si>
    <t xml:space="preserve">  Kosmetiker</t>
  </si>
  <si>
    <t xml:space="preserve">  Kürschner</t>
  </si>
  <si>
    <t xml:space="preserve">  Maßschneider</t>
  </si>
  <si>
    <t xml:space="preserve">  Metallblasinstrumentenmacher</t>
  </si>
  <si>
    <t xml:space="preserve">  Modisten</t>
  </si>
  <si>
    <t xml:space="preserve">  Sattler und Feintäschner</t>
  </si>
  <si>
    <t xml:space="preserve">  Schornsteinfeger</t>
  </si>
  <si>
    <t xml:space="preserve">  Schuhmacher</t>
  </si>
  <si>
    <t xml:space="preserve">  Segelmacher</t>
  </si>
  <si>
    <t xml:space="preserve">  Steinmetzen und Steinbildhauer</t>
  </si>
  <si>
    <t xml:space="preserve">  Textilgestalter</t>
  </si>
  <si>
    <t xml:space="preserve">  Textilreiniger</t>
  </si>
  <si>
    <t xml:space="preserve">  Uhrmacher</t>
  </si>
  <si>
    <t xml:space="preserve">  Vergolder</t>
  </si>
  <si>
    <t xml:space="preserve">  Wachszieher</t>
  </si>
  <si>
    <t xml:space="preserve">  Zupfinstrumentenmacher</t>
  </si>
  <si>
    <t xml:space="preserve">  Boots und Schiffbauer</t>
  </si>
  <si>
    <t xml:space="preserve">  Gold und Silberschmiede</t>
  </si>
  <si>
    <t xml:space="preserve">  Klavier und Cembalobauer</t>
  </si>
  <si>
    <t xml:space="preserve">  Korb und Flechtwerkgestalter</t>
  </si>
  <si>
    <t xml:space="preserve">  Orgel und Harmoniumbauer</t>
  </si>
  <si>
    <t>Handwerkszählung 2024 - BKL</t>
  </si>
  <si>
    <t>Gewerke / Gruppen nach BKL 
Anlage: A, B1 und Gesamthandwerk</t>
  </si>
  <si>
    <t>Summe von Tätige Personen</t>
  </si>
  <si>
    <t>Summe von Sozialversicherungspflichtig Beschäftigte</t>
  </si>
  <si>
    <t xml:space="preserve">  Holz- und Bautenschützer</t>
  </si>
  <si>
    <t xml:space="preserve">  Wärme-, Kälte- und Schallschutzisolierer</t>
  </si>
  <si>
    <t xml:space="preserve">  Fliesen-, Platten- und Mosaikleger</t>
  </si>
  <si>
    <t xml:space="preserve">  Ofen- und Luftheizungsbauer</t>
  </si>
  <si>
    <t xml:space="preserve">  Rollladen- und Sonnenschutztechniker</t>
  </si>
  <si>
    <t xml:space="preserve">  Behälter- und Apparatebauer</t>
  </si>
  <si>
    <t xml:space="preserve">  Edelsteinschleifer und -graveure</t>
  </si>
  <si>
    <t xml:space="preserve">  Glas- und Porzellanmaler</t>
  </si>
  <si>
    <t xml:space="preserve">  Land- und Baumaschinenmechatroniker</t>
  </si>
  <si>
    <t xml:space="preserve">  Metall- und Glockengießer</t>
  </si>
  <si>
    <t xml:space="preserve">  Print- und Medientechnologen</t>
  </si>
  <si>
    <t xml:space="preserve">  Schilder- und Lichtreklamehersteller</t>
  </si>
  <si>
    <t xml:space="preserve">  Karosserie- und Fahrzeugbauer</t>
  </si>
  <si>
    <t xml:space="preserve">  Mechaniker für Reifen- und Vulkanisationstechnik</t>
  </si>
  <si>
    <t xml:space="preserve">  Boots- und Schiffbauer</t>
  </si>
  <si>
    <t xml:space="preserve">  Gold- und Silberschmiede</t>
  </si>
  <si>
    <t xml:space="preserve">  Klavier- und Cembalobauer</t>
  </si>
  <si>
    <t xml:space="preserve">  Korb- und Flechtwerkgestalter</t>
  </si>
  <si>
    <t xml:space="preserve">  Orgel- und Harmoniumbauer</t>
  </si>
  <si>
    <t>Handwerkszählung 2024 - UKL</t>
  </si>
  <si>
    <t>Gewerke / Gruppen nach UKL 
Anlage: A, B1 und Gesamthandwerk</t>
  </si>
  <si>
    <t>Summe von Geringfügig entlohnte Beschäftigte</t>
  </si>
  <si>
    <t>Summe von Umsatz in Tsd. €</t>
  </si>
  <si>
    <t>UKL</t>
  </si>
  <si>
    <t>unter 50 000 EUR</t>
  </si>
  <si>
    <t>50 000 bis unter 125 000 EUR</t>
  </si>
  <si>
    <t>125 000 bis unter 250 000 EUR</t>
  </si>
  <si>
    <t>250 000 bis unter 500 000 EUR</t>
  </si>
  <si>
    <t>500 000 bis unter 5 Mill. EUR</t>
  </si>
  <si>
    <t>5 Mill. EUR und mehr</t>
  </si>
  <si>
    <t>Handwerkszählung 2024 - BL</t>
  </si>
  <si>
    <t>Gewerke / Gruppen nach Bundesländern
Anlage: A, B1 und Gesamthandwerk</t>
  </si>
  <si>
    <t>nach Bundesländern</t>
  </si>
  <si>
    <t>Bundesland</t>
  </si>
  <si>
    <t>BL</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</si>
  <si>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</si>
  <si>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</si>
  <si>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</si>
  <si>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</si>
  <si>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</si>
  <si>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</si>
  <si>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</si>
  <si>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</si>
  <si>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</si>
  <si>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</si>
  <si>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</si>
  <si>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</si>
  <si>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</si>
  <si>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</si>
  <si>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</si>
  <si>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</si>
  <si>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Gesamtergebnis</t>
  </si>
  <si>
    <t>Spalte1</t>
  </si>
  <si>
    <t>Spalte2</t>
  </si>
  <si>
    <t>Spalte3</t>
  </si>
  <si>
    <t>Spalte4</t>
  </si>
  <si>
    <t>Westdeutschland</t>
  </si>
  <si>
    <t>Ostdeutschland</t>
  </si>
  <si>
    <t>Gesamtdeutschland</t>
  </si>
  <si>
    <t>BL / Gruppe</t>
  </si>
  <si>
    <t>Handwerkszählung 2024 - Rechtsform</t>
  </si>
  <si>
    <t>Gewerke / Gruppen nach Rechtsform
Anlage: A, B1 und Gesamthandwerk</t>
  </si>
  <si>
    <t>nach Rechtsform</t>
  </si>
  <si>
    <t>Summe von Handwerksunternehmen</t>
  </si>
  <si>
    <t>Spaltenbeschriftungen</t>
  </si>
  <si>
    <t>Rechtsform</t>
  </si>
  <si>
    <t>Zeilenbeschriftungen</t>
  </si>
  <si>
    <t>Einzelunternehmen</t>
  </si>
  <si>
    <t>GmbH</t>
  </si>
  <si>
    <t>Personengesellschaften</t>
  </si>
  <si>
    <t>Sonstige Rechtsformen</t>
  </si>
  <si>
    <t>nach BKL</t>
  </si>
  <si>
    <t>Handwerkszählung 2023</t>
  </si>
  <si>
    <t>Gewerke
Anlage: Gesamthandwerk</t>
  </si>
  <si>
    <t>TOP 10 nach Gewerken</t>
  </si>
  <si>
    <t>Gewerke Kopie Spalte B</t>
  </si>
  <si>
    <t>Kopie Werte Spalte N</t>
  </si>
  <si>
    <t>Kopie Werte Spalte AD</t>
  </si>
  <si>
    <t>Kopie Werte Spalte AQ</t>
  </si>
  <si>
    <t>Kopie Werte Spalte AV</t>
  </si>
  <si>
    <t>Anteil geringfügig entlohnte Beschäftigte an Gesamtbeschäftigten in %</t>
  </si>
  <si>
    <t>tätige Pesonen je Unternehmen</t>
  </si>
  <si>
    <t>Y + AB Kopieren und nach AE sortieren</t>
  </si>
  <si>
    <t>AP + AS kopieren und nachAV sortieren</t>
  </si>
  <si>
    <t>Summe von Umsatz je Unternehmen</t>
  </si>
  <si>
    <t>E + H Kopieren und nach K sortieren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</si>
</sst>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_-;\-* #,##0.0_-;_-* &quot;-&quot;??_-;_-@_-"/>
    <numFmt numFmtId="165" formatCode="_-* #,##0_-;\-* #,##0_-;_-* &quot;-&quot;??_-;_-@_-"/>
    <numFmt numFmtId="166" formatCode="#,##0.0"/>
    <numFmt numFmtId="167" formatCode="0.0%"/>
    <numFmt numFmtId="168" formatCode="0.0"/>
  </numFmts>
  <fonts count="17">
    <font>
      <sz val="11"/>
      <color theme="1"/>
      <name val="Calibri"/>
      <family val="2"/>
      <scheme val="minor"/>
    </font>
    <font>
      <sz val="11"/>
      <color theme="1"/>
      <name val="Calibri"/>
      <family val="2"/>
    </font>
    <font>
      <sz val="11"/>
      <color theme="1"/>
      <name val="Calibri"/>
      <family val="2"/>
    </font>
    <font>
      <sz val="10"/>
      <name val="Arial"/>
      <family val="2"/>
    </font>
    <font>
      <sz val="11"/>
      <color theme="1"/>
      <name val="Calibri"/>
      <family val="2"/>
      <scheme val="minor"/>
    </font>
    <font>
      <sz val="18"/>
      <color theme="3"/>
      <name val="Calibri Light"/>
      <family val="2"/>
      <scheme val="major"/>
    </font>
    <font>
      <b/>
      <sz val="15"/>
      <color theme="3"/>
      <name val="Calibri"/>
      <family val="2"/>
    </font>
    <font>
      <i/>
      <sz val="11"/>
      <color rgb="FF7F7F7F"/>
      <name val="Calibri"/>
      <family val="2"/>
    </font>
    <font>
      <b/>
      <sz val="11"/>
      <color theme="1"/>
      <name val="Calibri"/>
      <family val="2"/>
      <scheme val="minor"/>
    </font>
    <font>
      <sz val="11"/>
      <color theme="0"/>
      <name val="Calibri"/>
      <family val="2"/>
      <scheme val="minor"/>
    </font>
    <font>
      <b/>
      <sz val="11"/>
      <color theme="0"/>
      <name val="Calibri"/>
      <family val="2"/>
      <scheme val="minor"/>
    </font>
    <font>
      <sz val="8"/>
      <color theme="1"/>
      <name val="Calibri"/>
      <family val="2"/>
    </font>
    <font>
      <b/>
      <sz val="8"/>
      <name val="Calibri"/>
      <family val="2"/>
      <scheme val="minor"/>
    </font>
    <font>
      <sz val="11"/>
      <color theme="9"/>
      <name val="Calibri"/>
      <family val="2"/>
      <scheme val="minor"/>
    </font>
    <font>
      <sz val="8"/>
      <color theme="1"/>
      <name val="Calibri"/>
      <family val="2"/>
      <scheme val="minor"/>
    </font>
    <font>
      <sz val="11"/>
      <color rgb="FFFF0000"/>
      <name val="Calibri"/>
      <family val="2"/>
    </font>
    <font>
      <sz val="11"/>
      <color rgb="FFFF0000"/>
      <name val="Calibri"/>
      <family val="2"/>
      <scheme val="minor"/>
    </font>
  </fonts>
  <fills count="9">
    <fill>
      <patternFill patternType="none"/>
    </fill>
    <fill>
      <patternFill patternType="gray125"/>
    </fill>
    <fill>
      <patternFill patternType="solid">
        <fgColor theme="6" tint="0.79998168889431442"/>
        <bgColor indexed="65"/>
      </patternFill>
    </fill>
    <fill>
      <patternFill patternType="solid">
        <fgColor theme="5" tint="0.39997558519241921"/>
        <bgColor theme="5" tint="0.39997558519241921"/>
      </patternFill>
    </fill>
    <fill>
      <patternFill patternType="solid">
        <fgColor theme="5" tint="-0.249977111117893"/>
        <bgColor theme="5" tint="-0.249977111117893"/>
      </patternFill>
    </fill>
    <fill>
      <patternFill patternType="solid">
        <fgColor theme="3" tint="0.79998168889431442"/>
        <bgColor theme="5" tint="0.59999389629810485"/>
      </patternFill>
    </fill>
    <fill>
      <patternFill patternType="solid">
        <fgColor theme="5" tint="0.79998168889431442"/>
        <bgColor theme="5" tint="0.79998168889431442"/>
      </patternFill>
    </fill>
    <fill>
      <patternFill patternType="solid">
        <fgColor theme="3" tint="0.79998168889431442"/>
        <bgColor indexed="64"/>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style="thin">
        <color theme="5" tint="0.79998168889431442"/>
      </top>
      <bottom style="thin">
        <color theme="5" tint="0.79998168889431442"/>
      </bottom>
      <diagonal/>
    </border>
    <border>
      <left/>
      <right/>
      <top style="thin">
        <color theme="5" tint="0.79998168889431442"/>
      </top>
      <bottom/>
      <diagonal/>
    </border>
    <border>
      <left/>
      <right/>
      <top/>
      <bottom style="thin">
        <color theme="5" tint="-0.249977111117893"/>
      </bottom>
      <diagonal/>
    </border>
    <border>
      <left/>
      <right/>
      <top style="thin">
        <color theme="5" tint="-0.249977111117893"/>
      </top>
      <bottom style="thin">
        <color theme="5" tint="0.59999389629810485"/>
      </bottom>
      <diagonal/>
    </border>
    <border>
      <left/>
      <right/>
      <top style="thin">
        <color theme="5" tint="0.79998168889431442"/>
      </top>
      <bottom style="thin">
        <color theme="5"/>
      </bottom>
      <diagonal/>
    </border>
    <border>
      <left/>
      <right/>
      <top style="double">
        <color theme="5" tint="-0.249977111117893"/>
      </top>
      <bottom/>
      <diagonal/>
    </border>
    <border>
      <left/>
      <right/>
      <top style="thin">
        <color theme="5" tint="-0.249977111117893"/>
      </top>
      <bottom style="thin">
        <color theme="5" tint="0.79998168889431442"/>
      </bottom>
      <diagonal/>
    </border>
    <border>
      <left/>
      <right/>
      <top/>
      <bottom style="thin">
        <color theme="5" tint="0.79998168889431442"/>
      </bottom>
      <diagonal/>
    </border>
  </borders>
  <cellStyleXfs count="8">
    <xf numFmtId="0" fontId="0" fillId="0" borderId="0"/>
    <xf numFmtId="0" fontId="3" fillId="0" borderId="0"/>
    <xf numFmtId="43"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0" applyNumberFormat="0" applyFill="0" applyBorder="0" applyAlignment="0" applyProtection="0"/>
    <xf numFmtId="0" fontId="2" fillId="2" borderId="0" applyNumberFormat="0" applyBorder="0" applyAlignment="0" applyProtection="0"/>
  </cellStyleXfs>
  <cellXfs count="110">
    <xf numFmtId="0" fontId="0" fillId="0" borderId="0" xfId="0"/>
    <xf numFmtId="164" fontId="0" fillId="0" borderId="0" xfId="0" applyNumberFormat="1"/>
    <xf numFmtId="165" fontId="0" fillId="0" borderId="0" xfId="0" pivotButton="1" applyNumberFormat="1"/>
    <xf numFmtId="165" fontId="0" fillId="0" borderId="0" xfId="0" applyNumberFormat="1"/>
    <xf numFmtId="165" fontId="0" fillId="0" borderId="0" xfId="0" applyNumberFormat="1" applyAlignment="1">
      <alignment horizontal="left"/>
    </xf>
    <xf numFmtId="165" fontId="0" fillId="0" borderId="0" xfId="0" applyNumberFormat="1" applyAlignment="1">
      <alignment horizontal="left" indent="1"/>
    </xf>
    <xf numFmtId="165" fontId="8" fillId="0" borderId="0" xfId="0" applyNumberFormat="1" applyFont="1" applyAlignment="1">
      <alignment horizontal="left"/>
    </xf>
    <xf numFmtId="165" fontId="8" fillId="0" borderId="0" xfId="0" applyNumberFormat="1" applyFont="1"/>
    <xf numFmtId="0" fontId="5" fillId="0" borderId="1" xfId="4" applyBorder="1"/>
    <xf numFmtId="0" fontId="7" fillId="0" borderId="0" xfId="6" applyAlignment="1">
      <alignment wrapText="1"/>
    </xf>
    <xf numFmtId="0" fontId="6" fillId="0" borderId="0" xfId="5" applyBorder="1" applyAlignment="1">
      <alignment horizontal="left" indent="1"/>
    </xf>
    <xf numFmtId="0" fontId="0" fillId="0" borderId="0" xfId="0" applyAlignment="1">
      <alignment vertical="center"/>
    </xf>
    <xf numFmtId="0" fontId="7" fillId="0" borderId="0" xfId="6" applyAlignment="1">
      <alignment vertical="center" wrapText="1"/>
    </xf>
    <xf numFmtId="3" fontId="0" fillId="0" borderId="0" xfId="0" applyNumberFormat="1" applyAlignment="1">
      <alignment vertical="center"/>
    </xf>
    <xf numFmtId="165" fontId="0" fillId="0" borderId="0" xfId="2" applyNumberFormat="1" applyFont="1" applyAlignment="1">
      <alignment vertical="center"/>
    </xf>
    <xf numFmtId="165" fontId="10" fillId="3" borderId="2" xfId="0" applyNumberFormat="1" applyFont="1" applyFill="1" applyBorder="1"/>
    <xf numFmtId="165" fontId="8" fillId="0" borderId="2" xfId="0" applyNumberFormat="1" applyFont="1" applyBorder="1"/>
    <xf numFmtId="165" fontId="8" fillId="0" borderId="3" xfId="0" applyNumberFormat="1" applyFont="1" applyBorder="1"/>
    <xf numFmtId="164" fontId="10" fillId="3" borderId="2" xfId="0" applyNumberFormat="1" applyFont="1" applyFill="1" applyBorder="1"/>
    <xf numFmtId="164" fontId="8" fillId="0" borderId="2" xfId="0" applyNumberFormat="1" applyFont="1" applyBorder="1"/>
    <xf numFmtId="164" fontId="8" fillId="0" borderId="3" xfId="0" applyNumberFormat="1" applyFont="1" applyBorder="1"/>
    <xf numFmtId="165" fontId="10" fillId="4" borderId="5" xfId="0" applyNumberFormat="1" applyFont="1" applyFill="1" applyBorder="1" applyAlignment="1">
      <alignment horizontal="right"/>
    </xf>
    <xf numFmtId="165" fontId="9" fillId="4" borderId="5" xfId="0" applyNumberFormat="1" applyFont="1" applyFill="1" applyBorder="1" applyAlignment="1">
      <alignment horizontal="right"/>
    </xf>
    <xf numFmtId="3" fontId="10" fillId="4" borderId="5" xfId="0" applyNumberFormat="1" applyFont="1" applyFill="1" applyBorder="1" applyAlignment="1">
      <alignment horizontal="right"/>
    </xf>
    <xf numFmtId="0" fontId="5" fillId="0" borderId="0" xfId="4" applyFill="1"/>
    <xf numFmtId="165" fontId="0" fillId="0" borderId="0" xfId="2" applyNumberFormat="1" applyFont="1"/>
    <xf numFmtId="165" fontId="0" fillId="5" borderId="2" xfId="0" applyNumberFormat="1" applyFill="1" applyBorder="1" applyAlignment="1">
      <alignment horizontal="left" indent="1"/>
    </xf>
    <xf numFmtId="167" fontId="0" fillId="5" borderId="2" xfId="3" applyNumberFormat="1" applyFont="1" applyFill="1" applyBorder="1"/>
    <xf numFmtId="165" fontId="8" fillId="0" borderId="0" xfId="0" applyNumberFormat="1" applyFont="1" applyAlignment="1">
      <alignment horizontal="left" indent="1"/>
    </xf>
    <xf numFmtId="165" fontId="0" fillId="0" borderId="0" xfId="0" applyNumberFormat="1" applyAlignment="1">
      <alignment horizontal="left" indent="2"/>
    </xf>
    <xf numFmtId="165" fontId="8" fillId="0" borderId="0" xfId="0" applyNumberFormat="1" applyFont="1" applyAlignment="1">
      <alignment horizontal="left" indent="2"/>
    </xf>
    <xf numFmtId="168" fontId="0" fillId="0" borderId="0" xfId="0" applyNumberFormat="1"/>
    <xf numFmtId="168" fontId="10" fillId="4" borderId="5" xfId="0" applyNumberFormat="1" applyFont="1" applyFill="1" applyBorder="1" applyAlignment="1">
      <alignment horizontal="right"/>
    </xf>
    <xf numFmtId="168" fontId="10" fillId="3" borderId="2" xfId="0" applyNumberFormat="1" applyFont="1" applyFill="1" applyBorder="1"/>
    <xf numFmtId="168" fontId="8" fillId="0" borderId="2" xfId="0" applyNumberFormat="1" applyFont="1" applyBorder="1"/>
    <xf numFmtId="168" fontId="8" fillId="0" borderId="3" xfId="0" applyNumberFormat="1" applyFont="1" applyBorder="1"/>
    <xf numFmtId="165" fontId="8" fillId="6" borderId="6" xfId="0" applyNumberFormat="1" applyFont="1" applyFill="1" applyBorder="1"/>
    <xf numFmtId="164" fontId="8" fillId="6" borderId="6" xfId="0" applyNumberFormat="1" applyFont="1" applyFill="1" applyBorder="1"/>
    <xf numFmtId="166" fontId="11" fillId="0" borderId="0" xfId="7" applyNumberFormat="1" applyFont="1" applyFill="1" applyAlignment="1">
      <alignment horizontal="center" vertical="center" wrapText="1"/>
    </xf>
    <xf numFmtId="3" fontId="10" fillId="0" borderId="0" xfId="0" applyNumberFormat="1" applyFont="1" applyAlignment="1">
      <alignment horizontal="right"/>
    </xf>
    <xf numFmtId="165" fontId="8" fillId="0" borderId="0" xfId="0" applyNumberFormat="1" applyFont="1" applyAlignment="1">
      <alignment horizontal="right"/>
    </xf>
    <xf numFmtId="0" fontId="0" fillId="0" borderId="0" xfId="0" applyAlignment="1">
      <alignment horizontal="right"/>
    </xf>
    <xf numFmtId="165" fontId="0" fillId="0" borderId="0" xfId="0" pivotButton="1" applyNumberFormat="1" applyAlignment="1">
      <alignment horizontal="right"/>
    </xf>
    <xf numFmtId="165" fontId="0" fillId="0" borderId="0" xfId="0" applyNumberFormat="1" applyAlignment="1">
      <alignment horizontal="right"/>
    </xf>
    <xf numFmtId="165" fontId="8" fillId="0" borderId="0" xfId="0" applyNumberFormat="1" applyFont="1" applyAlignment="1">
      <alignment horizontal="center"/>
    </xf>
    <xf numFmtId="0" fontId="0" fillId="0" borderId="0" xfId="0" applyAlignment="1">
      <alignment horizontal="center"/>
    </xf>
    <xf numFmtId="165" fontId="0" fillId="0" borderId="0" xfId="0" pivotButton="1" applyNumberFormat="1" applyAlignment="1">
      <alignment horizontal="center"/>
    </xf>
    <xf numFmtId="165" fontId="0" fillId="0" borderId="0" xfId="0" applyNumberFormat="1" applyAlignment="1">
      <alignment horizontal="center"/>
    </xf>
    <xf numFmtId="165" fontId="10" fillId="4" borderId="5" xfId="0" applyNumberFormat="1" applyFont="1" applyFill="1" applyBorder="1" applyAlignment="1">
      <alignment horizontal="center"/>
    </xf>
    <xf numFmtId="3" fontId="0" fillId="0" borderId="0" xfId="0" applyNumberFormat="1"/>
    <xf numFmtId="166" fontId="0" fillId="0" borderId="0" xfId="0" applyNumberFormat="1"/>
    <xf numFmtId="0" fontId="12" fillId="0" borderId="0" xfId="0" applyFont="1"/>
    <xf numFmtId="167" fontId="0" fillId="0" borderId="0" xfId="3" applyNumberFormat="1" applyFont="1" applyFill="1" applyBorder="1"/>
    <xf numFmtId="167" fontId="8" fillId="0" borderId="0" xfId="3" applyNumberFormat="1" applyFont="1"/>
    <xf numFmtId="167" fontId="8" fillId="0" borderId="0" xfId="3" applyNumberFormat="1" applyFont="1" applyFill="1"/>
    <xf numFmtId="3" fontId="8" fillId="0" borderId="0" xfId="0" applyNumberFormat="1" applyFont="1"/>
    <xf numFmtId="3" fontId="10" fillId="4" borderId="5" xfId="0" applyNumberFormat="1" applyFont="1" applyFill="1" applyBorder="1" applyAlignment="1">
      <alignment horizontal="center"/>
    </xf>
    <xf numFmtId="165" fontId="0" fillId="0" borderId="2" xfId="0" applyNumberFormat="1" applyBorder="1"/>
    <xf numFmtId="165" fontId="8" fillId="0" borderId="7" xfId="0" applyNumberFormat="1" applyFont="1" applyBorder="1"/>
    <xf numFmtId="164" fontId="0" fillId="0" borderId="2" xfId="0" applyNumberFormat="1" applyBorder="1"/>
    <xf numFmtId="164" fontId="8" fillId="0" borderId="7" xfId="0" applyNumberFormat="1" applyFont="1" applyBorder="1"/>
    <xf numFmtId="164" fontId="10" fillId="4" borderId="5" xfId="0" applyNumberFormat="1" applyFont="1" applyFill="1" applyBorder="1" applyAlignment="1">
      <alignment horizontal="center"/>
    </xf>
    <xf numFmtId="165" fontId="10" fillId="4" borderId="5" xfId="0" applyNumberFormat="1" applyFont="1" applyFill="1" applyBorder="1"/>
    <xf numFmtId="164" fontId="10" fillId="4" borderId="5" xfId="0" applyNumberFormat="1" applyFont="1" applyFill="1" applyBorder="1"/>
    <xf numFmtId="165" fontId="11" fillId="2" borderId="0" xfId="2" applyNumberFormat="1" applyFont="1" applyFill="1" applyAlignment="1">
      <alignment horizontal="center" vertical="center" wrapText="1"/>
    </xf>
    <xf numFmtId="165" fontId="13" fillId="0" borderId="0" xfId="0" pivotButton="1" applyNumberFormat="1" applyFont="1"/>
    <xf numFmtId="3" fontId="11" fillId="2" borderId="0" xfId="7" applyNumberFormat="1" applyFont="1" applyAlignment="1">
      <alignment horizontal="center" vertical="center" wrapText="1"/>
    </xf>
    <xf numFmtId="3" fontId="11" fillId="0" borderId="0" xfId="7" applyNumberFormat="1" applyFont="1" applyFill="1" applyAlignment="1">
      <alignment horizontal="center" vertical="center" wrapText="1"/>
    </xf>
    <xf numFmtId="164" fontId="10" fillId="0" borderId="0" xfId="0" applyNumberFormat="1" applyFont="1"/>
    <xf numFmtId="164" fontId="8" fillId="0" borderId="0" xfId="0" applyNumberFormat="1" applyFont="1"/>
    <xf numFmtId="165" fontId="9" fillId="4" borderId="8" xfId="0" applyNumberFormat="1" applyFont="1" applyFill="1" applyBorder="1"/>
    <xf numFmtId="165" fontId="0" fillId="0" borderId="2" xfId="0" applyNumberFormat="1" applyBorder="1" applyAlignment="1">
      <alignment horizontal="left"/>
    </xf>
    <xf numFmtId="165" fontId="0" fillId="0" borderId="3" xfId="0" applyNumberFormat="1" applyBorder="1" applyAlignment="1">
      <alignment horizontal="left"/>
    </xf>
    <xf numFmtId="167" fontId="8" fillId="0" borderId="2" xfId="3" applyNumberFormat="1" applyFont="1" applyBorder="1"/>
    <xf numFmtId="167" fontId="8" fillId="0" borderId="3" xfId="3" applyNumberFormat="1" applyFont="1" applyBorder="1"/>
    <xf numFmtId="165" fontId="10" fillId="4" borderId="4" xfId="0" applyNumberFormat="1" applyFont="1" applyFill="1" applyBorder="1"/>
    <xf numFmtId="165" fontId="9" fillId="4" borderId="4" xfId="0" applyNumberFormat="1" applyFont="1" applyFill="1" applyBorder="1"/>
    <xf numFmtId="0" fontId="0" fillId="0" borderId="0" xfId="0" applyAlignment="1">
      <alignment wrapText="1"/>
    </xf>
    <xf numFmtId="0" fontId="14" fillId="7" borderId="0" xfId="0" applyFont="1" applyFill="1" applyAlignment="1">
      <alignment wrapText="1"/>
    </xf>
    <xf numFmtId="3" fontId="2" fillId="0" borderId="0" xfId="7" applyNumberFormat="1" applyFill="1" applyAlignment="1">
      <alignment vertical="center"/>
    </xf>
    <xf numFmtId="0" fontId="0" fillId="7" borderId="0" xfId="0" applyFill="1" applyAlignment="1">
      <alignment wrapText="1"/>
    </xf>
    <xf numFmtId="165" fontId="8" fillId="8" borderId="0" xfId="0" applyNumberFormat="1" applyFont="1" applyFill="1"/>
    <xf numFmtId="165" fontId="8" fillId="8" borderId="0" xfId="0" applyNumberFormat="1" applyFont="1" applyFill="1" applyAlignment="1">
      <alignment horizontal="left"/>
    </xf>
    <xf numFmtId="164" fontId="8" fillId="8" borderId="2" xfId="0" applyNumberFormat="1" applyFont="1" applyFill="1" applyBorder="1"/>
    <xf numFmtId="165" fontId="8" fillId="8" borderId="2" xfId="0" applyNumberFormat="1" applyFont="1" applyFill="1" applyBorder="1" applyAlignment="1">
      <alignment horizontal="left"/>
    </xf>
    <xf numFmtId="167" fontId="8" fillId="8" borderId="2" xfId="3" applyNumberFormat="1" applyFont="1" applyFill="1" applyBorder="1"/>
    <xf numFmtId="165" fontId="8" fillId="8" borderId="2" xfId="0" applyNumberFormat="1" applyFont="1" applyFill="1" applyBorder="1"/>
    <xf numFmtId="166" fontId="11" fillId="2" borderId="0" xfId="7" applyNumberFormat="1" applyFont="1" applyAlignment="1">
      <alignment horizontal="center" vertical="center" wrapText="1"/>
    </xf>
    <xf numFmtId="0" fontId="14" fillId="7" borderId="0" xfId="0" applyFont="1" applyFill="1" applyAlignment="1">
      <alignment horizontal="center" wrapText="1"/>
    </xf>
    <xf numFmtId="166" fontId="11" fillId="0" borderId="0" xfId="7" applyNumberFormat="1" applyFont="1" applyFill="1" applyBorder="1" applyAlignment="1">
      <alignment horizontal="center" vertical="center" wrapText="1"/>
    </xf>
    <xf numFmtId="165" fontId="10" fillId="0" borderId="0" xfId="0" applyNumberFormat="1" applyFont="1"/>
    <xf numFmtId="165" fontId="8" fillId="8" borderId="3" xfId="0" applyNumberFormat="1" applyFont="1" applyFill="1" applyBorder="1" applyAlignment="1">
      <alignment horizontal="left"/>
    </xf>
    <xf numFmtId="167" fontId="0" fillId="0" borderId="0" xfId="3" applyNumberFormat="1" applyFont="1"/>
    <xf numFmtId="164" fontId="0" fillId="0" borderId="0" xfId="2" applyNumberFormat="1" applyFont="1"/>
    <xf numFmtId="9" fontId="0" fillId="0" borderId="0" xfId="3" applyFont="1"/>
    <xf numFmtId="3" fontId="0" fillId="0" borderId="0" xfId="3" applyNumberFormat="1" applyFont="1"/>
    <xf numFmtId="166" fontId="11" fillId="2" borderId="0" xfId="7" applyNumberFormat="1" applyFont="1" applyAlignment="1">
      <alignment horizontal="center" vertical="center" wrapText="1"/>
    </xf>
    <xf numFmtId="166" fontId="11" fillId="2" borderId="4" xfId="7" applyNumberFormat="1" applyFont="1" applyBorder="1" applyAlignment="1">
      <alignment horizontal="center" vertical="center" wrapText="1"/>
    </xf>
    <xf numFmtId="3" fontId="2" fillId="2" borderId="0" xfId="7" applyNumberFormat="1" applyAlignment="1">
      <alignment horizontal="center" vertical="center"/>
    </xf>
    <xf numFmtId="165" fontId="1" fillId="2" borderId="0" xfId="2" applyNumberFormat="1" applyFont="1" applyFill="1" applyAlignment="1">
      <alignment horizontal="center" vertical="center"/>
    </xf>
    <xf numFmtId="165" fontId="11" fillId="2" borderId="0" xfId="2" applyNumberFormat="1" applyFont="1" applyFill="1" applyAlignment="1">
      <alignment horizontal="center" vertical="center" wrapText="1"/>
    </xf>
    <xf numFmtId="165" fontId="11" fillId="2" borderId="4" xfId="2" applyNumberFormat="1" applyFont="1" applyFill="1" applyBorder="1" applyAlignment="1">
      <alignment horizontal="center" vertical="center" wrapText="1"/>
    </xf>
    <xf numFmtId="3" fontId="1" fillId="2" borderId="0" xfId="7" applyNumberFormat="1" applyFont="1" applyAlignment="1">
      <alignment horizontal="center" vertical="center"/>
    </xf>
    <xf numFmtId="166" fontId="11" fillId="2" borderId="0" xfId="7" applyNumberFormat="1" applyFont="1" applyAlignment="1">
      <alignment horizontal="center" wrapText="1"/>
    </xf>
    <xf numFmtId="166" fontId="11" fillId="2" borderId="4" xfId="7" applyNumberFormat="1" applyFont="1" applyBorder="1" applyAlignment="1">
      <alignment horizontal="center" wrapText="1"/>
    </xf>
    <xf numFmtId="166" fontId="15" fillId="0" borderId="0" xfId="7" applyNumberFormat="1" applyFont="1" applyFill="1" applyAlignment="1">
      <alignment horizontal="center" vertical="center" wrapText="1"/>
    </xf>
    <xf numFmtId="166" fontId="15" fillId="0" borderId="9" xfId="7" applyNumberFormat="1" applyFont="1" applyFill="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wrapText="1"/>
    </xf>
    <xf numFmtId="165" fontId="1" fillId="0" borderId="0" xfId="2" applyNumberFormat="1" applyFont="1" applyFill="1" applyAlignment="1">
      <alignment vertical="center"/>
    </xf>
  </cellXfs>
  <cellStyles count="8">
    <cellStyle name="20 % - Akzent3" xfId="7" builtinId="38"/>
    <cellStyle name="Erklärender Text" xfId="6" builtinId="53"/>
    <cellStyle name="Komma" xfId="2" builtinId="3"/>
    <cellStyle name="Prozent" xfId="3" builtinId="5"/>
    <cellStyle name="Standard" xfId="0" builtinId="0"/>
    <cellStyle name="Standard 2" xfId="1" xr:uid="{AB9BC059-E369-4FCA-9B58-72A1D17CB558}"/>
    <cellStyle name="Überschrift" xfId="4" builtinId="15"/>
    <cellStyle name="Überschrift 1" xfId="5" builtinId="16"/>
  </cellStyles>
  <dxfs count="793">
    <dxf>
      <numFmt numFmtId="165" formatCode="_-* #,##0_-;\-* #,##0_-;_-* &quot;-&quot;??_-;_-@_-"/>
    </dxf>
    <dxf>
      <numFmt numFmtId="165" formatCode="_-* #,##0_-;\-* #,##0_-;_-* &quot;-&quot;??_-;_-@_-"/>
    </dxf>
    <dxf>
      <numFmt numFmtId="165" formatCode="_-* #,##0_-;\-* #,##0_-;_-* &quot;-&quot;??_-;_-@_-"/>
    </dxf>
    <dxf>
      <numFmt numFmtId="165" formatCode="_-* #,##0_-;\-* #,##0_-;_-* &quot;-&quot;??_-;_-@_-"/>
      <alignment horizontal="left" vertical="bottom" textRotation="0" wrapText="0" indent="0" justifyLastLine="0" shrinkToFit="0" readingOrder="0"/>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alignment horizontal="left" vertical="bottom" textRotation="0" wrapText="0" indent="0" justifyLastLine="0" shrinkToFit="0" readingOrder="0"/>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alignment horizontal="left" vertical="bottom" textRotation="0" wrapText="0" indent="0" justifyLastLine="0" shrinkToFit="0" readingOrder="0"/>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alignment horizontal="left" vertical="bottom" textRotation="0" wrapText="0" indent="0" justifyLastLine="0" shrinkToFit="0" readingOrder="0"/>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alignment horizontal="left" vertical="bottom" textRotation="0" wrapText="0" indent="0" justifyLastLine="0" shrinkToFit="0" readingOrder="0"/>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ill>
        <patternFill patternType="solid">
          <bgColor theme="5" tint="0.79998168889431442"/>
        </patternFill>
      </fill>
    </dxf>
    <dxf>
      <fill>
        <patternFill patternType="solid">
          <bgColor theme="5" tint="0.79998168889431442"/>
        </patternFill>
      </fill>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ill>
        <patternFill patternType="solid">
          <bgColor theme="5" tint="0.79998168889431442"/>
        </patternFill>
      </fill>
    </dxf>
    <dxf>
      <fill>
        <patternFill patternType="solid">
          <bgColor theme="5" tint="0.79998168889431442"/>
        </patternFill>
      </fill>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ill>
        <patternFill patternType="solid">
          <bgColor theme="5" tint="0.79998168889431442"/>
        </patternFill>
      </fill>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val="0"/>
      </font>
    </dxf>
    <dxf>
      <font>
        <b/>
      </font>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val="0"/>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val="0"/>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val="0"/>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val="0"/>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val="0"/>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val="0"/>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val="0"/>
      </font>
    </dxf>
    <dxf>
      <font>
        <b/>
      </font>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val="0"/>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val="0"/>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font>
        <b/>
      </font>
    </dxf>
    <dxf>
      <font>
        <b/>
      </font>
    </dxf>
    <dxf>
      <font>
        <b/>
      </font>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alignment horizontal="righ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alignment horizontal="righ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alignment horizontal="righ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alignment horizontal="right"/>
    </dxf>
    <dxf>
      <alignment horizontal="righ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font>
        <b/>
      </font>
    </dxf>
    <dxf>
      <font>
        <b/>
      </font>
    </dxf>
    <dxf>
      <alignment horizontal="righ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alignment horizontal="center"/>
    </dxf>
    <dxf>
      <alignment horizontal="center"/>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alignment horizontal="center"/>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alignment horizontal="center"/>
    </dxf>
    <dxf>
      <alignment horizontal="center"/>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alignment horizontal="center"/>
    </dxf>
    <dxf>
      <alignment horizontal="center"/>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alignment horizontal="center"/>
    </dxf>
    <dxf>
      <alignment horizontal="center"/>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b/>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color theme="9"/>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color theme="9"/>
      </font>
    </dxf>
    <dxf>
      <font>
        <b/>
      </font>
    </dxf>
    <dxf>
      <font>
        <b/>
      </font>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font>
        <color theme="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pivotCacheDefinition" Target="pivotCache/pivotCacheDefinition19.xml"/><Relationship Id="rId21" Type="http://schemas.openxmlformats.org/officeDocument/2006/relationships/pivotCacheDefinition" Target="pivotCache/pivotCacheDefinition14.xml"/><Relationship Id="rId42" Type="http://schemas.openxmlformats.org/officeDocument/2006/relationships/pivotCacheDefinition" Target="pivotCache/pivotCacheDefinition35.xml"/><Relationship Id="rId47" Type="http://schemas.openxmlformats.org/officeDocument/2006/relationships/pivotCacheDefinition" Target="pivotCache/pivotCacheDefinition40.xml"/><Relationship Id="rId63" Type="http://schemas.openxmlformats.org/officeDocument/2006/relationships/pivotCacheDefinition" Target="pivotCache/pivotCacheDefinition56.xml"/><Relationship Id="rId68" Type="http://schemas.openxmlformats.org/officeDocument/2006/relationships/pivotCacheDefinition" Target="pivotCache/pivotCacheDefinition61.xml"/><Relationship Id="rId84" Type="http://schemas.openxmlformats.org/officeDocument/2006/relationships/customXml" Target="../customXml/item4.xml"/><Relationship Id="rId16" Type="http://schemas.openxmlformats.org/officeDocument/2006/relationships/pivotCacheDefinition" Target="pivotCache/pivotCacheDefinition9.xml"/><Relationship Id="rId11" Type="http://schemas.openxmlformats.org/officeDocument/2006/relationships/pivotCacheDefinition" Target="pivotCache/pivotCacheDefinition4.xml"/><Relationship Id="rId32" Type="http://schemas.openxmlformats.org/officeDocument/2006/relationships/pivotCacheDefinition" Target="pivotCache/pivotCacheDefinition25.xml"/><Relationship Id="rId37" Type="http://schemas.openxmlformats.org/officeDocument/2006/relationships/pivotCacheDefinition" Target="pivotCache/pivotCacheDefinition30.xml"/><Relationship Id="rId53" Type="http://schemas.openxmlformats.org/officeDocument/2006/relationships/pivotCacheDefinition" Target="pivotCache/pivotCacheDefinition46.xml"/><Relationship Id="rId58" Type="http://schemas.openxmlformats.org/officeDocument/2006/relationships/pivotCacheDefinition" Target="pivotCache/pivotCacheDefinition51.xml"/><Relationship Id="rId74" Type="http://schemas.openxmlformats.org/officeDocument/2006/relationships/theme" Target="theme/theme1.xml"/><Relationship Id="rId79" Type="http://schemas.openxmlformats.org/officeDocument/2006/relationships/powerPivotData" Target="model/item.data"/><Relationship Id="rId5" Type="http://schemas.openxmlformats.org/officeDocument/2006/relationships/worksheet" Target="worksheets/sheet5.xml"/><Relationship Id="rId61" Type="http://schemas.openxmlformats.org/officeDocument/2006/relationships/pivotCacheDefinition" Target="pivotCache/pivotCacheDefinition54.xml"/><Relationship Id="rId82" Type="http://schemas.openxmlformats.org/officeDocument/2006/relationships/customXml" Target="../customXml/item2.xml"/><Relationship Id="rId19" Type="http://schemas.openxmlformats.org/officeDocument/2006/relationships/pivotCacheDefinition" Target="pivotCache/pivotCacheDefinition12.xml"/><Relationship Id="rId14" Type="http://schemas.openxmlformats.org/officeDocument/2006/relationships/pivotCacheDefinition" Target="pivotCache/pivotCacheDefinition7.xml"/><Relationship Id="rId22" Type="http://schemas.openxmlformats.org/officeDocument/2006/relationships/pivotCacheDefinition" Target="pivotCache/pivotCacheDefinition15.xml"/><Relationship Id="rId27" Type="http://schemas.openxmlformats.org/officeDocument/2006/relationships/pivotCacheDefinition" Target="pivotCache/pivotCacheDefinition20.xml"/><Relationship Id="rId30" Type="http://schemas.openxmlformats.org/officeDocument/2006/relationships/pivotCacheDefinition" Target="pivotCache/pivotCacheDefinition23.xml"/><Relationship Id="rId35" Type="http://schemas.openxmlformats.org/officeDocument/2006/relationships/pivotCacheDefinition" Target="pivotCache/pivotCacheDefinition28.xml"/><Relationship Id="rId43" Type="http://schemas.openxmlformats.org/officeDocument/2006/relationships/pivotCacheDefinition" Target="pivotCache/pivotCacheDefinition36.xml"/><Relationship Id="rId48" Type="http://schemas.openxmlformats.org/officeDocument/2006/relationships/pivotCacheDefinition" Target="pivotCache/pivotCacheDefinition41.xml"/><Relationship Id="rId56" Type="http://schemas.openxmlformats.org/officeDocument/2006/relationships/pivotCacheDefinition" Target="pivotCache/pivotCacheDefinition49.xml"/><Relationship Id="rId64" Type="http://schemas.openxmlformats.org/officeDocument/2006/relationships/pivotCacheDefinition" Target="pivotCache/pivotCacheDefinition57.xml"/><Relationship Id="rId69" Type="http://schemas.openxmlformats.org/officeDocument/2006/relationships/pivotCacheDefinition" Target="pivotCache/pivotCacheDefinition62.xml"/><Relationship Id="rId77" Type="http://schemas.openxmlformats.org/officeDocument/2006/relationships/sharedStrings" Target="sharedStrings.xml"/><Relationship Id="rId8" Type="http://schemas.openxmlformats.org/officeDocument/2006/relationships/pivotCacheDefinition" Target="pivotCache/pivotCacheDefinition1.xml"/><Relationship Id="rId51" Type="http://schemas.openxmlformats.org/officeDocument/2006/relationships/pivotCacheDefinition" Target="pivotCache/pivotCacheDefinition44.xml"/><Relationship Id="rId72" Type="http://schemas.openxmlformats.org/officeDocument/2006/relationships/pivotCacheDefinition" Target="pivotCache/pivotCacheDefinition65.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pivotCacheDefinition" Target="pivotCache/pivotCacheDefinition5.xml"/><Relationship Id="rId17" Type="http://schemas.openxmlformats.org/officeDocument/2006/relationships/pivotCacheDefinition" Target="pivotCache/pivotCacheDefinition10.xml"/><Relationship Id="rId25" Type="http://schemas.openxmlformats.org/officeDocument/2006/relationships/pivotCacheDefinition" Target="pivotCache/pivotCacheDefinition18.xml"/><Relationship Id="rId33" Type="http://schemas.openxmlformats.org/officeDocument/2006/relationships/pivotCacheDefinition" Target="pivotCache/pivotCacheDefinition26.xml"/><Relationship Id="rId38" Type="http://schemas.openxmlformats.org/officeDocument/2006/relationships/pivotCacheDefinition" Target="pivotCache/pivotCacheDefinition31.xml"/><Relationship Id="rId46" Type="http://schemas.openxmlformats.org/officeDocument/2006/relationships/pivotCacheDefinition" Target="pivotCache/pivotCacheDefinition39.xml"/><Relationship Id="rId59" Type="http://schemas.openxmlformats.org/officeDocument/2006/relationships/pivotCacheDefinition" Target="pivotCache/pivotCacheDefinition52.xml"/><Relationship Id="rId67" Type="http://schemas.openxmlformats.org/officeDocument/2006/relationships/pivotCacheDefinition" Target="pivotCache/pivotCacheDefinition60.xml"/><Relationship Id="rId20" Type="http://schemas.openxmlformats.org/officeDocument/2006/relationships/pivotCacheDefinition" Target="pivotCache/pivotCacheDefinition13.xml"/><Relationship Id="rId41" Type="http://schemas.openxmlformats.org/officeDocument/2006/relationships/pivotCacheDefinition" Target="pivotCache/pivotCacheDefinition34.xml"/><Relationship Id="rId54" Type="http://schemas.openxmlformats.org/officeDocument/2006/relationships/pivotCacheDefinition" Target="pivotCache/pivotCacheDefinition47.xml"/><Relationship Id="rId62" Type="http://schemas.openxmlformats.org/officeDocument/2006/relationships/pivotCacheDefinition" Target="pivotCache/pivotCacheDefinition55.xml"/><Relationship Id="rId70" Type="http://schemas.openxmlformats.org/officeDocument/2006/relationships/pivotCacheDefinition" Target="pivotCache/pivotCacheDefinition63.xml"/><Relationship Id="rId75" Type="http://schemas.openxmlformats.org/officeDocument/2006/relationships/connections" Target="connections.xml"/><Relationship Id="rId83"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8.xml"/><Relationship Id="rId23" Type="http://schemas.openxmlformats.org/officeDocument/2006/relationships/pivotCacheDefinition" Target="pivotCache/pivotCacheDefinition16.xml"/><Relationship Id="rId28" Type="http://schemas.openxmlformats.org/officeDocument/2006/relationships/pivotCacheDefinition" Target="pivotCache/pivotCacheDefinition21.xml"/><Relationship Id="rId36" Type="http://schemas.openxmlformats.org/officeDocument/2006/relationships/pivotCacheDefinition" Target="pivotCache/pivotCacheDefinition29.xml"/><Relationship Id="rId49" Type="http://schemas.openxmlformats.org/officeDocument/2006/relationships/pivotCacheDefinition" Target="pivotCache/pivotCacheDefinition42.xml"/><Relationship Id="rId57" Type="http://schemas.openxmlformats.org/officeDocument/2006/relationships/pivotCacheDefinition" Target="pivotCache/pivotCacheDefinition50.xml"/><Relationship Id="rId10" Type="http://schemas.openxmlformats.org/officeDocument/2006/relationships/pivotCacheDefinition" Target="pivotCache/pivotCacheDefinition3.xml"/><Relationship Id="rId31" Type="http://schemas.openxmlformats.org/officeDocument/2006/relationships/pivotCacheDefinition" Target="pivotCache/pivotCacheDefinition24.xml"/><Relationship Id="rId44" Type="http://schemas.openxmlformats.org/officeDocument/2006/relationships/pivotCacheDefinition" Target="pivotCache/pivotCacheDefinition37.xml"/><Relationship Id="rId52" Type="http://schemas.openxmlformats.org/officeDocument/2006/relationships/pivotCacheDefinition" Target="pivotCache/pivotCacheDefinition45.xml"/><Relationship Id="rId60" Type="http://schemas.openxmlformats.org/officeDocument/2006/relationships/pivotCacheDefinition" Target="pivotCache/pivotCacheDefinition53.xml"/><Relationship Id="rId65" Type="http://schemas.openxmlformats.org/officeDocument/2006/relationships/pivotCacheDefinition" Target="pivotCache/pivotCacheDefinition58.xml"/><Relationship Id="rId73" Type="http://schemas.microsoft.com/office/2007/relationships/slicerCache" Target="slicerCaches/slicerCache1.xml"/><Relationship Id="rId78" Type="http://schemas.openxmlformats.org/officeDocument/2006/relationships/sheetMetadata" Target="metadata.xml"/><Relationship Id="rId8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3" Type="http://schemas.openxmlformats.org/officeDocument/2006/relationships/pivotCacheDefinition" Target="pivotCache/pivotCacheDefinition6.xml"/><Relationship Id="rId18" Type="http://schemas.openxmlformats.org/officeDocument/2006/relationships/pivotCacheDefinition" Target="pivotCache/pivotCacheDefinition11.xml"/><Relationship Id="rId39" Type="http://schemas.openxmlformats.org/officeDocument/2006/relationships/pivotCacheDefinition" Target="pivotCache/pivotCacheDefinition32.xml"/><Relationship Id="rId34" Type="http://schemas.openxmlformats.org/officeDocument/2006/relationships/pivotCacheDefinition" Target="pivotCache/pivotCacheDefinition27.xml"/><Relationship Id="rId50" Type="http://schemas.openxmlformats.org/officeDocument/2006/relationships/pivotCacheDefinition" Target="pivotCache/pivotCacheDefinition43.xml"/><Relationship Id="rId55" Type="http://schemas.openxmlformats.org/officeDocument/2006/relationships/pivotCacheDefinition" Target="pivotCache/pivotCacheDefinition4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pivotCacheDefinition" Target="pivotCache/pivotCacheDefinition64.xml"/><Relationship Id="rId2" Type="http://schemas.openxmlformats.org/officeDocument/2006/relationships/worksheet" Target="worksheets/sheet2.xml"/><Relationship Id="rId29" Type="http://schemas.openxmlformats.org/officeDocument/2006/relationships/pivotCacheDefinition" Target="pivotCache/pivotCacheDefinition22.xml"/><Relationship Id="rId24" Type="http://schemas.openxmlformats.org/officeDocument/2006/relationships/pivotCacheDefinition" Target="pivotCache/pivotCacheDefinition17.xml"/><Relationship Id="rId40" Type="http://schemas.openxmlformats.org/officeDocument/2006/relationships/pivotCacheDefinition" Target="pivotCache/pivotCacheDefinition33.xml"/><Relationship Id="rId45" Type="http://schemas.openxmlformats.org/officeDocument/2006/relationships/pivotCacheDefinition" Target="pivotCache/pivotCacheDefinition38.xml"/><Relationship Id="rId66" Type="http://schemas.openxmlformats.org/officeDocument/2006/relationships/pivotCacheDefinition" Target="pivotCache/pivotCacheDefinition59.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0</xdr:colOff>
      <xdr:row>16</xdr:row>
      <xdr:rowOff>180974</xdr:rowOff>
    </xdr:to>
    <mc:AlternateContent xmlns:mc="http://schemas.openxmlformats.org/markup-compatibility/2006" xmlns:a14="http://schemas.microsoft.com/office/drawing/2010/main">
      <mc:Choice Requires="a14">
        <xdr:graphicFrame macro="">
          <xdr:nvGraphicFramePr>
            <xdr:cNvPr id="2" name="Gewerk">
              <a:extLst>
                <a:ext uri="{FF2B5EF4-FFF2-40B4-BE49-F238E27FC236}">
                  <a16:creationId xmlns:a16="http://schemas.microsoft.com/office/drawing/2014/main" id="{04ACC468-CD42-0CA0-E68A-74578D6B4D81}"/>
                </a:ext>
              </a:extLst>
            </xdr:cNvPr>
            <xdr:cNvGraphicFramePr/>
          </xdr:nvGraphicFramePr>
          <xdr:xfrm>
            <a:off x="0" y="0"/>
            <a:ext cx="0" cy="0"/>
          </xdr:xfrm>
          <a:graphic>
            <a:graphicData uri="http://schemas.microsoft.com/office/drawing/2010/slicer">
              <sle:slicer xmlns:sle="http://schemas.microsoft.com/office/drawing/2010/slicer" name="Gewerk"/>
            </a:graphicData>
          </a:graphic>
        </xdr:graphicFrame>
      </mc:Choice>
      <mc:Fallback xmlns="">
        <xdr:sp macro="" textlink="">
          <xdr:nvSpPr>
            <xdr:cNvPr id="0" name=""/>
            <xdr:cNvSpPr>
              <a:spLocks noTextEdit="1"/>
            </xdr:cNvSpPr>
          </xdr:nvSpPr>
          <xdr:spPr>
            <a:xfrm>
              <a:off x="114300" y="1076325"/>
              <a:ext cx="4591050" cy="2285999"/>
            </a:xfrm>
            <a:prstGeom prst="rect">
              <a:avLst/>
            </a:prstGeom>
            <a:solidFill>
              <a:prstClr val="white"/>
            </a:solidFill>
            <a:ln w="1">
              <a:solidFill>
                <a:prstClr val="green"/>
              </a:solidFill>
            </a:ln>
          </xdr:spPr>
          <xdr:txBody>
            <a:bodyPr vertOverflow="clip" horzOverflow="clip"/>
            <a:lstStyle/>
            <a:p>
              <a:r>
                <a:rPr lang="de-DE"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editAs="oneCell">
    <xdr:from>
      <xdr:col>1</xdr:col>
      <xdr:colOff>0</xdr:colOff>
      <xdr:row>19</xdr:row>
      <xdr:rowOff>1</xdr:rowOff>
    </xdr:from>
    <xdr:to>
      <xdr:col>2</xdr:col>
      <xdr:colOff>0</xdr:colOff>
      <xdr:row>31</xdr:row>
      <xdr:rowOff>0</xdr:rowOff>
    </xdr:to>
    <mc:AlternateContent xmlns:mc="http://schemas.openxmlformats.org/markup-compatibility/2006" xmlns:a14="http://schemas.microsoft.com/office/drawing/2010/main">
      <mc:Choice Requires="a14">
        <xdr:graphicFrame macro="">
          <xdr:nvGraphicFramePr>
            <xdr:cNvPr id="3" name="Gewerk 1">
              <a:extLst>
                <a:ext uri="{FF2B5EF4-FFF2-40B4-BE49-F238E27FC236}">
                  <a16:creationId xmlns:a16="http://schemas.microsoft.com/office/drawing/2014/main" id="{23C310E0-27EE-E59B-A0EC-2E63A52A990B}"/>
                </a:ext>
              </a:extLst>
            </xdr:cNvPr>
            <xdr:cNvGraphicFramePr/>
          </xdr:nvGraphicFramePr>
          <xdr:xfrm>
            <a:off x="0" y="0"/>
            <a:ext cx="0" cy="0"/>
          </xdr:xfrm>
          <a:graphic>
            <a:graphicData uri="http://schemas.microsoft.com/office/drawing/2010/slicer">
              <sle:slicer xmlns:sle="http://schemas.microsoft.com/office/drawing/2010/slicer" name="Gewerk 1"/>
            </a:graphicData>
          </a:graphic>
        </xdr:graphicFrame>
      </mc:Choice>
      <mc:Fallback xmlns="">
        <xdr:sp macro="" textlink="">
          <xdr:nvSpPr>
            <xdr:cNvPr id="0" name=""/>
            <xdr:cNvSpPr>
              <a:spLocks noTextEdit="1"/>
            </xdr:cNvSpPr>
          </xdr:nvSpPr>
          <xdr:spPr>
            <a:xfrm>
              <a:off x="114300" y="3552826"/>
              <a:ext cx="4591050" cy="2285999"/>
            </a:xfrm>
            <a:prstGeom prst="rect">
              <a:avLst/>
            </a:prstGeom>
            <a:solidFill>
              <a:prstClr val="white"/>
            </a:solidFill>
            <a:ln w="1">
              <a:solidFill>
                <a:prstClr val="green"/>
              </a:solidFill>
            </a:ln>
          </xdr:spPr>
          <xdr:txBody>
            <a:bodyPr vertOverflow="clip" horzOverflow="clip"/>
            <a:lstStyle/>
            <a:p>
              <a:r>
                <a:rPr lang="de-DE"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editAs="oneCell">
    <xdr:from>
      <xdr:col>1</xdr:col>
      <xdr:colOff>0</xdr:colOff>
      <xdr:row>33</xdr:row>
      <xdr:rowOff>1</xdr:rowOff>
    </xdr:from>
    <xdr:to>
      <xdr:col>2</xdr:col>
      <xdr:colOff>0</xdr:colOff>
      <xdr:row>45</xdr:row>
      <xdr:rowOff>1</xdr:rowOff>
    </xdr:to>
    <mc:AlternateContent xmlns:mc="http://schemas.openxmlformats.org/markup-compatibility/2006" xmlns:a14="http://schemas.microsoft.com/office/drawing/2010/main">
      <mc:Choice Requires="a14">
        <xdr:graphicFrame macro="">
          <xdr:nvGraphicFramePr>
            <xdr:cNvPr id="4" name="Gewerk 2">
              <a:extLst>
                <a:ext uri="{FF2B5EF4-FFF2-40B4-BE49-F238E27FC236}">
                  <a16:creationId xmlns:a16="http://schemas.microsoft.com/office/drawing/2014/main" id="{675A15FA-51FF-690F-38F5-62D55E5434FA}"/>
                </a:ext>
              </a:extLst>
            </xdr:cNvPr>
            <xdr:cNvGraphicFramePr/>
          </xdr:nvGraphicFramePr>
          <xdr:xfrm>
            <a:off x="0" y="0"/>
            <a:ext cx="0" cy="0"/>
          </xdr:xfrm>
          <a:graphic>
            <a:graphicData uri="http://schemas.microsoft.com/office/drawing/2010/slicer">
              <sle:slicer xmlns:sle="http://schemas.microsoft.com/office/drawing/2010/slicer" name="Gewerk 2"/>
            </a:graphicData>
          </a:graphic>
        </xdr:graphicFrame>
      </mc:Choice>
      <mc:Fallback xmlns="">
        <xdr:sp macro="" textlink="">
          <xdr:nvSpPr>
            <xdr:cNvPr id="0" name=""/>
            <xdr:cNvSpPr>
              <a:spLocks noTextEdit="1"/>
            </xdr:cNvSpPr>
          </xdr:nvSpPr>
          <xdr:spPr>
            <a:xfrm>
              <a:off x="114300" y="6029326"/>
              <a:ext cx="4591050" cy="2286000"/>
            </a:xfrm>
            <a:prstGeom prst="rect">
              <a:avLst/>
            </a:prstGeom>
            <a:solidFill>
              <a:prstClr val="white"/>
            </a:solidFill>
            <a:ln w="1">
              <a:solidFill>
                <a:prstClr val="green"/>
              </a:solidFill>
            </a:ln>
          </xdr:spPr>
          <xdr:txBody>
            <a:bodyPr vertOverflow="clip" horzOverflow="clip"/>
            <a:lstStyle/>
            <a:p>
              <a:r>
                <a:rPr lang="de-DE"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79513891" backgroundQuery="1" createdVersion="8" refreshedVersion="8" minRefreshableVersion="3" recordCount="0" supportSubquery="1" supportAdvancedDrill="1" xr:uid="{772ED69A-31B7-484E-AC71-A69C35389C10}">
  <cacheSource type="external" connectionId="6"/>
  <cacheFields count="3">
    <cacheField name="[Gewerke A B1].[Gewerk].[Gewerk]" caption="Gewerk" numFmtId="0" hierarchy="35" level="1">
      <sharedItems count="97">
        <s v="  Augenoptiker"/>
        <s v="  Bäcker"/>
        <s v="  Behälter und Apparatebauer"/>
        <s v="  Bestatter"/>
        <s v="  Bogenmacher"/>
        <s v="  Boots und Schiffbauer"/>
        <s v="  Böttcher"/>
        <s v="  Brauer und Mälzer"/>
        <s v="  Brunnenbauer"/>
        <s v="  Buchbinder"/>
        <s v="  Büchsenmacher"/>
        <s v="  Chirurgiemechaniker"/>
        <s v="  Dachdecker"/>
        <s v="  Drechsler (Elfenbeinschn.) und Holzspielzeugmacher"/>
        <s v="  Edelsteinschleifer und graveure"/>
        <s v="  Elektromaschinenbauer"/>
        <s v="  Elektrotechniker"/>
        <s v="  Estrichleger"/>
        <s v="  Feinoptiker"/>
        <s v="  Feinwerkmechaniker"/>
        <s v="  Fleischer"/>
        <s v="  Flexografen"/>
        <s v="  Fliesen, Platten und Mosaikleger"/>
        <s v="  Fotografen"/>
        <s v="  Friseure"/>
        <s v="  Galvaniseure"/>
        <s v="  Gebäudereiniger"/>
        <s v="  Geigenbauer"/>
        <s v="  Gerüstbauer"/>
        <s v="  Glas und Porzellanmaler"/>
        <s v="  Glasbläser und Glasapparatebauer"/>
        <s v="  Glaser"/>
        <s v="  Glasveredler"/>
        <s v="  Gold und Silberschmiede"/>
        <s v="  Graveure"/>
        <s v="  Handzuginstrumentenmacher"/>
        <s v="  Holz und Bautenschützer"/>
        <s v="  Holzbildhauer"/>
        <s v="  Holzblasinstrumentenmacher"/>
        <s v="  Hörakustiker"/>
        <s v="  Informationstechniker"/>
        <s v="  Installateur und Heizungsbauer"/>
        <s v="  Kälteanlagenbauer"/>
        <s v="  Karosserie und Fahrzeugbauer"/>
        <s v="  Keramiker"/>
        <s v="  Klavier und Cembalobauer"/>
        <s v="  Klempner"/>
        <s v="  Konditoren"/>
        <s v="  Korb und Flechtwerkgestalter"/>
        <s v="  Kosmetiker"/>
        <s v="  Kraftfahrzeugtechniker"/>
        <s v="  Kürschner"/>
        <s v="  Land und Baumaschinenmechatroniker"/>
        <s v="  Maler und Lackierer"/>
        <s v="  Maßschneider"/>
        <s v="  Maurer und Betonbauer"/>
        <s v="  Mechaniker für Reifen und Vulkanisationstechnik"/>
        <s v="  Metall und Glockengießer"/>
        <s v="  Metallbauer"/>
        <s v="  Metallbildner"/>
        <s v="  Metallblasinstrumentenmacher"/>
        <s v="  Modellbauer"/>
        <s v="  Modisten"/>
        <s v="  Müller"/>
        <s v="  Ofen und Luftheizungsbauer"/>
        <s v="  Orgel und Harmoniumbauer"/>
        <s v="  Orthopädieschuhmacher"/>
        <s v="  Orthopädietechniker"/>
        <s v="  Parkettleger"/>
        <s v="  Präzisionswerkzeugmechaniker"/>
        <s v="  Print und Medientechnologen"/>
        <s v="  Raumausstatter"/>
        <s v="  Rollladen und Sonnenschutztechniker"/>
        <s v="  Sattler und Feintäschner"/>
        <s v="  Schilder und Lichtreklamehersteller"/>
        <s v="  Schornsteinfeger"/>
        <s v="  Schuhmacher"/>
        <s v="  Segelmacher"/>
        <s v="  Seiler"/>
        <s v="  Siebdrucker"/>
        <s v="  Steinmetzen und Steinbildhauer"/>
        <s v="  Straßenbauer"/>
        <s v="  Stuckateure"/>
        <s v="  Textilgestalter"/>
        <s v="  Textilreiniger"/>
        <s v="  Tischler"/>
        <s v="  Uhrmacher"/>
        <s v="  Vergolder"/>
        <s v="  Wachszieher"/>
        <s v="  Wärme, Kälte und Schallschutzisolierer"/>
        <s v="  Weinküfer"/>
        <s v="  Werkstein und Terrazzohersteller"/>
        <s v="  Zahntechniker"/>
        <s v="  Zimmerer"/>
        <s v="  Zupfinstrumentenmacher"/>
        <s v="  Zweiradmechaniker"/>
        <s v="Insgesamt"/>
      </sharedItems>
    </cacheField>
    <cacheField name="[Gewerke A B1].[Anlage].[Anlage]" caption="Anlage" numFmtId="0" hierarchy="32" level="1">
      <sharedItems count="1">
        <s v="A+B1"/>
      </sharedItems>
    </cacheField>
    <cacheField name="[Measures].[Summe von Umsatz je Unternehmen]" caption="Summe von Umsatz je Unternehmen" numFmtId="0" hierarchy="109"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oneField="1" hidden="1">
      <fieldsUsage count="1">
        <fieldUsage x="2"/>
      </fieldsUsage>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0555554" backgroundQuery="1" createdVersion="8" refreshedVersion="8" minRefreshableVersion="3" recordCount="0" supportSubquery="1" supportAdvancedDrill="1" xr:uid="{79F2F784-121F-4714-8CFF-881A0EA15826}">
  <cacheSource type="external" connectionId="6"/>
  <cacheFields count="3">
    <cacheField name="[Gewerke A B1].[Gewerk].[Gewerk]" caption="Gewerk" numFmtId="0" hierarchy="35" level="1">
      <sharedItems count="97">
        <s v="  Augenoptiker"/>
        <s v="  Bäcker"/>
        <s v="  Behälter und Apparatebauer"/>
        <s v="  Bestatter"/>
        <s v="  Bogenmacher"/>
        <s v="  Boots und Schiffbauer"/>
        <s v="  Böttcher"/>
        <s v="  Brauer und Mälzer"/>
        <s v="  Brunnenbauer"/>
        <s v="  Buchbinder"/>
        <s v="  Büchsenmacher"/>
        <s v="  Chirurgiemechaniker"/>
        <s v="  Dachdecker"/>
        <s v="  Drechsler (Elfenbeinschn.) und Holzspielzeugmacher"/>
        <s v="  Edelsteinschleifer und graveure"/>
        <s v="  Elektromaschinenbauer"/>
        <s v="  Elektrotechniker"/>
        <s v="  Estrichleger"/>
        <s v="  Feinoptiker"/>
        <s v="  Feinwerkmechaniker"/>
        <s v="  Fleischer"/>
        <s v="  Flexografen"/>
        <s v="  Fliesen, Platten und Mosaikleger"/>
        <s v="  Fotografen"/>
        <s v="  Friseure"/>
        <s v="  Galvaniseure"/>
        <s v="  Gebäudereiniger"/>
        <s v="  Geigenbauer"/>
        <s v="  Gerüstbauer"/>
        <s v="  Glas und Porzellanmaler"/>
        <s v="  Glasbläser und Glasapparatebauer"/>
        <s v="  Glaser"/>
        <s v="  Glasveredler"/>
        <s v="  Gold und Silberschmiede"/>
        <s v="  Graveure"/>
        <s v="  Handzuginstrumentenmacher"/>
        <s v="  Holz und Bautenschützer"/>
        <s v="  Holzbildhauer"/>
        <s v="  Holzblasinstrumentenmacher"/>
        <s v="  Hörakustiker"/>
        <s v="  Informationstechniker"/>
        <s v="  Installateur und Heizungsbauer"/>
        <s v="  Kälteanlagenbauer"/>
        <s v="  Karosserie und Fahrzeugbauer"/>
        <s v="  Keramiker"/>
        <s v="  Klavier und Cembalobauer"/>
        <s v="  Klempner"/>
        <s v="  Konditoren"/>
        <s v="  Korb und Flechtwerkgestalter"/>
        <s v="  Kosmetiker"/>
        <s v="  Kraftfahrzeugtechniker"/>
        <s v="  Kürschner"/>
        <s v="  Land und Baumaschinenmechatroniker"/>
        <s v="  Maler und Lackierer"/>
        <s v="  Maßschneider"/>
        <s v="  Maurer und Betonbauer"/>
        <s v="  Mechaniker für Reifen und Vulkanisationstechnik"/>
        <s v="  Metall und Glockengießer"/>
        <s v="  Metallbauer"/>
        <s v="  Metallbildner"/>
        <s v="  Metallblasinstrumentenmacher"/>
        <s v="  Modellbauer"/>
        <s v="  Modisten"/>
        <s v="  Müller"/>
        <s v="  Ofen und Luftheizungsbauer"/>
        <s v="  Orgel und Harmoniumbauer"/>
        <s v="  Orthopädieschuhmacher"/>
        <s v="  Orthopädietechniker"/>
        <s v="  Parkettleger"/>
        <s v="  Präzisionswerkzeugmechaniker"/>
        <s v="  Print und Medientechnologen"/>
        <s v="  Raumausstatter"/>
        <s v="  Rollladen und Sonnenschutztechniker"/>
        <s v="  Sattler und Feintäschner"/>
        <s v="  Schilder und Lichtreklamehersteller"/>
        <s v="  Schornsteinfeger"/>
        <s v="  Schuhmacher"/>
        <s v="  Segelmacher"/>
        <s v="  Seiler"/>
        <s v="  Siebdrucker"/>
        <s v="  Steinmetzen und Steinbildhauer"/>
        <s v="  Straßenbauer"/>
        <s v="  Stuckateure"/>
        <s v="  Textilgestalter"/>
        <s v="  Textilreiniger"/>
        <s v="  Tischler"/>
        <s v="  Uhrmacher"/>
        <s v="  Vergolder"/>
        <s v="  Wachszieher"/>
        <s v="  Wärme, Kälte und Schallschutzisolierer"/>
        <s v="  Weinküfer"/>
        <s v="  Werkstein und Terrazzohersteller"/>
        <s v="  Zahntechniker"/>
        <s v="  Zimmerer"/>
        <s v="  Zupfinstrumentenmacher"/>
        <s v="  Zweiradmechaniker"/>
        <s v="Insgesamt"/>
      </sharedItems>
    </cacheField>
    <cacheField name="[Gewerke A B1].[Anlage].[Anlage]" caption="Anlage" numFmtId="0" hierarchy="32" level="1">
      <sharedItems count="1">
        <s v="A+B1"/>
      </sharedItems>
    </cacheField>
    <cacheField name="[Measures].[Summe von Tätige Personen]" caption="Summe von Tätige Personen" numFmtId="0" hierarchy="8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oneField="1" hidden="1">
      <fieldsUsage count="1">
        <fieldUsage x="2"/>
      </fieldsUsage>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1597223" backgroundQuery="1" createdVersion="8" refreshedVersion="8" minRefreshableVersion="3" recordCount="0" supportSubquery="1" supportAdvancedDrill="1" xr:uid="{2B928904-ED32-4B4A-9AF9-29C4AB7E0EF5}">
  <cacheSource type="external" connectionId="6"/>
  <cacheFields count="4">
    <cacheField name="[Measures].[Summe von Handwerksunternehmen]" caption="Summe von Handwerksunternehmen" numFmtId="0" hierarchy="82" level="32767"/>
    <cacheField name="[Gewerke A B1].[Gewerk].[Gewerk]" caption="Gewerk" numFmtId="0" hierarchy="35" level="1">
      <sharedItems count="97">
        <s v="  Augenoptiker"/>
        <s v="  Bäcker"/>
        <s v="  Behälter und Apparatebauer"/>
        <s v="  Bestatter"/>
        <s v="  Bogenmacher"/>
        <s v="  Boots und Schiffbauer"/>
        <s v="  Böttcher"/>
        <s v="  Brauer und Mälzer"/>
        <s v="  Brunnenbauer"/>
        <s v="  Buchbinder"/>
        <s v="  Büchsenmacher"/>
        <s v="  Chirurgiemechaniker"/>
        <s v="  Dachdecker"/>
        <s v="  Drechsler (Elfenbeinschn.) und Holzspielzeugmacher"/>
        <s v="  Edelsteinschleifer und graveure"/>
        <s v="  Elektromaschinenbauer"/>
        <s v="  Elektrotechniker"/>
        <s v="  Estrichleger"/>
        <s v="  Feinoptiker"/>
        <s v="  Feinwerkmechaniker"/>
        <s v="  Fleischer"/>
        <s v="  Flexografen"/>
        <s v="  Fliesen, Platten und Mosaikleger"/>
        <s v="  Fotografen"/>
        <s v="  Friseure"/>
        <s v="  Galvaniseure"/>
        <s v="  Gebäudereiniger"/>
        <s v="  Geigenbauer"/>
        <s v="  Gerüstbauer"/>
        <s v="  Glas und Porzellanmaler"/>
        <s v="  Glasbläser und Glasapparatebauer"/>
        <s v="  Glaser"/>
        <s v="  Glasveredler"/>
        <s v="  Gold und Silberschmiede"/>
        <s v="  Graveure"/>
        <s v="  Handzuginstrumentenmacher"/>
        <s v="  Holz und Bautenschützer"/>
        <s v="  Holzbildhauer"/>
        <s v="  Holzblasinstrumentenmacher"/>
        <s v="  Hörakustiker"/>
        <s v="  Informationstechniker"/>
        <s v="  Installateur und Heizungsbauer"/>
        <s v="  Kälteanlagenbauer"/>
        <s v="  Karosserie und Fahrzeugbauer"/>
        <s v="  Keramiker"/>
        <s v="  Klavier und Cembalobauer"/>
        <s v="  Klempner"/>
        <s v="  Konditoren"/>
        <s v="  Korb und Flechtwerkgestalter"/>
        <s v="  Kosmetiker"/>
        <s v="  Kraftfahrzeugtechniker"/>
        <s v="  Kürschner"/>
        <s v="  Land und Baumaschinenmechatroniker"/>
        <s v="  Maler und Lackierer"/>
        <s v="  Maßschneider"/>
        <s v="  Maurer und Betonbauer"/>
        <s v="  Mechaniker für Reifen und Vulkanisationstechnik"/>
        <s v="  Metall und Glockengießer"/>
        <s v="  Metallbauer"/>
        <s v="  Metallbildner"/>
        <s v="  Metallblasinstrumentenmacher"/>
        <s v="  Modellbauer"/>
        <s v="  Modisten"/>
        <s v="  Müller"/>
        <s v="  Ofen und Luftheizungsbauer"/>
        <s v="  Orgel und Harmoniumbauer"/>
        <s v="  Orthopädieschuhmacher"/>
        <s v="  Orthopädietechniker"/>
        <s v="  Parkettleger"/>
        <s v="  Präzisionswerkzeugmechaniker"/>
        <s v="  Print und Medientechnologen"/>
        <s v="  Raumausstatter"/>
        <s v="  Rollladen und Sonnenschutztechniker"/>
        <s v="  Sattler und Feintäschner"/>
        <s v="  Schilder und Lichtreklamehersteller"/>
        <s v="  Schornsteinfeger"/>
        <s v="  Schuhmacher"/>
        <s v="  Segelmacher"/>
        <s v="  Seiler"/>
        <s v="  Siebdrucker"/>
        <s v="  Steinmetzen und Steinbildhauer"/>
        <s v="  Straßenbauer"/>
        <s v="  Stuckateure"/>
        <s v="  Textilgestalter"/>
        <s v="  Textilreiniger"/>
        <s v="  Tischler"/>
        <s v="  Uhrmacher"/>
        <s v="  Vergolder"/>
        <s v="  Wachszieher"/>
        <s v="  Wärme, Kälte und Schallschutzisolierer"/>
        <s v="  Weinküfer"/>
        <s v="  Werkstein und Terrazzohersteller"/>
        <s v="  Zahntechniker"/>
        <s v="  Zimmerer"/>
        <s v="  Zupfinstrumentenmacher"/>
        <s v="  Zweiradmechaniker"/>
        <s v="Insgesamt"/>
      </sharedItems>
    </cacheField>
    <cacheField name="[Gewerke A B1].[Anlage].[Anlage]" caption="Anlage" numFmtId="0" hierarchy="32" level="1">
      <sharedItems count="1">
        <s v="A+B1"/>
      </sharedItems>
    </cacheField>
    <cacheField name="[Measures].[Summe von Tätige Personen]" caption="Summe von Tätige Personen" numFmtId="0" hierarchy="8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2"/>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1"/>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oneField="1" hidden="1">
      <fieldsUsage count="1">
        <fieldUsage x="0"/>
      </fieldsUsage>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oneField="1" hidden="1">
      <fieldsUsage count="1">
        <fieldUsage x="3"/>
      </fieldsUsage>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2754632" backgroundQuery="1" createdVersion="8" refreshedVersion="8" minRefreshableVersion="3" recordCount="0" supportSubquery="1" supportAdvancedDrill="1" xr:uid="{CCD36FC1-3D9B-4029-A23C-CDC9FA28D61C}">
  <cacheSource type="external" connectionId="6"/>
  <cacheFields count="4">
    <cacheField name="[Gewerke A B1].[Gewerk].[Gewerk]" caption="Gewerk" numFmtId="0" hierarchy="35" level="1">
      <sharedItems count="97">
        <s v="  Augenoptiker"/>
        <s v="  Bäcker"/>
        <s v="  Behälter und Apparatebauer"/>
        <s v="  Bestatter"/>
        <s v="  Bogenmacher"/>
        <s v="  Boots und Schiffbauer"/>
        <s v="  Böttcher"/>
        <s v="  Brauer und Mälzer"/>
        <s v="  Brunnenbauer"/>
        <s v="  Buchbinder"/>
        <s v="  Büchsenmacher"/>
        <s v="  Chirurgiemechaniker"/>
        <s v="  Dachdecker"/>
        <s v="  Drechsler (Elfenbeinschn.) und Holzspielzeugmacher"/>
        <s v="  Edelsteinschleifer und graveure"/>
        <s v="  Elektromaschinenbauer"/>
        <s v="  Elektrotechniker"/>
        <s v="  Estrichleger"/>
        <s v="  Feinoptiker"/>
        <s v="  Feinwerkmechaniker"/>
        <s v="  Fleischer"/>
        <s v="  Flexografen"/>
        <s v="  Fliesen, Platten und Mosaikleger"/>
        <s v="  Fotografen"/>
        <s v="  Friseure"/>
        <s v="  Galvaniseure"/>
        <s v="  Gebäudereiniger"/>
        <s v="  Geigenbauer"/>
        <s v="  Gerüstbauer"/>
        <s v="  Glas und Porzellanmaler"/>
        <s v="  Glasbläser und Glasapparatebauer"/>
        <s v="  Glaser"/>
        <s v="  Glasveredler"/>
        <s v="  Gold und Silberschmiede"/>
        <s v="  Graveure"/>
        <s v="  Handzuginstrumentenmacher"/>
        <s v="  Holz und Bautenschützer"/>
        <s v="  Holzbildhauer"/>
        <s v="  Holzblasinstrumentenmacher"/>
        <s v="  Hörakustiker"/>
        <s v="  Informationstechniker"/>
        <s v="  Installateur und Heizungsbauer"/>
        <s v="  Kälteanlagenbauer"/>
        <s v="  Karosserie und Fahrzeugbauer"/>
        <s v="  Keramiker"/>
        <s v="  Klavier und Cembalobauer"/>
        <s v="  Klempner"/>
        <s v="  Konditoren"/>
        <s v="  Korb und Flechtwerkgestalter"/>
        <s v="  Kosmetiker"/>
        <s v="  Kraftfahrzeugtechniker"/>
        <s v="  Kürschner"/>
        <s v="  Land und Baumaschinenmechatroniker"/>
        <s v="  Maler und Lackierer"/>
        <s v="  Maßschneider"/>
        <s v="  Maurer und Betonbauer"/>
        <s v="  Mechaniker für Reifen und Vulkanisationstechnik"/>
        <s v="  Metall und Glockengießer"/>
        <s v="  Metallbauer"/>
        <s v="  Metallbildner"/>
        <s v="  Metallblasinstrumentenmacher"/>
        <s v="  Modellbauer"/>
        <s v="  Modisten"/>
        <s v="  Müller"/>
        <s v="  Ofen und Luftheizungsbauer"/>
        <s v="  Orgel und Harmoniumbauer"/>
        <s v="  Orthopädieschuhmacher"/>
        <s v="  Orthopädietechniker"/>
        <s v="  Parkettleger"/>
        <s v="  Präzisionswerkzeugmechaniker"/>
        <s v="  Print und Medientechnologen"/>
        <s v="  Raumausstatter"/>
        <s v="  Rollladen und Sonnenschutztechniker"/>
        <s v="  Sattler und Feintäschner"/>
        <s v="  Schilder und Lichtreklamehersteller"/>
        <s v="  Schornsteinfeger"/>
        <s v="  Schuhmacher"/>
        <s v="  Segelmacher"/>
        <s v="  Seiler"/>
        <s v="  Siebdrucker"/>
        <s v="  Steinmetzen und Steinbildhauer"/>
        <s v="  Straßenbauer"/>
        <s v="  Stuckateure"/>
        <s v="  Textilgestalter"/>
        <s v="  Textilreiniger"/>
        <s v="  Tischler"/>
        <s v="  Uhrmacher"/>
        <s v="  Vergolder"/>
        <s v="  Wachszieher"/>
        <s v="  Wärme, Kälte und Schallschutzisolierer"/>
        <s v="  Weinküfer"/>
        <s v="  Werkstein und Terrazzohersteller"/>
        <s v="  Zahntechniker"/>
        <s v="  Zimmerer"/>
        <s v="  Zupfinstrumentenmacher"/>
        <s v="  Zweiradmechaniker"/>
        <s v="Insgesamt"/>
      </sharedItems>
    </cacheField>
    <cacheField name="[Gewerke A B1].[Anlage].[Anlage]" caption="Anlage" numFmtId="0" hierarchy="32" level="1">
      <sharedItems count="1">
        <s v="A+B1"/>
      </sharedItems>
    </cacheField>
    <cacheField name="[Measures].[Summe von Geringfügig entlohnte Beschäftigte]" caption="Summe von Geringfügig entlohnte Beschäftigte" numFmtId="0" hierarchy="85" level="32767"/>
    <cacheField name="[Measures].[Summe von Tätige Personen]" caption="Summe von Tätige Personen" numFmtId="0" hierarchy="8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oneField="1" hidden="1">
      <fieldsUsage count="1">
        <fieldUsage x="3"/>
      </fieldsUsage>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oneField="1" hidden="1">
      <fieldsUsage count="1">
        <fieldUsage x="2"/>
      </fieldsUsage>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3796294" backgroundQuery="1" createdVersion="8" refreshedVersion="8" minRefreshableVersion="3" recordCount="0" supportSubquery="1" supportAdvancedDrill="1" xr:uid="{53FA7087-BB47-47D7-8B39-ED91B78D7715}">
  <cacheSource type="external" connectionId="6"/>
  <cacheFields count="4">
    <cacheField name="[Gewerke A B1].[Gewerk].[Gewerk]" caption="Gewerk" numFmtId="0" hierarchy="35" level="1">
      <sharedItems count="97">
        <s v="  Augenoptiker"/>
        <s v="  Bäcker"/>
        <s v="  Behälter und Apparatebauer"/>
        <s v="  Bestatter"/>
        <s v="  Bogenmacher"/>
        <s v="  Boots und Schiffbauer"/>
        <s v="  Böttcher"/>
        <s v="  Brauer und Mälzer"/>
        <s v="  Brunnenbauer"/>
        <s v="  Buchbinder"/>
        <s v="  Büchsenmacher"/>
        <s v="  Chirurgiemechaniker"/>
        <s v="  Dachdecker"/>
        <s v="  Drechsler (Elfenbeinschn.) und Holzspielzeugmacher"/>
        <s v="  Edelsteinschleifer und graveure"/>
        <s v="  Elektromaschinenbauer"/>
        <s v="  Elektrotechniker"/>
        <s v="  Estrichleger"/>
        <s v="  Feinoptiker"/>
        <s v="  Feinwerkmechaniker"/>
        <s v="  Fleischer"/>
        <s v="  Flexografen"/>
        <s v="  Fliesen, Platten und Mosaikleger"/>
        <s v="  Fotografen"/>
        <s v="  Friseure"/>
        <s v="  Galvaniseure"/>
        <s v="  Gebäudereiniger"/>
        <s v="  Geigenbauer"/>
        <s v="  Gerüstbauer"/>
        <s v="  Glas und Porzellanmaler"/>
        <s v="  Glasbläser und Glasapparatebauer"/>
        <s v="  Glaser"/>
        <s v="  Glasveredler"/>
        <s v="  Gold und Silberschmiede"/>
        <s v="  Graveure"/>
        <s v="  Handzuginstrumentenmacher"/>
        <s v="  Holz und Bautenschützer"/>
        <s v="  Holzbildhauer"/>
        <s v="  Holzblasinstrumentenmacher"/>
        <s v="  Hörakustiker"/>
        <s v="  Informationstechniker"/>
        <s v="  Installateur und Heizungsbauer"/>
        <s v="  Kälteanlagenbauer"/>
        <s v="  Karosserie und Fahrzeugbauer"/>
        <s v="  Keramiker"/>
        <s v="  Klavier und Cembalobauer"/>
        <s v="  Klempner"/>
        <s v="  Konditoren"/>
        <s v="  Korb und Flechtwerkgestalter"/>
        <s v="  Kosmetiker"/>
        <s v="  Kraftfahrzeugtechniker"/>
        <s v="  Kürschner"/>
        <s v="  Land und Baumaschinenmechatroniker"/>
        <s v="  Maler und Lackierer"/>
        <s v="  Maßschneider"/>
        <s v="  Maurer und Betonbauer"/>
        <s v="  Mechaniker für Reifen und Vulkanisationstechnik"/>
        <s v="  Metall und Glockengießer"/>
        <s v="  Metallbauer"/>
        <s v="  Metallbildner"/>
        <s v="  Metallblasinstrumentenmacher"/>
        <s v="  Modellbauer"/>
        <s v="  Modisten"/>
        <s v="  Müller"/>
        <s v="  Ofen und Luftheizungsbauer"/>
        <s v="  Orgel und Harmoniumbauer"/>
        <s v="  Orthopädieschuhmacher"/>
        <s v="  Orthopädietechniker"/>
        <s v="  Parkettleger"/>
        <s v="  Präzisionswerkzeugmechaniker"/>
        <s v="  Print und Medientechnologen"/>
        <s v="  Raumausstatter"/>
        <s v="  Rollladen und Sonnenschutztechniker"/>
        <s v="  Sattler und Feintäschner"/>
        <s v="  Schilder und Lichtreklamehersteller"/>
        <s v="  Schornsteinfeger"/>
        <s v="  Schuhmacher"/>
        <s v="  Segelmacher"/>
        <s v="  Seiler"/>
        <s v="  Siebdrucker"/>
        <s v="  Steinmetzen und Steinbildhauer"/>
        <s v="  Straßenbauer"/>
        <s v="  Stuckateure"/>
        <s v="  Textilgestalter"/>
        <s v="  Textilreiniger"/>
        <s v="  Tischler"/>
        <s v="  Uhrmacher"/>
        <s v="  Vergolder"/>
        <s v="  Wachszieher"/>
        <s v="  Wärme, Kälte und Schallschutzisolierer"/>
        <s v="  Weinküfer"/>
        <s v="  Werkstein und Terrazzohersteller"/>
        <s v="  Zahntechniker"/>
        <s v="  Zimmerer"/>
        <s v="  Zupfinstrumentenmacher"/>
        <s v="  Zweiradmechaniker"/>
        <s v="Insgesamt"/>
      </sharedItems>
    </cacheField>
    <cacheField name="[Gewerke A B1].[Anlage].[Anlage]" caption="Anlage" numFmtId="0" hierarchy="32" level="1">
      <sharedItems count="1">
        <s v="A+B1"/>
      </sharedItems>
    </cacheField>
    <cacheField name="[Measures].[Summe von Umsatz in Tsd. €]" caption="Summe von Umsatz in Tsd. €" numFmtId="0" hierarchy="86" level="32767"/>
    <cacheField name="[Measures].[Summe von Tätige Personen]" caption="Summe von Tätige Personen" numFmtId="0" hierarchy="8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oneField="1" hidden="1">
      <fieldsUsage count="1">
        <fieldUsage x="3"/>
      </fieldsUsage>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oneField="1" hidden="1">
      <fieldsUsage count="1">
        <fieldUsage x="2"/>
      </fieldsUsage>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5069441" backgroundQuery="1" createdVersion="8" refreshedVersion="8" minRefreshableVersion="3" recordCount="0" supportSubquery="1" supportAdvancedDrill="1" xr:uid="{94894C11-2D42-43C9-8387-FAD1C7DD0D4B}">
  <cacheSource type="external" connectionId="6"/>
  <cacheFields count="3">
    <cacheField name="[Gewerke A B1].[Gewerk].[Gewerk]" caption="Gewerk" numFmtId="0" hierarchy="35" level="1">
      <sharedItems count="97">
        <s v="  Augenoptiker"/>
        <s v="  Bäcker"/>
        <s v="  Behälter und Apparatebauer"/>
        <s v="  Bestatter"/>
        <s v="  Bogenmacher"/>
        <s v="  Boots und Schiffbauer"/>
        <s v="  Böttcher"/>
        <s v="  Brauer und Mälzer"/>
        <s v="  Brunnenbauer"/>
        <s v="  Buchbinder"/>
        <s v="  Büchsenmacher"/>
        <s v="  Chirurgiemechaniker"/>
        <s v="  Dachdecker"/>
        <s v="  Drechsler (Elfenbeinschn.) und Holzspielzeugmacher"/>
        <s v="  Edelsteinschleifer und graveure"/>
        <s v="  Elektromaschinenbauer"/>
        <s v="  Elektrotechniker"/>
        <s v="  Estrichleger"/>
        <s v="  Feinoptiker"/>
        <s v="  Feinwerkmechaniker"/>
        <s v="  Fleischer"/>
        <s v="  Flexografen"/>
        <s v="  Fliesen, Platten und Mosaikleger"/>
        <s v="  Fotografen"/>
        <s v="  Friseure"/>
        <s v="  Galvaniseure"/>
        <s v="  Gebäudereiniger"/>
        <s v="  Geigenbauer"/>
        <s v="  Gerüstbauer"/>
        <s v="  Glas und Porzellanmaler"/>
        <s v="  Glasbläser und Glasapparatebauer"/>
        <s v="  Glaser"/>
        <s v="  Glasveredler"/>
        <s v="  Gold und Silberschmiede"/>
        <s v="  Graveure"/>
        <s v="  Handzuginstrumentenmacher"/>
        <s v="  Holz und Bautenschützer"/>
        <s v="  Holzbildhauer"/>
        <s v="  Holzblasinstrumentenmacher"/>
        <s v="  Hörakustiker"/>
        <s v="  Informationstechniker"/>
        <s v="  Installateur und Heizungsbauer"/>
        <s v="  Kälteanlagenbauer"/>
        <s v="  Karosserie und Fahrzeugbauer"/>
        <s v="  Keramiker"/>
        <s v="  Klavier und Cembalobauer"/>
        <s v="  Klempner"/>
        <s v="  Konditoren"/>
        <s v="  Korb und Flechtwerkgestalter"/>
        <s v="  Kosmetiker"/>
        <s v="  Kraftfahrzeugtechniker"/>
        <s v="  Kürschner"/>
        <s v="  Land und Baumaschinenmechatroniker"/>
        <s v="  Maler und Lackierer"/>
        <s v="  Maßschneider"/>
        <s v="  Maurer und Betonbauer"/>
        <s v="  Mechaniker für Reifen und Vulkanisationstechnik"/>
        <s v="  Metall und Glockengießer"/>
        <s v="  Metallbauer"/>
        <s v="  Metallbildner"/>
        <s v="  Metallblasinstrumentenmacher"/>
        <s v="  Modellbauer"/>
        <s v="  Modisten"/>
        <s v="  Müller"/>
        <s v="  Ofen und Luftheizungsbauer"/>
        <s v="  Orgel und Harmoniumbauer"/>
        <s v="  Orthopädieschuhmacher"/>
        <s v="  Orthopädietechniker"/>
        <s v="  Parkettleger"/>
        <s v="  Präzisionswerkzeugmechaniker"/>
        <s v="  Print und Medientechnologen"/>
        <s v="  Raumausstatter"/>
        <s v="  Rollladen und Sonnenschutztechniker"/>
        <s v="  Sattler und Feintäschner"/>
        <s v="  Schilder und Lichtreklamehersteller"/>
        <s v="  Schornsteinfeger"/>
        <s v="  Schuhmacher"/>
        <s v="  Segelmacher"/>
        <s v="  Seiler"/>
        <s v="  Siebdrucker"/>
        <s v="  Steinmetzen und Steinbildhauer"/>
        <s v="  Straßenbauer"/>
        <s v="  Stuckateure"/>
        <s v="  Textilgestalter"/>
        <s v="  Textilreiniger"/>
        <s v="  Tischler"/>
        <s v="  Uhrmacher"/>
        <s v="  Vergolder"/>
        <s v="  Wachszieher"/>
        <s v="  Wärme, Kälte und Schallschutzisolierer"/>
        <s v="  Weinküfer"/>
        <s v="  Werkstein und Terrazzohersteller"/>
        <s v="  Zahntechniker"/>
        <s v="  Zimmerer"/>
        <s v="  Zupfinstrumentenmacher"/>
        <s v="  Zweiradmechaniker"/>
        <s v="Insgesamt"/>
      </sharedItems>
    </cacheField>
    <cacheField name="[Gewerke A B1].[Anlage].[Anlage]" caption="Anlage" numFmtId="0" hierarchy="32" level="1">
      <sharedItems count="1">
        <s v="A+B1"/>
      </sharedItems>
    </cacheField>
    <cacheField name="[Measures].[Summe von Umsatz in Tsd. €]" caption="Summe von Umsatz in Tsd. €" numFmtId="0" hierarchy="8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oneField="1" hidden="1">
      <fieldsUsage count="1">
        <fieldUsage x="2"/>
      </fieldsUsage>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6342596" backgroundQuery="1" createdVersion="8" refreshedVersion="8" minRefreshableVersion="3" recordCount="0" supportSubquery="1" supportAdvancedDrill="1" xr:uid="{30058374-3707-4124-835F-E176C2798378}">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Measures].[Summe von Handwerksunternehmen 5]" caption="Summe von Handwerksunternehmen 5" numFmtId="0" hierarchy="103" level="32767"/>
    <cacheField name="[Rechtsform A B1].[BKL].[BKL]" caption="BKL" numFmtId="0" hierarchy="49" level="1">
      <sharedItems containsSemiMixedTypes="0" containsNonDate="0" containsString="0"/>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3"/>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oneField="1" hidden="1">
      <fieldsUsage count="1">
        <fieldUsage x="2"/>
      </fieldsUsage>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7615743" backgroundQuery="1" createdVersion="8" refreshedVersion="8" minRefreshableVersion="3" recordCount="0" supportSubquery="1" supportAdvancedDrill="1" xr:uid="{E1D49D39-4121-41F6-9576-375075B4169B}">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unt="6">
        <s v="10 - 19 tätige Personen"/>
        <s v="20 - 49 tätige Personen"/>
        <s v="5 - 9 tätige Personen"/>
        <s v="50 und mehr tätige Personen"/>
        <s v="Insgesamt"/>
        <s v="unter 5 tätige Personen"/>
      </sharedItems>
    </cacheField>
    <cacheField name="[Measures].[Summe von Umsatz in Tsd. € 5]" caption="Summe von Umsatz in Tsd. € 5" numFmtId="0" hierarchy="107"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oneField="1" hidden="1">
      <fieldsUsage count="1">
        <fieldUsage x="3"/>
      </fieldsUsage>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888889" backgroundQuery="1" createdVersion="8" refreshedVersion="8" minRefreshableVersion="3" recordCount="0" supportSubquery="1" supportAdvancedDrill="1" xr:uid="{AA2F7F11-2E1E-42F5-BFEE-191D1B8B964A}">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ntainsSemiMixedTypes="0" containsNonDate="0" containsString="0"/>
    </cacheField>
    <cacheField name="[Measures].[Summe von Umsatz in Tsd. € 5]" caption="Summe von Umsatz in Tsd. € 5" numFmtId="0" hierarchy="107"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oneField="1" hidden="1">
      <fieldsUsage count="1">
        <fieldUsage x="3"/>
      </fieldsUsage>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89930552" backgroundQuery="1" createdVersion="8" refreshedVersion="8" minRefreshableVersion="3" recordCount="0" supportSubquery="1" supportAdvancedDrill="1" xr:uid="{BDD7BCBF-6C9D-4CE6-8D14-723ADA6BB23F}">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unt="6">
        <s v="10 - 19 tätige Personen"/>
        <s v="20 - 49 tätige Personen"/>
        <s v="5 - 9 tätige Personen"/>
        <s v="50 und mehr tätige Personen"/>
        <s v="Insgesamt"/>
        <s v="unter 5 tätige Personen"/>
      </sharedItems>
    </cacheField>
    <cacheField name="[Measures].[Summe von Tätige Personen 5]" caption="Summe von Tätige Personen 5" numFmtId="0" hierarchy="104"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oneField="1" hidden="1">
      <fieldsUsage count="1">
        <fieldUsage x="3"/>
      </fieldsUsage>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0972222" backgroundQuery="1" createdVersion="8" refreshedVersion="8" minRefreshableVersion="3" recordCount="0" supportSubquery="1" supportAdvancedDrill="1" xr:uid="{6808B46B-E628-4C50-AEBD-7D71455B220D}">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unt="6">
        <s v="10 - 19 tätige Personen"/>
        <s v="20 - 49 tätige Personen"/>
        <s v="5 - 9 tätige Personen"/>
        <s v="50 und mehr tätige Personen"/>
        <s v="Insgesamt"/>
        <s v="unter 5 tätige Personen"/>
      </sharedItems>
    </cacheField>
    <cacheField name="[Measures].[Summe von Geringfügig entlohnte Beschäftigte 5]" caption="Summe von Geringfügig entlohnte Beschäftigte 5" numFmtId="0" hierarchy="10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oneField="1" hidden="1">
      <fieldsUsage count="1">
        <fieldUsage x="3"/>
      </fieldsUsage>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212963" backgroundQuery="1" createdVersion="8" refreshedVersion="8" minRefreshableVersion="3" recordCount="0" supportSubquery="1" supportAdvancedDrill="1" xr:uid="{F64F001C-04BA-4E64-9039-8646CA70BFF0}">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Measures].[Summe von Handwerksunternehmen 5]" caption="Summe von Handwerksunternehmen 5" numFmtId="0" hierarchy="103" level="32767"/>
    <cacheField name="[Rechtsform A B1].[BKL].[BKL]" caption="BKL" numFmtId="0" hierarchy="49" level="1">
      <sharedItems count="6">
        <s v="10 - 19 tätige Personen"/>
        <s v="20 - 49 tätige Personen"/>
        <s v="5 - 9 tätige Personen"/>
        <s v="50 und mehr tätige Personen"/>
        <s v="Insgesamt"/>
        <s v="unter 5 tätige Personen"/>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3"/>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oneField="1" hidden="1">
      <fieldsUsage count="1">
        <fieldUsage x="2"/>
      </fieldsUsage>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3402778" backgroundQuery="1" createdVersion="8" refreshedVersion="8" minRefreshableVersion="3" recordCount="0" supportSubquery="1" supportAdvancedDrill="1" xr:uid="{CE0675BD-304D-4344-B115-4363033DCF6C}">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ntainsSemiMixedTypes="0" containsNonDate="0" containsString="0"/>
    </cacheField>
    <cacheField name="[Measures].[Summe von Tätige Personen 5]" caption="Summe von Tätige Personen 5" numFmtId="0" hierarchy="104"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oneField="1" hidden="1">
      <fieldsUsage count="1">
        <fieldUsage x="3"/>
      </fieldsUsage>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4444447" backgroundQuery="1" createdVersion="8" refreshedVersion="8" minRefreshableVersion="3" recordCount="0" supportSubquery="1" supportAdvancedDrill="1" xr:uid="{077B78D6-1762-4F1F-938F-415EF7AB40B2}">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ntainsSemiMixedTypes="0" containsNonDate="0" containsString="0"/>
    </cacheField>
    <cacheField name="[Measures].[Summe von Sozialversicherungspflichtig Beschäftigte 5]" caption="Summe von Sozialversicherungspflichtig Beschäftigte 5" numFmtId="0" hierarchy="105"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oneField="1" hidden="1">
      <fieldsUsage count="1">
        <fieldUsage x="3"/>
      </fieldsUsage>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5601848" backgroundQuery="1" createdVersion="8" refreshedVersion="8" minRefreshableVersion="3" recordCount="0" supportSubquery="1" supportAdvancedDrill="1" xr:uid="{073A12AF-F09F-4D71-8995-BC6A8C4E0EFC}">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unt="6">
        <s v="10 - 19 tätige Personen"/>
        <s v="20 - 49 tätige Personen"/>
        <s v="5 - 9 tätige Personen"/>
        <s v="50 und mehr tätige Personen"/>
        <s v="Insgesamt"/>
        <s v="unter 5 tätige Personen"/>
      </sharedItems>
    </cacheField>
    <cacheField name="[Measures].[Summe von Sozialversicherungspflichtig Beschäftigte 5]" caption="Summe von Sozialversicherungspflichtig Beschäftigte 5" numFmtId="0" hierarchy="105"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oneField="1" hidden="1">
      <fieldsUsage count="1">
        <fieldUsage x="3"/>
      </fieldsUsage>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6643518" backgroundQuery="1" createdVersion="8" refreshedVersion="8" minRefreshableVersion="3" recordCount="0" supportSubquery="1" supportAdvancedDrill="1" xr:uid="{09005D9B-08E1-4D3D-8015-90EC10A9CB0C}">
  <cacheSource type="external" connectionId="6"/>
  <cacheFields count="4">
    <cacheField name="[Rechtsform A B1].[Anlage].[Anlage]" caption="Anlage" numFmtId="0" hierarchy="47" level="1">
      <sharedItems count="3">
        <s v="A"/>
        <s v="A + B1"/>
        <s v="B1"/>
      </sharedItems>
    </cacheField>
    <cacheField name="[Rechtsform A B1].[Rechtsform].[Rechtsform]" caption="Rechtsform" numFmtId="0" hierarchy="48" level="1">
      <sharedItems count="5">
        <s v="Einzelunternehmen"/>
        <s v="GmbH"/>
        <s v="Insgesamt"/>
        <s v="Personengesellschaften"/>
        <s v="Sonstige Rechtsformen"/>
      </sharedItems>
    </cacheField>
    <cacheField name="[Rechtsform A B1].[BKL].[BKL]" caption="BKL" numFmtId="0" hierarchy="49" level="1">
      <sharedItems containsSemiMixedTypes="0" containsNonDate="0" containsString="0"/>
    </cacheField>
    <cacheField name="[Measures].[Summe von Geringfügig entlohnte Beschäftigte 5]" caption="Summe von Geringfügig entlohnte Beschäftigte 5" numFmtId="0" hierarchy="10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2" memberValueDatatype="130" unbalanced="0">
      <fieldsUsage count="2">
        <fieldUsage x="-1"/>
        <fieldUsage x="0"/>
      </fieldsUsage>
    </cacheHierarchy>
    <cacheHierarchy uniqueName="[Rechtsform A B1].[Rechtsform]" caption="Rechtsform" attribute="1" defaultMemberUniqueName="[Rechtsform A B1].[Rechtsform].[All]" allUniqueName="[Rechtsform A B1].[Rechtsform].[All]" dimensionUniqueName="[Rechtsform A B1]" displayFolder="" count="2" memberValueDatatype="130" unbalanced="0">
      <fieldsUsage count="2">
        <fieldUsage x="-1"/>
        <fieldUsage x="1"/>
      </fieldsUsage>
    </cacheHierarchy>
    <cacheHierarchy uniqueName="[Rechtsform A B1].[BKL]" caption="BKL" attribute="1" defaultMemberUniqueName="[Rechtsform A B1].[BKL].[All]" allUniqueName="[Rechtsform A B1].[BKL].[All]" dimensionUniqueName="[Rechtsform A B1]" displayFolder="" count="2" memberValueDatatype="130" unbalanced="0">
      <fieldsUsage count="2">
        <fieldUsage x="-1"/>
        <fieldUsage x="2"/>
      </fieldsUsage>
    </cacheHierarchy>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oneField="1" hidden="1">
      <fieldsUsage count="1">
        <fieldUsage x="3"/>
      </fieldsUsage>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7800927" backgroundQuery="1" createdVersion="8" refreshedVersion="8" minRefreshableVersion="3" recordCount="0" supportSubquery="1" supportAdvancedDrill="1" xr:uid="{490B9786-B02D-4942-9BCE-11B3C34682BA}">
  <cacheSource type="external" connectionId="6"/>
  <cacheFields count="4">
    <cacheField name="[BL A B1].[Anlage].[Anlage]" caption="Anlage" numFmtId="0" hierarchy="17" level="1">
      <sharedItems count="3">
        <s v="A"/>
        <s v="A + B1"/>
        <s v="B1"/>
      </sharedItems>
    </cacheField>
    <cacheField name="[BL A B1].[Gewerk].[Gewerk]" caption="Gewerk" numFmtId="0" hierarchy="20" level="1">
      <sharedItems count="8">
        <s v="Ausbaugewerbe"/>
        <s v="Bauhauptgewerbe"/>
        <s v="Gesundheitsgewerbe"/>
        <s v="Handwerke für den gewerblichen Bedarf"/>
        <s v="Handwerke für den privaten Bedarf"/>
        <s v="Insgesamt"/>
        <s v="Kraftfahrzeuggewerbe"/>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Sozialversicherungspflichtig Beschäftigte 4]" caption="Summe von Sozialversicherungspflichtig Beschäftigte 4" numFmtId="0" hierarchy="100"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oneField="1" hidden="1">
      <fieldsUsage count="1">
        <fieldUsage x="3"/>
      </fieldsUsage>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99074074" backgroundQuery="1" createdVersion="8" refreshedVersion="8" minRefreshableVersion="3" recordCount="0" supportSubquery="1" supportAdvancedDrill="1" xr:uid="{31E3B4D7-4030-4884-9AB9-23BFE5D876DA}">
  <cacheSource type="external" connectionId="6"/>
  <cacheFields count="5">
    <cacheField name="[BL A B1].[Anlage].[Anlage]" caption="Anlage" numFmtId="0" hierarchy="17" level="1">
      <sharedItems count="3">
        <s v="A"/>
        <s v="A + B1"/>
        <s v="B1"/>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ewerk].[Gewerk]" caption="Gewerk" numFmtId="0" hierarchy="20" level="1">
      <sharedItems containsSemiMixedTypes="0" containsNonDate="0" containsString="0"/>
    </cacheField>
    <cacheField name="[BL A B1].[Gruppe].[Gruppe]" caption="Gruppe" numFmtId="0" hierarchy="19" level="1">
      <sharedItems containsSemiMixedTypes="0" containsNonDate="0" containsString="0"/>
    </cacheField>
    <cacheField name="[Measures].[Summe von Umsatz in Tsd. € 4]" caption="Summe von Umsatz in Tsd. € 4" numFmtId="0" hierarchy="102"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1"/>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2"/>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oneField="1" hidden="1">
      <fieldsUsage count="1">
        <fieldUsage x="4"/>
      </fieldsUsage>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0115743" backgroundQuery="1" createdVersion="8" refreshedVersion="8" minRefreshableVersion="3" recordCount="0" supportSubquery="1" supportAdvancedDrill="1" xr:uid="{582BC450-1C63-4376-9ED1-7EF8D9C5F8B1}">
  <cacheSource type="external" connectionId="6"/>
  <cacheFields count="4">
    <cacheField name="[BL A B1].[Anlage].[Anlage]" caption="Anlage" numFmtId="0" hierarchy="17" level="1">
      <sharedItems count="3">
        <s v="A"/>
        <s v="A + B1"/>
        <s v="B1"/>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Handwerksunternehmen 4]" caption="Summe von Handwerksunternehmen 4" numFmtId="0" hierarchy="97" level="32767"/>
    <cacheField name="[BL A B1].[Gewerk].[Gewerk]" caption="Gewerk" numFmtId="0" hierarchy="20" level="1">
      <sharedItems containsSemiMixedTypes="0" containsNonDate="0" containsString="0"/>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1"/>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2" memberValueDatatype="130" unbalanced="0">
      <fieldsUsage count="2">
        <fieldUsage x="-1"/>
        <fieldUsage x="3"/>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oneField="1" hidden="1">
      <fieldsUsage count="1">
        <fieldUsage x="2"/>
      </fieldsUsage>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138889" backgroundQuery="1" createdVersion="8" refreshedVersion="8" minRefreshableVersion="3" recordCount="0" supportSubquery="1" supportAdvancedDrill="1" xr:uid="{AB5C11BB-876C-4A73-8693-F1580ADD5A9C}">
  <cacheSource type="external" connectionId="6"/>
  <cacheFields count="5">
    <cacheField name="[BL A B1].[Anlage].[Anlage]" caption="Anlage" numFmtId="0" hierarchy="17" level="1">
      <sharedItems count="3">
        <s v="A"/>
        <s v="A + B1"/>
        <s v="B1"/>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ewerk].[Gewerk]" caption="Gewerk" numFmtId="0" hierarchy="20" level="1">
      <sharedItems containsSemiMixedTypes="0" containsNonDate="0" containsString="0"/>
    </cacheField>
    <cacheField name="[BL A B1].[Gruppe].[Gruppe]" caption="Gruppe" numFmtId="0" hierarchy="19" level="1">
      <sharedItems containsSemiMixedTypes="0" containsNonDate="0" containsString="0"/>
    </cacheField>
    <cacheField name="[Measures].[Summe von Sozialversicherungspflichtig Beschäftigte 4]" caption="Summe von Sozialversicherungspflichtig Beschäftigte 4" numFmtId="0" hierarchy="100"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1"/>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2"/>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oneField="1" hidden="1">
      <fieldsUsage count="1">
        <fieldUsage x="4"/>
      </fieldsUsage>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2662037" backgroundQuery="1" createdVersion="8" refreshedVersion="8" minRefreshableVersion="3" recordCount="0" supportSubquery="1" supportAdvancedDrill="1" xr:uid="{F9A7AB8A-5746-4736-8ADC-2A6CF685D025}">
  <cacheSource type="external" connectionId="6"/>
  <cacheFields count="4">
    <cacheField name="[BL A B1].[Anlage].[Anlage]" caption="Anlage" numFmtId="0" hierarchy="17" level="1">
      <sharedItems count="3">
        <s v="A"/>
        <s v="A + B1"/>
        <s v="B1"/>
      </sharedItems>
    </cacheField>
    <cacheField name="[BL A B1].[Gewerk].[Gewerk]" caption="Gewerk" numFmtId="0" hierarchy="20" level="1">
      <sharedItems count="8">
        <s v="Ausbaugewerbe"/>
        <s v="Bauhauptgewerbe"/>
        <s v="Gesundheitsgewerbe"/>
        <s v="Handwerke für den gewerblichen Bedarf"/>
        <s v="Handwerke für den privaten Bedarf"/>
        <s v="Insgesamt"/>
        <s v="Kraftfahrzeuggewerbe"/>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Geringfügig entlohnte Beschäftigte 4]" caption="Summe von Geringfügig entlohnte Beschäftigte 4" numFmtId="0" hierarchy="101"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oneField="1" hidden="1">
      <fieldsUsage count="1">
        <fieldUsage x="3"/>
      </fieldsUsage>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3935185" backgroundQuery="1" createdVersion="8" refreshedVersion="8" minRefreshableVersion="3" recordCount="0" supportSubquery="1" supportAdvancedDrill="1" xr:uid="{AF93FBA4-1D86-4846-9D49-A6B79ABC2DA2}">
  <cacheSource type="external" connectionId="6"/>
  <cacheFields count="5">
    <cacheField name="[BL A B1].[Anlage].[Anlage]" caption="Anlage" numFmtId="0" hierarchy="17" level="1">
      <sharedItems count="3">
        <s v="A"/>
        <s v="A + B1"/>
        <s v="B1"/>
      </sharedItems>
    </cacheField>
    <cacheField name="[BL A B1].[Gewerk].[Gewerk]" caption="Gewerk" numFmtId="0" hierarchy="20"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ruppe].[Gruppe]" caption="Gruppe" numFmtId="0" hierarchy="19"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Sozialversicherungspflichtig Beschäftigte 4]" caption="Summe von Sozialversicherungspflichtig Beschäftigte 4" numFmtId="0" hierarchy="100"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oneField="1" hidden="1">
      <fieldsUsage count="1">
        <fieldUsage x="4"/>
      </fieldsUsage>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5324078" backgroundQuery="1" createdVersion="8" refreshedVersion="8" minRefreshableVersion="3" recordCount="0" supportSubquery="1" supportAdvancedDrill="1" xr:uid="{02A4ED1F-49FB-4848-8E6F-76F915C62BEE}">
  <cacheSource type="external" connectionId="6"/>
  <cacheFields count="5">
    <cacheField name="[BL A B1].[Anlage].[Anlage]" caption="Anlage" numFmtId="0" hierarchy="17" level="1">
      <sharedItems count="3">
        <s v="A"/>
        <s v="A + B1"/>
        <s v="B1"/>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ewerk].[Gewerk]" caption="Gewerk" numFmtId="0" hierarchy="20" level="1">
      <sharedItems containsSemiMixedTypes="0" containsNonDate="0" containsString="0"/>
    </cacheField>
    <cacheField name="[BL A B1].[Gruppe].[Gruppe]" caption="Gruppe" numFmtId="0" hierarchy="19" level="1">
      <sharedItems containsSemiMixedTypes="0" containsNonDate="0" containsString="0"/>
    </cacheField>
    <cacheField name="[Measures].[Summe von Geringfügig entlohnte Beschäftigte 4]" caption="Summe von Geringfügig entlohnte Beschäftigte 4" numFmtId="0" hierarchy="101"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1"/>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2"/>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oneField="1" hidden="1">
      <fieldsUsage count="1">
        <fieldUsage x="4"/>
      </fieldsUsage>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6481479" backgroundQuery="1" createdVersion="8" refreshedVersion="8" minRefreshableVersion="3" recordCount="0" supportSubquery="1" supportAdvancedDrill="1" xr:uid="{34988E9C-E074-4B7C-BA7C-F540072CA25E}">
  <cacheSource type="external" connectionId="6"/>
  <cacheFields count="4">
    <cacheField name="[BL A B1].[Anlage].[Anlage]" caption="Anlage" numFmtId="0" hierarchy="17" level="1">
      <sharedItems count="3">
        <s v="A"/>
        <s v="A + B1"/>
        <s v="B1"/>
      </sharedItems>
    </cacheField>
    <cacheField name="[BL A B1].[Gewerk].[Gewerk]" caption="Gewerk" numFmtId="0" hierarchy="20" level="1">
      <sharedItems count="8">
        <s v="Ausbaugewerbe"/>
        <s v="Bauhauptgewerbe"/>
        <s v="Gesundheitsgewerbe"/>
        <s v="Handwerke für den gewerblichen Bedarf"/>
        <s v="Handwerke für den privaten Bedarf"/>
        <s v="Insgesamt"/>
        <s v="Kraftfahrzeuggewerbe"/>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Tätige Personen 4]" caption="Summe von Tätige Personen 4" numFmtId="0" hierarchy="99"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oneField="1" hidden="1">
      <fieldsUsage count="1">
        <fieldUsage x="3"/>
      </fieldsUsage>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7754633" backgroundQuery="1" createdVersion="8" refreshedVersion="8" minRefreshableVersion="3" recordCount="0" supportSubquery="1" supportAdvancedDrill="1" xr:uid="{9A262F69-6E0F-4A28-870E-445768C5E4E9}">
  <cacheSource type="external" connectionId="6"/>
  <cacheFields count="5">
    <cacheField name="[BL A B1].[Anlage].[Anlage]" caption="Anlage" numFmtId="0" hierarchy="17" level="1">
      <sharedItems count="3">
        <s v="A"/>
        <s v="A + B1"/>
        <s v="B1"/>
      </sharedItems>
    </cacheField>
    <cacheField name="[BL A B1].[Gewerk].[Gewerk]" caption="Gewerk" numFmtId="0" hierarchy="20"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ruppe].[Gruppe]" caption="Gruppe" numFmtId="0" hierarchy="19"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Geringfügig entlohnte Beschäftigte 4]" caption="Summe von Geringfügig entlohnte Beschäftigte 4" numFmtId="0" hierarchy="101"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oneField="1" hidden="1">
      <fieldsUsage count="1">
        <fieldUsage x="4"/>
      </fieldsUsage>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09143519" backgroundQuery="1" createdVersion="8" refreshedVersion="8" minRefreshableVersion="3" recordCount="0" supportSubquery="1" supportAdvancedDrill="1" xr:uid="{18D52064-AE79-412A-9BC6-8C5B5B1D9D2D}">
  <cacheSource type="external" connectionId="6"/>
  <cacheFields count="5">
    <cacheField name="[BL A B1].[Anlage].[Anlage]" caption="Anlage" numFmtId="0" hierarchy="17" level="1">
      <sharedItems count="3">
        <s v="A"/>
        <s v="A + B1"/>
        <s v="B1"/>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ewerk].[Gewerk]" caption="Gewerk" numFmtId="0" hierarchy="20" level="1">
      <sharedItems containsSemiMixedTypes="0" containsNonDate="0" containsString="0"/>
    </cacheField>
    <cacheField name="[BL A B1].[Gruppe].[Gruppe]" caption="Gruppe" numFmtId="0" hierarchy="19" level="1">
      <sharedItems containsSemiMixedTypes="0" containsNonDate="0" containsString="0"/>
    </cacheField>
    <cacheField name="[Measures].[Summe von Tätige Personen 4]" caption="Summe von Tätige Personen 4" numFmtId="0" hierarchy="99"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1"/>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2"/>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oneField="1" hidden="1">
      <fieldsUsage count="1">
        <fieldUsage x="4"/>
      </fieldsUsage>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0416666" backgroundQuery="1" createdVersion="8" refreshedVersion="8" minRefreshableVersion="3" recordCount="0" supportSubquery="1" supportAdvancedDrill="1" xr:uid="{83AD4B12-39F7-4978-ABCF-6B4E449EF03F}">
  <cacheSource type="external" connectionId="6"/>
  <cacheFields count="4">
    <cacheField name="[BL A B1].[Anlage].[Anlage]" caption="Anlage" numFmtId="0" hierarchy="17" level="1">
      <sharedItems count="3">
        <s v="A"/>
        <s v="A + B1"/>
        <s v="B1"/>
      </sharedItems>
    </cacheField>
    <cacheField name="[BL A B1].[Gewerk].[Gewerk]" caption="Gewerk" numFmtId="0" hierarchy="20" level="1">
      <sharedItems count="8">
        <s v="Ausbaugewerbe"/>
        <s v="Bauhauptgewerbe"/>
        <s v="Gesundheitsgewerbe"/>
        <s v="Handwerke für den gewerblichen Bedarf"/>
        <s v="Handwerke für den privaten Bedarf"/>
        <s v="Insgesamt"/>
        <s v="Kraftfahrzeuggewerbe"/>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Handwerksunternehmen 4]" caption="Summe von Handwerksunternehmen 4" numFmtId="0" hierarchy="97"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oneField="1" hidden="1">
      <fieldsUsage count="1">
        <fieldUsage x="3"/>
      </fieldsUsage>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1689813" backgroundQuery="1" createdVersion="8" refreshedVersion="8" minRefreshableVersion="3" recordCount="0" supportSubquery="1" supportAdvancedDrill="1" xr:uid="{28F285EC-ADD2-4756-8132-7191BA5CB3D0}">
  <cacheSource type="external" connectionId="6"/>
  <cacheFields count="4">
    <cacheField name="[BL A B1].[Anlage].[Anlage]" caption="Anlage" numFmtId="0" hierarchy="17" level="1">
      <sharedItems count="3">
        <s v="A"/>
        <s v="A + B1"/>
        <s v="B1"/>
      </sharedItems>
    </cacheField>
    <cacheField name="[BL A B1].[Gewerk].[Gewerk]" caption="Gewerk" numFmtId="0" hierarchy="20" level="1">
      <sharedItems count="8">
        <s v="Ausbaugewerbe"/>
        <s v="Bauhauptgewerbe"/>
        <s v="Gesundheitsgewerbe"/>
        <s v="Handwerke für den gewerblichen Bedarf"/>
        <s v="Handwerke für den privaten Bedarf"/>
        <s v="Insgesamt"/>
        <s v="Kraftfahrzeuggewerbe"/>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Umsatz in Tsd. € 4]" caption="Summe von Umsatz in Tsd. € 4" numFmtId="0" hierarchy="102"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oneField="1" hidden="1">
      <fieldsUsage count="1">
        <fieldUsage x="3"/>
      </fieldsUsage>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296296" backgroundQuery="1" createdVersion="8" refreshedVersion="8" minRefreshableVersion="3" recordCount="0" supportSubquery="1" supportAdvancedDrill="1" xr:uid="{D468C49A-FB32-4B11-9334-87356D57891E}">
  <cacheSource type="external" connectionId="6"/>
  <cacheFields count="5">
    <cacheField name="[BL A B1].[Anlage].[Anlage]" caption="Anlage" numFmtId="0" hierarchy="17" level="1">
      <sharedItems count="3">
        <s v="A"/>
        <s v="A + B1"/>
        <s v="B1"/>
      </sharedItems>
    </cacheField>
    <cacheField name="[BL A B1].[Gewerk].[Gewerk]" caption="Gewerk" numFmtId="0" hierarchy="20"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Measures].[Summe von Handwerksunternehmen 4]" caption="Summe von Handwerksunternehmen 4" numFmtId="0" hierarchy="97" level="32767"/>
    <cacheField name="[BL A B1].[Gruppe].[Gruppe]" caption="Gruppe" numFmtId="0" hierarchy="19" level="1">
      <sharedItems count="8">
        <s v="Ausbaugewerbe"/>
        <s v="Bauhauptgewerbe"/>
        <s v="Gesundheitsgewerbe"/>
        <s v="Handwerke für den gewerblichen Bedarf"/>
        <s v="Handwerke für den privaten Bedarf"/>
        <s v="Insgesamt"/>
        <s v="Kraftfahrzeuggewerbe"/>
        <s v="Lebensmittelgewerbe"/>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4"/>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oneField="1" hidden="1">
      <fieldsUsage count="1">
        <fieldUsage x="3"/>
      </fieldsUsage>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4236114" backgroundQuery="1" createdVersion="8" refreshedVersion="8" minRefreshableVersion="3" recordCount="0" supportSubquery="1" supportAdvancedDrill="1" xr:uid="{9AFAFCC9-7335-4AB4-A8F3-A454FFC52C7B}">
  <cacheSource type="external" connectionId="6"/>
  <cacheFields count="5">
    <cacheField name="[BL A B1].[Anlage].[Anlage]" caption="Anlage" numFmtId="0" hierarchy="17" level="1">
      <sharedItems count="3">
        <s v="A"/>
        <s v="A + B1"/>
        <s v="B1"/>
      </sharedItems>
    </cacheField>
    <cacheField name="[BL A B1].[Gewerk].[Gewerk]" caption="Gewerk" numFmtId="0" hierarchy="20"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ruppe].[Gruppe]" caption="Gruppe" numFmtId="0" hierarchy="19"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Umsatz in Tsd. € 4]" caption="Summe von Umsatz in Tsd. € 4" numFmtId="0" hierarchy="102"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oneField="1" hidden="1">
      <fieldsUsage count="1">
        <fieldUsage x="4"/>
      </fieldsUsage>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5740739" backgroundQuery="1" createdVersion="8" refreshedVersion="8" minRefreshableVersion="3" recordCount="0" supportSubquery="1" supportAdvancedDrill="1" xr:uid="{EB3397B5-E841-49D8-B1BC-FC0FA4535EB8}">
  <cacheSource type="external" connectionId="6"/>
  <cacheFields count="5">
    <cacheField name="[BL A B1].[Anlage].[Anlage]" caption="Anlage" numFmtId="0" hierarchy="17" level="1">
      <sharedItems count="3">
        <s v="A"/>
        <s v="A + B1"/>
        <s v="B1"/>
      </sharedItems>
    </cacheField>
    <cacheField name="[BL A B1].[Gewerk].[Gewerk]" caption="Gewerk" numFmtId="0" hierarchy="20"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L A B1].[BL].[BL]" caption="BL" numFmtId="0" hierarchy="16" level="1">
      <sharedItems count="16">
        <s v="Baden-Württemberg"/>
        <s v="Bayern"/>
        <s v="Berlin"/>
        <s v="Brandenburg"/>
        <s v="Bremen"/>
        <s v="Hamburg"/>
        <s v="Hessen"/>
        <s v="Mecklenburg-Vorpommern"/>
        <s v="Niedersachsen"/>
        <s v="Nordrhein-Westfalen"/>
        <s v="Rheinland-Pfalz"/>
        <s v="Saarland"/>
        <s v="Sachsen"/>
        <s v="Sachsen-Anhalt"/>
        <s v="Schleswig-Holstein"/>
        <s v="Thüringen"/>
      </sharedItems>
    </cacheField>
    <cacheField name="[BL A B1].[Gruppe].[Gruppe]" caption="Gruppe" numFmtId="0" hierarchy="19"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Tätige Personen 4]" caption="Summe von Tätige Personen 4" numFmtId="0" hierarchy="99"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2" memberValueDatatype="130" unbalanced="0">
      <fieldsUsage count="2">
        <fieldUsage x="-1"/>
        <fieldUsage x="2"/>
      </fieldsUsage>
    </cacheHierarchy>
    <cacheHierarchy uniqueName="[BL A B1].[Anlage]" caption="Anlage" attribute="1" defaultMemberUniqueName="[BL A B1].[Anlage].[All]" allUniqueName="[BL A B1].[Anlage].[All]" dimensionUniqueName="[BL A B1]" displayFolder="" count="2" memberValueDatatype="130" unbalanced="0">
      <fieldsUsage count="2">
        <fieldUsage x="-1"/>
        <fieldUsage x="0"/>
      </fieldsUsage>
    </cacheHierarchy>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2" memberValueDatatype="130" unbalanced="0">
      <fieldsUsage count="2">
        <fieldUsage x="-1"/>
        <fieldUsage x="3"/>
      </fieldsUsage>
    </cacheHierarchy>
    <cacheHierarchy uniqueName="[BL A B1].[Gewerk]" caption="Gewerk" attribute="1" defaultMemberUniqueName="[BL A B1].[Gewerk].[All]" allUniqueName="[BL A B1].[Gewerk].[All]" dimensionUniqueName="[BL A B1]" displayFolder="" count="2" memberValueDatatype="130" unbalanced="0">
      <fieldsUsage count="2">
        <fieldUsage x="-1"/>
        <fieldUsage x="1"/>
      </fieldsUsage>
    </cacheHierarchy>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oneField="1" hidden="1">
      <fieldsUsage count="1">
        <fieldUsage x="4"/>
      </fieldsUsage>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7129632" backgroundQuery="1" createdVersion="8" refreshedVersion="8" minRefreshableVersion="3" recordCount="0" supportSubquery="1" supportAdvancedDrill="1" xr:uid="{19ED0958-C8A6-4EE0-A48B-F950574A6354}">
  <cacheSource type="external" connectionId="6"/>
  <cacheFields count="5">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Measures].[Summe von Handwerksunternehmen 3]" caption="Summe von Handwerksunternehmen 3" numFmtId="0" hierarchy="92" level="32767"/>
    <cacheField name="[UKL A B1].[Gruppe].[Gruppe]" caption="Gruppe" numFmtId="0" hierarchy="63" level="1">
      <sharedItems count="8">
        <s v="Ausbaugewerbe"/>
        <s v="Bauhauptgewerbe"/>
        <s v="Gesundheitsgewerbe"/>
        <s v="Handwerke für den gewerblichen Bedarf"/>
        <s v="Handwerke für den privaten Bedarf"/>
        <s v="Insgesamt"/>
        <s v="Kraftfahrzeuggewerbe"/>
        <s v="Lebensmittelgewerbe"/>
      </sharedItems>
    </cacheField>
    <cacheField name="[UKL A B1].[Gewerk].[Gewerk]" caption="Gewerk" numFmtId="0" hierarchy="6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2" memberValueDatatype="130" unbalanced="0">
      <fieldsUsage count="2">
        <fieldUsage x="-1"/>
        <fieldUsage x="3"/>
      </fieldsUsage>
    </cacheHierarchy>
    <cacheHierarchy uniqueName="[UKL A B1].[Gewerk]" caption="Gewerk" attribute="1" defaultMemberUniqueName="[UKL A B1].[Gewerk].[All]" allUniqueName="[UKL A B1].[Gewerk].[All]" dimensionUniqueName="[UKL A B1]" displayFolder="" count="2" memberValueDatatype="130" unbalanced="0">
      <fieldsUsage count="2">
        <fieldUsage x="-1"/>
        <fieldUsage x="4"/>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oneField="1" hidden="1">
      <fieldsUsage count="1">
        <fieldUsage x="2"/>
      </fieldsUsage>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8518517" backgroundQuery="1" createdVersion="8" refreshedVersion="8" minRefreshableVersion="3" recordCount="0" supportSubquery="1" supportAdvancedDrill="1" xr:uid="{2FC256C3-27D6-402A-B76A-43A53B17A9B9}">
  <cacheSource type="external" connectionId="6"/>
  <cacheFields count="4">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Measures].[Summe von Handwerksunternehmen 3]" caption="Summe von Handwerksunternehmen 3" numFmtId="0" hierarchy="92" level="32767"/>
    <cacheField name="[UKL A B1].[Gewerk].[Gewerk]" caption="Gewerk" numFmtId="0" hierarchy="64" level="1">
      <sharedItems count="8">
        <s v="Ausbaugewerbe"/>
        <s v="Bauhauptgewerbe"/>
        <s v="Gesundheitsgewerbe"/>
        <s v="Handwerke für den gewerblichen Bedarf"/>
        <s v="Handwerke für den privaten Bedarf"/>
        <s v="Insgesamt"/>
        <s v="Kraftfahrzeuggewerbe"/>
        <s v="Lebensmittelgewerbe"/>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2" memberValueDatatype="130" unbalanced="0">
      <fieldsUsage count="2">
        <fieldUsage x="-1"/>
        <fieldUsage x="3"/>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oneField="1" hidden="1">
      <fieldsUsage count="1">
        <fieldUsage x="2"/>
      </fieldsUsage>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19791664" backgroundQuery="1" createdVersion="8" refreshedVersion="8" minRefreshableVersion="3" recordCount="0" supportSubquery="1" supportAdvancedDrill="1" xr:uid="{59F1BA42-3903-427F-935B-612F4C44A8D6}">
  <cacheSource type="external" connectionId="6"/>
  <cacheFields count="5">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ruppe].[Gruppe]" caption="Gruppe" numFmtId="0" hierarchy="63" level="1">
      <sharedItems count="8">
        <s v="Ausbaugewerbe"/>
        <s v="Bauhauptgewerbe"/>
        <s v="Gesundheitsgewerbe"/>
        <s v="Handwerke für den gewerblichen Bedarf"/>
        <s v="Handwerke für den privaten Bedarf"/>
        <s v="Insgesamt"/>
        <s v="Kraftfahrzeuggewerbe"/>
        <s v="Lebensmittelgewerbe"/>
      </sharedItems>
    </cacheField>
    <cacheField name="[UKL A B1].[Gewerk].[Gewerk]" caption="Gewerk" numFmtId="0" hierarchy="6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Measures].[Summe von Geringfügig entlohnte Beschäftigte 3]" caption="Summe von Geringfügig entlohnte Beschäftigte 3" numFmtId="0" hierarchy="95"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2" memberValueDatatype="130" unbalanced="0">
      <fieldsUsage count="2">
        <fieldUsage x="-1"/>
        <fieldUsage x="2"/>
      </fieldsUsage>
    </cacheHierarchy>
    <cacheHierarchy uniqueName="[UKL A B1].[Gewerk]" caption="Gewerk" attribute="1" defaultMemberUniqueName="[UKL A B1].[Gewerk].[All]" allUniqueName="[UKL A B1].[Gewerk].[All]" dimensionUniqueName="[UKL A B1]" displayFolder="" count="2" memberValueDatatype="130" unbalanced="0">
      <fieldsUsage count="2">
        <fieldUsage x="-1"/>
        <fieldUsage x="3"/>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oneField="1" hidden="1">
      <fieldsUsage count="1">
        <fieldUsage x="4"/>
      </fieldsUsage>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1180557" backgroundQuery="1" createdVersion="8" refreshedVersion="8" minRefreshableVersion="3" recordCount="0" supportSubquery="1" supportAdvancedDrill="1" xr:uid="{0B224DBE-CF53-485F-B359-8B6DEFA0377A}">
  <cacheSource type="external" connectionId="6"/>
  <cacheFields count="5">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ruppe].[Gruppe]" caption="Gruppe" numFmtId="0" hierarchy="63" level="1">
      <sharedItems count="8">
        <s v="Ausbaugewerbe"/>
        <s v="Bauhauptgewerbe"/>
        <s v="Gesundheitsgewerbe"/>
        <s v="Handwerke für den gewerblichen Bedarf"/>
        <s v="Handwerke für den privaten Bedarf"/>
        <s v="Insgesamt"/>
        <s v="Kraftfahrzeuggewerbe"/>
        <s v="Lebensmittelgewerbe"/>
      </sharedItems>
    </cacheField>
    <cacheField name="[UKL A B1].[Gewerk].[Gewerk]" caption="Gewerk" numFmtId="0" hierarchy="6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Measures].[Summe von Tätige Personen 3]" caption="Summe von Tätige Personen 3" numFmtId="0" hierarchy="9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2" memberValueDatatype="130" unbalanced="0">
      <fieldsUsage count="2">
        <fieldUsage x="-1"/>
        <fieldUsage x="2"/>
      </fieldsUsage>
    </cacheHierarchy>
    <cacheHierarchy uniqueName="[UKL A B1].[Gewerk]" caption="Gewerk" attribute="1" defaultMemberUniqueName="[UKL A B1].[Gewerk].[All]" allUniqueName="[UKL A B1].[Gewerk].[All]" dimensionUniqueName="[UKL A B1]" displayFolder="" count="2" memberValueDatatype="130" unbalanced="0">
      <fieldsUsage count="2">
        <fieldUsage x="-1"/>
        <fieldUsage x="3"/>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oneField="1" hidden="1">
      <fieldsUsage count="1">
        <fieldUsage x="4"/>
      </fieldsUsage>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2569443" backgroundQuery="1" createdVersion="8" refreshedVersion="8" minRefreshableVersion="3" recordCount="0" supportSubquery="1" supportAdvancedDrill="1" xr:uid="{E9DEA1C8-2F50-4336-BDE8-CC34E1260D7F}">
  <cacheSource type="external" connectionId="6"/>
  <cacheFields count="4">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ewerk].[Gewerk]" caption="Gewerk" numFmtId="0" hierarchy="6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Sozialversicherungspflichtig Beschäftigte 3]" caption="Summe von Sozialversicherungspflichtig Beschäftigte 3" numFmtId="0" hierarchy="94"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2" memberValueDatatype="130" unbalanced="0">
      <fieldsUsage count="2">
        <fieldUsage x="-1"/>
        <fieldUsage x="2"/>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oneField="1" hidden="1">
      <fieldsUsage count="1">
        <fieldUsage x="3"/>
      </fieldsUsage>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3958336" backgroundQuery="1" createdVersion="8" refreshedVersion="8" minRefreshableVersion="3" recordCount="0" supportSubquery="1" supportAdvancedDrill="1" xr:uid="{F07ED002-A881-4739-AC6A-2956FCF94A2B}">
  <cacheSource type="external" connectionId="6"/>
  <cacheFields count="5">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ruppe].[Gruppe]" caption="Gruppe" numFmtId="0" hierarchy="63" level="1">
      <sharedItems count="8">
        <s v="Ausbaugewerbe"/>
        <s v="Bauhauptgewerbe"/>
        <s v="Gesundheitsgewerbe"/>
        <s v="Handwerke für den gewerblichen Bedarf"/>
        <s v="Handwerke für den privaten Bedarf"/>
        <s v="Insgesamt"/>
        <s v="Kraftfahrzeuggewerbe"/>
        <s v="Lebensmittelgewerbe"/>
      </sharedItems>
    </cacheField>
    <cacheField name="[UKL A B1].[Gewerk].[Gewerk]" caption="Gewerk" numFmtId="0" hierarchy="6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Measures].[Summe von Umsatz in Tsd. € 3]" caption="Summe von Umsatz in Tsd. € 3" numFmtId="0" hierarchy="9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2" memberValueDatatype="130" unbalanced="0">
      <fieldsUsage count="2">
        <fieldUsage x="-1"/>
        <fieldUsage x="2"/>
      </fieldsUsage>
    </cacheHierarchy>
    <cacheHierarchy uniqueName="[UKL A B1].[Gewerk]" caption="Gewerk" attribute="1" defaultMemberUniqueName="[UKL A B1].[Gewerk].[All]" allUniqueName="[UKL A B1].[Gewerk].[All]" dimensionUniqueName="[UKL A B1]" displayFolder="" count="2" memberValueDatatype="130" unbalanced="0">
      <fieldsUsage count="2">
        <fieldUsage x="-1"/>
        <fieldUsage x="3"/>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oneField="1" hidden="1">
      <fieldsUsage count="1">
        <fieldUsage x="4"/>
      </fieldsUsage>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5347222" backgroundQuery="1" createdVersion="8" refreshedVersion="8" minRefreshableVersion="3" recordCount="0" supportSubquery="1" supportAdvancedDrill="1" xr:uid="{007AFB38-BA1B-4D08-AFA3-A193209C05B7}">
  <cacheSource type="external" connectionId="6"/>
  <cacheFields count="4">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ewerk].[Gewerk]" caption="Gewerk" numFmtId="0" hierarchy="6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Geringfügig entlohnte Beschäftigte 3]" caption="Summe von Geringfügig entlohnte Beschäftigte 3" numFmtId="0" hierarchy="95"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2" memberValueDatatype="130" unbalanced="0">
      <fieldsUsage count="2">
        <fieldUsage x="-1"/>
        <fieldUsage x="2"/>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oneField="1" hidden="1">
      <fieldsUsage count="1">
        <fieldUsage x="3"/>
      </fieldsUsage>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6620369" backgroundQuery="1" createdVersion="8" refreshedVersion="8" minRefreshableVersion="3" recordCount="0" supportSubquery="1" supportAdvancedDrill="1" xr:uid="{B94EE800-5C3E-49DB-A598-5DB725143EC5}">
  <cacheSource type="external" connectionId="6"/>
  <cacheFields count="4">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ewerk].[Gewerk]" caption="Gewerk" numFmtId="0" hierarchy="6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Umsatz in Tsd. € 3]" caption="Summe von Umsatz in Tsd. € 3" numFmtId="0" hierarchy="9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2" memberValueDatatype="130" unbalanced="0">
      <fieldsUsage count="2">
        <fieldUsage x="-1"/>
        <fieldUsage x="2"/>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oneField="1" hidden="1">
      <fieldsUsage count="1">
        <fieldUsage x="3"/>
      </fieldsUsage>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7777777" backgroundQuery="1" createdVersion="8" refreshedVersion="8" minRefreshableVersion="3" recordCount="0" supportSubquery="1" supportAdvancedDrill="1" xr:uid="{34071CD7-B50C-4A51-8C76-1E23F401CE27}">
  <cacheSource type="external" connectionId="6"/>
  <cacheFields count="4">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ewerk].[Gewerk]" caption="Gewerk" numFmtId="0" hierarchy="6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Tätige Personen 3]" caption="Summe von Tätige Personen 3" numFmtId="0" hierarchy="9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2" memberValueDatatype="130" unbalanced="0">
      <fieldsUsage count="2">
        <fieldUsage x="-1"/>
        <fieldUsage x="2"/>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oneField="1" hidden="1">
      <fieldsUsage count="1">
        <fieldUsage x="3"/>
      </fieldsUsage>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29166663" backgroundQuery="1" createdVersion="8" refreshedVersion="8" minRefreshableVersion="3" recordCount="0" supportSubquery="1" supportAdvancedDrill="1" xr:uid="{C18A1AFB-5CDB-4F6E-85ED-842F3ABB588C}">
  <cacheSource type="external" connectionId="6"/>
  <cacheFields count="5">
    <cacheField name="[UKL A B1].[Anlage].[Anlage]" caption="Anlage" numFmtId="0" hierarchy="61" level="1">
      <sharedItems count="3">
        <s v="A"/>
        <s v="A+B1"/>
        <s v="B1"/>
      </sharedItems>
    </cacheField>
    <cacheField name="[UKL A B1].[UKL].[UKL]" caption="UKL" numFmtId="0" hierarchy="65" level="1">
      <sharedItems count="7">
        <s v="125 000 bis unter 250 000 EUR"/>
        <s v="250 000 bis unter 500 000 EUR"/>
        <s v="5 Mill. EUR und mehr"/>
        <s v="50 000 bis unter 125 000 EUR"/>
        <s v="500 000 bis unter 5 Mill. EUR"/>
        <s v="Insgesamt"/>
        <s v="unter 50 000 EUR"/>
      </sharedItems>
    </cacheField>
    <cacheField name="[UKL A B1].[Gruppe].[Gruppe]" caption="Gruppe" numFmtId="0" hierarchy="63" level="1">
      <sharedItems count="8">
        <s v="Ausbaugewerbe"/>
        <s v="Bauhauptgewerbe"/>
        <s v="Gesundheitsgewerbe"/>
        <s v="Handwerke für den gewerblichen Bedarf"/>
        <s v="Handwerke für den privaten Bedarf"/>
        <s v="Insgesamt"/>
        <s v="Kraftfahrzeuggewerbe"/>
        <s v="Lebensmittelgewerbe"/>
      </sharedItems>
    </cacheField>
    <cacheField name="[UKL A B1].[Gewerk].[Gewerk]" caption="Gewerk" numFmtId="0" hierarchy="6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Measures].[Summe von Sozialversicherungspflichtig Beschäftigte 3]" caption="Summe von Sozialversicherungspflichtig Beschäftigte 3" numFmtId="0" hierarchy="94"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2" memberValueDatatype="130" unbalanced="0">
      <fieldsUsage count="2">
        <fieldUsage x="-1"/>
        <fieldUsage x="0"/>
      </fieldsUsage>
    </cacheHierarchy>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2" memberValueDatatype="130" unbalanced="0">
      <fieldsUsage count="2">
        <fieldUsage x="-1"/>
        <fieldUsage x="2"/>
      </fieldsUsage>
    </cacheHierarchy>
    <cacheHierarchy uniqueName="[UKL A B1].[Gewerk]" caption="Gewerk" attribute="1" defaultMemberUniqueName="[UKL A B1].[Gewerk].[All]" allUniqueName="[UKL A B1].[Gewerk].[All]" dimensionUniqueName="[UKL A B1]" displayFolder="" count="2" memberValueDatatype="130" unbalanced="0">
      <fieldsUsage count="2">
        <fieldUsage x="-1"/>
        <fieldUsage x="3"/>
      </fieldsUsage>
    </cacheHierarchy>
    <cacheHierarchy uniqueName="[UKL A B1].[UKL]" caption="UKL" attribute="1" defaultMemberUniqueName="[UKL A B1].[UKL].[All]" allUniqueName="[UKL A B1].[UKL].[All]" dimensionUniqueName="[UKL A B1]" displayFolder="" count="2" memberValueDatatype="130" unbalanced="0">
      <fieldsUsage count="2">
        <fieldUsage x="-1"/>
        <fieldUsage x="1"/>
      </fieldsUsage>
    </cacheHierarchy>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oneField="1" hidden="1">
      <fieldsUsage count="1">
        <fieldUsage x="4"/>
      </fieldsUsage>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0555556" backgroundQuery="1" createdVersion="8" refreshedVersion="8" minRefreshableVersion="3" recordCount="0" supportSubquery="1" supportAdvancedDrill="1" xr:uid="{F42A397F-D500-4069-970A-BACA4972A21D}">
  <cacheSource type="external" connectionId="6"/>
  <cacheFields count="5">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KL A B1].[Gruppe].[Gruppe]" caption="Gruppe" numFmtId="0" hierarchy="3"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Tätige Personen 2]" caption="Summe von Tätige Personen 2" numFmtId="0" hierarchy="88"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2" memberValueDatatype="130" unbalanced="0">
      <fieldsUsage count="2">
        <fieldUsage x="-1"/>
        <fieldUsage x="3"/>
      </fieldsUsage>
    </cacheHierarchy>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oneField="1" hidden="1">
      <fieldsUsage count="1">
        <fieldUsage x="4"/>
      </fieldsUsage>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2060188" backgroundQuery="1" createdVersion="8" refreshedVersion="8" minRefreshableVersion="3" recordCount="0" supportSubquery="1" supportAdvancedDrill="1" xr:uid="{A75E053E-FE99-4C09-9C7C-7F07B2B58CEA}">
  <cacheSource type="external" connectionId="6"/>
  <cacheFields count="4">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Measures].[Summe von Handwerksunternehmen 2]" caption="Summe von Handwerksunternehmen 2" numFmtId="0" hierarchy="87" level="32767"/>
    <cacheField name="[BKL A B1].[Gewerk].[Gewerk]" caption="Gewerk" numFmtId="0" hierarchy="4" level="1">
      <sharedItems count="8">
        <s v="Ausbaugewerbe"/>
        <s v="Bauhauptgewerbe"/>
        <s v="Gesundheitsgewerbe"/>
        <s v="Handwerke für den gewerblichen Bedarf"/>
        <s v="Handwerke für den privaten Bedarf"/>
        <s v="Insgesamt"/>
        <s v="Kraftfahrzeuggewerbe"/>
        <s v="Lebensmittelgewerbe"/>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3"/>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oneField="1" hidden="1">
      <fieldsUsage count="1">
        <fieldUsage x="2"/>
      </fieldsUsage>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3333335" backgroundQuery="1" createdVersion="8" refreshedVersion="8" minRefreshableVersion="3" recordCount="0" supportSubquery="1" supportAdvancedDrill="1" xr:uid="{96CA836E-9AF1-4307-A7E9-524F282D5EE5}">
  <cacheSource type="external" connectionId="6"/>
  <cacheFields count="4">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Umsatz in Tsd. € 2]" caption="Summe von Umsatz in Tsd. € 2" numFmtId="0" hierarchy="91"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oneField="1" hidden="1">
      <fieldsUsage count="1">
        <fieldUsage x="3"/>
      </fieldsUsage>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4606482" backgroundQuery="1" createdVersion="8" refreshedVersion="8" minRefreshableVersion="3" recordCount="0" supportSubquery="1" supportAdvancedDrill="1" xr:uid="{9898D3A4-457D-4468-9D45-D105B08EAB65}">
  <cacheSource type="external" connectionId="6"/>
  <cacheFields count="4">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Tätige Personen 2]" caption="Summe von Tätige Personen 2" numFmtId="0" hierarchy="88"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oneField="1" hidden="1">
      <fieldsUsage count="1">
        <fieldUsage x="3"/>
      </fieldsUsage>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5995368" backgroundQuery="1" createdVersion="8" refreshedVersion="8" minRefreshableVersion="3" recordCount="0" supportSubquery="1" supportAdvancedDrill="1" xr:uid="{7CE9A3F2-5972-4C2D-ABB3-55F1101808F3}">
  <cacheSource type="external" connectionId="6"/>
  <cacheFields count="4">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Geringfügig entlohnte Beschäftigte 2]" caption="Summe von Geringfügig entlohnte Beschäftigte 2" numFmtId="0" hierarchy="90"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oneField="1" hidden="1">
      <fieldsUsage count="1">
        <fieldUsage x="3"/>
      </fieldsUsage>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7268522" backgroundQuery="1" createdVersion="8" refreshedVersion="8" minRefreshableVersion="3" recordCount="0" supportSubquery="1" supportAdvancedDrill="1" xr:uid="{334F2989-6F36-4B37-9AE7-1BA662ABC7A2}">
  <cacheSource type="external" connectionId="6"/>
  <cacheFields count="4">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Sozialversicherungspflichtig Beschäftigte 2]" caption="Summe von Sozialversicherungspflichtig Beschäftigte 2" numFmtId="0" hierarchy="89"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oneField="1" hidden="1">
      <fieldsUsage count="1">
        <fieldUsage x="3"/>
      </fieldsUsage>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38541669" backgroundQuery="1" createdVersion="8" refreshedVersion="8" minRefreshableVersion="3" recordCount="0" supportSubquery="1" supportAdvancedDrill="1" xr:uid="{E5918B79-81CA-45EB-B4A4-E4A7EF2A6F32}">
  <cacheSource type="external" connectionId="6"/>
  <cacheFields count="5">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KL A B1].[Gruppe].[Gruppe]" caption="Gruppe" numFmtId="0" hierarchy="3"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Umsatz in Tsd. € 2]" caption="Summe von Umsatz in Tsd. € 2" numFmtId="0" hierarchy="91"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2" memberValueDatatype="130" unbalanced="0">
      <fieldsUsage count="2">
        <fieldUsage x="-1"/>
        <fieldUsage x="3"/>
      </fieldsUsage>
    </cacheHierarchy>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oneField="1" hidden="1">
      <fieldsUsage count="1">
        <fieldUsage x="4"/>
      </fieldsUsage>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0162039" backgroundQuery="1" createdVersion="8" refreshedVersion="8" minRefreshableVersion="3" recordCount="0" supportSubquery="1" supportAdvancedDrill="1" xr:uid="{47D084E6-5659-4F58-A097-B1B97EC4CF74}">
  <cacheSource type="external" connectionId="6"/>
  <cacheFields count="5">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KL A B1].[Gruppe].[Gruppe]" caption="Gruppe" numFmtId="0" hierarchy="3"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Geringfügig entlohnte Beschäftigte 2]" caption="Summe von Geringfügig entlohnte Beschäftigte 2" numFmtId="0" hierarchy="90"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2" memberValueDatatype="130" unbalanced="0">
      <fieldsUsage count="2">
        <fieldUsage x="-1"/>
        <fieldUsage x="3"/>
      </fieldsUsage>
    </cacheHierarchy>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oneField="1" hidden="1">
      <fieldsUsage count="1">
        <fieldUsage x="4"/>
      </fieldsUsage>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1550925" backgroundQuery="1" createdVersion="8" refreshedVersion="8" minRefreshableVersion="3" recordCount="0" supportSubquery="1" supportAdvancedDrill="1" xr:uid="{D0DFAB4E-8E85-4E1D-ADC4-D91531C08159}">
  <cacheSource type="external" connectionId="6"/>
  <cacheFields count="5">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Measures].[Summe von Handwerksunternehmen 2]" caption="Summe von Handwerksunternehmen 2" numFmtId="0" hierarchy="87" level="32767"/>
    <cacheField name="[BKL A B1].[Gewerk].[Gewerk]" caption="Gewerk" numFmtId="0" hierarchy="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KL A B1].[Gruppe].[Gruppe]" caption="Gruppe" numFmtId="0" hierarchy="3" level="1">
      <sharedItems count="8">
        <s v="Ausbaugewerbe"/>
        <s v="Bauhauptgewerbe"/>
        <s v="Gesundheitsgewerbe"/>
        <s v="Handwerke für den gewerblichen Bedarf"/>
        <s v="Handwerke für den privaten Bedarf"/>
        <s v="Insgesamt"/>
        <s v="Kraftfahrzeuggewerbe"/>
        <s v="Lebensmittelgewerbe"/>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2" memberValueDatatype="130" unbalanced="0">
      <fieldsUsage count="2">
        <fieldUsage x="-1"/>
        <fieldUsage x="4"/>
      </fieldsUsage>
    </cacheHierarchy>
    <cacheHierarchy uniqueName="[BKL A B1].[Gewerk]" caption="Gewerk" attribute="1" defaultMemberUniqueName="[BKL A B1].[Gewerk].[All]" allUniqueName="[BKL A B1].[Gewerk].[All]" dimensionUniqueName="[BKL A B1]" displayFolder="" count="2" memberValueDatatype="130" unbalanced="0">
      <fieldsUsage count="2">
        <fieldUsage x="-1"/>
        <fieldUsage x="3"/>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oneField="1" hidden="1">
      <fieldsUsage count="1">
        <fieldUsage x="2"/>
      </fieldsUsage>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3055557" backgroundQuery="1" createdVersion="8" refreshedVersion="8" minRefreshableVersion="3" recordCount="0" supportSubquery="1" supportAdvancedDrill="1" xr:uid="{1CCE3B76-CED4-478C-B53D-6C4CBBC17F48}">
  <cacheSource type="external" connectionId="6"/>
  <cacheFields count="5">
    <cacheField name="[BKL A B1].[Anlage].[Anlage]" caption="Anlage" numFmtId="0" hierarchy="1" level="1">
      <sharedItems count="3">
        <s v="A"/>
        <s v="A + B1"/>
        <s v="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unt="104">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Ausbaugewerbe"/>
        <s v="  Brunnenbauer"/>
        <s v="  Dachdecker"/>
        <s v="  Gerüstbauer"/>
        <s v="  Holz- und Bautenschützer"/>
        <s v="  Maurer und Betonbauer"/>
        <s v="  Straßenbauer"/>
        <s v="  Wärme-, Kälte- und Schallschutzisolierer"/>
        <s v="  Werkstein- und Terrazzohersteller"/>
        <s v="  Zimmerer"/>
        <s v="Bauhauptgewerbe"/>
        <s v="  Augenoptiker"/>
        <s v="  Hörakustiker"/>
        <s v="  Orthopädieschuhmacher"/>
        <s v="  Orthopädietechniker"/>
        <s v="  Zahntechniker"/>
        <s v="Gesundheitsgewerbe"/>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Handwerke für den gewerblichen Bedarf"/>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Handwerke für den privaten Bedarf"/>
        <s v="Insgesamt"/>
        <s v="  Karosserie- und Fahrzeugbauer"/>
        <s v="  Kraftfahrzeugtechniker"/>
        <s v="  Mechaniker für Reifen- und Vulkanisationstechnik"/>
        <s v="  Zweiradmechaniker"/>
        <s v="Kraftfahrzeuggewerbe"/>
        <s v="  Bäcker"/>
        <s v="  Brauer und Mälzer"/>
        <s v="  Fleischer"/>
        <s v="  Konditoren"/>
        <s v="  Müller"/>
        <s v="  Weinküfer"/>
        <s v="Lebensmittelgewerbe"/>
      </sharedItems>
    </cacheField>
    <cacheField name="[BKL A B1].[Gruppe].[Gruppe]" caption="Gruppe" numFmtId="0" hierarchy="3"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Sozialversicherungspflichtig Beschäftigte 2]" caption="Summe von Sozialversicherungspflichtig Beschäftigte 2" numFmtId="0" hierarchy="89"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2" memberValueDatatype="130" unbalanced="0">
      <fieldsUsage count="2">
        <fieldUsage x="-1"/>
        <fieldUsage x="3"/>
      </fieldsUsage>
    </cacheHierarchy>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oneField="1" hidden="1">
      <fieldsUsage count="1">
        <fieldUsage x="4"/>
      </fieldsUsage>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4444442" backgroundQuery="1" createdVersion="8" refreshedVersion="8" minRefreshableVersion="3" recordCount="0" supportSubquery="1" supportAdvancedDrill="1" xr:uid="{8E1F6D58-9F00-4C07-B89A-57A1BE418148}">
  <cacheSource type="external" connectionId="6"/>
  <cacheFields count="3">
    <cacheField name="[Gewerke A B1].[Gewerk].[Gewerk]" caption="Gewerk" numFmtId="0" hierarchy="35" level="1">
      <sharedItems count="8">
        <s v="Ausbaugewerbe"/>
        <s v="Bauhauptgewerbe"/>
        <s v="Gesundheitsgewerbe"/>
        <s v="Handwerke für den gewerblichen Bedarf"/>
        <s v="Handwerke für den privaten Bedarf"/>
        <s v="Insgesamt"/>
        <s v="Kraftfahrzeuggewerbe"/>
        <s v="Lebensmittelgewerbe"/>
      </sharedItems>
    </cacheField>
    <cacheField name="[Gewerke A B1].[Anlage].[Anlage]" caption="Anlage" numFmtId="0" hierarchy="32" level="1">
      <sharedItems count="3">
        <s v="A"/>
        <s v="A+B1"/>
        <s v="B1"/>
      </sharedItems>
    </cacheField>
    <cacheField name="[Measures].[Summe von Sozialversicherungspflichtig Beschäftigte]" caption="Summe von Sozialversicherungspflichtig Beschäftigte" numFmtId="0" hierarchy="84"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oneField="1" hidden="1">
      <fieldsUsage count="1">
        <fieldUsage x="2"/>
      </fieldsUsage>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6064813" backgroundQuery="1" createdVersion="8" refreshedVersion="8" minRefreshableVersion="3" recordCount="0" supportSubquery="1" supportAdvancedDrill="1" xr:uid="{9612F008-8A36-43C2-A0F9-A490D1753E07}">
  <cacheSource type="external" connectionId="6"/>
  <cacheFields count="3">
    <cacheField name="[Gewerke A B1].[Gewerk].[Gewerk]" caption="Gewerk" numFmtId="0" hierarchy="35" level="1">
      <sharedItems count="8">
        <s v="Ausbaugewerbe"/>
        <s v="Bauhauptgewerbe"/>
        <s v="Gesundheitsgewerbe"/>
        <s v="Handwerke für den gewerblichen Bedarf"/>
        <s v="Handwerke für den privaten Bedarf"/>
        <s v="Insgesamt"/>
        <s v="Kraftfahrzeuggewerbe"/>
        <s v="Lebensmittelgewerbe"/>
      </sharedItems>
    </cacheField>
    <cacheField name="[Gewerke A B1].[Anlage].[Anlage]" caption="Anlage" numFmtId="0" hierarchy="32" level="1">
      <sharedItems count="3">
        <s v="A"/>
        <s v="A+B1"/>
        <s v="B1"/>
      </sharedItems>
    </cacheField>
    <cacheField name="[Measures].[Summe von Geringfügig entlohnte Beschäftigte]" caption="Summe von Geringfügig entlohnte Beschäftigte" numFmtId="0" hierarchy="85"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oneField="1" hidden="1">
      <fieldsUsage count="1">
        <fieldUsage x="2"/>
      </fieldsUsage>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7916668" backgroundQuery="1" createdVersion="8" refreshedVersion="8" minRefreshableVersion="3" recordCount="0" supportSubquery="1" supportAdvancedDrill="1" xr:uid="{B691B9DF-D00E-4135-AA01-FAE16DF42391}">
  <cacheSource type="external" connectionId="6"/>
  <cacheFields count="4">
    <cacheField name="[Gewerke A B1].[Gewerk].[Gewerk]" caption="Gewerk" numFmtId="0" hierarchy="35" level="1">
      <sharedItems count="97">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  Brunnenbauer"/>
        <s v="  Dachdecker"/>
        <s v="  Gerüstbauer"/>
        <s v="  Holz und Bautenschützer"/>
        <s v="  Maurer und Betonbauer"/>
        <s v="  Straßenbauer"/>
        <s v="  Wärme, Kälte und Schallschutzisolierer"/>
        <s v="  Werkstein und Terrazzohersteller"/>
        <s v="  Zimmerer"/>
        <s v="  Augenoptiker"/>
        <s v="  Hörakustiker"/>
        <s v="  Orthopädieschuhmacher"/>
        <s v="  Orthopädietechniker"/>
        <s v="  Zahntechniker"/>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Insgesamt"/>
        <s v="  Karosserie und Fahrzeugbauer"/>
        <s v="  Kraftfahrzeugtechniker"/>
        <s v="  Mechaniker für Reifen und Vulkanisationstechnik"/>
        <s v="  Zweiradmechaniker"/>
        <s v="  Bäcker"/>
        <s v="  Brauer und Mälzer"/>
        <s v="  Fleischer"/>
        <s v="  Konditoren"/>
        <s v="  Müller"/>
        <s v="  Weinküfer"/>
      </sharedItems>
    </cacheField>
    <cacheField name="[Gewerke A B1].[Anlage].[Anlage]" caption="Anlage" numFmtId="0" hierarchy="32" level="1">
      <sharedItems count="3">
        <s v="A"/>
        <s v="A+B1"/>
        <s v="B1"/>
      </sharedItems>
    </cacheField>
    <cacheField name="[Gewerke A B1].[Gruppe].[Gruppe]" caption="Gruppe" numFmtId="0" hierarchy="3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Geringfügig entlohnte Beschäftigte]" caption="Summe von Geringfügig entlohnte Beschäftigte" numFmtId="0" hierarchy="85"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2" memberValueDatatype="130" unbalanced="0">
      <fieldsUsage count="2">
        <fieldUsage x="-1"/>
        <fieldUsage x="2"/>
      </fieldsUsage>
    </cacheHierarchy>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oneField="1" hidden="1">
      <fieldsUsage count="1">
        <fieldUsage x="3"/>
      </fieldsUsage>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49884261" backgroundQuery="1" createdVersion="8" refreshedVersion="8" minRefreshableVersion="3" recordCount="0" supportSubquery="1" supportAdvancedDrill="1" xr:uid="{74593C88-7352-4C0E-AC67-0AFDF41CEE69}">
  <cacheSource type="external" connectionId="6"/>
  <cacheFields count="4">
    <cacheField name="[Gewerke A B1].[Gewerk].[Gewerk]" caption="Gewerk" numFmtId="0" hierarchy="35" level="1">
      <sharedItems count="97">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  Brunnenbauer"/>
        <s v="  Dachdecker"/>
        <s v="  Gerüstbauer"/>
        <s v="  Holz und Bautenschützer"/>
        <s v="  Maurer und Betonbauer"/>
        <s v="  Straßenbauer"/>
        <s v="  Wärme, Kälte und Schallschutzisolierer"/>
        <s v="  Werkstein und Terrazzohersteller"/>
        <s v="  Zimmerer"/>
        <s v="  Augenoptiker"/>
        <s v="  Hörakustiker"/>
        <s v="  Orthopädieschuhmacher"/>
        <s v="  Orthopädietechniker"/>
        <s v="  Zahntechniker"/>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Insgesamt"/>
        <s v="  Karosserie und Fahrzeugbauer"/>
        <s v="  Kraftfahrzeugtechniker"/>
        <s v="  Mechaniker für Reifen und Vulkanisationstechnik"/>
        <s v="  Zweiradmechaniker"/>
        <s v="  Bäcker"/>
        <s v="  Brauer und Mälzer"/>
        <s v="  Fleischer"/>
        <s v="  Konditoren"/>
        <s v="  Müller"/>
        <s v="  Weinküfer"/>
      </sharedItems>
    </cacheField>
    <cacheField name="[Gewerke A B1].[Anlage].[Anlage]" caption="Anlage" numFmtId="0" hierarchy="32" level="1">
      <sharedItems count="3">
        <s v="A"/>
        <s v="A+B1"/>
        <s v="B1"/>
      </sharedItems>
    </cacheField>
    <cacheField name="[Gewerke A B1].[Gruppe].[Gruppe]" caption="Gruppe" numFmtId="0" hierarchy="3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Sozialversicherungspflichtig Beschäftigte]" caption="Summe von Sozialversicherungspflichtig Beschäftigte" numFmtId="0" hierarchy="84"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2" memberValueDatatype="130" unbalanced="0">
      <fieldsUsage count="2">
        <fieldUsage x="-1"/>
        <fieldUsage x="2"/>
      </fieldsUsage>
    </cacheHierarchy>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oneField="1" hidden="1">
      <fieldsUsage count="1">
        <fieldUsage x="3"/>
      </fieldsUsage>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51736109" backgroundQuery="1" createdVersion="8" refreshedVersion="8" minRefreshableVersion="3" recordCount="0" supportSubquery="1" supportAdvancedDrill="1" xr:uid="{91392275-83B8-4B4D-88DE-A2F131641942}">
  <cacheSource type="external" connectionId="6"/>
  <cacheFields count="4">
    <cacheField name="[Gewerke A B1].[Gewerk].[Gewerk]" caption="Gewerk" numFmtId="0" hierarchy="35" level="1">
      <sharedItems count="97">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  Brunnenbauer"/>
        <s v="  Dachdecker"/>
        <s v="  Gerüstbauer"/>
        <s v="  Holz und Bautenschützer"/>
        <s v="  Maurer und Betonbauer"/>
        <s v="  Straßenbauer"/>
        <s v="  Wärme, Kälte und Schallschutzisolierer"/>
        <s v="  Werkstein und Terrazzohersteller"/>
        <s v="  Zimmerer"/>
        <s v="  Augenoptiker"/>
        <s v="  Hörakustiker"/>
        <s v="  Orthopädieschuhmacher"/>
        <s v="  Orthopädietechniker"/>
        <s v="  Zahntechniker"/>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Insgesamt"/>
        <s v="  Karosserie und Fahrzeugbauer"/>
        <s v="  Kraftfahrzeugtechniker"/>
        <s v="  Mechaniker für Reifen und Vulkanisationstechnik"/>
        <s v="  Zweiradmechaniker"/>
        <s v="  Bäcker"/>
        <s v="  Brauer und Mälzer"/>
        <s v="  Fleischer"/>
        <s v="  Konditoren"/>
        <s v="  Müller"/>
        <s v="  Weinküfer"/>
      </sharedItems>
    </cacheField>
    <cacheField name="[Gewerke A B1].[Anlage].[Anlage]" caption="Anlage" numFmtId="0" hierarchy="32" level="1">
      <sharedItems count="3">
        <s v="A"/>
        <s v="A+B1"/>
        <s v="B1"/>
      </sharedItems>
    </cacheField>
    <cacheField name="[Gewerke A B1].[Gruppe].[Gruppe]" caption="Gruppe" numFmtId="0" hierarchy="3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Tätige Personen]" caption="Summe von Tätige Personen" numFmtId="0" hierarchy="8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2" memberValueDatatype="130" unbalanced="0">
      <fieldsUsage count="2">
        <fieldUsage x="-1"/>
        <fieldUsage x="2"/>
      </fieldsUsage>
    </cacheHierarchy>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oneField="1" hidden="1">
      <fieldsUsage count="1">
        <fieldUsage x="3"/>
      </fieldsUsage>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53125002" backgroundQuery="1" createdVersion="8" refreshedVersion="8" minRefreshableVersion="3" recordCount="0" supportSubquery="1" supportAdvancedDrill="1" xr:uid="{9A176AA9-5DC6-499F-BABA-3A978E5A46F8}">
  <cacheSource type="external" connectionId="6"/>
  <cacheFields count="3">
    <cacheField name="[Gewerke A B1].[Gewerk].[Gewerk]" caption="Gewerk" numFmtId="0" hierarchy="35" level="1">
      <sharedItems count="8">
        <s v="Ausbaugewerbe"/>
        <s v="Bauhauptgewerbe"/>
        <s v="Gesundheitsgewerbe"/>
        <s v="Handwerke für den gewerblichen Bedarf"/>
        <s v="Handwerke für den privaten Bedarf"/>
        <s v="Insgesamt"/>
        <s v="Kraftfahrzeuggewerbe"/>
        <s v="Lebensmittelgewerbe"/>
      </sharedItems>
    </cacheField>
    <cacheField name="[Gewerke A B1].[Anlage].[Anlage]" caption="Anlage" numFmtId="0" hierarchy="32" level="1">
      <sharedItems count="3">
        <s v="A"/>
        <s v="A+B1"/>
        <s v="B1"/>
      </sharedItems>
    </cacheField>
    <cacheField name="[Measures].[Summe von Umsatz in Tsd. €]" caption="Summe von Umsatz in Tsd. €" numFmtId="0" hierarchy="8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oneField="1" hidden="1">
      <fieldsUsage count="1">
        <fieldUsage x="2"/>
      </fieldsUsage>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54398149" backgroundQuery="1" createdVersion="8" refreshedVersion="8" minRefreshableVersion="3" recordCount="0" supportSubquery="1" supportAdvancedDrill="1" xr:uid="{4701C156-87B2-4654-AB57-CF4654234262}">
  <cacheSource type="external" connectionId="6"/>
  <cacheFields count="3">
    <cacheField name="[Gewerke A B1].[Gewerk].[Gewerk]" caption="Gewerk" numFmtId="0" hierarchy="35" level="1">
      <sharedItems count="8">
        <s v="Ausbaugewerbe"/>
        <s v="Bauhauptgewerbe"/>
        <s v="Gesundheitsgewerbe"/>
        <s v="Handwerke für den gewerblichen Bedarf"/>
        <s v="Handwerke für den privaten Bedarf"/>
        <s v="Insgesamt"/>
        <s v="Kraftfahrzeuggewerbe"/>
        <s v="Lebensmittelgewerbe"/>
      </sharedItems>
    </cacheField>
    <cacheField name="[Gewerke A B1].[Anlage].[Anlage]" caption="Anlage" numFmtId="0" hierarchy="32" level="1">
      <sharedItems count="3">
        <s v="A"/>
        <s v="A+B1"/>
        <s v="B1"/>
      </sharedItems>
    </cacheField>
    <cacheField name="[Measures].[Summe von Tätige Personen]" caption="Summe von Tätige Personen" numFmtId="0" hierarchy="83"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oneField="1" hidden="1">
      <fieldsUsage count="1">
        <fieldUsage x="2"/>
      </fieldsUsage>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56481481" backgroundQuery="1" createdVersion="8" refreshedVersion="8" minRefreshableVersion="3" recordCount="0" supportSubquery="1" supportAdvancedDrill="1" xr:uid="{0F5F9718-3BA7-4B75-9A89-584024D46D37}">
  <cacheSource type="external" connectionId="6"/>
  <cacheFields count="4">
    <cacheField name="[Gewerke A B1].[Gewerk].[Gewerk]" caption="Gewerk" numFmtId="0" hierarchy="35" level="1">
      <sharedItems count="97">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  Brunnenbauer"/>
        <s v="  Dachdecker"/>
        <s v="  Gerüstbauer"/>
        <s v="  Holz und Bautenschützer"/>
        <s v="  Maurer und Betonbauer"/>
        <s v="  Straßenbauer"/>
        <s v="  Wärme, Kälte und Schallschutzisolierer"/>
        <s v="  Werkstein und Terrazzohersteller"/>
        <s v="  Zimmerer"/>
        <s v="  Augenoptiker"/>
        <s v="  Hörakustiker"/>
        <s v="  Orthopädieschuhmacher"/>
        <s v="  Orthopädietechniker"/>
        <s v="  Zahntechniker"/>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Insgesamt"/>
        <s v="  Karosserie und Fahrzeugbauer"/>
        <s v="  Kraftfahrzeugtechniker"/>
        <s v="  Mechaniker für Reifen und Vulkanisationstechnik"/>
        <s v="  Zweiradmechaniker"/>
        <s v="  Bäcker"/>
        <s v="  Brauer und Mälzer"/>
        <s v="  Fleischer"/>
        <s v="  Konditoren"/>
        <s v="  Müller"/>
        <s v="  Weinküfer"/>
      </sharedItems>
    </cacheField>
    <cacheField name="[Gewerke A B1].[Anlage].[Anlage]" caption="Anlage" numFmtId="0" hierarchy="32" level="1">
      <sharedItems count="3">
        <s v="A"/>
        <s v="A+B1"/>
        <s v="B1"/>
      </sharedItems>
    </cacheField>
    <cacheField name="[Gewerke A B1].[Gruppe].[Gruppe]" caption="Gruppe" numFmtId="0" hierarchy="34" level="1">
      <sharedItems count="8">
        <s v="Ausbaugewerbe"/>
        <s v="Bauhauptgewerbe"/>
        <s v="Gesundheitsgewerbe"/>
        <s v="Handwerke für den gewerblichen Bedarf"/>
        <s v="Handwerke für den privaten Bedarf"/>
        <s v="Insgesamt"/>
        <s v="Kraftfahrzeuggewerbe"/>
        <s v="Lebensmittelgewerbe"/>
      </sharedItems>
    </cacheField>
    <cacheField name="[Measures].[Summe von Umsatz in Tsd. €]" caption="Summe von Umsatz in Tsd. €" numFmtId="0" hierarchy="86"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1"/>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2" memberValueDatatype="130" unbalanced="0">
      <fieldsUsage count="2">
        <fieldUsage x="-1"/>
        <fieldUsage x="2"/>
      </fieldsUsage>
    </cacheHierarchy>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0"/>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oneField="1" hidden="1">
      <fieldsUsage count="1">
        <fieldUsage x="3"/>
      </fieldsUsage>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57754628" backgroundQuery="1" createdVersion="8" refreshedVersion="8" minRefreshableVersion="3" recordCount="0" supportSubquery="1" supportAdvancedDrill="1" xr:uid="{B9BD610C-942C-4090-9AC1-2A4F537A01A1}">
  <cacheSource type="external" connectionId="6"/>
  <cacheFields count="3">
    <cacheField name="[Measures].[Summe von Handwerksunternehmen]" caption="Summe von Handwerksunternehmen" numFmtId="0" hierarchy="82" level="32767"/>
    <cacheField name="[Gewerke A B1].[Gewerk].[Gewerk]" caption="Gewerk" numFmtId="0" hierarchy="35" level="1">
      <sharedItems count="8">
        <s v="Ausbaugewerbe"/>
        <s v="Bauhauptgewerbe"/>
        <s v="Gesundheitsgewerbe"/>
        <s v="Handwerke für den gewerblichen Bedarf"/>
        <s v="Handwerke für den privaten Bedarf"/>
        <s v="Insgesamt"/>
        <s v="Kraftfahrzeuggewerbe"/>
        <s v="Lebensmittelgewerbe"/>
      </sharedItems>
    </cacheField>
    <cacheField name="[Gewerke A B1].[Anlage].[Anlage]" caption="Anlage" numFmtId="0" hierarchy="32" level="1">
      <sharedItems count="3">
        <s v="A"/>
        <s v="A+B1"/>
        <s v="B1"/>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2"/>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1"/>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oneField="1" hidden="1">
      <fieldsUsage count="1">
        <fieldUsage x="0"/>
      </fieldsUsage>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659374998" backgroundQuery="1" createdVersion="8" refreshedVersion="8" minRefreshableVersion="3" recordCount="0" supportSubquery="1" supportAdvancedDrill="1" xr:uid="{958C48C9-2438-4C50-8541-46D3058FA09B}">
  <cacheSource type="external" connectionId="6"/>
  <cacheFields count="4">
    <cacheField name="[Measures].[Summe von Handwerksunternehmen]" caption="Summe von Handwerksunternehmen" numFmtId="0" hierarchy="82" level="32767"/>
    <cacheField name="[Gewerke A B1].[Gewerk].[Gewerk]" caption="Gewerk" numFmtId="0" hierarchy="35" level="1">
      <sharedItems count="97">
        <s v="  Elektrotechniker"/>
        <s v="  Estrichleger"/>
        <s v="  Fliesen, Platten und Mosaikleger"/>
        <s v="  Glaser"/>
        <s v="  Installateur und Heizungsbauer"/>
        <s v="  Klempner"/>
        <s v="  Maler und Lackierer"/>
        <s v="  Ofen und Luftheizungsbauer"/>
        <s v="  Parkettleger"/>
        <s v="  Raumausstatter"/>
        <s v="  Rollladen und Sonnenschutztechniker"/>
        <s v="  Stuckateure"/>
        <s v="  Tischler"/>
        <s v="  Brunnenbauer"/>
        <s v="  Dachdecker"/>
        <s v="  Gerüstbauer"/>
        <s v="  Holz und Bautenschützer"/>
        <s v="  Maurer und Betonbauer"/>
        <s v="  Straßenbauer"/>
        <s v="  Wärme, Kälte und Schallschutzisolierer"/>
        <s v="  Werkstein und Terrazzohersteller"/>
        <s v="  Zimmerer"/>
        <s v="  Augenoptiker"/>
        <s v="  Hörakustiker"/>
        <s v="  Orthopädieschuhmacher"/>
        <s v="  Orthopädietechniker"/>
        <s v="  Zahntechniker"/>
        <s v="  Behälter und Apparatebauer"/>
        <s v="  Böttcher"/>
        <s v="  Buchbinder"/>
        <s v="  Büchsenmacher"/>
        <s v="  Chirurgiemechaniker"/>
        <s v="  Edelsteinschleifer und graveure"/>
        <s v="  Elektromaschinenbauer"/>
        <s v="  Feinoptiker"/>
        <s v="  Feinwerkmechaniker"/>
        <s v="  Flexografen"/>
        <s v="  Galvaniseure"/>
        <s v="  Gebäudereiniger"/>
        <s v="  Glas und Porzellanmaler"/>
        <s v="  Glasbläser und Glasapparatebauer"/>
        <s v="  Glasveredler"/>
        <s v="  Informationstechniker"/>
        <s v="  Kälteanlagenbauer"/>
        <s v="  Land und Baumaschinenmechatroniker"/>
        <s v="  Metall und Glockengießer"/>
        <s v="  Metallbauer"/>
        <s v="  Metallbildner"/>
        <s v="  Modellbauer"/>
        <s v="  Präzisionswerkzeugmechaniker"/>
        <s v="  Print und Medientechnologen"/>
        <s v="  Schilder und Lichtreklamehersteller"/>
        <s v="  Seiler"/>
        <s v="  Siebdrucker"/>
        <s v="  Bestatter"/>
        <s v="  Bogenmacher"/>
        <s v="  Boots und Schiffbauer"/>
        <s v="  Drechsler (Elfenbeinschn.) und Holzspielzeugmacher"/>
        <s v="  Fotografen"/>
        <s v="  Friseure"/>
        <s v="  Geigenbauer"/>
        <s v="  Gold und Silberschmiede"/>
        <s v="  Graveure"/>
        <s v="  Handzuginstrumentenmacher"/>
        <s v="  Holzbildhauer"/>
        <s v="  Holzblasinstrumentenmacher"/>
        <s v="  Keramiker"/>
        <s v="  Klavier und Cembalobauer"/>
        <s v="  Korb und Flechtwerkgestalter"/>
        <s v="  Kosmetiker"/>
        <s v="  Kürschner"/>
        <s v="  Maßschneider"/>
        <s v="  Metallblasinstrumentenmacher"/>
        <s v="  Modisten"/>
        <s v="  Orgel und Harmoniumbauer"/>
        <s v="  Sattler und Feintäschner"/>
        <s v="  Schornsteinfeger"/>
        <s v="  Schuhmacher"/>
        <s v="  Segelmacher"/>
        <s v="  Steinmetzen und Steinbildhauer"/>
        <s v="  Textilgestalter"/>
        <s v="  Textilreiniger"/>
        <s v="  Uhrmacher"/>
        <s v="  Vergolder"/>
        <s v="  Wachszieher"/>
        <s v="  Zupfinstrumentenmacher"/>
        <s v="Insgesamt"/>
        <s v="  Karosserie und Fahrzeugbauer"/>
        <s v="  Kraftfahrzeugtechniker"/>
        <s v="  Mechaniker für Reifen und Vulkanisationstechnik"/>
        <s v="  Zweiradmechaniker"/>
        <s v="  Bäcker"/>
        <s v="  Brauer und Mälzer"/>
        <s v="  Fleischer"/>
        <s v="  Konditoren"/>
        <s v="  Müller"/>
        <s v="  Weinküfer"/>
      </sharedItems>
    </cacheField>
    <cacheField name="[Gewerke A B1].[Anlage].[Anlage]" caption="Anlage" numFmtId="0" hierarchy="32" level="1">
      <sharedItems count="3">
        <s v="A"/>
        <s v="A+B1"/>
        <s v="B1"/>
      </sharedItems>
    </cacheField>
    <cacheField name="[Gewerke A B1].[Gruppe].[Gruppe]" caption="Gruppe" numFmtId="0" hierarchy="34" level="1">
      <sharedItems count="8">
        <s v="Ausbaugewerbe"/>
        <s v="Bauhauptgewerbe"/>
        <s v="Gesundheitsgewerbe"/>
        <s v="Handwerke für den gewerblichen Bedarf"/>
        <s v="Handwerke für den privaten Bedarf"/>
        <s v="Insgesamt"/>
        <s v="Kraftfahrzeuggewerbe"/>
        <s v="Lebensmittelgewerbe"/>
      </sharedItems>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0"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2" memberValueDatatype="130" unbalanced="0">
      <fieldsUsage count="2">
        <fieldUsage x="-1"/>
        <fieldUsage x="2"/>
      </fieldsUsage>
    </cacheHierarchy>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2" memberValueDatatype="130" unbalanced="0">
      <fieldsUsage count="2">
        <fieldUsage x="-1"/>
        <fieldUsage x="3"/>
      </fieldsUsage>
    </cacheHierarchy>
    <cacheHierarchy uniqueName="[Gewerke A B1].[Gewerk]" caption="Gewerk" attribute="1" defaultMemberUniqueName="[Gewerke A B1].[Gewerk].[All]" allUniqueName="[Gewerke A B1].[Gewerk].[All]" dimensionUniqueName="[Gewerke A B1]" displayFolder="" count="2" memberValueDatatype="130" unbalanced="0">
      <fieldsUsage count="2">
        <fieldUsage x="-1"/>
        <fieldUsage x="1"/>
      </fieldsUsage>
    </cacheHierarchy>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oneField="1" hidden="1">
      <fieldsUsage count="1">
        <fieldUsage x="0"/>
      </fieldsUsage>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8515972224" backgroundQuery="1" createdVersion="8" refreshedVersion="8" minRefreshableVersion="3" recordCount="0" supportSubquery="1" supportAdvancedDrill="1" xr:uid="{E1FB047F-8249-4254-86D9-AD2871E3EE00}">
  <cacheSource type="external" connectionId="6"/>
  <cacheFields count="4">
    <cacheField name="[BKL A B1].[Anlage].[Anlage]" caption="Anlage" numFmtId="0" hierarchy="1" level="1">
      <sharedItems count="1">
        <s v="A + 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Measures].[Summe von Handwerksunternehmen 2]" caption="Summe von Handwerksunternehmen 2" numFmtId="0" hierarchy="87" level="32767"/>
    <cacheField name="[BKL A B1].[Gewerk].[Gewerk]" caption="Gewerk" numFmtId="0" hierarchy="4" level="1">
      <sharedItems containsSemiMixedTypes="0" containsNonDate="0" containsString="0"/>
    </cacheField>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3"/>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oneField="1" hidden="1">
      <fieldsUsage count="1">
        <fieldUsage x="2"/>
      </fieldsUsage>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8516550924" backgroundQuery="1" createdVersion="8" refreshedVersion="8" minRefreshableVersion="3" recordCount="0" supportSubquery="1" supportAdvancedDrill="1" xr:uid="{511B4589-1F29-4AA9-8EAE-B1404DA0BE6C}">
  <cacheSource type="external" connectionId="6"/>
  <cacheFields count="4">
    <cacheField name="[BKL A B1].[Anlage].[Anlage]" caption="Anlage" numFmtId="0" hierarchy="1" level="1">
      <sharedItems count="1">
        <s v="A + 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ntainsSemiMixedTypes="0" containsNonDate="0" containsString="0"/>
    </cacheField>
    <cacheField name="[Measures].[Summe von Tätige Personen 2]" caption="Summe von Tätige Personen 2" numFmtId="0" hierarchy="88"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oneField="1" hidden="1">
      <fieldsUsage count="1">
        <fieldUsage x="3"/>
      </fieldsUsage>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8517013886" backgroundQuery="1" createdVersion="8" refreshedVersion="8" minRefreshableVersion="3" recordCount="0" supportSubquery="1" supportAdvancedDrill="1" xr:uid="{B2B5ACAF-0A29-4411-AEA8-5115163EF69F}">
  <cacheSource type="external" connectionId="6"/>
  <cacheFields count="4">
    <cacheField name="[BKL A B1].[Anlage].[Anlage]" caption="Anlage" numFmtId="0" hierarchy="1" level="1">
      <sharedItems count="1">
        <s v="A + B1"/>
      </sharedItems>
    </cacheField>
    <cacheField name="[BKL A B1].[BKL].[BKL]" caption="BKL" numFmtId="0" hierarchy="5" level="1">
      <sharedItems count="6">
        <s v="10 - 19 tätige Personen"/>
        <s v="20 - 49 tätige Personen"/>
        <s v="5 - 9 tätige Personen"/>
        <s v="50 und mehr tätige Personen"/>
        <s v="Insgesamt"/>
        <s v="unter 5 tätige Personen"/>
      </sharedItems>
    </cacheField>
    <cacheField name="[BKL A B1].[Gewerk].[Gewerk]" caption="Gewerk" numFmtId="0" hierarchy="4" level="1">
      <sharedItems containsSemiMixedTypes="0" containsNonDate="0" containsString="0"/>
    </cacheField>
    <cacheField name="[Measures].[Summe von Umsatz in Tsd. € 2]" caption="Summe von Umsatz in Tsd. € 2" numFmtId="0" hierarchy="91" level="32767"/>
  </cacheFields>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2" memberValueDatatype="130" unbalanced="0">
      <fieldsUsage count="2">
        <fieldUsage x="-1"/>
        <fieldUsage x="0"/>
      </fieldsUsage>
    </cacheHierarchy>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fieldsUsage count="2">
        <fieldUsage x="-1"/>
        <fieldUsage x="2"/>
      </fieldsUsage>
    </cacheHierarchy>
    <cacheHierarchy uniqueName="[BKL A B1].[BKL]" caption="BKL" attribute="1" defaultMemberUniqueName="[BKL A B1].[BKL].[All]" allUniqueName="[BKL A B1].[BKL].[All]" dimensionUniqueName="[BKL A B1]" displayFolder="" count="2" memberValueDatatype="130" unbalanced="0">
      <fieldsUsage count="2">
        <fieldUsage x="-1"/>
        <fieldUsage x="1"/>
      </fieldsUsage>
    </cacheHierarchy>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oneField="1" hidden="1">
      <fieldsUsage count="1">
        <fieldUsage x="3"/>
      </fieldsUsage>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dimensions count="6">
    <dimension name="BKL A B1" uniqueName="[BKL A B1]" caption="BKL A B1"/>
    <dimension name="BL A B1" uniqueName="[BL A B1]" caption="BL A B1"/>
    <dimension name="Gewerke A B1" uniqueName="[Gewerke A B1]" caption="Gewerke A B1"/>
    <dimension measure="1" name="Measures" uniqueName="[Measures]" caption="Measures"/>
    <dimension name="Rechtsform A B1" uniqueName="[Rechtsform A B1]" caption="Rechtsform A B1"/>
    <dimension name="UKL A B1" uniqueName="[UKL A B1]" caption="UKL A B1"/>
  </dimensions>
  <measureGroups count="5">
    <measureGroup name="BKL A B1" caption="BKL A B1"/>
    <measureGroup name="BL A B1" caption="BL A B1"/>
    <measureGroup name="Gewerke A B1" caption="Gewerke A B1"/>
    <measureGroup name="Rechtsform A B1" caption="Rechtsform A B1"/>
    <measureGroup name="UKL A B1" caption="UKL A B1"/>
  </measureGroups>
  <maps count="5">
    <map measureGroup="0" dimension="0"/>
    <map measureGroup="1" dimension="1"/>
    <map measureGroup="2" dimension="2"/>
    <map measureGroup="3" dimension="4"/>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Kaule, Katja" refreshedDate="46150.651567939814" backgroundQuery="1" createdVersion="3" refreshedVersion="8" minRefreshableVersion="3" recordCount="0" supportSubquery="1" supportAdvancedDrill="1" xr:uid="{A9F06317-9A89-40E5-AC42-37443F4A1922}">
  <cacheSource type="external" connectionId="6">
    <extLst>
      <ext xmlns:x14="http://schemas.microsoft.com/office/spreadsheetml/2009/9/main" uri="{F057638F-6D5F-4e77-A914-E7F072B9BCA8}">
        <x14:sourceConnection name="ThisWorkbookDataModel"/>
      </ext>
    </extLst>
  </cacheSource>
  <cacheFields count="0"/>
  <cacheHierarchies count="110">
    <cacheHierarchy uniqueName="[BKL A B1].[Jahr]" caption="Jahr" attribute="1" defaultMemberUniqueName="[BKL A B1].[Jahr].[All]" allUniqueName="[BKL A B1].[Jahr].[All]" dimensionUniqueName="[BKL A B1]" displayFolder="" count="0" memberValueDatatype="20" unbalanced="0"/>
    <cacheHierarchy uniqueName="[BKL A B1].[Anlage]" caption="Anlage" attribute="1" defaultMemberUniqueName="[BKL A B1].[Anlage].[All]" allUniqueName="[BKL A B1].[Anlage].[All]" dimensionUniqueName="[BKL A B1]" displayFolder="" count="0" memberValueDatatype="130" unbalanced="0"/>
    <cacheHierarchy uniqueName="[BKL A B1].[Gewerkenr.]" caption="Gewerkenr." attribute="1" defaultMemberUniqueName="[BKL A B1].[Gewerkenr.].[All]" allUniqueName="[BKL A B1].[Gewerkenr.].[All]" dimensionUniqueName="[BKL A B1]" displayFolder="" count="0" memberValueDatatype="130" unbalanced="0"/>
    <cacheHierarchy uniqueName="[BKL A B1].[Gruppe]" caption="Gruppe" attribute="1" defaultMemberUniqueName="[BKL A B1].[Gruppe].[All]" allUniqueName="[BKL A B1].[Gruppe].[All]" dimensionUniqueName="[BKL A B1]" displayFolder="" count="0" memberValueDatatype="130" unbalanced="0"/>
    <cacheHierarchy uniqueName="[BKL A B1].[Gewerk]" caption="Gewerk" attribute="1" defaultMemberUniqueName="[BKL A B1].[Gewerk].[All]" allUniqueName="[BKL A B1].[Gewerk].[All]" dimensionUniqueName="[BKL A B1]" displayFolder="" count="2" memberValueDatatype="130" unbalanced="0"/>
    <cacheHierarchy uniqueName="[BKL A B1].[BKL]" caption="BKL" attribute="1" defaultMemberUniqueName="[BKL A B1].[BKL].[All]" allUniqueName="[BKL A B1].[BKL].[All]" dimensionUniqueName="[BKL A B1]" displayFolder="" count="0" memberValueDatatype="130" unbalanced="0"/>
    <cacheHierarchy uniqueName="[BKL A B1].[Handwerksunternehmen]" caption="Handwerksunternehmen" attribute="1" defaultMemberUniqueName="[BKL A B1].[Handwerksunternehmen].[All]" allUniqueName="[BKL A B1].[Handwerksunternehmen].[All]" dimensionUniqueName="[BKL A B1]" displayFolder="" count="0" memberValueDatatype="20" unbalanced="0"/>
    <cacheHierarchy uniqueName="[BKL A B1].[Tätige Personen]" caption="Tätige Personen" attribute="1" defaultMemberUniqueName="[BKL A B1].[Tätige Personen].[All]" allUniqueName="[BKL A B1].[Tätige Personen].[All]" dimensionUniqueName="[BKL A B1]" displayFolder="" count="0" memberValueDatatype="20" unbalanced="0"/>
    <cacheHierarchy uniqueName="[BKL A B1].[Sozialversicherungspflichtig Beschäftigte]" caption="Sozialversicherungspflichtig Beschäftigte" attribute="1" defaultMemberUniqueName="[BKL A B1].[Sozialversicherungspflichtig Beschäftigte].[All]" allUniqueName="[BKL A B1].[Sozialversicherungspflichtig Beschäftigte].[All]" dimensionUniqueName="[BKL A B1]" displayFolder="" count="0" memberValueDatatype="20" unbalanced="0"/>
    <cacheHierarchy uniqueName="[BKL A B1].[Geringfügig entlohnte Beschäftigte]" caption="Geringfügig entlohnte Beschäftigte" attribute="1" defaultMemberUniqueName="[BKL A B1].[Geringfügig entlohnte Beschäftigte].[All]" allUniqueName="[BKL A B1].[Geringfügig entlohnte Beschäftigte].[All]" dimensionUniqueName="[BKL A B1]" displayFolder="" count="0" memberValueDatatype="20" unbalanced="0"/>
    <cacheHierarchy uniqueName="[BKL A B1].[tätige Personen je Unternehmen]" caption="tätige Personen je Unternehmen" attribute="1" defaultMemberUniqueName="[BKL A B1].[tätige Personen je Unternehmen].[All]" allUniqueName="[BKL A B1].[tätige Personen je Unternehmen].[All]" dimensionUniqueName="[BKL A B1]" displayFolder="" count="0" memberValueDatatype="5" unbalanced="0"/>
    <cacheHierarchy uniqueName="[BKL A B1].[Umsatz in Tsd. €]" caption="Umsatz in Tsd. €" attribute="1" defaultMemberUniqueName="[BKL A B1].[Umsatz in Tsd. €].[All]" allUniqueName="[BKL A B1].[Umsatz in Tsd. €].[All]" dimensionUniqueName="[BKL A B1]" displayFolder="" count="0" memberValueDatatype="20" unbalanced="0"/>
    <cacheHierarchy uniqueName="[BKL A B1].[Umsatz in Mio. €]" caption="Umsatz in Mio. €" attribute="1" defaultMemberUniqueName="[BKL A B1].[Umsatz in Mio. €].[All]" allUniqueName="[BKL A B1].[Umsatz in Mio. €].[All]" dimensionUniqueName="[BKL A B1]" displayFolder="" count="0" memberValueDatatype="5" unbalanced="0"/>
    <cacheHierarchy uniqueName="[BKL A B1].[Umsatz je tätige Person in €]" caption="Umsatz je tätige Person in €" attribute="1" defaultMemberUniqueName="[BKL A B1].[Umsatz je tätige Person in €].[All]" allUniqueName="[BKL A B1].[Umsatz je tätige Person in €].[All]" dimensionUniqueName="[BKL A B1]" displayFolder="" count="0" memberValueDatatype="5" unbalanced="0"/>
    <cacheHierarchy uniqueName="[BKL A B1].[Umsatz je Unternehmen]" caption="Umsatz je Unternehmen" attribute="1" defaultMemberUniqueName="[BKL A B1].[Umsatz je Unternehmen].[All]" allUniqueName="[BKL A B1].[Umsatz je Unternehmen].[All]" dimensionUniqueName="[BKL A B1]" displayFolder="" count="0" memberValueDatatype="5" unbalanced="0"/>
    <cacheHierarchy uniqueName="[BL A B1].[Jahr]" caption="Jahr" attribute="1" defaultMemberUniqueName="[BL A B1].[Jahr].[All]" allUniqueName="[BL A B1].[Jahr].[All]" dimensionUniqueName="[BL A B1]" displayFolder="" count="0" memberValueDatatype="20" unbalanced="0"/>
    <cacheHierarchy uniqueName="[BL A B1].[BL]" caption="BL" attribute="1" defaultMemberUniqueName="[BL A B1].[BL].[All]" allUniqueName="[BL A B1].[BL].[All]" dimensionUniqueName="[BL A B1]" displayFolder="" count="0" memberValueDatatype="130" unbalanced="0"/>
    <cacheHierarchy uniqueName="[BL A B1].[Anlage]" caption="Anlage" attribute="1" defaultMemberUniqueName="[BL A B1].[Anlage].[All]" allUniqueName="[BL A B1].[Anlage].[All]" dimensionUniqueName="[BL A B1]" displayFolder="" count="0" memberValueDatatype="130" unbalanced="0"/>
    <cacheHierarchy uniqueName="[BL A B1].[Gewerkenr.]" caption="Gewerkenr." attribute="1" defaultMemberUniqueName="[BL A B1].[Gewerkenr.].[All]" allUniqueName="[BL A B1].[Gewerkenr.].[All]" dimensionUniqueName="[BL A B1]" displayFolder="" count="0" memberValueDatatype="130" unbalanced="0"/>
    <cacheHierarchy uniqueName="[BL A B1].[Gruppe]" caption="Gruppe" attribute="1" defaultMemberUniqueName="[BL A B1].[Gruppe].[All]" allUniqueName="[BL A B1].[Gruppe].[All]" dimensionUniqueName="[BL A B1]" displayFolder="" count="0" memberValueDatatype="130" unbalanced="0"/>
    <cacheHierarchy uniqueName="[BL A B1].[Gewerk]" caption="Gewerk" attribute="1" defaultMemberUniqueName="[BL A B1].[Gewerk].[All]" allUniqueName="[BL A B1].[Gewerk].[All]" dimensionUniqueName="[BL A B1]" displayFolder="" count="0" memberValueDatatype="130" unbalanced="0"/>
    <cacheHierarchy uniqueName="[BL A B1].[Handwerksunternehmen]" caption="Handwerksunternehmen" attribute="1" defaultMemberUniqueName="[BL A B1].[Handwerksunternehmen].[All]" allUniqueName="[BL A B1].[Handwerksunternehmen].[All]" dimensionUniqueName="[BL A B1]" displayFolder="" count="0" memberValueDatatype="20" unbalanced="0"/>
    <cacheHierarchy uniqueName="[BL A B1].[Tätige Personen]" caption="Tätige Personen" attribute="1" defaultMemberUniqueName="[BL A B1].[Tätige Personen].[All]" allUniqueName="[BL A B1].[Tätige Personen].[All]" dimensionUniqueName="[BL A B1]" displayFolder="" count="0" memberValueDatatype="20" unbalanced="0"/>
    <cacheHierarchy uniqueName="[BL A B1].[Unternehmer/-innen]" caption="Unternehmer/-innen" attribute="1" defaultMemberUniqueName="[BL A B1].[Unternehmer/-innen].[All]" allUniqueName="[BL A B1].[Unternehmer/-innen].[All]" dimensionUniqueName="[BL A B1]" displayFolder="" count="0" memberValueDatatype="20" unbalanced="0"/>
    <cacheHierarchy uniqueName="[BL A B1].[Sozialversicherungspflichtig Beschäftigte]" caption="Sozialversicherungspflichtig Beschäftigte" attribute="1" defaultMemberUniqueName="[BL A B1].[Sozialversicherungspflichtig Beschäftigte].[All]" allUniqueName="[BL A B1].[Sozialversicherungspflichtig Beschäftigte].[All]" dimensionUniqueName="[BL A B1]" displayFolder="" count="0" memberValueDatatype="20" unbalanced="0"/>
    <cacheHierarchy uniqueName="[BL A B1].[Geringfügig entlohnte Beschäftigte]" caption="Geringfügig entlohnte Beschäftigte" attribute="1" defaultMemberUniqueName="[BL A B1].[Geringfügig entlohnte Beschäftigte].[All]" allUniqueName="[BL A B1].[Geringfügig entlohnte Beschäftigte].[All]" dimensionUniqueName="[BL A B1]" displayFolder="" count="0" memberValueDatatype="20" unbalanced="0"/>
    <cacheHierarchy uniqueName="[BL A B1].[tätige Personen je Unternehmen]" caption="tätige Personen je Unternehmen" attribute="1" defaultMemberUniqueName="[BL A B1].[tätige Personen je Unternehmen].[All]" allUniqueName="[BL A B1].[tätige Personen je Unternehmen].[All]" dimensionUniqueName="[BL A B1]" displayFolder="" count="0" memberValueDatatype="5" unbalanced="0"/>
    <cacheHierarchy uniqueName="[BL A B1].[Umsatz in Tsd. €]" caption="Umsatz in Tsd. €" attribute="1" defaultMemberUniqueName="[BL A B1].[Umsatz in Tsd. €].[All]" allUniqueName="[BL A B1].[Umsatz in Tsd. €].[All]" dimensionUniqueName="[BL A B1]" displayFolder="" count="0" memberValueDatatype="20" unbalanced="0"/>
    <cacheHierarchy uniqueName="[BL A B1].[Umsatz in Mio. €]" caption="Umsatz in Mio. €" attribute="1" defaultMemberUniqueName="[BL A B1].[Umsatz in Mio. €].[All]" allUniqueName="[BL A B1].[Umsatz in Mio. €].[All]" dimensionUniqueName="[BL A B1]" displayFolder="" count="0" memberValueDatatype="20" unbalanced="0"/>
    <cacheHierarchy uniqueName="[BL A B1].[Umsatz je tätige Person in €]" caption="Umsatz je tätige Person in €" attribute="1" defaultMemberUniqueName="[BL A B1].[Umsatz je tätige Person in €].[All]" allUniqueName="[BL A B1].[Umsatz je tätige Person in €].[All]" dimensionUniqueName="[BL A B1]" displayFolder="" count="0" memberValueDatatype="20" unbalanced="0"/>
    <cacheHierarchy uniqueName="[BL A B1].[Umsatz je Unternehmen]" caption="Umsatz je Unternehmen" attribute="1" defaultMemberUniqueName="[BL A B1].[Umsatz je Unternehmen].[All]" allUniqueName="[BL A B1].[Umsatz je Unternehmen].[All]" dimensionUniqueName="[BL A B1]" displayFolder="" count="0" memberValueDatatype="20" unbalanced="0"/>
    <cacheHierarchy uniqueName="[Gewerke A B1].[Jahr]" caption="Jahr" attribute="1" defaultMemberUniqueName="[Gewerke A B1].[Jahr].[All]" allUniqueName="[Gewerke A B1].[Jahr].[All]" dimensionUniqueName="[Gewerke A B1]" displayFolder="" count="0" memberValueDatatype="20" unbalanced="0"/>
    <cacheHierarchy uniqueName="[Gewerke A B1].[Anlage]" caption="Anlage" attribute="1" defaultMemberUniqueName="[Gewerke A B1].[Anlage].[All]" allUniqueName="[Gewerke A B1].[Anlage].[All]" dimensionUniqueName="[Gewerke A B1]" displayFolder="" count="0" memberValueDatatype="130" unbalanced="0"/>
    <cacheHierarchy uniqueName="[Gewerke A B1].[Gewerkenr.]" caption="Gewerkenr." attribute="1" defaultMemberUniqueName="[Gewerke A B1].[Gewerkenr.].[All]" allUniqueName="[Gewerke A B1].[Gewerkenr.].[All]" dimensionUniqueName="[Gewerke A B1]" displayFolder="" count="0" memberValueDatatype="130" unbalanced="0"/>
    <cacheHierarchy uniqueName="[Gewerke A B1].[Gruppe]" caption="Gruppe" attribute="1" defaultMemberUniqueName="[Gewerke A B1].[Gruppe].[All]" allUniqueName="[Gewerke A B1].[Gruppe].[All]" dimensionUniqueName="[Gewerke A B1]" displayFolder="" count="0" memberValueDatatype="130" unbalanced="0"/>
    <cacheHierarchy uniqueName="[Gewerke A B1].[Gewerk]" caption="Gewerk" attribute="1" defaultMemberUniqueName="[Gewerke A B1].[Gewerk].[All]" allUniqueName="[Gewerke A B1].[Gewerk].[All]" dimensionUniqueName="[Gewerke A B1]" displayFolder="" count="0" memberValueDatatype="130" unbalanced="0"/>
    <cacheHierarchy uniqueName="[Gewerke A B1].[Handwerksunternehmen]" caption="Handwerksunternehmen" attribute="1" defaultMemberUniqueName="[Gewerke A B1].[Handwerksunternehmen].[All]" allUniqueName="[Gewerke A B1].[Handwerksunternehmen].[All]" dimensionUniqueName="[Gewerke A B1]" displayFolder="" count="0" memberValueDatatype="20" unbalanced="0"/>
    <cacheHierarchy uniqueName="[Gewerke A B1].[Tätige Personen]" caption="Tätige Personen" attribute="1" defaultMemberUniqueName="[Gewerke A B1].[Tätige Personen].[All]" allUniqueName="[Gewerke A B1].[Tätige Personen].[All]" dimensionUniqueName="[Gewerke A B1]" displayFolder="" count="0" memberValueDatatype="20" unbalanced="0"/>
    <cacheHierarchy uniqueName="[Gewerke A B1].[Unternehmer/-innen]" caption="Unternehmer/-innen" attribute="1" defaultMemberUniqueName="[Gewerke A B1].[Unternehmer/-innen].[All]" allUniqueName="[Gewerke A B1].[Unternehmer/-innen].[All]" dimensionUniqueName="[Gewerke A B1]" displayFolder="" count="0" memberValueDatatype="20" unbalanced="0"/>
    <cacheHierarchy uniqueName="[Gewerke A B1].[Sozialversicherungspflichtig Beschäftigte]" caption="Sozialversicherungspflichtig Beschäftigte" attribute="1" defaultMemberUniqueName="[Gewerke A B1].[Sozialversicherungspflichtig Beschäftigte].[All]" allUniqueName="[Gewerke A B1].[Sozialversicherungspflichtig Beschäftigte].[All]" dimensionUniqueName="[Gewerke A B1]" displayFolder="" count="0" memberValueDatatype="20" unbalanced="0"/>
    <cacheHierarchy uniqueName="[Gewerke A B1].[Geringfügig entlohnte Beschäftigte]" caption="Geringfügig entlohnte Beschäftigte" attribute="1" defaultMemberUniqueName="[Gewerke A B1].[Geringfügig entlohnte Beschäftigte].[All]" allUniqueName="[Gewerke A B1].[Geringfügig entlohnte Beschäftigte].[All]" dimensionUniqueName="[Gewerke A B1]" displayFolder="" count="0" memberValueDatatype="20" unbalanced="0"/>
    <cacheHierarchy uniqueName="[Gewerke A B1].[tätige Personen je Unternehmen]" caption="tätige Personen je Unternehmen" attribute="1" defaultMemberUniqueName="[Gewerke A B1].[tätige Personen je Unternehmen].[All]" allUniqueName="[Gewerke A B1].[tätige Personen je Unternehmen].[All]" dimensionUniqueName="[Gewerke A B1]" displayFolder="" count="0" memberValueDatatype="5" unbalanced="0"/>
    <cacheHierarchy uniqueName="[Gewerke A B1].[Umsatz in Tsd. €]" caption="Umsatz in Tsd. €" attribute="1" defaultMemberUniqueName="[Gewerke A B1].[Umsatz in Tsd. €].[All]" allUniqueName="[Gewerke A B1].[Umsatz in Tsd. €].[All]" dimensionUniqueName="[Gewerke A B1]" displayFolder="" count="0" memberValueDatatype="20" unbalanced="0"/>
    <cacheHierarchy uniqueName="[Gewerke A B1].[Umsatz in Mio. €]" caption="Umsatz in Mio. €" attribute="1" defaultMemberUniqueName="[Gewerke A B1].[Umsatz in Mio. €].[All]" allUniqueName="[Gewerke A B1].[Umsatz in Mio. €].[All]" dimensionUniqueName="[Gewerke A B1]" displayFolder="" count="0" memberValueDatatype="5" unbalanced="0"/>
    <cacheHierarchy uniqueName="[Gewerke A B1].[Umsatz je tätige Person in €]" caption="Umsatz je tätige Person in €" attribute="1" defaultMemberUniqueName="[Gewerke A B1].[Umsatz je tätige Person in €].[All]" allUniqueName="[Gewerke A B1].[Umsatz je tätige Person in €].[All]" dimensionUniqueName="[Gewerke A B1]" displayFolder="" count="0" memberValueDatatype="5" unbalanced="0"/>
    <cacheHierarchy uniqueName="[Gewerke A B1].[Umsatz je Unternehmen]" caption="Umsatz je Unternehmen" attribute="1" defaultMemberUniqueName="[Gewerke A B1].[Umsatz je Unternehmen].[All]" allUniqueName="[Gewerke A B1].[Umsatz je Unternehmen].[All]" dimensionUniqueName="[Gewerke A B1]" displayFolder="" count="0" memberValueDatatype="5" unbalanced="0"/>
    <cacheHierarchy uniqueName="[Rechtsform A B1].[Jahr]" caption="Jahr" attribute="1" defaultMemberUniqueName="[Rechtsform A B1].[Jahr].[All]" allUniqueName="[Rechtsform A B1].[Jahr].[All]" dimensionUniqueName="[Rechtsform A B1]" displayFolder="" count="0" memberValueDatatype="130" unbalanced="0"/>
    <cacheHierarchy uniqueName="[Rechtsform A B1].[Anlage]" caption="Anlage" attribute="1" defaultMemberUniqueName="[Rechtsform A B1].[Anlage].[All]" allUniqueName="[Rechtsform A B1].[Anlage].[All]" dimensionUniqueName="[Rechtsform A B1]" displayFolder="" count="0" memberValueDatatype="130" unbalanced="0"/>
    <cacheHierarchy uniqueName="[Rechtsform A B1].[Rechtsform]" caption="Rechtsform" attribute="1" defaultMemberUniqueName="[Rechtsform A B1].[Rechtsform].[All]" allUniqueName="[Rechtsform A B1].[Rechtsform].[All]" dimensionUniqueName="[Rechtsform A B1]" displayFolder="" count="0" memberValueDatatype="130" unbalanced="0"/>
    <cacheHierarchy uniqueName="[Rechtsform A B1].[BKL]" caption="BKL" attribute="1" defaultMemberUniqueName="[Rechtsform A B1].[BKL].[All]" allUniqueName="[Rechtsform A B1].[BKL].[All]" dimensionUniqueName="[Rechtsform A B1]" displayFolder="" count="0" memberValueDatatype="130" unbalanced="0"/>
    <cacheHierarchy uniqueName="[Rechtsform A B1].[Handwerksunternehmen]" caption="Handwerksunternehmen" attribute="1" defaultMemberUniqueName="[Rechtsform A B1].[Handwerksunternehmen].[All]" allUniqueName="[Rechtsform A B1].[Handwerksunternehmen].[All]" dimensionUniqueName="[Rechtsform A B1]" displayFolder="" count="0" memberValueDatatype="20" unbalanced="0"/>
    <cacheHierarchy uniqueName="[Rechtsform A B1].[Tätige Personen]" caption="Tätige Personen" attribute="1" defaultMemberUniqueName="[Rechtsform A B1].[Tätige Personen].[All]" allUniqueName="[Rechtsform A B1].[Tätige Personen].[All]" dimensionUniqueName="[Rechtsform A B1]" displayFolder="" count="0" memberValueDatatype="20" unbalanced="0"/>
    <cacheHierarchy uniqueName="[Rechtsform A B1].[Unternehmer/-innen]" caption="Unternehmer/-innen" attribute="1" defaultMemberUniqueName="[Rechtsform A B1].[Unternehmer/-innen].[All]" allUniqueName="[Rechtsform A B1].[Unternehmer/-innen].[All]" dimensionUniqueName="[Rechtsform A B1]" displayFolder="" count="0" memberValueDatatype="20" unbalanced="0"/>
    <cacheHierarchy uniqueName="[Rechtsform A B1].[Sozialversicherungspflichtig Beschäftigte]" caption="Sozialversicherungspflichtig Beschäftigte" attribute="1" defaultMemberUniqueName="[Rechtsform A B1].[Sozialversicherungspflichtig Beschäftigte].[All]" allUniqueName="[Rechtsform A B1].[Sozialversicherungspflichtig Beschäftigte].[All]" dimensionUniqueName="[Rechtsform A B1]" displayFolder="" count="0" memberValueDatatype="20" unbalanced="0"/>
    <cacheHierarchy uniqueName="[Rechtsform A B1].[Geringfügig entlohnte Beschäftigte]" caption="Geringfügig entlohnte Beschäftigte" attribute="1" defaultMemberUniqueName="[Rechtsform A B1].[Geringfügig entlohnte Beschäftigte].[All]" allUniqueName="[Rechtsform A B1].[Geringfügig entlohnte Beschäftigte].[All]" dimensionUniqueName="[Rechtsform A B1]" displayFolder="" count="0" memberValueDatatype="20" unbalanced="0"/>
    <cacheHierarchy uniqueName="[Rechtsform A B1].[tätige Personen je Unternehmen]" caption="tätige Personen je Unternehmen" attribute="1" defaultMemberUniqueName="[Rechtsform A B1].[tätige Personen je Unternehmen].[All]" allUniqueName="[Rechtsform A B1].[tätige Personen je Unternehmen].[All]" dimensionUniqueName="[Rechtsform A B1]" displayFolder="" count="0" memberValueDatatype="5" unbalanced="0"/>
    <cacheHierarchy uniqueName="[Rechtsform A B1].[Umsatz in Tsd. €]" caption="Umsatz in Tsd. €" attribute="1" defaultMemberUniqueName="[Rechtsform A B1].[Umsatz in Tsd. €].[All]" allUniqueName="[Rechtsform A B1].[Umsatz in Tsd. €].[All]" dimensionUniqueName="[Rechtsform A B1]" displayFolder="" count="0" memberValueDatatype="20" unbalanced="0"/>
    <cacheHierarchy uniqueName="[Rechtsform A B1].[Umsatz in Mio. €]" caption="Umsatz in Mio. €" attribute="1" defaultMemberUniqueName="[Rechtsform A B1].[Umsatz in Mio. €].[All]" allUniqueName="[Rechtsform A B1].[Umsatz in Mio. €].[All]" dimensionUniqueName="[Rechtsform A B1]" displayFolder="" count="0" memberValueDatatype="5" unbalanced="0"/>
    <cacheHierarchy uniqueName="[Rechtsform A B1].[Umsatz je tätige Person in €]" caption="Umsatz je tätige Person in €" attribute="1" defaultMemberUniqueName="[Rechtsform A B1].[Umsatz je tätige Person in €].[All]" allUniqueName="[Rechtsform A B1].[Umsatz je tätige Person in €].[All]" dimensionUniqueName="[Rechtsform A B1]" displayFolder="" count="0" memberValueDatatype="5" unbalanced="0"/>
    <cacheHierarchy uniqueName="[Rechtsform A B1].[Umsatz je Unternehmen]" caption="Umsatz je Unternehmen" attribute="1" defaultMemberUniqueName="[Rechtsform A B1].[Umsatz je Unternehmen].[All]" allUniqueName="[Rechtsform A B1].[Umsatz je Unternehmen].[All]" dimensionUniqueName="[Rechtsform A B1]" displayFolder="" count="0" memberValueDatatype="5" unbalanced="0"/>
    <cacheHierarchy uniqueName="[UKL A B1].[Jahr]" caption="Jahr" attribute="1" defaultMemberUniqueName="[UKL A B1].[Jahr].[All]" allUniqueName="[UKL A B1].[Jahr].[All]" dimensionUniqueName="[UKL A B1]" displayFolder="" count="0" memberValueDatatype="20" unbalanced="0"/>
    <cacheHierarchy uniqueName="[UKL A B1].[Anlage]" caption="Anlage" attribute="1" defaultMemberUniqueName="[UKL A B1].[Anlage].[All]" allUniqueName="[UKL A B1].[Anlage].[All]" dimensionUniqueName="[UKL A B1]" displayFolder="" count="0" memberValueDatatype="130" unbalanced="0"/>
    <cacheHierarchy uniqueName="[UKL A B1].[Gewerkenr.]" caption="Gewerkenr." attribute="1" defaultMemberUniqueName="[UKL A B1].[Gewerkenr.].[All]" allUniqueName="[UKL A B1].[Gewerkenr.].[All]" dimensionUniqueName="[UKL A B1]" displayFolder="" count="0" memberValueDatatype="130" unbalanced="0"/>
    <cacheHierarchy uniqueName="[UKL A B1].[Gruppe]" caption="Gruppe" attribute="1" defaultMemberUniqueName="[UKL A B1].[Gruppe].[All]" allUniqueName="[UKL A B1].[Gruppe].[All]" dimensionUniqueName="[UKL A B1]" displayFolder="" count="0" memberValueDatatype="130" unbalanced="0"/>
    <cacheHierarchy uniqueName="[UKL A B1].[Gewerk]" caption="Gewerk" attribute="1" defaultMemberUniqueName="[UKL A B1].[Gewerk].[All]" allUniqueName="[UKL A B1].[Gewerk].[All]" dimensionUniqueName="[UKL A B1]" displayFolder="" count="0" memberValueDatatype="130" unbalanced="0"/>
    <cacheHierarchy uniqueName="[UKL A B1].[UKL]" caption="UKL" attribute="1" defaultMemberUniqueName="[UKL A B1].[UKL].[All]" allUniqueName="[UKL A B1].[UKL].[All]" dimensionUniqueName="[UKL A B1]" displayFolder="" count="0" memberValueDatatype="130" unbalanced="0"/>
    <cacheHierarchy uniqueName="[UKL A B1].[Handwerksunternehmen]" caption="Handwerksunternehmen" attribute="1" defaultMemberUniqueName="[UKL A B1].[Handwerksunternehmen].[All]" allUniqueName="[UKL A B1].[Handwerksunternehmen].[All]" dimensionUniqueName="[UKL A B1]" displayFolder="" count="0" memberValueDatatype="20" unbalanced="0"/>
    <cacheHierarchy uniqueName="[UKL A B1].[Tätige Personen]" caption="Tätige Personen" attribute="1" defaultMemberUniqueName="[UKL A B1].[Tätige Personen].[All]" allUniqueName="[UKL A B1].[Tätige Personen].[All]" dimensionUniqueName="[UKL A B1]" displayFolder="" count="0" memberValueDatatype="20" unbalanced="0"/>
    <cacheHierarchy uniqueName="[UKL A B1].[Unternehmer/-innen]" caption="Unternehmer/-innen" attribute="1" defaultMemberUniqueName="[UKL A B1].[Unternehmer/-innen].[All]" allUniqueName="[UKL A B1].[Unternehmer/-innen].[All]" dimensionUniqueName="[UKL A B1]" displayFolder="" count="0" memberValueDatatype="20" unbalanced="0"/>
    <cacheHierarchy uniqueName="[UKL A B1].[Sozialversicherungspflichtig Beschäftigte]" caption="Sozialversicherungspflichtig Beschäftigte" attribute="1" defaultMemberUniqueName="[UKL A B1].[Sozialversicherungspflichtig Beschäftigte].[All]" allUniqueName="[UKL A B1].[Sozialversicherungspflichtig Beschäftigte].[All]" dimensionUniqueName="[UKL A B1]" displayFolder="" count="0" memberValueDatatype="20" unbalanced="0"/>
    <cacheHierarchy uniqueName="[UKL A B1].[Geringfügig entlohnte Beschäftigte]" caption="Geringfügig entlohnte Beschäftigte" attribute="1" defaultMemberUniqueName="[UKL A B1].[Geringfügig entlohnte Beschäftigte].[All]" allUniqueName="[UKL A B1].[Geringfügig entlohnte Beschäftigte].[All]" dimensionUniqueName="[UKL A B1]" displayFolder="" count="0" memberValueDatatype="20" unbalanced="0"/>
    <cacheHierarchy uniqueName="[UKL A B1].[tätige Personen je Unternehmen]" caption="tätige Personen je Unternehmen" attribute="1" defaultMemberUniqueName="[UKL A B1].[tätige Personen je Unternehmen].[All]" allUniqueName="[UKL A B1].[tätige Personen je Unternehmen].[All]" dimensionUniqueName="[UKL A B1]" displayFolder="" count="0" memberValueDatatype="5" unbalanced="0"/>
    <cacheHierarchy uniqueName="[UKL A B1].[Umsatz in Tsd. €]" caption="Umsatz in Tsd. €" attribute="1" defaultMemberUniqueName="[UKL A B1].[Umsatz in Tsd. €].[All]" allUniqueName="[UKL A B1].[Umsatz in Tsd. €].[All]" dimensionUniqueName="[UKL A B1]" displayFolder="" count="0" memberValueDatatype="20" unbalanced="0"/>
    <cacheHierarchy uniqueName="[UKL A B1].[Umsatz in Mio. €]" caption="Umsatz in Mio. €" attribute="1" defaultMemberUniqueName="[UKL A B1].[Umsatz in Mio. €].[All]" allUniqueName="[UKL A B1].[Umsatz in Mio. €].[All]" dimensionUniqueName="[UKL A B1]" displayFolder="" count="0" memberValueDatatype="5" unbalanced="0"/>
    <cacheHierarchy uniqueName="[UKL A B1].[Umsatz je tätige Person in €]" caption="Umsatz je tätige Person in €" attribute="1" defaultMemberUniqueName="[UKL A B1].[Umsatz je tätige Person in €].[All]" allUniqueName="[UKL A B1].[Umsatz je tätige Person in €].[All]" dimensionUniqueName="[UKL A B1]" displayFolder="" count="0" memberValueDatatype="5" unbalanced="0"/>
    <cacheHierarchy uniqueName="[UKL A B1].[Umsatz je Unternehmen]" caption="Umsatz je Unternehmen" attribute="1" defaultMemberUniqueName="[UKL A B1].[Umsatz je Unternehmen].[All]" allUniqueName="[UKL A B1].[Umsatz je Unternehmen].[All]" dimensionUniqueName="[UKL A B1]" displayFolder="" count="0" memberValueDatatype="5" unbalanced="0"/>
    <cacheHierarchy uniqueName="[Measures].[__XL_Count Gewerke A B1]" caption="__XL_Count Gewerke A B1" measure="1" displayFolder="" measureGroup="Gewerke A B1" count="0" hidden="1"/>
    <cacheHierarchy uniqueName="[Measures].[__XL_Count BKL A B1]" caption="__XL_Count BKL A B1" measure="1" displayFolder="" measureGroup="BKL A B1" count="0" hidden="1"/>
    <cacheHierarchy uniqueName="[Measures].[__XL_Count UKL A B1]" caption="__XL_Count UKL A B1" measure="1" displayFolder="" measureGroup="UKL A B1" count="0" hidden="1"/>
    <cacheHierarchy uniqueName="[Measures].[__XL_Count BL A B1]" caption="__XL_Count BL A B1" measure="1" displayFolder="" measureGroup="BL A B1" count="0" hidden="1"/>
    <cacheHierarchy uniqueName="[Measures].[__XL_Count Rechtsform A B1]" caption="__XL_Count Rechtsform A B1" measure="1" displayFolder="" measureGroup="Rechtsform A B1" count="0" hidden="1"/>
    <cacheHierarchy uniqueName="[Measures].[__No measures defined]" caption="__No measures defined" measure="1" displayFolder="" count="0" hidden="1"/>
    <cacheHierarchy uniqueName="[Measures].[Summe von Handwerksunternehmen]" caption="Summe von Handwerksunternehmen" measure="1" displayFolder="" measureGroup="Gewerke A B1" count="0" hidden="1">
      <extLst>
        <ext xmlns:x15="http://schemas.microsoft.com/office/spreadsheetml/2010/11/main" uri="{B97F6D7D-B522-45F9-BDA1-12C45D357490}">
          <x15:cacheHierarchy aggregatedColumn="36"/>
        </ext>
      </extLst>
    </cacheHierarchy>
    <cacheHierarchy uniqueName="[Measures].[Summe von Tätige Personen]" caption="Summe von Tätige Personen" measure="1" displayFolder="" measureGroup="Gewerke A B1" count="0" hidden="1">
      <extLst>
        <ext xmlns:x15="http://schemas.microsoft.com/office/spreadsheetml/2010/11/main" uri="{B97F6D7D-B522-45F9-BDA1-12C45D357490}">
          <x15:cacheHierarchy aggregatedColumn="37"/>
        </ext>
      </extLst>
    </cacheHierarchy>
    <cacheHierarchy uniqueName="[Measures].[Summe von Sozialversicherungspflichtig Beschäftigte]" caption="Summe von Sozialversicherungspflichtig Beschäftigte" measure="1" displayFolder="" measureGroup="Gewerke A B1" count="0" hidden="1">
      <extLst>
        <ext xmlns:x15="http://schemas.microsoft.com/office/spreadsheetml/2010/11/main" uri="{B97F6D7D-B522-45F9-BDA1-12C45D357490}">
          <x15:cacheHierarchy aggregatedColumn="39"/>
        </ext>
      </extLst>
    </cacheHierarchy>
    <cacheHierarchy uniqueName="[Measures].[Summe von Geringfügig entlohnte Beschäftigte]" caption="Summe von Geringfügig entlohnte Beschäftigte" measure="1" displayFolder="" measureGroup="Gewerke A B1" count="0" hidden="1">
      <extLst>
        <ext xmlns:x15="http://schemas.microsoft.com/office/spreadsheetml/2010/11/main" uri="{B97F6D7D-B522-45F9-BDA1-12C45D357490}">
          <x15:cacheHierarchy aggregatedColumn="40"/>
        </ext>
      </extLst>
    </cacheHierarchy>
    <cacheHierarchy uniqueName="[Measures].[Summe von Umsatz in Tsd. €]" caption="Summe von Umsatz in Tsd. €" measure="1" displayFolder="" measureGroup="Gewerke A B1" count="0" hidden="1">
      <extLst>
        <ext xmlns:x15="http://schemas.microsoft.com/office/spreadsheetml/2010/11/main" uri="{B97F6D7D-B522-45F9-BDA1-12C45D357490}">
          <x15:cacheHierarchy aggregatedColumn="42"/>
        </ext>
      </extLst>
    </cacheHierarchy>
    <cacheHierarchy uniqueName="[Measures].[Summe von Handwerksunternehmen 2]" caption="Summe von Handwerksunternehmen 2" measure="1" displayFolder="" measureGroup="BKL A B1" count="0" hidden="1">
      <extLst>
        <ext xmlns:x15="http://schemas.microsoft.com/office/spreadsheetml/2010/11/main" uri="{B97F6D7D-B522-45F9-BDA1-12C45D357490}">
          <x15:cacheHierarchy aggregatedColumn="6"/>
        </ext>
      </extLst>
    </cacheHierarchy>
    <cacheHierarchy uniqueName="[Measures].[Summe von Tätige Personen 2]" caption="Summe von Tätige Personen 2" measure="1" displayFolder="" measureGroup="BKL A B1" count="0" hidden="1">
      <extLst>
        <ext xmlns:x15="http://schemas.microsoft.com/office/spreadsheetml/2010/11/main" uri="{B97F6D7D-B522-45F9-BDA1-12C45D357490}">
          <x15:cacheHierarchy aggregatedColumn="7"/>
        </ext>
      </extLst>
    </cacheHierarchy>
    <cacheHierarchy uniqueName="[Measures].[Summe von Sozialversicherungspflichtig Beschäftigte 2]" caption="Summe von Sozialversicherungspflichtig Beschäftigte 2" measure="1" displayFolder="" measureGroup="BKL A B1" count="0" hidden="1">
      <extLst>
        <ext xmlns:x15="http://schemas.microsoft.com/office/spreadsheetml/2010/11/main" uri="{B97F6D7D-B522-45F9-BDA1-12C45D357490}">
          <x15:cacheHierarchy aggregatedColumn="8"/>
        </ext>
      </extLst>
    </cacheHierarchy>
    <cacheHierarchy uniqueName="[Measures].[Summe von Geringfügig entlohnte Beschäftigte 2]" caption="Summe von Geringfügig entlohnte Beschäftigte 2" measure="1" displayFolder="" measureGroup="BKL A B1" count="0" hidden="1">
      <extLst>
        <ext xmlns:x15="http://schemas.microsoft.com/office/spreadsheetml/2010/11/main" uri="{B97F6D7D-B522-45F9-BDA1-12C45D357490}">
          <x15:cacheHierarchy aggregatedColumn="9"/>
        </ext>
      </extLst>
    </cacheHierarchy>
    <cacheHierarchy uniqueName="[Measures].[Summe von Umsatz in Tsd. € 2]" caption="Summe von Umsatz in Tsd. € 2" measure="1" displayFolder="" measureGroup="BKL A B1" count="0" hidden="1">
      <extLst>
        <ext xmlns:x15="http://schemas.microsoft.com/office/spreadsheetml/2010/11/main" uri="{B97F6D7D-B522-45F9-BDA1-12C45D357490}">
          <x15:cacheHierarchy aggregatedColumn="11"/>
        </ext>
      </extLst>
    </cacheHierarchy>
    <cacheHierarchy uniqueName="[Measures].[Summe von Handwerksunternehmen 3]" caption="Summe von Handwerksunternehmen 3" measure="1" displayFolder="" measureGroup="UKL A B1" count="0" hidden="1">
      <extLst>
        <ext xmlns:x15="http://schemas.microsoft.com/office/spreadsheetml/2010/11/main" uri="{B97F6D7D-B522-45F9-BDA1-12C45D357490}">
          <x15:cacheHierarchy aggregatedColumn="66"/>
        </ext>
      </extLst>
    </cacheHierarchy>
    <cacheHierarchy uniqueName="[Measures].[Summe von Tätige Personen 3]" caption="Summe von Tätige Personen 3" measure="1" displayFolder="" measureGroup="UKL A B1" count="0" hidden="1">
      <extLst>
        <ext xmlns:x15="http://schemas.microsoft.com/office/spreadsheetml/2010/11/main" uri="{B97F6D7D-B522-45F9-BDA1-12C45D357490}">
          <x15:cacheHierarchy aggregatedColumn="67"/>
        </ext>
      </extLst>
    </cacheHierarchy>
    <cacheHierarchy uniqueName="[Measures].[Summe von Sozialversicherungspflichtig Beschäftigte 3]" caption="Summe von Sozialversicherungspflichtig Beschäftigte 3" measure="1" displayFolder="" measureGroup="UKL A B1" count="0" hidden="1">
      <extLst>
        <ext xmlns:x15="http://schemas.microsoft.com/office/spreadsheetml/2010/11/main" uri="{B97F6D7D-B522-45F9-BDA1-12C45D357490}">
          <x15:cacheHierarchy aggregatedColumn="69"/>
        </ext>
      </extLst>
    </cacheHierarchy>
    <cacheHierarchy uniqueName="[Measures].[Summe von Geringfügig entlohnte Beschäftigte 3]" caption="Summe von Geringfügig entlohnte Beschäftigte 3" measure="1" displayFolder="" measureGroup="UKL A B1" count="0" hidden="1">
      <extLst>
        <ext xmlns:x15="http://schemas.microsoft.com/office/spreadsheetml/2010/11/main" uri="{B97F6D7D-B522-45F9-BDA1-12C45D357490}">
          <x15:cacheHierarchy aggregatedColumn="70"/>
        </ext>
      </extLst>
    </cacheHierarchy>
    <cacheHierarchy uniqueName="[Measures].[Summe von Umsatz in Tsd. € 3]" caption="Summe von Umsatz in Tsd. € 3" measure="1" displayFolder="" measureGroup="UKL A B1" count="0" hidden="1">
      <extLst>
        <ext xmlns:x15="http://schemas.microsoft.com/office/spreadsheetml/2010/11/main" uri="{B97F6D7D-B522-45F9-BDA1-12C45D357490}">
          <x15:cacheHierarchy aggregatedColumn="72"/>
        </ext>
      </extLst>
    </cacheHierarchy>
    <cacheHierarchy uniqueName="[Measures].[Summe von Handwerksunternehmen 4]" caption="Summe von Handwerksunternehmen 4" measure="1" displayFolder="" measureGroup="BL A B1" count="0" hidden="1">
      <extLst>
        <ext xmlns:x15="http://schemas.microsoft.com/office/spreadsheetml/2010/11/main" uri="{B97F6D7D-B522-45F9-BDA1-12C45D357490}">
          <x15:cacheHierarchy aggregatedColumn="21"/>
        </ext>
      </extLst>
    </cacheHierarchy>
    <cacheHierarchy uniqueName="[Measures].[Anzahl von Tätige Personen]" caption="Anzahl von Tätige Personen" measure="1" displayFolder="" measureGroup="BL A B1" count="0" hidden="1">
      <extLst>
        <ext xmlns:x15="http://schemas.microsoft.com/office/spreadsheetml/2010/11/main" uri="{B97F6D7D-B522-45F9-BDA1-12C45D357490}">
          <x15:cacheHierarchy aggregatedColumn="22"/>
        </ext>
      </extLst>
    </cacheHierarchy>
    <cacheHierarchy uniqueName="[Measures].[Summe von Tätige Personen 4]" caption="Summe von Tätige Personen 4" measure="1" displayFolder="" measureGroup="BL A B1" count="0" hidden="1">
      <extLst>
        <ext xmlns:x15="http://schemas.microsoft.com/office/spreadsheetml/2010/11/main" uri="{B97F6D7D-B522-45F9-BDA1-12C45D357490}">
          <x15:cacheHierarchy aggregatedColumn="22"/>
        </ext>
      </extLst>
    </cacheHierarchy>
    <cacheHierarchy uniqueName="[Measures].[Summe von Sozialversicherungspflichtig Beschäftigte 4]" caption="Summe von Sozialversicherungspflichtig Beschäftigte 4" measure="1" displayFolder="" measureGroup="BL A B1" count="0" hidden="1">
      <extLst>
        <ext xmlns:x15="http://schemas.microsoft.com/office/spreadsheetml/2010/11/main" uri="{B97F6D7D-B522-45F9-BDA1-12C45D357490}">
          <x15:cacheHierarchy aggregatedColumn="24"/>
        </ext>
      </extLst>
    </cacheHierarchy>
    <cacheHierarchy uniqueName="[Measures].[Summe von Geringfügig entlohnte Beschäftigte 4]" caption="Summe von Geringfügig entlohnte Beschäftigte 4" measure="1" displayFolder="" measureGroup="BL A B1" count="0" hidden="1">
      <extLst>
        <ext xmlns:x15="http://schemas.microsoft.com/office/spreadsheetml/2010/11/main" uri="{B97F6D7D-B522-45F9-BDA1-12C45D357490}">
          <x15:cacheHierarchy aggregatedColumn="25"/>
        </ext>
      </extLst>
    </cacheHierarchy>
    <cacheHierarchy uniqueName="[Measures].[Summe von Umsatz in Tsd. € 4]" caption="Summe von Umsatz in Tsd. € 4" measure="1" displayFolder="" measureGroup="BL A B1" count="0" hidden="1">
      <extLst>
        <ext xmlns:x15="http://schemas.microsoft.com/office/spreadsheetml/2010/11/main" uri="{B97F6D7D-B522-45F9-BDA1-12C45D357490}">
          <x15:cacheHierarchy aggregatedColumn="27"/>
        </ext>
      </extLst>
    </cacheHierarchy>
    <cacheHierarchy uniqueName="[Measures].[Summe von Handwerksunternehmen 5]" caption="Summe von Handwerksunternehmen 5" measure="1" displayFolder="" measureGroup="Rechtsform A B1" count="0" hidden="1">
      <extLst>
        <ext xmlns:x15="http://schemas.microsoft.com/office/spreadsheetml/2010/11/main" uri="{B97F6D7D-B522-45F9-BDA1-12C45D357490}">
          <x15:cacheHierarchy aggregatedColumn="50"/>
        </ext>
      </extLst>
    </cacheHierarchy>
    <cacheHierarchy uniqueName="[Measures].[Summe von Tätige Personen 5]" caption="Summe von Tätige Personen 5" measure="1" displayFolder="" measureGroup="Rechtsform A B1" count="0" hidden="1">
      <extLst>
        <ext xmlns:x15="http://schemas.microsoft.com/office/spreadsheetml/2010/11/main" uri="{B97F6D7D-B522-45F9-BDA1-12C45D357490}">
          <x15:cacheHierarchy aggregatedColumn="51"/>
        </ext>
      </extLst>
    </cacheHierarchy>
    <cacheHierarchy uniqueName="[Measures].[Summe von Sozialversicherungspflichtig Beschäftigte 5]" caption="Summe von Sozialversicherungspflichtig Beschäftigte 5" measure="1" displayFolder="" measureGroup="Rechtsform A B1" count="0" hidden="1">
      <extLst>
        <ext xmlns:x15="http://schemas.microsoft.com/office/spreadsheetml/2010/11/main" uri="{B97F6D7D-B522-45F9-BDA1-12C45D357490}">
          <x15:cacheHierarchy aggregatedColumn="53"/>
        </ext>
      </extLst>
    </cacheHierarchy>
    <cacheHierarchy uniqueName="[Measures].[Summe von Geringfügig entlohnte Beschäftigte 5]" caption="Summe von Geringfügig entlohnte Beschäftigte 5" measure="1" displayFolder="" measureGroup="Rechtsform A B1" count="0" hidden="1">
      <extLst>
        <ext xmlns:x15="http://schemas.microsoft.com/office/spreadsheetml/2010/11/main" uri="{B97F6D7D-B522-45F9-BDA1-12C45D357490}">
          <x15:cacheHierarchy aggregatedColumn="54"/>
        </ext>
      </extLst>
    </cacheHierarchy>
    <cacheHierarchy uniqueName="[Measures].[Summe von Umsatz in Tsd. € 5]" caption="Summe von Umsatz in Tsd. € 5" measure="1" displayFolder="" measureGroup="Rechtsform A B1" count="0" hidden="1">
      <extLst>
        <ext xmlns:x15="http://schemas.microsoft.com/office/spreadsheetml/2010/11/main" uri="{B97F6D7D-B522-45F9-BDA1-12C45D357490}">
          <x15:cacheHierarchy aggregatedColumn="56"/>
        </ext>
      </extLst>
    </cacheHierarchy>
    <cacheHierarchy uniqueName="[Measures].[Summe von Umsatz in Mio. €]" caption="Summe von Umsatz in Mio. €" measure="1" displayFolder="" measureGroup="BKL A B1" count="0" hidden="1">
      <extLst>
        <ext xmlns:x15="http://schemas.microsoft.com/office/spreadsheetml/2010/11/main" uri="{B97F6D7D-B522-45F9-BDA1-12C45D357490}">
          <x15:cacheHierarchy aggregatedColumn="12"/>
        </ext>
      </extLst>
    </cacheHierarchy>
    <cacheHierarchy uniqueName="[Measures].[Summe von Umsatz je Unternehmen]" caption="Summe von Umsatz je Unternehmen" measure="1" displayFolder="" measureGroup="Gewerke A B1" count="0" hidden="1">
      <extLst>
        <ext xmlns:x15="http://schemas.microsoft.com/office/spreadsheetml/2010/11/main" uri="{B97F6D7D-B522-45F9-BDA1-12C45D357490}">
          <x15:cacheHierarchy aggregatedColumn="45"/>
        </ext>
      </extLst>
    </cacheHierarchy>
  </cacheHierarchies>
  <kpis count="0"/>
  <extLst>
    <ext xmlns:x14="http://schemas.microsoft.com/office/spreadsheetml/2009/9/main" uri="{725AE2AE-9491-48be-B2B4-4EB974FC3084}">
      <x14:pivotCacheDefinition slicerData="1" pivotCacheId="2047728144"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6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59.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56.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5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58.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5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60.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45.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4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47.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5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46.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43.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48.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44.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50.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49.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34.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35.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41.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33.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32.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40.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36.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39.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37.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38.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31.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29.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37.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38.xml.rels><?xml version="1.0" encoding="UTF-8" standalone="yes"?>
<Relationships xmlns="http://schemas.openxmlformats.org/package/2006/relationships"><Relationship Id="rId1" Type="http://schemas.openxmlformats.org/officeDocument/2006/relationships/pivotCacheDefinition" Target="../pivotCache/pivotCacheDefinition27.xml"/></Relationships>
</file>

<file path=xl/pivotTables/_rels/pivotTable39.xml.rels><?xml version="1.0" encoding="UTF-8" standalone="yes"?>
<Relationships xmlns="http://schemas.openxmlformats.org/package/2006/relationships"><Relationship Id="rId1" Type="http://schemas.openxmlformats.org/officeDocument/2006/relationships/pivotCacheDefinition" Target="../pivotCache/pivotCacheDefinition28.xml"/></Relationships>
</file>

<file path=xl/pivotTables/_rels/pivotTable40.xml.rels><?xml version="1.0" encoding="UTF-8" standalone="yes"?>
<Relationships xmlns="http://schemas.openxmlformats.org/package/2006/relationships"><Relationship Id="rId1" Type="http://schemas.openxmlformats.org/officeDocument/2006/relationships/pivotCacheDefinition" Target="../pivotCache/pivotCacheDefinition26.xml"/></Relationships>
</file>

<file path=xl/pivotTables/_rels/pivotTable41.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_rels/pivotTable42.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43.xml.rels><?xml version="1.0" encoding="UTF-8" standalone="yes"?>
<Relationships xmlns="http://schemas.openxmlformats.org/package/2006/relationships"><Relationship Id="rId1" Type="http://schemas.openxmlformats.org/officeDocument/2006/relationships/pivotCacheDefinition" Target="../pivotCache/pivotCacheDefinition30.xml"/></Relationships>
</file>

<file path=xl/pivotTables/_rels/pivotTable44.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45.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46.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47.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48.xml.rels><?xml version="1.0" encoding="UTF-8" standalone="yes"?>
<Relationships xmlns="http://schemas.openxmlformats.org/package/2006/relationships"><Relationship Id="rId1" Type="http://schemas.openxmlformats.org/officeDocument/2006/relationships/pivotCacheDefinition" Target="../pivotCache/pivotCacheDefinition23.xml"/></Relationships>
</file>

<file path=xl/pivotTables/_rels/pivotTable49.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50.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51.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52.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53.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54.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55.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56.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57.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58.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5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0.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6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3CF138D-CA8F-41D5-A70A-17286359EA8B}" name="PivotTable3" cacheId="151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
  <location ref="D34:E41" firstHeaderRow="1" firstDataRow="2" firstDataCol="1" rowPageCount="1" colPageCount="1"/>
  <pivotFields count="4">
    <pivotField axis="axisCol" allDrilled="1" subtotalTop="0" showAll="0" dataSourceSort="1" defaultSubtotal="0" defaultAttributeDrillState="1">
      <items count="1">
        <item s="1" x="0"/>
      </items>
    </pivotField>
    <pivotField axis="axisRow" allDrilled="1" subtotalTop="0" showAll="0" defaultSubtotal="0" defaultAttributeDrillState="1">
      <items count="6">
        <item x="5"/>
        <item x="2"/>
        <item x="0"/>
        <item x="1"/>
        <item x="3"/>
        <item x="4"/>
      </items>
    </pivotField>
    <pivotField axis="axisPage" allDrilled="1" subtotalTop="0" showAll="0" dataSourceSort="1" defaultSubtotal="0" defaultAttributeDrillState="1"/>
    <pivotField dataField="1" subtotalTop="0" showAll="0" defaultSubtotal="0"/>
  </pivotFields>
  <rowFields count="1">
    <field x="1"/>
  </rowFields>
  <rowItems count="6">
    <i>
      <x/>
    </i>
    <i>
      <x v="1"/>
    </i>
    <i>
      <x v="2"/>
    </i>
    <i>
      <x v="3"/>
    </i>
    <i>
      <x v="4"/>
    </i>
    <i>
      <x v="5"/>
    </i>
  </rowItems>
  <colFields count="1">
    <field x="0"/>
  </colFields>
  <colItems count="1">
    <i>
      <x/>
    </i>
  </colItems>
  <pageFields count="1">
    <pageField fld="2" hier="4" name="[BKL A B1].[Gewerk].&amp;[  Werkstein- und Terrazzohersteller]" cap="  Werkstein- und Terrazzohersteller"/>
  </pageFields>
  <dataFields count="1">
    <dataField name="Umsatz in 1.000 €" fld="3" baseField="0" baseItem="0"/>
  </dataFields>
  <formats count="10">
    <format dxfId="783">
      <pivotArea collapsedLevelsAreSubtotals="1" fieldPosition="0">
        <references count="1">
          <reference field="1" count="1">
            <x v="5"/>
          </reference>
        </references>
      </pivotArea>
    </format>
    <format dxfId="784">
      <pivotArea dataOnly="0" labelOnly="1" fieldPosition="0">
        <references count="1">
          <reference field="1" count="1">
            <x v="5"/>
          </reference>
        </references>
      </pivotArea>
    </format>
    <format dxfId="785">
      <pivotArea type="all" dataOnly="0" outline="0" fieldPosition="0"/>
    </format>
    <format dxfId="786">
      <pivotArea outline="0" collapsedLevelsAreSubtotals="1" fieldPosition="0"/>
    </format>
    <format dxfId="787">
      <pivotArea type="origin" dataOnly="0" labelOnly="1" outline="0" fieldPosition="0"/>
    </format>
    <format dxfId="788">
      <pivotArea field="0" type="button" dataOnly="0" labelOnly="1" outline="0" axis="axisCol" fieldPosition="0"/>
    </format>
    <format dxfId="789">
      <pivotArea field="1" type="button" dataOnly="0" labelOnly="1" outline="0" axis="axisRow" fieldPosition="0"/>
    </format>
    <format dxfId="790">
      <pivotArea dataOnly="0" labelOnly="1" fieldPosition="0">
        <references count="1">
          <reference field="1" count="0"/>
        </references>
      </pivotArea>
    </format>
    <format dxfId="791">
      <pivotArea dataOnly="0" labelOnly="1" fieldPosition="0">
        <references count="1">
          <reference field="0" count="0"/>
        </references>
      </pivotArea>
    </format>
    <format dxfId="792">
      <pivotArea type="origin" dataOnly="0" labelOnly="1" outline="0" fieldPosition="0"/>
    </format>
  </formats>
  <pivotHierarchies count="110">
    <pivotHierarchy dragToData="1"/>
    <pivotHierarchy dragToData="1"/>
    <pivotHierarchy dragToData="1"/>
    <pivotHierarchy dragToData="1"/>
    <pivotHierarchy multipleItemSelectionAllowed="1" dragToData="1">
      <members count="1" level="1">
        <member name="[BKL A B1].[Gewerk].&amp;[  Werkstein- und Terrazzohersteller]"/>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Umsatz in 1.000 Euro"/>
    <pivotHierarchy dragToData="1"/>
  </pivotHierarchies>
  <pivotTableStyleInfo name="PivotStyleMedium3" showRowHeaders="1" showColHeaders="1" showRowStripes="0" showColStripes="0" showLastColumn="1"/>
  <rowHierarchiesUsage count="1">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D125AD2-3B97-43B0-8C52-D67C27DF5AF4}" name="PivotTable2" cacheId="1511"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
  <location ref="D20:E27" firstHeaderRow="1" firstDataRow="2" firstDataCol="1" rowPageCount="1" colPageCount="1"/>
  <pivotFields count="4">
    <pivotField axis="axisCol" allDrilled="1" subtotalTop="0" showAll="0" dataSourceSort="1" defaultSubtotal="0" defaultAttributeDrillState="1">
      <items count="1">
        <item s="1" x="0"/>
      </items>
    </pivotField>
    <pivotField axis="axisRow" allDrilled="1" subtotalTop="0" showAll="0" defaultSubtotal="0" defaultAttributeDrillState="1">
      <items count="6">
        <item x="5"/>
        <item x="2"/>
        <item x="0"/>
        <item x="1"/>
        <item x="3"/>
        <item x="4"/>
      </items>
    </pivotField>
    <pivotField axis="axisPage" allDrilled="1" subtotalTop="0" showAll="0" dataSourceSort="1" defaultSubtotal="0" defaultAttributeDrillState="1"/>
    <pivotField dataField="1" subtotalTop="0" showAll="0" defaultSubtotal="0"/>
  </pivotFields>
  <rowFields count="1">
    <field x="1"/>
  </rowFields>
  <rowItems count="6">
    <i>
      <x/>
    </i>
    <i>
      <x v="1"/>
    </i>
    <i>
      <x v="2"/>
    </i>
    <i>
      <x v="3"/>
    </i>
    <i>
      <x v="4"/>
    </i>
    <i>
      <x v="5"/>
    </i>
  </rowItems>
  <colFields count="1">
    <field x="0"/>
  </colFields>
  <colItems count="1">
    <i>
      <x/>
    </i>
  </colItems>
  <pageFields count="1">
    <pageField fld="2" hier="4" name="[BKL A B1].[Gewerk].&amp;[  Werkstein- und Terrazzohersteller]" cap="  Werkstein- und Terrazzohersteller"/>
  </pageFields>
  <dataFields count="1">
    <dataField name="Tätige Personen" fld="3" baseField="0" baseItem="0"/>
  </dataFields>
  <formats count="10">
    <format dxfId="773">
      <pivotArea collapsedLevelsAreSubtotals="1" fieldPosition="0">
        <references count="1">
          <reference field="1" count="1">
            <x v="5"/>
          </reference>
        </references>
      </pivotArea>
    </format>
    <format dxfId="774">
      <pivotArea dataOnly="0" labelOnly="1" fieldPosition="0">
        <references count="1">
          <reference field="1" count="1">
            <x v="5"/>
          </reference>
        </references>
      </pivotArea>
    </format>
    <format dxfId="775">
      <pivotArea type="all" dataOnly="0" outline="0" fieldPosition="0"/>
    </format>
    <format dxfId="776">
      <pivotArea outline="0" collapsedLevelsAreSubtotals="1" fieldPosition="0"/>
    </format>
    <format dxfId="777">
      <pivotArea type="origin" dataOnly="0" labelOnly="1" outline="0" fieldPosition="0"/>
    </format>
    <format dxfId="778">
      <pivotArea field="0" type="button" dataOnly="0" labelOnly="1" outline="0" axis="axisCol" fieldPosition="0"/>
    </format>
    <format dxfId="779">
      <pivotArea field="1" type="button" dataOnly="0" labelOnly="1" outline="0" axis="axisRow" fieldPosition="0"/>
    </format>
    <format dxfId="780">
      <pivotArea dataOnly="0" labelOnly="1" fieldPosition="0">
        <references count="1">
          <reference field="1" count="0"/>
        </references>
      </pivotArea>
    </format>
    <format dxfId="781">
      <pivotArea dataOnly="0" labelOnly="1" fieldPosition="0">
        <references count="1">
          <reference field="0" count="0"/>
        </references>
      </pivotArea>
    </format>
    <format dxfId="782">
      <pivotArea type="origin" dataOnly="0" labelOnly="1" outline="0" fieldPosition="0"/>
    </format>
  </formats>
  <pivotHierarchies count="110">
    <pivotHierarchy dragToData="1"/>
    <pivotHierarchy dragToData="1"/>
    <pivotHierarchy dragToData="1"/>
    <pivotHierarchy dragToData="1"/>
    <pivotHierarchy multipleItemSelectionAllowed="1" dragToData="1">
      <members count="1" level="1">
        <member name="[BKL A B1].[Gewerk].&amp;[  Werkstein- und Terrazzohersteller]"/>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D6606F6-0B50-46D8-BA0A-EF30DCBECD03}" name="PivotTable1" cacheId="1510"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
  <location ref="D6:E13" firstHeaderRow="1" firstDataRow="2" firstDataCol="1" rowPageCount="1" colPageCount="1"/>
  <pivotFields count="4">
    <pivotField axis="axisCol" allDrilled="1" subtotalTop="0" showAll="0" dataSourceSort="1" defaultSubtotal="0" defaultAttributeDrillState="1">
      <items count="1">
        <item s="1" x="0"/>
      </items>
    </pivotField>
    <pivotField axis="axisRow" allDrilled="1" subtotalTop="0" showAll="0" defaultSubtotal="0" defaultAttributeDrillState="1">
      <items count="6">
        <item x="5"/>
        <item x="2"/>
        <item x="0"/>
        <item x="1"/>
        <item x="3"/>
        <item x="4"/>
      </items>
    </pivotField>
    <pivotField dataField="1" subtotalTop="0" showAll="0" defaultSubtotal="0"/>
    <pivotField axis="axisPage" allDrilled="1" subtotalTop="0" showAll="0" dataSourceSort="1" defaultSubtotal="0" defaultAttributeDrillState="1"/>
  </pivotFields>
  <rowFields count="1">
    <field x="1"/>
  </rowFields>
  <rowItems count="6">
    <i>
      <x/>
    </i>
    <i>
      <x v="1"/>
    </i>
    <i>
      <x v="2"/>
    </i>
    <i>
      <x v="3"/>
    </i>
    <i>
      <x v="4"/>
    </i>
    <i>
      <x v="5"/>
    </i>
  </rowItems>
  <colFields count="1">
    <field x="0"/>
  </colFields>
  <colItems count="1">
    <i>
      <x/>
    </i>
  </colItems>
  <pageFields count="1">
    <pageField fld="3" hier="4" name="[BKL A B1].[Gewerk].&amp;[  Werkstein- und Terrazzohersteller]" cap="  Werkstein- und Terrazzohersteller"/>
  </pageFields>
  <dataFields count="1">
    <dataField name="Handwerksunternehmen" fld="2" baseField="0" baseItem="0" numFmtId="165"/>
  </dataFields>
  <formats count="10">
    <format dxfId="763">
      <pivotArea collapsedLevelsAreSubtotals="1" fieldPosition="0">
        <references count="1">
          <reference field="1" count="1">
            <x v="5"/>
          </reference>
        </references>
      </pivotArea>
    </format>
    <format dxfId="764">
      <pivotArea dataOnly="0" labelOnly="1" fieldPosition="0">
        <references count="1">
          <reference field="1" count="1">
            <x v="5"/>
          </reference>
        </references>
      </pivotArea>
    </format>
    <format dxfId="765">
      <pivotArea type="all" dataOnly="0" outline="0" fieldPosition="0"/>
    </format>
    <format dxfId="766">
      <pivotArea outline="0" collapsedLevelsAreSubtotals="1" fieldPosition="0"/>
    </format>
    <format dxfId="767">
      <pivotArea type="origin" dataOnly="0" labelOnly="1" outline="0" fieldPosition="0"/>
    </format>
    <format dxfId="768">
      <pivotArea field="0" type="button" dataOnly="0" labelOnly="1" outline="0" axis="axisCol" fieldPosition="0"/>
    </format>
    <format dxfId="769">
      <pivotArea field="1" type="button" dataOnly="0" labelOnly="1" outline="0" axis="axisRow" fieldPosition="0"/>
    </format>
    <format dxfId="770">
      <pivotArea dataOnly="0" labelOnly="1" fieldPosition="0">
        <references count="1">
          <reference field="1" count="0"/>
        </references>
      </pivotArea>
    </format>
    <format dxfId="771">
      <pivotArea dataOnly="0" labelOnly="1" fieldPosition="0">
        <references count="1">
          <reference field="0" count="0"/>
        </references>
      </pivotArea>
    </format>
    <format dxfId="772">
      <pivotArea type="origin" dataOnly="0" labelOnly="1" outline="0" fieldPosition="0"/>
    </format>
  </formats>
  <pivotHierarchies count="110">
    <pivotHierarchy dragToData="1"/>
    <pivotHierarchy dragToData="1"/>
    <pivotHierarchy dragToData="1"/>
    <pivotHierarchy dragToData="1"/>
    <pivotHierarchy multipleItemSelectionAllowed="1" dragToData="1">
      <members count="1" level="1">
        <member name="[BKL A B1].[Gewerk].&amp;[  Werkstein- und Terrazzohersteller]"/>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B47DE54-E047-4B48-87EC-B1652D89075F}" name="PivotTable7" cacheId="1503"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P50:S156" firstHeaderRow="1" firstDataRow="2" firstDataCol="1"/>
  <pivotFields count="4">
    <pivotField axis="axisRow" allDrilled="1" showAll="0" defaultAttributeDrillState="1">
      <items count="98">
        <item s="1" x="22"/>
        <item s="1" x="91"/>
        <item s="1" x="54"/>
        <item s="1" x="55"/>
        <item s="1" x="28"/>
        <item s="1" x="92"/>
        <item s="1" x="13"/>
        <item s="1" x="29"/>
        <item s="1" x="30"/>
        <item s="1" x="31"/>
        <item s="1" x="14"/>
        <item s="1" x="57"/>
        <item s="1" x="33"/>
        <item s="1" x="0"/>
        <item s="1" x="1"/>
        <item s="1" x="34"/>
        <item s="1" x="35"/>
        <item s="1" x="93"/>
        <item s="1" x="36"/>
        <item s="1" x="58"/>
        <item s="1" x="59"/>
        <item s="1" x="37"/>
        <item s="1" x="38"/>
        <item s="1" x="60"/>
        <item s="1" x="15"/>
        <item s="1" x="40"/>
        <item s="1" x="3"/>
        <item s="1" x="41"/>
        <item s="1" x="62"/>
        <item s="1" x="63"/>
        <item s="1" x="64"/>
        <item s="1" x="65"/>
        <item s="1" x="23"/>
        <item s="1" x="42"/>
        <item s="1" x="4"/>
        <item s="1" x="43"/>
        <item s="1" x="66"/>
        <item s="1" x="5"/>
        <item s="1" x="94"/>
        <item s="1" x="69"/>
        <item s="1" x="88"/>
        <item s="1" x="70"/>
        <item s="1" x="6"/>
        <item s="1" x="71"/>
        <item s="1" x="17"/>
        <item s="1" x="46"/>
        <item s="1" x="47"/>
        <item s="1" x="72"/>
        <item s="1" x="48"/>
        <item s="1" x="73"/>
        <item s="1" x="95"/>
        <item s="1" x="24"/>
        <item s="1" x="25"/>
        <item s="1" x="8"/>
        <item s="1" x="49"/>
        <item s="1" x="9"/>
        <item s="1" x="75"/>
        <item s="1" x="76"/>
        <item s="1" x="77"/>
        <item s="1" x="78"/>
        <item s="1" x="52"/>
        <item s="1" x="53"/>
        <item s="1" x="79"/>
        <item s="1" x="18"/>
        <item s="1" x="11"/>
        <item s="1" x="80"/>
        <item s="1" x="81"/>
        <item s="1" x="12"/>
        <item s="1" x="82"/>
        <item s="1" x="83"/>
        <item s="1" x="84"/>
        <item s="1" x="96"/>
        <item s="1" x="26"/>
        <item s="1" x="21"/>
        <item s="1" x="85"/>
        <item s="1" x="90"/>
        <item s="1" x="2"/>
        <item s="1" x="7"/>
        <item s="1" x="10"/>
        <item s="1" x="16"/>
        <item s="1" x="19"/>
        <item s="1" x="20"/>
        <item s="1" x="27"/>
        <item s="1" x="32"/>
        <item s="1" x="39"/>
        <item s="1" x="44"/>
        <item s="1" x="45"/>
        <item s="1" x="50"/>
        <item s="1" x="51"/>
        <item s="1" x="56"/>
        <item s="1" x="61"/>
        <item s="1" x="67"/>
        <item s="1" x="68"/>
        <item s="1" x="74"/>
        <item s="1" x="87"/>
        <item s="1" x="89"/>
        <item s="1" x="86"/>
        <item t="default"/>
      </items>
    </pivotField>
    <pivotField axis="axisCol" allDrilled="1" showAll="0" defaultAttributeDrillState="1">
      <items count="4">
        <item x="0"/>
        <item x="2"/>
        <item x="1"/>
        <item t="default"/>
      </items>
    </pivotField>
    <pivotField axis="axisRow" allDrilled="1" showAll="0" defaultAttributeDrillState="1">
      <items count="9">
        <item x="1"/>
        <item x="0"/>
        <item x="3"/>
        <item x="6"/>
        <item x="7"/>
        <item x="2"/>
        <item x="4"/>
        <item x="5"/>
        <item t="default"/>
      </items>
    </pivotField>
    <pivotField dataField="1" showAll="0"/>
  </pivotFields>
  <rowFields count="2">
    <field x="2"/>
    <field x="0"/>
  </rowFields>
  <rowItems count="105">
    <i>
      <x/>
    </i>
    <i r="1">
      <x v="6"/>
    </i>
    <i r="1">
      <x v="10"/>
    </i>
    <i r="1">
      <x v="24"/>
    </i>
    <i r="1">
      <x v="44"/>
    </i>
    <i r="1">
      <x v="63"/>
    </i>
    <i r="1">
      <x v="73"/>
    </i>
    <i r="1">
      <x v="79"/>
    </i>
    <i r="1">
      <x v="80"/>
    </i>
    <i r="1">
      <x v="81"/>
    </i>
    <i>
      <x v="1"/>
    </i>
    <i r="1">
      <x v="13"/>
    </i>
    <i r="1">
      <x v="14"/>
    </i>
    <i r="1">
      <x v="26"/>
    </i>
    <i r="1">
      <x v="34"/>
    </i>
    <i r="1">
      <x v="37"/>
    </i>
    <i r="1">
      <x v="42"/>
    </i>
    <i r="1">
      <x v="53"/>
    </i>
    <i r="1">
      <x v="55"/>
    </i>
    <i r="1">
      <x v="64"/>
    </i>
    <i r="1">
      <x v="67"/>
    </i>
    <i r="1">
      <x v="76"/>
    </i>
    <i r="1">
      <x v="77"/>
    </i>
    <i r="1">
      <x v="78"/>
    </i>
    <i>
      <x v="2"/>
    </i>
    <i r="1">
      <x v="4"/>
    </i>
    <i r="1">
      <x v="7"/>
    </i>
    <i r="1">
      <x v="8"/>
    </i>
    <i r="1">
      <x v="9"/>
    </i>
    <i r="1">
      <x v="12"/>
    </i>
    <i r="1">
      <x v="15"/>
    </i>
    <i r="1">
      <x v="16"/>
    </i>
    <i r="1">
      <x v="18"/>
    </i>
    <i r="1">
      <x v="21"/>
    </i>
    <i r="1">
      <x v="22"/>
    </i>
    <i r="1">
      <x v="25"/>
    </i>
    <i r="1">
      <x v="27"/>
    </i>
    <i r="1">
      <x v="33"/>
    </i>
    <i r="1">
      <x v="35"/>
    </i>
    <i r="1">
      <x v="45"/>
    </i>
    <i r="1">
      <x v="46"/>
    </i>
    <i r="1">
      <x v="48"/>
    </i>
    <i r="1">
      <x v="54"/>
    </i>
    <i r="1">
      <x v="60"/>
    </i>
    <i r="1">
      <x v="61"/>
    </i>
    <i r="1">
      <x v="82"/>
    </i>
    <i r="1">
      <x v="83"/>
    </i>
    <i r="1">
      <x v="84"/>
    </i>
    <i r="1">
      <x v="85"/>
    </i>
    <i r="1">
      <x v="86"/>
    </i>
    <i r="1">
      <x v="87"/>
    </i>
    <i r="1">
      <x v="88"/>
    </i>
    <i>
      <x v="3"/>
    </i>
    <i r="1">
      <x v="40"/>
    </i>
    <i r="1">
      <x v="75"/>
    </i>
    <i r="1">
      <x v="94"/>
    </i>
    <i r="1">
      <x v="95"/>
    </i>
    <i>
      <x v="4"/>
    </i>
    <i r="1">
      <x v="1"/>
    </i>
    <i r="1">
      <x v="5"/>
    </i>
    <i r="1">
      <x v="17"/>
    </i>
    <i r="1">
      <x v="38"/>
    </i>
    <i r="1">
      <x v="50"/>
    </i>
    <i r="1">
      <x v="71"/>
    </i>
    <i>
      <x v="5"/>
    </i>
    <i r="1">
      <x/>
    </i>
    <i r="1">
      <x v="32"/>
    </i>
    <i r="1">
      <x v="51"/>
    </i>
    <i r="1">
      <x v="52"/>
    </i>
    <i r="1">
      <x v="72"/>
    </i>
    <i>
      <x v="6"/>
    </i>
    <i r="1">
      <x v="2"/>
    </i>
    <i r="1">
      <x v="3"/>
    </i>
    <i r="1">
      <x v="11"/>
    </i>
    <i r="1">
      <x v="19"/>
    </i>
    <i r="1">
      <x v="20"/>
    </i>
    <i r="1">
      <x v="23"/>
    </i>
    <i r="1">
      <x v="28"/>
    </i>
    <i r="1">
      <x v="29"/>
    </i>
    <i r="1">
      <x v="30"/>
    </i>
    <i r="1">
      <x v="31"/>
    </i>
    <i r="1">
      <x v="36"/>
    </i>
    <i r="1">
      <x v="39"/>
    </i>
    <i r="1">
      <x v="41"/>
    </i>
    <i r="1">
      <x v="43"/>
    </i>
    <i r="1">
      <x v="47"/>
    </i>
    <i r="1">
      <x v="49"/>
    </i>
    <i r="1">
      <x v="56"/>
    </i>
    <i r="1">
      <x v="57"/>
    </i>
    <i r="1">
      <x v="58"/>
    </i>
    <i r="1">
      <x v="59"/>
    </i>
    <i r="1">
      <x v="62"/>
    </i>
    <i r="1">
      <x v="65"/>
    </i>
    <i r="1">
      <x v="66"/>
    </i>
    <i r="1">
      <x v="68"/>
    </i>
    <i r="1">
      <x v="69"/>
    </i>
    <i r="1">
      <x v="70"/>
    </i>
    <i r="1">
      <x v="74"/>
    </i>
    <i r="1">
      <x v="89"/>
    </i>
    <i r="1">
      <x v="90"/>
    </i>
    <i r="1">
      <x v="91"/>
    </i>
    <i r="1">
      <x v="92"/>
    </i>
    <i r="1">
      <x v="93"/>
    </i>
    <i>
      <x v="7"/>
    </i>
    <i r="1">
      <x v="96"/>
    </i>
  </rowItems>
  <colFields count="1">
    <field x="1"/>
  </colFields>
  <colItems count="3">
    <i>
      <x/>
    </i>
    <i>
      <x v="1"/>
    </i>
    <i>
      <x v="2"/>
    </i>
  </colItems>
  <dataFields count="1">
    <dataField name="Sozialversicherungspflichtig Beschäftigte" fld="3" baseField="0" baseItem="0"/>
  </dataFields>
  <formats count="16">
    <format dxfId="747">
      <pivotArea type="all" dataOnly="0" outline="0" fieldPosition="0"/>
    </format>
    <format dxfId="748">
      <pivotArea outline="0" collapsedLevelsAreSubtotals="1" fieldPosition="0"/>
    </format>
    <format dxfId="749">
      <pivotArea type="origin" dataOnly="0" labelOnly="1" outline="0" fieldPosition="0"/>
    </format>
    <format dxfId="750">
      <pivotArea field="1" type="button" dataOnly="0" labelOnly="1" outline="0" axis="axisCol" fieldPosition="0"/>
    </format>
    <format dxfId="751">
      <pivotArea type="topRight" dataOnly="0" labelOnly="1" outline="0" fieldPosition="0"/>
    </format>
    <format dxfId="752">
      <pivotArea field="2" type="button" dataOnly="0" labelOnly="1" outline="0" axis="axisRow" fieldPosition="0"/>
    </format>
    <format dxfId="753">
      <pivotArea dataOnly="0" labelOnly="1" fieldPosition="0">
        <references count="1">
          <reference field="2" count="0"/>
        </references>
      </pivotArea>
    </format>
    <format dxfId="754">
      <pivotArea dataOnly="0" labelOnly="1" fieldPosition="0">
        <references count="2">
          <reference field="0" count="13">
            <x v="13"/>
            <x v="14"/>
            <x v="26"/>
            <x v="34"/>
            <x v="37"/>
            <x v="42"/>
            <x v="53"/>
            <x v="55"/>
            <x v="64"/>
            <x v="67"/>
            <x v="1048832"/>
            <x v="1048832"/>
            <x v="1048832"/>
          </reference>
          <reference field="2" count="1" selected="0">
            <x v="1"/>
          </reference>
        </references>
      </pivotArea>
    </format>
    <format dxfId="755">
      <pivotArea dataOnly="0" labelOnly="1" fieldPosition="0">
        <references count="2">
          <reference field="0" count="9">
            <x v="6"/>
            <x v="10"/>
            <x v="24"/>
            <x v="44"/>
            <x v="63"/>
            <x v="73"/>
            <x v="1048832"/>
            <x v="1048832"/>
            <x v="1048832"/>
          </reference>
          <reference field="2" count="1" selected="0">
            <x v="0"/>
          </reference>
        </references>
      </pivotArea>
    </format>
    <format dxfId="756">
      <pivotArea dataOnly="0" labelOnly="1" fieldPosition="0">
        <references count="2">
          <reference field="0" count="5">
            <x v="0"/>
            <x v="32"/>
            <x v="51"/>
            <x v="52"/>
            <x v="72"/>
          </reference>
          <reference field="2" count="1" selected="0">
            <x v="5"/>
          </reference>
        </references>
      </pivotArea>
    </format>
    <format dxfId="757">
      <pivotArea dataOnly="0" labelOnly="1" fieldPosition="0">
        <references count="2">
          <reference field="0" count="27">
            <x v="4"/>
            <x v="7"/>
            <x v="8"/>
            <x v="9"/>
            <x v="12"/>
            <x v="15"/>
            <x v="16"/>
            <x v="18"/>
            <x v="21"/>
            <x v="22"/>
            <x v="25"/>
            <x v="27"/>
            <x v="33"/>
            <x v="35"/>
            <x v="45"/>
            <x v="46"/>
            <x v="48"/>
            <x v="54"/>
            <x v="60"/>
            <x v="61"/>
            <x v="1048832"/>
            <x v="1048832"/>
            <x v="1048832"/>
            <x v="1048832"/>
            <x v="1048832"/>
            <x v="1048832"/>
            <x v="1048832"/>
          </reference>
          <reference field="2" count="1" selected="0">
            <x v="2"/>
          </reference>
        </references>
      </pivotArea>
    </format>
    <format dxfId="758">
      <pivotArea dataOnly="0" labelOnly="1" fieldPosition="0">
        <references count="2">
          <reference field="0" count="32">
            <x v="2"/>
            <x v="3"/>
            <x v="11"/>
            <x v="19"/>
            <x v="20"/>
            <x v="23"/>
            <x v="28"/>
            <x v="29"/>
            <x v="30"/>
            <x v="31"/>
            <x v="36"/>
            <x v="39"/>
            <x v="41"/>
            <x v="43"/>
            <x v="47"/>
            <x v="49"/>
            <x v="56"/>
            <x v="57"/>
            <x v="58"/>
            <x v="59"/>
            <x v="62"/>
            <x v="65"/>
            <x v="66"/>
            <x v="68"/>
            <x v="69"/>
            <x v="70"/>
            <x v="74"/>
            <x v="1048832"/>
            <x v="1048832"/>
            <x v="1048832"/>
            <x v="1048832"/>
            <x v="1048832"/>
          </reference>
          <reference field="2" count="1" selected="0">
            <x v="6"/>
          </reference>
        </references>
      </pivotArea>
    </format>
    <format dxfId="759">
      <pivotArea dataOnly="0" labelOnly="1" fieldPosition="0">
        <references count="2">
          <reference field="0" count="4">
            <x v="40"/>
            <x v="75"/>
            <x v="1048832"/>
            <x v="1048832"/>
          </reference>
          <reference field="2" count="1" selected="0">
            <x v="3"/>
          </reference>
        </references>
      </pivotArea>
    </format>
    <format dxfId="760">
      <pivotArea dataOnly="0" labelOnly="1" fieldPosition="0">
        <references count="2">
          <reference field="0" count="6">
            <x v="1"/>
            <x v="5"/>
            <x v="17"/>
            <x v="38"/>
            <x v="50"/>
            <x v="71"/>
          </reference>
          <reference field="2" count="1" selected="0">
            <x v="4"/>
          </reference>
        </references>
      </pivotArea>
    </format>
    <format dxfId="761">
      <pivotArea dataOnly="0" labelOnly="1" fieldPosition="0">
        <references count="1">
          <reference field="1" count="0"/>
        </references>
      </pivotArea>
    </format>
    <format dxfId="762">
      <pivotArea dataOnly="0" outline="0" fieldPosition="0">
        <references count="1">
          <reference field="1"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34"/>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288F796-347D-4323-AC6D-C2CB04E83BE5}" name="PivotTable8" cacheId="1501"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U7:X16" firstHeaderRow="1" firstDataRow="2" firstDataCol="1"/>
  <pivotFields count="3">
    <pivotField axis="axisRow" allDrilled="1" subtotalTop="0" showAll="0" defaultSubtotal="0" defaultAttributeDrillState="1">
      <items count="8">
        <item s="1" x="1"/>
        <item s="1" x="0"/>
        <item s="1" x="3"/>
        <item s="1" x="6"/>
        <item s="1" x="7"/>
        <item s="1" x="2"/>
        <item s="1" x="4"/>
        <item s="1" x="5"/>
      </items>
    </pivotField>
    <pivotField axis="axisCol" allDrilled="1" subtotalTop="0" showAll="0" defaultSubtotal="0" defaultAttributeDrillState="1">
      <items count="3">
        <item x="0"/>
        <item x="2"/>
        <item x="1"/>
      </items>
    </pivotField>
    <pivotField dataField="1" subtotalTop="0" showAll="0" defaultSubtotal="0"/>
  </pivotFields>
  <rowFields count="1">
    <field x="0"/>
  </rowFields>
  <rowItems count="8">
    <i>
      <x/>
    </i>
    <i>
      <x v="1"/>
    </i>
    <i>
      <x v="2"/>
    </i>
    <i>
      <x v="3"/>
    </i>
    <i>
      <x v="4"/>
    </i>
    <i>
      <x v="5"/>
    </i>
    <i>
      <x v="6"/>
    </i>
    <i>
      <x v="7"/>
    </i>
  </rowItems>
  <colFields count="1">
    <field x="1"/>
  </colFields>
  <colItems count="3">
    <i>
      <x/>
    </i>
    <i>
      <x v="1"/>
    </i>
    <i>
      <x v="2"/>
    </i>
  </colItems>
  <dataFields count="1">
    <dataField name="Geringfügig entlohnte Beschäftigte" fld="2" baseField="0" baseItem="0"/>
  </dataFields>
  <formats count="11">
    <format dxfId="736">
      <pivotArea type="all" dataOnly="0" outline="0" fieldPosition="0"/>
    </format>
    <format dxfId="737">
      <pivotArea outline="0" collapsedLevelsAreSubtotals="1" fieldPosition="0"/>
    </format>
    <format dxfId="738">
      <pivotArea type="origin" dataOnly="0" labelOnly="1" outline="0" fieldPosition="0"/>
    </format>
    <format dxfId="739">
      <pivotArea field="1" type="button" dataOnly="0" labelOnly="1" outline="0" axis="axisCol" fieldPosition="0"/>
    </format>
    <format dxfId="740">
      <pivotArea type="topRight" dataOnly="0" labelOnly="1" outline="0" fieldPosition="0"/>
    </format>
    <format dxfId="741">
      <pivotArea field="0" type="button" dataOnly="0" labelOnly="1" outline="0" axis="axisRow" fieldPosition="0"/>
    </format>
    <format dxfId="742">
      <pivotArea dataOnly="0" labelOnly="1" fieldPosition="0">
        <references count="1">
          <reference field="0" count="0"/>
        </references>
      </pivotArea>
    </format>
    <format dxfId="743">
      <pivotArea dataOnly="0" labelOnly="1" fieldPosition="0">
        <references count="1">
          <reference field="1" count="0"/>
        </references>
      </pivotArea>
    </format>
    <format dxfId="744">
      <pivotArea collapsedLevelsAreSubtotals="1" fieldPosition="0">
        <references count="1">
          <reference field="0" count="1">
            <x v="7"/>
          </reference>
        </references>
      </pivotArea>
    </format>
    <format dxfId="745">
      <pivotArea dataOnly="0" labelOnly="1" fieldPosition="0">
        <references count="1">
          <reference field="0" count="1">
            <x v="7"/>
          </reference>
        </references>
      </pivotArea>
    </format>
    <format dxfId="746">
      <pivotArea collapsedLevelsAreSubtotals="1" fieldPosition="0">
        <references count="2">
          <reference field="0" count="7">
            <x v="0"/>
            <x v="1"/>
            <x v="2"/>
            <x v="3"/>
            <x v="4"/>
            <x v="5"/>
            <x v="6"/>
          </reference>
          <reference field="1" count="1" selected="0">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5E58DA63-9D6A-4361-9D88-64D19857A816}" name="PivotTable2" cacheId="150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B50:E156" firstHeaderRow="1" firstDataRow="2" firstDataCol="1"/>
  <pivotFields count="4">
    <pivotField dataField="1" subtotalTop="0" showAll="0" defaultSubtotal="0"/>
    <pivotField axis="axisRow" allDrilled="1" showAll="0" defaultAttributeDrillState="1">
      <items count="98">
        <item s="1" x="22"/>
        <item s="1" x="91"/>
        <item s="1" x="54"/>
        <item s="1" x="55"/>
        <item s="1" x="28"/>
        <item s="1" x="92"/>
        <item s="1" x="13"/>
        <item s="1" x="29"/>
        <item s="1" x="30"/>
        <item s="1" x="31"/>
        <item s="1" x="14"/>
        <item s="1" x="57"/>
        <item s="1" x="33"/>
        <item s="1" x="0"/>
        <item s="1" x="1"/>
        <item s="1" x="34"/>
        <item s="1" x="35"/>
        <item s="1" x="93"/>
        <item s="1" x="36"/>
        <item s="1" x="58"/>
        <item s="1" x="59"/>
        <item s="1" x="37"/>
        <item s="1" x="38"/>
        <item s="1" x="60"/>
        <item s="1" x="15"/>
        <item s="1" x="40"/>
        <item s="1" x="3"/>
        <item s="1" x="41"/>
        <item s="1" x="62"/>
        <item s="1" x="63"/>
        <item s="1" x="64"/>
        <item s="1" x="65"/>
        <item s="1" x="23"/>
        <item s="1" x="42"/>
        <item s="1" x="4"/>
        <item s="1" x="43"/>
        <item s="1" x="66"/>
        <item s="1" x="5"/>
        <item s="1" x="94"/>
        <item s="1" x="69"/>
        <item s="1" x="88"/>
        <item s="1" x="70"/>
        <item s="1" x="6"/>
        <item s="1" x="71"/>
        <item s="1" x="17"/>
        <item s="1" x="46"/>
        <item s="1" x="47"/>
        <item s="1" x="72"/>
        <item s="1" x="48"/>
        <item s="1" x="73"/>
        <item s="1" x="95"/>
        <item s="1" x="24"/>
        <item s="1" x="25"/>
        <item s="1" x="8"/>
        <item s="1" x="49"/>
        <item s="1" x="9"/>
        <item s="1" x="75"/>
        <item s="1" x="76"/>
        <item s="1" x="77"/>
        <item s="1" x="78"/>
        <item s="1" x="52"/>
        <item s="1" x="53"/>
        <item s="1" x="79"/>
        <item s="1" x="18"/>
        <item s="1" x="11"/>
        <item s="1" x="80"/>
        <item s="1" x="81"/>
        <item s="1" x="12"/>
        <item s="1" x="82"/>
        <item s="1" x="83"/>
        <item s="1" x="84"/>
        <item s="1" x="96"/>
        <item s="1" x="26"/>
        <item s="1" x="21"/>
        <item s="1" x="85"/>
        <item s="1" x="90"/>
        <item s="1" x="2"/>
        <item s="1" x="7"/>
        <item s="1" x="10"/>
        <item s="1" x="16"/>
        <item s="1" x="19"/>
        <item s="1" x="20"/>
        <item s="1" x="27"/>
        <item s="1" x="32"/>
        <item s="1" x="39"/>
        <item s="1" x="44"/>
        <item s="1" x="45"/>
        <item s="1" x="50"/>
        <item s="1" x="51"/>
        <item s="1" x="56"/>
        <item s="1" x="61"/>
        <item s="1" x="67"/>
        <item s="1" x="68"/>
        <item s="1" x="74"/>
        <item s="1" x="87"/>
        <item s="1" x="89"/>
        <item s="1" x="86"/>
        <item t="default"/>
      </items>
    </pivotField>
    <pivotField axis="axisCol" allDrilled="1" showAll="0" defaultAttributeDrillState="1">
      <items count="4">
        <item x="0"/>
        <item x="2"/>
        <item x="1"/>
        <item t="default"/>
      </items>
    </pivotField>
    <pivotField axis="axisRow" allDrilled="1" showAll="0" defaultAttributeDrillState="1">
      <items count="9">
        <item x="1"/>
        <item x="0"/>
        <item x="3"/>
        <item x="6"/>
        <item x="7"/>
        <item x="2"/>
        <item x="4"/>
        <item x="5"/>
        <item t="default"/>
      </items>
    </pivotField>
  </pivotFields>
  <rowFields count="2">
    <field x="3"/>
    <field x="1"/>
  </rowFields>
  <rowItems count="105">
    <i>
      <x/>
    </i>
    <i r="1">
      <x v="6"/>
    </i>
    <i r="1">
      <x v="10"/>
    </i>
    <i r="1">
      <x v="24"/>
    </i>
    <i r="1">
      <x v="44"/>
    </i>
    <i r="1">
      <x v="63"/>
    </i>
    <i r="1">
      <x v="73"/>
    </i>
    <i r="1">
      <x v="79"/>
    </i>
    <i r="1">
      <x v="80"/>
    </i>
    <i r="1">
      <x v="81"/>
    </i>
    <i>
      <x v="1"/>
    </i>
    <i r="1">
      <x v="13"/>
    </i>
    <i r="1">
      <x v="14"/>
    </i>
    <i r="1">
      <x v="26"/>
    </i>
    <i r="1">
      <x v="34"/>
    </i>
    <i r="1">
      <x v="37"/>
    </i>
    <i r="1">
      <x v="42"/>
    </i>
    <i r="1">
      <x v="53"/>
    </i>
    <i r="1">
      <x v="55"/>
    </i>
    <i r="1">
      <x v="64"/>
    </i>
    <i r="1">
      <x v="67"/>
    </i>
    <i r="1">
      <x v="76"/>
    </i>
    <i r="1">
      <x v="77"/>
    </i>
    <i r="1">
      <x v="78"/>
    </i>
    <i>
      <x v="2"/>
    </i>
    <i r="1">
      <x v="4"/>
    </i>
    <i r="1">
      <x v="7"/>
    </i>
    <i r="1">
      <x v="8"/>
    </i>
    <i r="1">
      <x v="9"/>
    </i>
    <i r="1">
      <x v="12"/>
    </i>
    <i r="1">
      <x v="15"/>
    </i>
    <i r="1">
      <x v="16"/>
    </i>
    <i r="1">
      <x v="18"/>
    </i>
    <i r="1">
      <x v="21"/>
    </i>
    <i r="1">
      <x v="22"/>
    </i>
    <i r="1">
      <x v="25"/>
    </i>
    <i r="1">
      <x v="27"/>
    </i>
    <i r="1">
      <x v="33"/>
    </i>
    <i r="1">
      <x v="35"/>
    </i>
    <i r="1">
      <x v="45"/>
    </i>
    <i r="1">
      <x v="46"/>
    </i>
    <i r="1">
      <x v="48"/>
    </i>
    <i r="1">
      <x v="54"/>
    </i>
    <i r="1">
      <x v="60"/>
    </i>
    <i r="1">
      <x v="61"/>
    </i>
    <i r="1">
      <x v="82"/>
    </i>
    <i r="1">
      <x v="83"/>
    </i>
    <i r="1">
      <x v="84"/>
    </i>
    <i r="1">
      <x v="85"/>
    </i>
    <i r="1">
      <x v="86"/>
    </i>
    <i r="1">
      <x v="87"/>
    </i>
    <i r="1">
      <x v="88"/>
    </i>
    <i>
      <x v="3"/>
    </i>
    <i r="1">
      <x v="40"/>
    </i>
    <i r="1">
      <x v="75"/>
    </i>
    <i r="1">
      <x v="94"/>
    </i>
    <i r="1">
      <x v="95"/>
    </i>
    <i>
      <x v="4"/>
    </i>
    <i r="1">
      <x v="1"/>
    </i>
    <i r="1">
      <x v="5"/>
    </i>
    <i r="1">
      <x v="17"/>
    </i>
    <i r="1">
      <x v="38"/>
    </i>
    <i r="1">
      <x v="50"/>
    </i>
    <i r="1">
      <x v="71"/>
    </i>
    <i>
      <x v="5"/>
    </i>
    <i r="1">
      <x/>
    </i>
    <i r="1">
      <x v="32"/>
    </i>
    <i r="1">
      <x v="51"/>
    </i>
    <i r="1">
      <x v="52"/>
    </i>
    <i r="1">
      <x v="72"/>
    </i>
    <i>
      <x v="6"/>
    </i>
    <i r="1">
      <x v="2"/>
    </i>
    <i r="1">
      <x v="3"/>
    </i>
    <i r="1">
      <x v="11"/>
    </i>
    <i r="1">
      <x v="19"/>
    </i>
    <i r="1">
      <x v="20"/>
    </i>
    <i r="1">
      <x v="23"/>
    </i>
    <i r="1">
      <x v="28"/>
    </i>
    <i r="1">
      <x v="29"/>
    </i>
    <i r="1">
      <x v="30"/>
    </i>
    <i r="1">
      <x v="31"/>
    </i>
    <i r="1">
      <x v="36"/>
    </i>
    <i r="1">
      <x v="39"/>
    </i>
    <i r="1">
      <x v="41"/>
    </i>
    <i r="1">
      <x v="43"/>
    </i>
    <i r="1">
      <x v="47"/>
    </i>
    <i r="1">
      <x v="49"/>
    </i>
    <i r="1">
      <x v="56"/>
    </i>
    <i r="1">
      <x v="57"/>
    </i>
    <i r="1">
      <x v="58"/>
    </i>
    <i r="1">
      <x v="59"/>
    </i>
    <i r="1">
      <x v="62"/>
    </i>
    <i r="1">
      <x v="65"/>
    </i>
    <i r="1">
      <x v="66"/>
    </i>
    <i r="1">
      <x v="68"/>
    </i>
    <i r="1">
      <x v="69"/>
    </i>
    <i r="1">
      <x v="70"/>
    </i>
    <i r="1">
      <x v="74"/>
    </i>
    <i r="1">
      <x v="89"/>
    </i>
    <i r="1">
      <x v="90"/>
    </i>
    <i r="1">
      <x v="91"/>
    </i>
    <i r="1">
      <x v="92"/>
    </i>
    <i r="1">
      <x v="93"/>
    </i>
    <i>
      <x v="7"/>
    </i>
    <i r="1">
      <x v="96"/>
    </i>
  </rowItems>
  <colFields count="1">
    <field x="2"/>
  </colFields>
  <colItems count="3">
    <i>
      <x/>
    </i>
    <i>
      <x v="1"/>
    </i>
    <i>
      <x v="2"/>
    </i>
  </colItems>
  <dataFields count="1">
    <dataField name="Handwerksunternehmen" fld="0" baseField="0" baseItem="0" numFmtId="165"/>
  </dataFields>
  <formats count="16">
    <format dxfId="720">
      <pivotArea type="all" dataOnly="0" outline="0" fieldPosition="0"/>
    </format>
    <format dxfId="721">
      <pivotArea outline="0" collapsedLevelsAreSubtotals="1" fieldPosition="0"/>
    </format>
    <format dxfId="722">
      <pivotArea type="origin" dataOnly="0" labelOnly="1" outline="0" fieldPosition="0"/>
    </format>
    <format dxfId="723">
      <pivotArea field="2" type="button" dataOnly="0" labelOnly="1" outline="0" axis="axisCol" fieldPosition="0"/>
    </format>
    <format dxfId="724">
      <pivotArea type="topRight" dataOnly="0" labelOnly="1" outline="0" fieldPosition="0"/>
    </format>
    <format dxfId="725">
      <pivotArea field="3" type="button" dataOnly="0" labelOnly="1" outline="0" axis="axisRow" fieldPosition="0"/>
    </format>
    <format dxfId="726">
      <pivotArea dataOnly="0" labelOnly="1" fieldPosition="0">
        <references count="1">
          <reference field="3" count="0"/>
        </references>
      </pivotArea>
    </format>
    <format dxfId="727">
      <pivotArea dataOnly="0" labelOnly="1" fieldPosition="0">
        <references count="2">
          <reference field="1" count="13">
            <x v="13"/>
            <x v="14"/>
            <x v="26"/>
            <x v="34"/>
            <x v="37"/>
            <x v="42"/>
            <x v="53"/>
            <x v="55"/>
            <x v="64"/>
            <x v="67"/>
            <x v="1048832"/>
            <x v="1048832"/>
            <x v="1048832"/>
          </reference>
          <reference field="3" count="1" selected="0">
            <x v="1"/>
          </reference>
        </references>
      </pivotArea>
    </format>
    <format dxfId="728">
      <pivotArea dataOnly="0" labelOnly="1" fieldPosition="0">
        <references count="2">
          <reference field="1" count="9">
            <x v="6"/>
            <x v="10"/>
            <x v="24"/>
            <x v="44"/>
            <x v="63"/>
            <x v="73"/>
            <x v="1048832"/>
            <x v="1048832"/>
            <x v="1048832"/>
          </reference>
          <reference field="3" count="1" selected="0">
            <x v="0"/>
          </reference>
        </references>
      </pivotArea>
    </format>
    <format dxfId="729">
      <pivotArea dataOnly="0" labelOnly="1" fieldPosition="0">
        <references count="2">
          <reference field="1" count="5">
            <x v="0"/>
            <x v="32"/>
            <x v="51"/>
            <x v="52"/>
            <x v="72"/>
          </reference>
          <reference field="3" count="1" selected="0">
            <x v="5"/>
          </reference>
        </references>
      </pivotArea>
    </format>
    <format dxfId="730">
      <pivotArea dataOnly="0" labelOnly="1" fieldPosition="0">
        <references count="2">
          <reference field="1" count="27">
            <x v="4"/>
            <x v="7"/>
            <x v="8"/>
            <x v="9"/>
            <x v="12"/>
            <x v="15"/>
            <x v="16"/>
            <x v="18"/>
            <x v="21"/>
            <x v="22"/>
            <x v="25"/>
            <x v="27"/>
            <x v="33"/>
            <x v="35"/>
            <x v="45"/>
            <x v="46"/>
            <x v="48"/>
            <x v="54"/>
            <x v="60"/>
            <x v="61"/>
            <x v="1048832"/>
            <x v="1048832"/>
            <x v="1048832"/>
            <x v="1048832"/>
            <x v="1048832"/>
            <x v="1048832"/>
            <x v="1048832"/>
          </reference>
          <reference field="3" count="1" selected="0">
            <x v="2"/>
          </reference>
        </references>
      </pivotArea>
    </format>
    <format dxfId="731">
      <pivotArea dataOnly="0" labelOnly="1" fieldPosition="0">
        <references count="2">
          <reference field="1" count="32">
            <x v="2"/>
            <x v="3"/>
            <x v="11"/>
            <x v="19"/>
            <x v="20"/>
            <x v="23"/>
            <x v="28"/>
            <x v="29"/>
            <x v="30"/>
            <x v="31"/>
            <x v="36"/>
            <x v="39"/>
            <x v="41"/>
            <x v="43"/>
            <x v="47"/>
            <x v="49"/>
            <x v="56"/>
            <x v="57"/>
            <x v="58"/>
            <x v="59"/>
            <x v="62"/>
            <x v="65"/>
            <x v="66"/>
            <x v="68"/>
            <x v="69"/>
            <x v="70"/>
            <x v="74"/>
            <x v="1048832"/>
            <x v="1048832"/>
            <x v="1048832"/>
            <x v="1048832"/>
            <x v="1048832"/>
          </reference>
          <reference field="3" count="1" selected="0">
            <x v="6"/>
          </reference>
        </references>
      </pivotArea>
    </format>
    <format dxfId="732">
      <pivotArea dataOnly="0" labelOnly="1" fieldPosition="0">
        <references count="2">
          <reference field="1" count="4">
            <x v="40"/>
            <x v="75"/>
            <x v="1048832"/>
            <x v="1048832"/>
          </reference>
          <reference field="3" count="1" selected="0">
            <x v="3"/>
          </reference>
        </references>
      </pivotArea>
    </format>
    <format dxfId="733">
      <pivotArea dataOnly="0" labelOnly="1" fieldPosition="0">
        <references count="2">
          <reference field="1" count="6">
            <x v="1"/>
            <x v="5"/>
            <x v="17"/>
            <x v="38"/>
            <x v="50"/>
            <x v="71"/>
          </reference>
          <reference field="3" count="1" selected="0">
            <x v="4"/>
          </reference>
        </references>
      </pivotArea>
    </format>
    <format dxfId="734">
      <pivotArea dataOnly="0" labelOnly="1" fieldPosition="0">
        <references count="1">
          <reference field="2" count="0"/>
        </references>
      </pivotArea>
    </format>
    <format dxfId="735">
      <pivotArea dataOnly="0" outline="0" fieldPosition="0">
        <references count="1">
          <reference field="2"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34"/>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6FC980C6-7AE7-4B74-AC32-435C5648164B}" name="PivotTable12" cacheId="1505"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Z7:AC16" firstHeaderRow="1" firstDataRow="2" firstDataCol="1"/>
  <pivotFields count="3">
    <pivotField axis="axisRow" allDrilled="1" subtotalTop="0" showAll="0" defaultSubtotal="0" defaultAttributeDrillState="1">
      <items count="8">
        <item s="1" x="1"/>
        <item s="1" x="0"/>
        <item s="1" x="3"/>
        <item s="1" x="6"/>
        <item s="1" x="7"/>
        <item s="1" x="2"/>
        <item s="1" x="4"/>
        <item s="1" x="5"/>
      </items>
    </pivotField>
    <pivotField axis="axisCol" allDrilled="1" subtotalTop="0" showAll="0" defaultSubtotal="0" defaultAttributeDrillState="1">
      <items count="3">
        <item x="0"/>
        <item x="2"/>
        <item x="1"/>
      </items>
    </pivotField>
    <pivotField dataField="1" subtotalTop="0" showAll="0" defaultSubtotal="0"/>
  </pivotFields>
  <rowFields count="1">
    <field x="0"/>
  </rowFields>
  <rowItems count="8">
    <i>
      <x/>
    </i>
    <i>
      <x v="1"/>
    </i>
    <i>
      <x v="2"/>
    </i>
    <i>
      <x v="3"/>
    </i>
    <i>
      <x v="4"/>
    </i>
    <i>
      <x v="5"/>
    </i>
    <i>
      <x v="6"/>
    </i>
    <i>
      <x v="7"/>
    </i>
  </rowItems>
  <colFields count="1">
    <field x="1"/>
  </colFields>
  <colItems count="3">
    <i>
      <x/>
    </i>
    <i>
      <x v="1"/>
    </i>
    <i>
      <x v="2"/>
    </i>
  </colItems>
  <dataFields count="1">
    <dataField name="Umsatz in Tsd. €" fld="2" baseField="0" baseItem="0"/>
  </dataFields>
  <formats count="11">
    <format dxfId="709">
      <pivotArea type="all" dataOnly="0" outline="0" fieldPosition="0"/>
    </format>
    <format dxfId="710">
      <pivotArea outline="0" collapsedLevelsAreSubtotals="1" fieldPosition="0"/>
    </format>
    <format dxfId="711">
      <pivotArea type="origin" dataOnly="0" labelOnly="1" outline="0" fieldPosition="0"/>
    </format>
    <format dxfId="712">
      <pivotArea field="1" type="button" dataOnly="0" labelOnly="1" outline="0" axis="axisCol" fieldPosition="0"/>
    </format>
    <format dxfId="713">
      <pivotArea type="topRight" dataOnly="0" labelOnly="1" outline="0" fieldPosition="0"/>
    </format>
    <format dxfId="714">
      <pivotArea field="0" type="button" dataOnly="0" labelOnly="1" outline="0" axis="axisRow" fieldPosition="0"/>
    </format>
    <format dxfId="715">
      <pivotArea dataOnly="0" labelOnly="1" fieldPosition="0">
        <references count="1">
          <reference field="0" count="0"/>
        </references>
      </pivotArea>
    </format>
    <format dxfId="716">
      <pivotArea dataOnly="0" labelOnly="1" fieldPosition="0">
        <references count="1">
          <reference field="1" count="0"/>
        </references>
      </pivotArea>
    </format>
    <format dxfId="717">
      <pivotArea collapsedLevelsAreSubtotals="1" fieldPosition="0">
        <references count="1">
          <reference field="0" count="1">
            <x v="7"/>
          </reference>
        </references>
      </pivotArea>
    </format>
    <format dxfId="718">
      <pivotArea dataOnly="0" labelOnly="1" fieldPosition="0">
        <references count="1">
          <reference field="0" count="1">
            <x v="7"/>
          </reference>
        </references>
      </pivotArea>
    </format>
    <format dxfId="719">
      <pivotArea collapsedLevelsAreSubtotals="1" fieldPosition="0">
        <references count="2">
          <reference field="0" count="7">
            <x v="0"/>
            <x v="1"/>
            <x v="2"/>
            <x v="3"/>
            <x v="4"/>
            <x v="5"/>
            <x v="6"/>
          </reference>
          <reference field="1" count="1" selected="0">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caption="Umsatz in Tsd.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57809D8E-42AE-4B07-AC00-9449C79D12AE}" name="PivotTable11" cacheId="1507"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Z50:AC156" firstHeaderRow="1" firstDataRow="2" firstDataCol="1"/>
  <pivotFields count="4">
    <pivotField axis="axisRow" allDrilled="1" showAll="0" defaultAttributeDrillState="1">
      <items count="98">
        <item s="1" x="22"/>
        <item s="1" x="91"/>
        <item s="1" x="54"/>
        <item s="1" x="55"/>
        <item s="1" x="28"/>
        <item s="1" x="92"/>
        <item s="1" x="13"/>
        <item s="1" x="29"/>
        <item s="1" x="30"/>
        <item s="1" x="31"/>
        <item s="1" x="14"/>
        <item s="1" x="57"/>
        <item s="1" x="33"/>
        <item s="1" x="0"/>
        <item s="1" x="1"/>
        <item s="1" x="34"/>
        <item s="1" x="35"/>
        <item s="1" x="93"/>
        <item s="1" x="36"/>
        <item s="1" x="58"/>
        <item s="1" x="59"/>
        <item s="1" x="37"/>
        <item s="1" x="38"/>
        <item s="1" x="60"/>
        <item s="1" x="15"/>
        <item s="1" x="40"/>
        <item s="1" x="3"/>
        <item s="1" x="41"/>
        <item s="1" x="62"/>
        <item s="1" x="63"/>
        <item s="1" x="64"/>
        <item s="1" x="65"/>
        <item s="1" x="23"/>
        <item s="1" x="42"/>
        <item s="1" x="4"/>
        <item s="1" x="43"/>
        <item s="1" x="66"/>
        <item s="1" x="5"/>
        <item s="1" x="94"/>
        <item s="1" x="69"/>
        <item s="1" x="88"/>
        <item s="1" x="70"/>
        <item s="1" x="6"/>
        <item s="1" x="71"/>
        <item s="1" x="17"/>
        <item s="1" x="46"/>
        <item s="1" x="47"/>
        <item s="1" x="72"/>
        <item s="1" x="48"/>
        <item s="1" x="73"/>
        <item s="1" x="95"/>
        <item s="1" x="24"/>
        <item s="1" x="25"/>
        <item s="1" x="8"/>
        <item s="1" x="49"/>
        <item s="1" x="9"/>
        <item s="1" x="75"/>
        <item s="1" x="76"/>
        <item s="1" x="77"/>
        <item s="1" x="78"/>
        <item s="1" x="52"/>
        <item s="1" x="53"/>
        <item s="1" x="79"/>
        <item s="1" x="18"/>
        <item s="1" x="11"/>
        <item s="1" x="80"/>
        <item s="1" x="81"/>
        <item s="1" x="12"/>
        <item s="1" x="82"/>
        <item s="1" x="83"/>
        <item s="1" x="84"/>
        <item s="1" x="96"/>
        <item s="1" x="26"/>
        <item s="1" x="21"/>
        <item s="1" x="85"/>
        <item s="1" x="90"/>
        <item s="1" x="86"/>
        <item s="1" x="2"/>
        <item s="1" x="7"/>
        <item s="1" x="10"/>
        <item s="1" x="16"/>
        <item s="1" x="19"/>
        <item s="1" x="20"/>
        <item s="1" x="27"/>
        <item s="1" x="32"/>
        <item s="1" x="39"/>
        <item s="1" x="44"/>
        <item s="1" x="45"/>
        <item s="1" x="50"/>
        <item s="1" x="51"/>
        <item s="1" x="56"/>
        <item s="1" x="61"/>
        <item s="1" x="67"/>
        <item s="1" x="68"/>
        <item s="1" x="74"/>
        <item s="1" x="87"/>
        <item s="1" x="89"/>
        <item t="default"/>
      </items>
    </pivotField>
    <pivotField axis="axisCol" allDrilled="1" showAll="0" defaultAttributeDrillState="1">
      <items count="4">
        <item x="0"/>
        <item x="2"/>
        <item x="1"/>
        <item t="default"/>
      </items>
    </pivotField>
    <pivotField axis="axisRow" allDrilled="1" showAll="0" defaultAttributeDrillState="1">
      <items count="9">
        <item x="1"/>
        <item x="0"/>
        <item x="3"/>
        <item x="6"/>
        <item x="7"/>
        <item x="2"/>
        <item x="4"/>
        <item x="5"/>
        <item t="default"/>
      </items>
    </pivotField>
    <pivotField dataField="1" showAll="0"/>
  </pivotFields>
  <rowFields count="2">
    <field x="2"/>
    <field x="0"/>
  </rowFields>
  <rowItems count="105">
    <i>
      <x/>
    </i>
    <i r="1">
      <x v="6"/>
    </i>
    <i r="1">
      <x v="10"/>
    </i>
    <i r="1">
      <x v="24"/>
    </i>
    <i r="1">
      <x v="44"/>
    </i>
    <i r="1">
      <x v="63"/>
    </i>
    <i r="1">
      <x v="73"/>
    </i>
    <i r="1">
      <x v="80"/>
    </i>
    <i r="1">
      <x v="81"/>
    </i>
    <i r="1">
      <x v="82"/>
    </i>
    <i>
      <x v="1"/>
    </i>
    <i r="1">
      <x v="13"/>
    </i>
    <i r="1">
      <x v="14"/>
    </i>
    <i r="1">
      <x v="26"/>
    </i>
    <i r="1">
      <x v="34"/>
    </i>
    <i r="1">
      <x v="37"/>
    </i>
    <i r="1">
      <x v="42"/>
    </i>
    <i r="1">
      <x v="53"/>
    </i>
    <i r="1">
      <x v="55"/>
    </i>
    <i r="1">
      <x v="64"/>
    </i>
    <i r="1">
      <x v="67"/>
    </i>
    <i r="1">
      <x v="77"/>
    </i>
    <i r="1">
      <x v="78"/>
    </i>
    <i r="1">
      <x v="79"/>
    </i>
    <i>
      <x v="2"/>
    </i>
    <i r="1">
      <x v="4"/>
    </i>
    <i r="1">
      <x v="7"/>
    </i>
    <i r="1">
      <x v="8"/>
    </i>
    <i r="1">
      <x v="9"/>
    </i>
    <i r="1">
      <x v="12"/>
    </i>
    <i r="1">
      <x v="15"/>
    </i>
    <i r="1">
      <x v="16"/>
    </i>
    <i r="1">
      <x v="18"/>
    </i>
    <i r="1">
      <x v="21"/>
    </i>
    <i r="1">
      <x v="22"/>
    </i>
    <i r="1">
      <x v="25"/>
    </i>
    <i r="1">
      <x v="27"/>
    </i>
    <i r="1">
      <x v="33"/>
    </i>
    <i r="1">
      <x v="35"/>
    </i>
    <i r="1">
      <x v="45"/>
    </i>
    <i r="1">
      <x v="46"/>
    </i>
    <i r="1">
      <x v="48"/>
    </i>
    <i r="1">
      <x v="54"/>
    </i>
    <i r="1">
      <x v="60"/>
    </i>
    <i r="1">
      <x v="61"/>
    </i>
    <i r="1">
      <x v="83"/>
    </i>
    <i r="1">
      <x v="84"/>
    </i>
    <i r="1">
      <x v="85"/>
    </i>
    <i r="1">
      <x v="86"/>
    </i>
    <i r="1">
      <x v="87"/>
    </i>
    <i r="1">
      <x v="88"/>
    </i>
    <i r="1">
      <x v="89"/>
    </i>
    <i>
      <x v="3"/>
    </i>
    <i r="1">
      <x v="40"/>
    </i>
    <i r="1">
      <x v="75"/>
    </i>
    <i r="1">
      <x v="95"/>
    </i>
    <i r="1">
      <x v="96"/>
    </i>
    <i>
      <x v="4"/>
    </i>
    <i r="1">
      <x v="1"/>
    </i>
    <i r="1">
      <x v="5"/>
    </i>
    <i r="1">
      <x v="17"/>
    </i>
    <i r="1">
      <x v="38"/>
    </i>
    <i r="1">
      <x v="50"/>
    </i>
    <i r="1">
      <x v="71"/>
    </i>
    <i>
      <x v="5"/>
    </i>
    <i r="1">
      <x/>
    </i>
    <i r="1">
      <x v="32"/>
    </i>
    <i r="1">
      <x v="51"/>
    </i>
    <i r="1">
      <x v="52"/>
    </i>
    <i r="1">
      <x v="72"/>
    </i>
    <i>
      <x v="6"/>
    </i>
    <i r="1">
      <x v="2"/>
    </i>
    <i r="1">
      <x v="3"/>
    </i>
    <i r="1">
      <x v="11"/>
    </i>
    <i r="1">
      <x v="19"/>
    </i>
    <i r="1">
      <x v="20"/>
    </i>
    <i r="1">
      <x v="23"/>
    </i>
    <i r="1">
      <x v="28"/>
    </i>
    <i r="1">
      <x v="29"/>
    </i>
    <i r="1">
      <x v="30"/>
    </i>
    <i r="1">
      <x v="31"/>
    </i>
    <i r="1">
      <x v="36"/>
    </i>
    <i r="1">
      <x v="39"/>
    </i>
    <i r="1">
      <x v="41"/>
    </i>
    <i r="1">
      <x v="43"/>
    </i>
    <i r="1">
      <x v="47"/>
    </i>
    <i r="1">
      <x v="49"/>
    </i>
    <i r="1">
      <x v="56"/>
    </i>
    <i r="1">
      <x v="57"/>
    </i>
    <i r="1">
      <x v="58"/>
    </i>
    <i r="1">
      <x v="59"/>
    </i>
    <i r="1">
      <x v="62"/>
    </i>
    <i r="1">
      <x v="65"/>
    </i>
    <i r="1">
      <x v="66"/>
    </i>
    <i r="1">
      <x v="68"/>
    </i>
    <i r="1">
      <x v="69"/>
    </i>
    <i r="1">
      <x v="70"/>
    </i>
    <i r="1">
      <x v="74"/>
    </i>
    <i r="1">
      <x v="90"/>
    </i>
    <i r="1">
      <x v="91"/>
    </i>
    <i r="1">
      <x v="92"/>
    </i>
    <i r="1">
      <x v="93"/>
    </i>
    <i r="1">
      <x v="94"/>
    </i>
    <i>
      <x v="7"/>
    </i>
    <i r="1">
      <x v="76"/>
    </i>
  </rowItems>
  <colFields count="1">
    <field x="1"/>
  </colFields>
  <colItems count="3">
    <i>
      <x/>
    </i>
    <i>
      <x v="1"/>
    </i>
    <i>
      <x v="2"/>
    </i>
  </colItems>
  <dataFields count="1">
    <dataField name="Umsatz in Tsd. €" fld="3" baseField="0" baseItem="0"/>
  </dataFields>
  <formats count="16">
    <format dxfId="693">
      <pivotArea type="all" dataOnly="0" outline="0" fieldPosition="0"/>
    </format>
    <format dxfId="694">
      <pivotArea outline="0" collapsedLevelsAreSubtotals="1" fieldPosition="0"/>
    </format>
    <format dxfId="695">
      <pivotArea type="origin" dataOnly="0" labelOnly="1" outline="0" fieldPosition="0"/>
    </format>
    <format dxfId="696">
      <pivotArea field="1" type="button" dataOnly="0" labelOnly="1" outline="0" axis="axisCol" fieldPosition="0"/>
    </format>
    <format dxfId="697">
      <pivotArea type="topRight" dataOnly="0" labelOnly="1" outline="0" fieldPosition="0"/>
    </format>
    <format dxfId="698">
      <pivotArea field="2" type="button" dataOnly="0" labelOnly="1" outline="0" axis="axisRow" fieldPosition="0"/>
    </format>
    <format dxfId="699">
      <pivotArea dataOnly="0" labelOnly="1" fieldPosition="0">
        <references count="1">
          <reference field="2" count="0"/>
        </references>
      </pivotArea>
    </format>
    <format dxfId="700">
      <pivotArea dataOnly="0" labelOnly="1" fieldPosition="0">
        <references count="2">
          <reference field="0" count="13">
            <x v="13"/>
            <x v="14"/>
            <x v="26"/>
            <x v="34"/>
            <x v="37"/>
            <x v="42"/>
            <x v="53"/>
            <x v="55"/>
            <x v="64"/>
            <x v="67"/>
            <x v="1048832"/>
            <x v="1048832"/>
            <x v="1048832"/>
          </reference>
          <reference field="2" count="1" selected="0">
            <x v="1"/>
          </reference>
        </references>
      </pivotArea>
    </format>
    <format dxfId="701">
      <pivotArea dataOnly="0" labelOnly="1" fieldPosition="0">
        <references count="2">
          <reference field="0" count="9">
            <x v="6"/>
            <x v="10"/>
            <x v="24"/>
            <x v="44"/>
            <x v="63"/>
            <x v="73"/>
            <x v="1048832"/>
            <x v="1048832"/>
            <x v="1048832"/>
          </reference>
          <reference field="2" count="1" selected="0">
            <x v="0"/>
          </reference>
        </references>
      </pivotArea>
    </format>
    <format dxfId="702">
      <pivotArea dataOnly="0" labelOnly="1" fieldPosition="0">
        <references count="2">
          <reference field="0" count="5">
            <x v="0"/>
            <x v="32"/>
            <x v="51"/>
            <x v="52"/>
            <x v="72"/>
          </reference>
          <reference field="2" count="1" selected="0">
            <x v="5"/>
          </reference>
        </references>
      </pivotArea>
    </format>
    <format dxfId="703">
      <pivotArea dataOnly="0" labelOnly="1" fieldPosition="0">
        <references count="2">
          <reference field="0" count="27">
            <x v="4"/>
            <x v="7"/>
            <x v="8"/>
            <x v="9"/>
            <x v="12"/>
            <x v="15"/>
            <x v="16"/>
            <x v="18"/>
            <x v="21"/>
            <x v="22"/>
            <x v="25"/>
            <x v="27"/>
            <x v="33"/>
            <x v="35"/>
            <x v="45"/>
            <x v="46"/>
            <x v="48"/>
            <x v="54"/>
            <x v="60"/>
            <x v="61"/>
            <x v="1048832"/>
            <x v="1048832"/>
            <x v="1048832"/>
            <x v="1048832"/>
            <x v="1048832"/>
            <x v="1048832"/>
            <x v="1048832"/>
          </reference>
          <reference field="2" count="1" selected="0">
            <x v="2"/>
          </reference>
        </references>
      </pivotArea>
    </format>
    <format dxfId="704">
      <pivotArea dataOnly="0" labelOnly="1" fieldPosition="0">
        <references count="2">
          <reference field="0" count="32">
            <x v="2"/>
            <x v="3"/>
            <x v="11"/>
            <x v="19"/>
            <x v="20"/>
            <x v="23"/>
            <x v="28"/>
            <x v="29"/>
            <x v="30"/>
            <x v="31"/>
            <x v="36"/>
            <x v="39"/>
            <x v="41"/>
            <x v="43"/>
            <x v="47"/>
            <x v="49"/>
            <x v="56"/>
            <x v="57"/>
            <x v="58"/>
            <x v="59"/>
            <x v="62"/>
            <x v="65"/>
            <x v="66"/>
            <x v="68"/>
            <x v="69"/>
            <x v="70"/>
            <x v="74"/>
            <x v="1048832"/>
            <x v="1048832"/>
            <x v="1048832"/>
            <x v="1048832"/>
            <x v="1048832"/>
          </reference>
          <reference field="2" count="1" selected="0">
            <x v="6"/>
          </reference>
        </references>
      </pivotArea>
    </format>
    <format dxfId="705">
      <pivotArea dataOnly="0" labelOnly="1" fieldPosition="0">
        <references count="2">
          <reference field="0" count="4">
            <x v="40"/>
            <x v="75"/>
            <x v="1048832"/>
            <x v="1048832"/>
          </reference>
          <reference field="2" count="1" selected="0">
            <x v="3"/>
          </reference>
        </references>
      </pivotArea>
    </format>
    <format dxfId="706">
      <pivotArea dataOnly="0" labelOnly="1" fieldPosition="0">
        <references count="2">
          <reference field="0" count="6">
            <x v="1"/>
            <x v="5"/>
            <x v="17"/>
            <x v="38"/>
            <x v="50"/>
            <x v="71"/>
          </reference>
          <reference field="2" count="1" selected="0">
            <x v="4"/>
          </reference>
        </references>
      </pivotArea>
    </format>
    <format dxfId="707">
      <pivotArea dataOnly="0" labelOnly="1" fieldPosition="0">
        <references count="1">
          <reference field="1" count="0"/>
        </references>
      </pivotArea>
    </format>
    <format dxfId="708">
      <pivotArea dataOnly="0" outline="0" fieldPosition="0">
        <references count="1">
          <reference field="1"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caption="Umsatz in Tsd.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34"/>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7D80FA53-E884-45A5-84DB-FA35E9A91C04}" name="PivotTable4" cacheId="1504"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G50:J156" firstHeaderRow="1" firstDataRow="2" firstDataCol="1"/>
  <pivotFields count="4">
    <pivotField axis="axisRow" allDrilled="1" showAll="0" defaultAttributeDrillState="1">
      <items count="98">
        <item s="1" x="22"/>
        <item s="1" x="91"/>
        <item s="1" x="54"/>
        <item s="1" x="55"/>
        <item s="1" x="28"/>
        <item s="1" x="92"/>
        <item s="1" x="13"/>
        <item s="1" x="29"/>
        <item s="1" x="30"/>
        <item s="1" x="31"/>
        <item s="1" x="14"/>
        <item s="1" x="57"/>
        <item s="1" x="33"/>
        <item s="1" x="0"/>
        <item s="1" x="1"/>
        <item s="1" x="34"/>
        <item s="1" x="35"/>
        <item s="1" x="93"/>
        <item s="1" x="36"/>
        <item s="1" x="58"/>
        <item s="1" x="59"/>
        <item s="1" x="37"/>
        <item s="1" x="38"/>
        <item s="1" x="60"/>
        <item s="1" x="15"/>
        <item s="1" x="40"/>
        <item s="1" x="3"/>
        <item s="1" x="41"/>
        <item s="1" x="62"/>
        <item s="1" x="63"/>
        <item s="1" x="64"/>
        <item s="1" x="65"/>
        <item s="1" x="23"/>
        <item s="1" x="42"/>
        <item s="1" x="4"/>
        <item s="1" x="43"/>
        <item s="1" x="66"/>
        <item s="1" x="5"/>
        <item s="1" x="94"/>
        <item s="1" x="69"/>
        <item s="1" x="88"/>
        <item s="1" x="70"/>
        <item s="1" x="6"/>
        <item s="1" x="71"/>
        <item s="1" x="17"/>
        <item s="1" x="46"/>
        <item s="1" x="47"/>
        <item s="1" x="72"/>
        <item s="1" x="48"/>
        <item s="1" x="73"/>
        <item s="1" x="95"/>
        <item s="1" x="24"/>
        <item s="1" x="25"/>
        <item s="1" x="8"/>
        <item s="1" x="49"/>
        <item s="1" x="9"/>
        <item s="1" x="75"/>
        <item s="1" x="76"/>
        <item s="1" x="77"/>
        <item s="1" x="78"/>
        <item s="1" x="52"/>
        <item s="1" x="53"/>
        <item s="1" x="79"/>
        <item s="1" x="18"/>
        <item s="1" x="11"/>
        <item s="1" x="80"/>
        <item s="1" x="81"/>
        <item s="1" x="12"/>
        <item s="1" x="82"/>
        <item s="1" x="83"/>
        <item s="1" x="84"/>
        <item s="1" x="96"/>
        <item s="1" x="26"/>
        <item s="1" x="21"/>
        <item s="1" x="85"/>
        <item s="1" x="90"/>
        <item s="1" x="2"/>
        <item s="1" x="7"/>
        <item s="1" x="10"/>
        <item s="1" x="16"/>
        <item s="1" x="19"/>
        <item s="1" x="20"/>
        <item s="1" x="27"/>
        <item s="1" x="32"/>
        <item s="1" x="39"/>
        <item s="1" x="44"/>
        <item s="1" x="45"/>
        <item s="1" x="50"/>
        <item s="1" x="51"/>
        <item s="1" x="56"/>
        <item s="1" x="61"/>
        <item s="1" x="67"/>
        <item s="1" x="68"/>
        <item s="1" x="74"/>
        <item s="1" x="87"/>
        <item s="1" x="89"/>
        <item s="1" x="86"/>
        <item t="default"/>
      </items>
    </pivotField>
    <pivotField axis="axisCol" allDrilled="1" showAll="0" defaultAttributeDrillState="1">
      <items count="4">
        <item x="0"/>
        <item x="2"/>
        <item x="1"/>
        <item t="default"/>
      </items>
    </pivotField>
    <pivotField axis="axisRow" allDrilled="1" showAll="0" defaultAttributeDrillState="1">
      <items count="9">
        <item x="1"/>
        <item x="0"/>
        <item x="3"/>
        <item x="6"/>
        <item x="7"/>
        <item x="2"/>
        <item x="4"/>
        <item x="5"/>
        <item t="default"/>
      </items>
    </pivotField>
    <pivotField dataField="1" showAll="0"/>
  </pivotFields>
  <rowFields count="2">
    <field x="2"/>
    <field x="0"/>
  </rowFields>
  <rowItems count="105">
    <i>
      <x/>
    </i>
    <i r="1">
      <x v="6"/>
    </i>
    <i r="1">
      <x v="10"/>
    </i>
    <i r="1">
      <x v="24"/>
    </i>
    <i r="1">
      <x v="44"/>
    </i>
    <i r="1">
      <x v="63"/>
    </i>
    <i r="1">
      <x v="73"/>
    </i>
    <i r="1">
      <x v="79"/>
    </i>
    <i r="1">
      <x v="80"/>
    </i>
    <i r="1">
      <x v="81"/>
    </i>
    <i>
      <x v="1"/>
    </i>
    <i r="1">
      <x v="13"/>
    </i>
    <i r="1">
      <x v="14"/>
    </i>
    <i r="1">
      <x v="26"/>
    </i>
    <i r="1">
      <x v="34"/>
    </i>
    <i r="1">
      <x v="37"/>
    </i>
    <i r="1">
      <x v="42"/>
    </i>
    <i r="1">
      <x v="53"/>
    </i>
    <i r="1">
      <x v="55"/>
    </i>
    <i r="1">
      <x v="64"/>
    </i>
    <i r="1">
      <x v="67"/>
    </i>
    <i r="1">
      <x v="76"/>
    </i>
    <i r="1">
      <x v="77"/>
    </i>
    <i r="1">
      <x v="78"/>
    </i>
    <i>
      <x v="2"/>
    </i>
    <i r="1">
      <x v="4"/>
    </i>
    <i r="1">
      <x v="7"/>
    </i>
    <i r="1">
      <x v="8"/>
    </i>
    <i r="1">
      <x v="9"/>
    </i>
    <i r="1">
      <x v="12"/>
    </i>
    <i r="1">
      <x v="15"/>
    </i>
    <i r="1">
      <x v="16"/>
    </i>
    <i r="1">
      <x v="18"/>
    </i>
    <i r="1">
      <x v="21"/>
    </i>
    <i r="1">
      <x v="22"/>
    </i>
    <i r="1">
      <x v="25"/>
    </i>
    <i r="1">
      <x v="27"/>
    </i>
    <i r="1">
      <x v="33"/>
    </i>
    <i r="1">
      <x v="35"/>
    </i>
    <i r="1">
      <x v="45"/>
    </i>
    <i r="1">
      <x v="46"/>
    </i>
    <i r="1">
      <x v="48"/>
    </i>
    <i r="1">
      <x v="54"/>
    </i>
    <i r="1">
      <x v="60"/>
    </i>
    <i r="1">
      <x v="61"/>
    </i>
    <i r="1">
      <x v="82"/>
    </i>
    <i r="1">
      <x v="83"/>
    </i>
    <i r="1">
      <x v="84"/>
    </i>
    <i r="1">
      <x v="85"/>
    </i>
    <i r="1">
      <x v="86"/>
    </i>
    <i r="1">
      <x v="87"/>
    </i>
    <i r="1">
      <x v="88"/>
    </i>
    <i>
      <x v="3"/>
    </i>
    <i r="1">
      <x v="40"/>
    </i>
    <i r="1">
      <x v="75"/>
    </i>
    <i r="1">
      <x v="94"/>
    </i>
    <i r="1">
      <x v="95"/>
    </i>
    <i>
      <x v="4"/>
    </i>
    <i r="1">
      <x v="1"/>
    </i>
    <i r="1">
      <x v="5"/>
    </i>
    <i r="1">
      <x v="17"/>
    </i>
    <i r="1">
      <x v="38"/>
    </i>
    <i r="1">
      <x v="50"/>
    </i>
    <i r="1">
      <x v="71"/>
    </i>
    <i>
      <x v="5"/>
    </i>
    <i r="1">
      <x/>
    </i>
    <i r="1">
      <x v="32"/>
    </i>
    <i r="1">
      <x v="51"/>
    </i>
    <i r="1">
      <x v="52"/>
    </i>
    <i r="1">
      <x v="72"/>
    </i>
    <i>
      <x v="6"/>
    </i>
    <i r="1">
      <x v="2"/>
    </i>
    <i r="1">
      <x v="3"/>
    </i>
    <i r="1">
      <x v="11"/>
    </i>
    <i r="1">
      <x v="19"/>
    </i>
    <i r="1">
      <x v="20"/>
    </i>
    <i r="1">
      <x v="23"/>
    </i>
    <i r="1">
      <x v="28"/>
    </i>
    <i r="1">
      <x v="29"/>
    </i>
    <i r="1">
      <x v="30"/>
    </i>
    <i r="1">
      <x v="31"/>
    </i>
    <i r="1">
      <x v="36"/>
    </i>
    <i r="1">
      <x v="39"/>
    </i>
    <i r="1">
      <x v="41"/>
    </i>
    <i r="1">
      <x v="43"/>
    </i>
    <i r="1">
      <x v="47"/>
    </i>
    <i r="1">
      <x v="49"/>
    </i>
    <i r="1">
      <x v="56"/>
    </i>
    <i r="1">
      <x v="57"/>
    </i>
    <i r="1">
      <x v="58"/>
    </i>
    <i r="1">
      <x v="59"/>
    </i>
    <i r="1">
      <x v="62"/>
    </i>
    <i r="1">
      <x v="65"/>
    </i>
    <i r="1">
      <x v="66"/>
    </i>
    <i r="1">
      <x v="68"/>
    </i>
    <i r="1">
      <x v="69"/>
    </i>
    <i r="1">
      <x v="70"/>
    </i>
    <i r="1">
      <x v="74"/>
    </i>
    <i r="1">
      <x v="89"/>
    </i>
    <i r="1">
      <x v="90"/>
    </i>
    <i r="1">
      <x v="91"/>
    </i>
    <i r="1">
      <x v="92"/>
    </i>
    <i r="1">
      <x v="93"/>
    </i>
    <i>
      <x v="7"/>
    </i>
    <i r="1">
      <x v="96"/>
    </i>
  </rowItems>
  <colFields count="1">
    <field x="1"/>
  </colFields>
  <colItems count="3">
    <i>
      <x/>
    </i>
    <i>
      <x v="1"/>
    </i>
    <i>
      <x v="2"/>
    </i>
  </colItems>
  <dataFields count="1">
    <dataField name="Tätige Personen" fld="3" baseField="0" baseItem="0"/>
  </dataFields>
  <formats count="16">
    <format dxfId="677">
      <pivotArea type="all" dataOnly="0" outline="0" fieldPosition="0"/>
    </format>
    <format dxfId="678">
      <pivotArea outline="0" collapsedLevelsAreSubtotals="1" fieldPosition="0"/>
    </format>
    <format dxfId="679">
      <pivotArea type="origin" dataOnly="0" labelOnly="1" outline="0" fieldPosition="0"/>
    </format>
    <format dxfId="680">
      <pivotArea field="1" type="button" dataOnly="0" labelOnly="1" outline="0" axis="axisCol" fieldPosition="0"/>
    </format>
    <format dxfId="681">
      <pivotArea type="topRight" dataOnly="0" labelOnly="1" outline="0" fieldPosition="0"/>
    </format>
    <format dxfId="682">
      <pivotArea field="2" type="button" dataOnly="0" labelOnly="1" outline="0" axis="axisRow" fieldPosition="0"/>
    </format>
    <format dxfId="683">
      <pivotArea dataOnly="0" labelOnly="1" fieldPosition="0">
        <references count="1">
          <reference field="2" count="0"/>
        </references>
      </pivotArea>
    </format>
    <format dxfId="684">
      <pivotArea dataOnly="0" labelOnly="1" fieldPosition="0">
        <references count="2">
          <reference field="0" count="13">
            <x v="13"/>
            <x v="14"/>
            <x v="26"/>
            <x v="34"/>
            <x v="37"/>
            <x v="42"/>
            <x v="53"/>
            <x v="55"/>
            <x v="64"/>
            <x v="67"/>
            <x v="1048832"/>
            <x v="1048832"/>
            <x v="1048832"/>
          </reference>
          <reference field="2" count="1" selected="0">
            <x v="1"/>
          </reference>
        </references>
      </pivotArea>
    </format>
    <format dxfId="685">
      <pivotArea dataOnly="0" labelOnly="1" fieldPosition="0">
        <references count="2">
          <reference field="0" count="9">
            <x v="6"/>
            <x v="10"/>
            <x v="24"/>
            <x v="44"/>
            <x v="63"/>
            <x v="73"/>
            <x v="1048832"/>
            <x v="1048832"/>
            <x v="1048832"/>
          </reference>
          <reference field="2" count="1" selected="0">
            <x v="0"/>
          </reference>
        </references>
      </pivotArea>
    </format>
    <format dxfId="686">
      <pivotArea dataOnly="0" labelOnly="1" fieldPosition="0">
        <references count="2">
          <reference field="0" count="5">
            <x v="0"/>
            <x v="32"/>
            <x v="51"/>
            <x v="52"/>
            <x v="72"/>
          </reference>
          <reference field="2" count="1" selected="0">
            <x v="5"/>
          </reference>
        </references>
      </pivotArea>
    </format>
    <format dxfId="687">
      <pivotArea dataOnly="0" labelOnly="1" fieldPosition="0">
        <references count="2">
          <reference field="0" count="27">
            <x v="4"/>
            <x v="7"/>
            <x v="8"/>
            <x v="9"/>
            <x v="12"/>
            <x v="15"/>
            <x v="16"/>
            <x v="18"/>
            <x v="21"/>
            <x v="22"/>
            <x v="25"/>
            <x v="27"/>
            <x v="33"/>
            <x v="35"/>
            <x v="45"/>
            <x v="46"/>
            <x v="48"/>
            <x v="54"/>
            <x v="60"/>
            <x v="61"/>
            <x v="1048832"/>
            <x v="1048832"/>
            <x v="1048832"/>
            <x v="1048832"/>
            <x v="1048832"/>
            <x v="1048832"/>
            <x v="1048832"/>
          </reference>
          <reference field="2" count="1" selected="0">
            <x v="2"/>
          </reference>
        </references>
      </pivotArea>
    </format>
    <format dxfId="688">
      <pivotArea dataOnly="0" labelOnly="1" fieldPosition="0">
        <references count="2">
          <reference field="0" count="32">
            <x v="2"/>
            <x v="3"/>
            <x v="11"/>
            <x v="19"/>
            <x v="20"/>
            <x v="23"/>
            <x v="28"/>
            <x v="29"/>
            <x v="30"/>
            <x v="31"/>
            <x v="36"/>
            <x v="39"/>
            <x v="41"/>
            <x v="43"/>
            <x v="47"/>
            <x v="49"/>
            <x v="56"/>
            <x v="57"/>
            <x v="58"/>
            <x v="59"/>
            <x v="62"/>
            <x v="65"/>
            <x v="66"/>
            <x v="68"/>
            <x v="69"/>
            <x v="70"/>
            <x v="74"/>
            <x v="1048832"/>
            <x v="1048832"/>
            <x v="1048832"/>
            <x v="1048832"/>
            <x v="1048832"/>
          </reference>
          <reference field="2" count="1" selected="0">
            <x v="6"/>
          </reference>
        </references>
      </pivotArea>
    </format>
    <format dxfId="689">
      <pivotArea dataOnly="0" labelOnly="1" fieldPosition="0">
        <references count="2">
          <reference field="0" count="4">
            <x v="40"/>
            <x v="75"/>
            <x v="1048832"/>
            <x v="1048832"/>
          </reference>
          <reference field="2" count="1" selected="0">
            <x v="3"/>
          </reference>
        </references>
      </pivotArea>
    </format>
    <format dxfId="690">
      <pivotArea dataOnly="0" labelOnly="1" fieldPosition="0">
        <references count="2">
          <reference field="0" count="6">
            <x v="1"/>
            <x v="5"/>
            <x v="17"/>
            <x v="38"/>
            <x v="50"/>
            <x v="71"/>
          </reference>
          <reference field="2" count="1" selected="0">
            <x v="4"/>
          </reference>
        </references>
      </pivotArea>
    </format>
    <format dxfId="691">
      <pivotArea dataOnly="0" labelOnly="1" fieldPosition="0">
        <references count="1">
          <reference field="1" count="0"/>
        </references>
      </pivotArea>
    </format>
    <format dxfId="692">
      <pivotArea dataOnly="0" outline="0" fieldPosition="0">
        <references count="1">
          <reference field="1"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34"/>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75642BD9-8698-4E50-9D4D-30A7B8C6F02B}" name="PivotTable9" cacheId="150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U50:X156" firstHeaderRow="1" firstDataRow="2" firstDataCol="1"/>
  <pivotFields count="4">
    <pivotField axis="axisRow" allDrilled="1" showAll="0" defaultAttributeDrillState="1">
      <items count="98">
        <item s="1" x="22"/>
        <item s="1" x="91"/>
        <item s="1" x="54"/>
        <item s="1" x="55"/>
        <item s="1" x="28"/>
        <item s="1" x="92"/>
        <item s="1" x="13"/>
        <item s="1" x="29"/>
        <item s="1" x="30"/>
        <item s="1" x="31"/>
        <item s="1" x="14"/>
        <item s="1" x="57"/>
        <item s="1" x="33"/>
        <item s="1" x="0"/>
        <item s="1" x="1"/>
        <item s="1" x="34"/>
        <item s="1" x="35"/>
        <item s="1" x="93"/>
        <item s="1" x="36"/>
        <item s="1" x="58"/>
        <item s="1" x="59"/>
        <item s="1" x="37"/>
        <item s="1" x="38"/>
        <item s="1" x="60"/>
        <item s="1" x="15"/>
        <item s="1" x="40"/>
        <item s="1" x="3"/>
        <item s="1" x="41"/>
        <item s="1" x="62"/>
        <item s="1" x="63"/>
        <item s="1" x="64"/>
        <item s="1" x="65"/>
        <item s="1" x="23"/>
        <item s="1" x="42"/>
        <item s="1" x="4"/>
        <item s="1" x="43"/>
        <item s="1" x="66"/>
        <item s="1" x="5"/>
        <item s="1" x="94"/>
        <item s="1" x="69"/>
        <item s="1" x="88"/>
        <item s="1" x="70"/>
        <item s="1" x="6"/>
        <item s="1" x="71"/>
        <item s="1" x="17"/>
        <item s="1" x="46"/>
        <item s="1" x="47"/>
        <item s="1" x="72"/>
        <item s="1" x="48"/>
        <item s="1" x="73"/>
        <item s="1" x="95"/>
        <item s="1" x="24"/>
        <item s="1" x="25"/>
        <item s="1" x="8"/>
        <item s="1" x="49"/>
        <item s="1" x="9"/>
        <item s="1" x="75"/>
        <item s="1" x="76"/>
        <item s="1" x="77"/>
        <item s="1" x="78"/>
        <item s="1" x="52"/>
        <item s="1" x="53"/>
        <item s="1" x="79"/>
        <item s="1" x="18"/>
        <item s="1" x="11"/>
        <item s="1" x="80"/>
        <item s="1" x="81"/>
        <item s="1" x="12"/>
        <item s="1" x="82"/>
        <item s="1" x="83"/>
        <item s="1" x="84"/>
        <item s="1" x="96"/>
        <item s="1" x="26"/>
        <item s="1" x="21"/>
        <item s="1" x="85"/>
        <item s="1" x="90"/>
        <item s="1" x="86"/>
        <item s="1" x="2"/>
        <item s="1" x="7"/>
        <item s="1" x="10"/>
        <item s="1" x="16"/>
        <item s="1" x="19"/>
        <item s="1" x="20"/>
        <item s="1" x="27"/>
        <item s="1" x="32"/>
        <item s="1" x="39"/>
        <item s="1" x="44"/>
        <item s="1" x="45"/>
        <item s="1" x="50"/>
        <item s="1" x="51"/>
        <item s="1" x="56"/>
        <item s="1" x="61"/>
        <item s="1" x="67"/>
        <item s="1" x="68"/>
        <item s="1" x="74"/>
        <item s="1" x="87"/>
        <item s="1" x="89"/>
        <item t="default"/>
      </items>
    </pivotField>
    <pivotField axis="axisCol" allDrilled="1" showAll="0" defaultAttributeDrillState="1">
      <items count="4">
        <item x="0"/>
        <item x="2"/>
        <item x="1"/>
        <item t="default"/>
      </items>
    </pivotField>
    <pivotField axis="axisRow" allDrilled="1" showAll="0" defaultAttributeDrillState="1">
      <items count="9">
        <item x="1"/>
        <item x="0"/>
        <item x="3"/>
        <item x="6"/>
        <item x="7"/>
        <item x="2"/>
        <item x="4"/>
        <item x="5"/>
        <item t="default"/>
      </items>
    </pivotField>
    <pivotField dataField="1" showAll="0"/>
  </pivotFields>
  <rowFields count="2">
    <field x="2"/>
    <field x="0"/>
  </rowFields>
  <rowItems count="105">
    <i>
      <x/>
    </i>
    <i r="1">
      <x v="6"/>
    </i>
    <i r="1">
      <x v="10"/>
    </i>
    <i r="1">
      <x v="24"/>
    </i>
    <i r="1">
      <x v="44"/>
    </i>
    <i r="1">
      <x v="63"/>
    </i>
    <i r="1">
      <x v="73"/>
    </i>
    <i r="1">
      <x v="80"/>
    </i>
    <i r="1">
      <x v="81"/>
    </i>
    <i r="1">
      <x v="82"/>
    </i>
    <i>
      <x v="1"/>
    </i>
    <i r="1">
      <x v="13"/>
    </i>
    <i r="1">
      <x v="14"/>
    </i>
    <i r="1">
      <x v="26"/>
    </i>
    <i r="1">
      <x v="34"/>
    </i>
    <i r="1">
      <x v="37"/>
    </i>
    <i r="1">
      <x v="42"/>
    </i>
    <i r="1">
      <x v="53"/>
    </i>
    <i r="1">
      <x v="55"/>
    </i>
    <i r="1">
      <x v="64"/>
    </i>
    <i r="1">
      <x v="67"/>
    </i>
    <i r="1">
      <x v="77"/>
    </i>
    <i r="1">
      <x v="78"/>
    </i>
    <i r="1">
      <x v="79"/>
    </i>
    <i>
      <x v="2"/>
    </i>
    <i r="1">
      <x v="4"/>
    </i>
    <i r="1">
      <x v="7"/>
    </i>
    <i r="1">
      <x v="8"/>
    </i>
    <i r="1">
      <x v="9"/>
    </i>
    <i r="1">
      <x v="12"/>
    </i>
    <i r="1">
      <x v="15"/>
    </i>
    <i r="1">
      <x v="16"/>
    </i>
    <i r="1">
      <x v="18"/>
    </i>
    <i r="1">
      <x v="21"/>
    </i>
    <i r="1">
      <x v="22"/>
    </i>
    <i r="1">
      <x v="25"/>
    </i>
    <i r="1">
      <x v="27"/>
    </i>
    <i r="1">
      <x v="33"/>
    </i>
    <i r="1">
      <x v="35"/>
    </i>
    <i r="1">
      <x v="45"/>
    </i>
    <i r="1">
      <x v="46"/>
    </i>
    <i r="1">
      <x v="48"/>
    </i>
    <i r="1">
      <x v="54"/>
    </i>
    <i r="1">
      <x v="60"/>
    </i>
    <i r="1">
      <x v="61"/>
    </i>
    <i r="1">
      <x v="83"/>
    </i>
    <i r="1">
      <x v="84"/>
    </i>
    <i r="1">
      <x v="85"/>
    </i>
    <i r="1">
      <x v="86"/>
    </i>
    <i r="1">
      <x v="87"/>
    </i>
    <i r="1">
      <x v="88"/>
    </i>
    <i r="1">
      <x v="89"/>
    </i>
    <i>
      <x v="3"/>
    </i>
    <i r="1">
      <x v="40"/>
    </i>
    <i r="1">
      <x v="75"/>
    </i>
    <i r="1">
      <x v="95"/>
    </i>
    <i r="1">
      <x v="96"/>
    </i>
    <i>
      <x v="4"/>
    </i>
    <i r="1">
      <x v="1"/>
    </i>
    <i r="1">
      <x v="5"/>
    </i>
    <i r="1">
      <x v="17"/>
    </i>
    <i r="1">
      <x v="38"/>
    </i>
    <i r="1">
      <x v="50"/>
    </i>
    <i r="1">
      <x v="71"/>
    </i>
    <i>
      <x v="5"/>
    </i>
    <i r="1">
      <x/>
    </i>
    <i r="1">
      <x v="32"/>
    </i>
    <i r="1">
      <x v="51"/>
    </i>
    <i r="1">
      <x v="52"/>
    </i>
    <i r="1">
      <x v="72"/>
    </i>
    <i>
      <x v="6"/>
    </i>
    <i r="1">
      <x v="2"/>
    </i>
    <i r="1">
      <x v="3"/>
    </i>
    <i r="1">
      <x v="11"/>
    </i>
    <i r="1">
      <x v="19"/>
    </i>
    <i r="1">
      <x v="20"/>
    </i>
    <i r="1">
      <x v="23"/>
    </i>
    <i r="1">
      <x v="28"/>
    </i>
    <i r="1">
      <x v="29"/>
    </i>
    <i r="1">
      <x v="30"/>
    </i>
    <i r="1">
      <x v="31"/>
    </i>
    <i r="1">
      <x v="36"/>
    </i>
    <i r="1">
      <x v="39"/>
    </i>
    <i r="1">
      <x v="41"/>
    </i>
    <i r="1">
      <x v="43"/>
    </i>
    <i r="1">
      <x v="47"/>
    </i>
    <i r="1">
      <x v="49"/>
    </i>
    <i r="1">
      <x v="56"/>
    </i>
    <i r="1">
      <x v="57"/>
    </i>
    <i r="1">
      <x v="58"/>
    </i>
    <i r="1">
      <x v="59"/>
    </i>
    <i r="1">
      <x v="62"/>
    </i>
    <i r="1">
      <x v="65"/>
    </i>
    <i r="1">
      <x v="66"/>
    </i>
    <i r="1">
      <x v="68"/>
    </i>
    <i r="1">
      <x v="69"/>
    </i>
    <i r="1">
      <x v="70"/>
    </i>
    <i r="1">
      <x v="74"/>
    </i>
    <i r="1">
      <x v="90"/>
    </i>
    <i r="1">
      <x v="91"/>
    </i>
    <i r="1">
      <x v="92"/>
    </i>
    <i r="1">
      <x v="93"/>
    </i>
    <i r="1">
      <x v="94"/>
    </i>
    <i>
      <x v="7"/>
    </i>
    <i r="1">
      <x v="76"/>
    </i>
  </rowItems>
  <colFields count="1">
    <field x="1"/>
  </colFields>
  <colItems count="3">
    <i>
      <x/>
    </i>
    <i>
      <x v="1"/>
    </i>
    <i>
      <x v="2"/>
    </i>
  </colItems>
  <dataFields count="1">
    <dataField name="Geringfügig entlohnte Beschäftigte" fld="3" baseField="0" baseItem="0"/>
  </dataFields>
  <formats count="16">
    <format dxfId="661">
      <pivotArea type="all" dataOnly="0" outline="0" fieldPosition="0"/>
    </format>
    <format dxfId="662">
      <pivotArea outline="0" collapsedLevelsAreSubtotals="1" fieldPosition="0"/>
    </format>
    <format dxfId="663">
      <pivotArea type="origin" dataOnly="0" labelOnly="1" outline="0" fieldPosition="0"/>
    </format>
    <format dxfId="664">
      <pivotArea field="1" type="button" dataOnly="0" labelOnly="1" outline="0" axis="axisCol" fieldPosition="0"/>
    </format>
    <format dxfId="665">
      <pivotArea type="topRight" dataOnly="0" labelOnly="1" outline="0" fieldPosition="0"/>
    </format>
    <format dxfId="666">
      <pivotArea field="2" type="button" dataOnly="0" labelOnly="1" outline="0" axis="axisRow" fieldPosition="0"/>
    </format>
    <format dxfId="667">
      <pivotArea dataOnly="0" labelOnly="1" fieldPosition="0">
        <references count="1">
          <reference field="2" count="0"/>
        </references>
      </pivotArea>
    </format>
    <format dxfId="668">
      <pivotArea dataOnly="0" labelOnly="1" fieldPosition="0">
        <references count="2">
          <reference field="0" count="13">
            <x v="13"/>
            <x v="14"/>
            <x v="26"/>
            <x v="34"/>
            <x v="37"/>
            <x v="42"/>
            <x v="53"/>
            <x v="55"/>
            <x v="64"/>
            <x v="67"/>
            <x v="1048832"/>
            <x v="1048832"/>
            <x v="1048832"/>
          </reference>
          <reference field="2" count="1" selected="0">
            <x v="1"/>
          </reference>
        </references>
      </pivotArea>
    </format>
    <format dxfId="669">
      <pivotArea dataOnly="0" labelOnly="1" fieldPosition="0">
        <references count="2">
          <reference field="0" count="9">
            <x v="6"/>
            <x v="10"/>
            <x v="24"/>
            <x v="44"/>
            <x v="63"/>
            <x v="73"/>
            <x v="1048832"/>
            <x v="1048832"/>
            <x v="1048832"/>
          </reference>
          <reference field="2" count="1" selected="0">
            <x v="0"/>
          </reference>
        </references>
      </pivotArea>
    </format>
    <format dxfId="670">
      <pivotArea dataOnly="0" labelOnly="1" fieldPosition="0">
        <references count="2">
          <reference field="0" count="5">
            <x v="0"/>
            <x v="32"/>
            <x v="51"/>
            <x v="52"/>
            <x v="72"/>
          </reference>
          <reference field="2" count="1" selected="0">
            <x v="5"/>
          </reference>
        </references>
      </pivotArea>
    </format>
    <format dxfId="671">
      <pivotArea dataOnly="0" labelOnly="1" fieldPosition="0">
        <references count="2">
          <reference field="0" count="27">
            <x v="4"/>
            <x v="7"/>
            <x v="8"/>
            <x v="9"/>
            <x v="12"/>
            <x v="15"/>
            <x v="16"/>
            <x v="18"/>
            <x v="21"/>
            <x v="22"/>
            <x v="25"/>
            <x v="27"/>
            <x v="33"/>
            <x v="35"/>
            <x v="45"/>
            <x v="46"/>
            <x v="48"/>
            <x v="54"/>
            <x v="60"/>
            <x v="61"/>
            <x v="1048832"/>
            <x v="1048832"/>
            <x v="1048832"/>
            <x v="1048832"/>
            <x v="1048832"/>
            <x v="1048832"/>
            <x v="1048832"/>
          </reference>
          <reference field="2" count="1" selected="0">
            <x v="2"/>
          </reference>
        </references>
      </pivotArea>
    </format>
    <format dxfId="672">
      <pivotArea dataOnly="0" labelOnly="1" fieldPosition="0">
        <references count="2">
          <reference field="0" count="32">
            <x v="2"/>
            <x v="3"/>
            <x v="11"/>
            <x v="19"/>
            <x v="20"/>
            <x v="23"/>
            <x v="28"/>
            <x v="29"/>
            <x v="30"/>
            <x v="31"/>
            <x v="36"/>
            <x v="39"/>
            <x v="41"/>
            <x v="43"/>
            <x v="47"/>
            <x v="49"/>
            <x v="56"/>
            <x v="57"/>
            <x v="58"/>
            <x v="59"/>
            <x v="62"/>
            <x v="65"/>
            <x v="66"/>
            <x v="68"/>
            <x v="69"/>
            <x v="70"/>
            <x v="74"/>
            <x v="1048832"/>
            <x v="1048832"/>
            <x v="1048832"/>
            <x v="1048832"/>
            <x v="1048832"/>
          </reference>
          <reference field="2" count="1" selected="0">
            <x v="6"/>
          </reference>
        </references>
      </pivotArea>
    </format>
    <format dxfId="673">
      <pivotArea dataOnly="0" labelOnly="1" fieldPosition="0">
        <references count="2">
          <reference field="0" count="4">
            <x v="40"/>
            <x v="75"/>
            <x v="1048832"/>
            <x v="1048832"/>
          </reference>
          <reference field="2" count="1" selected="0">
            <x v="3"/>
          </reference>
        </references>
      </pivotArea>
    </format>
    <format dxfId="674">
      <pivotArea dataOnly="0" labelOnly="1" fieldPosition="0">
        <references count="2">
          <reference field="0" count="6">
            <x v="1"/>
            <x v="5"/>
            <x v="17"/>
            <x v="38"/>
            <x v="50"/>
            <x v="71"/>
          </reference>
          <reference field="2" count="1" selected="0">
            <x v="4"/>
          </reference>
        </references>
      </pivotArea>
    </format>
    <format dxfId="675">
      <pivotArea dataOnly="0" labelOnly="1" fieldPosition="0">
        <references count="1">
          <reference field="1" count="0"/>
        </references>
      </pivotArea>
    </format>
    <format dxfId="676">
      <pivotArea dataOnly="0" outline="0" fieldPosition="0">
        <references count="1">
          <reference field="1"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34"/>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812FDD2E-EC67-4A7A-BB49-6F32EA1B6443}" name="PivotTable3" cacheId="1506"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G7:J16" firstHeaderRow="1" firstDataRow="2" firstDataCol="1"/>
  <pivotFields count="3">
    <pivotField axis="axisRow" allDrilled="1" subtotalTop="0" showAll="0" defaultSubtotal="0" defaultAttributeDrillState="1">
      <items count="8">
        <item s="1" x="1"/>
        <item s="1" x="0"/>
        <item s="1" x="3"/>
        <item s="1" x="6"/>
        <item s="1" x="7"/>
        <item s="1" x="2"/>
        <item s="1" x="4"/>
        <item s="1" x="5"/>
      </items>
    </pivotField>
    <pivotField axis="axisCol" allDrilled="1" subtotalTop="0" showAll="0" defaultSubtotal="0" defaultAttributeDrillState="1">
      <items count="3">
        <item x="0"/>
        <item x="2"/>
        <item x="1"/>
      </items>
    </pivotField>
    <pivotField dataField="1" subtotalTop="0" showAll="0" defaultSubtotal="0"/>
  </pivotFields>
  <rowFields count="1">
    <field x="0"/>
  </rowFields>
  <rowItems count="8">
    <i>
      <x/>
    </i>
    <i>
      <x v="1"/>
    </i>
    <i>
      <x v="2"/>
    </i>
    <i>
      <x v="3"/>
    </i>
    <i>
      <x v="4"/>
    </i>
    <i>
      <x v="5"/>
    </i>
    <i>
      <x v="6"/>
    </i>
    <i>
      <x v="7"/>
    </i>
  </rowItems>
  <colFields count="1">
    <field x="1"/>
  </colFields>
  <colItems count="3">
    <i>
      <x/>
    </i>
    <i>
      <x v="1"/>
    </i>
    <i>
      <x v="2"/>
    </i>
  </colItems>
  <dataFields count="1">
    <dataField name="Tätige Personen" fld="2" baseField="0" baseItem="0"/>
  </dataFields>
  <formats count="11">
    <format dxfId="650">
      <pivotArea type="all" dataOnly="0" outline="0" fieldPosition="0"/>
    </format>
    <format dxfId="651">
      <pivotArea outline="0" collapsedLevelsAreSubtotals="1" fieldPosition="0"/>
    </format>
    <format dxfId="652">
      <pivotArea type="origin" dataOnly="0" labelOnly="1" outline="0" fieldPosition="0"/>
    </format>
    <format dxfId="653">
      <pivotArea field="1" type="button" dataOnly="0" labelOnly="1" outline="0" axis="axisCol" fieldPosition="0"/>
    </format>
    <format dxfId="654">
      <pivotArea type="topRight" dataOnly="0" labelOnly="1" outline="0" fieldPosition="0"/>
    </format>
    <format dxfId="655">
      <pivotArea field="0" type="button" dataOnly="0" labelOnly="1" outline="0" axis="axisRow" fieldPosition="0"/>
    </format>
    <format dxfId="656">
      <pivotArea dataOnly="0" labelOnly="1" fieldPosition="0">
        <references count="1">
          <reference field="0" count="0"/>
        </references>
      </pivotArea>
    </format>
    <format dxfId="657">
      <pivotArea dataOnly="0" labelOnly="1" fieldPosition="0">
        <references count="1">
          <reference field="1" count="0"/>
        </references>
      </pivotArea>
    </format>
    <format dxfId="658">
      <pivotArea collapsedLevelsAreSubtotals="1" fieldPosition="0">
        <references count="1">
          <reference field="0" count="1">
            <x v="7"/>
          </reference>
        </references>
      </pivotArea>
    </format>
    <format dxfId="659">
      <pivotArea dataOnly="0" labelOnly="1" fieldPosition="0">
        <references count="1">
          <reference field="0" count="1">
            <x v="7"/>
          </reference>
        </references>
      </pivotArea>
    </format>
    <format dxfId="660">
      <pivotArea collapsedLevelsAreSubtotals="1" fieldPosition="0">
        <references count="2">
          <reference field="0" count="7">
            <x v="0"/>
            <x v="1"/>
            <x v="2"/>
            <x v="3"/>
            <x v="4"/>
            <x v="5"/>
            <x v="6"/>
          </reference>
          <reference field="1" count="1" selected="0">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41422AB-DF58-431F-B2AD-1942B769019A}" name="PivotTable6" cacheId="1500"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P7:S16" firstHeaderRow="1" firstDataRow="2" firstDataCol="1"/>
  <pivotFields count="3">
    <pivotField axis="axisRow" allDrilled="1" subtotalTop="0" showAll="0" defaultSubtotal="0" defaultAttributeDrillState="1">
      <items count="8">
        <item s="1" x="1"/>
        <item s="1" x="0"/>
        <item s="1" x="3"/>
        <item s="1" x="6"/>
        <item s="1" x="7"/>
        <item s="1" x="2"/>
        <item s="1" x="4"/>
        <item s="1" x="5"/>
      </items>
    </pivotField>
    <pivotField axis="axisCol" allDrilled="1" subtotalTop="0" showAll="0" defaultSubtotal="0" defaultAttributeDrillState="1">
      <items count="3">
        <item x="0"/>
        <item x="2"/>
        <item x="1"/>
      </items>
    </pivotField>
    <pivotField dataField="1" subtotalTop="0" showAll="0" defaultSubtotal="0"/>
  </pivotFields>
  <rowFields count="1">
    <field x="0"/>
  </rowFields>
  <rowItems count="8">
    <i>
      <x/>
    </i>
    <i>
      <x v="1"/>
    </i>
    <i>
      <x v="2"/>
    </i>
    <i>
      <x v="3"/>
    </i>
    <i>
      <x v="4"/>
    </i>
    <i>
      <x v="5"/>
    </i>
    <i>
      <x v="6"/>
    </i>
    <i>
      <x v="7"/>
    </i>
  </rowItems>
  <colFields count="1">
    <field x="1"/>
  </colFields>
  <colItems count="3">
    <i>
      <x/>
    </i>
    <i>
      <x v="1"/>
    </i>
    <i>
      <x v="2"/>
    </i>
  </colItems>
  <dataFields count="1">
    <dataField name="Sozialversicherungspflichtig Beschäftigte" fld="2" baseField="0" baseItem="0"/>
  </dataFields>
  <formats count="11">
    <format dxfId="639">
      <pivotArea type="all" dataOnly="0" outline="0" fieldPosition="0"/>
    </format>
    <format dxfId="640">
      <pivotArea outline="0" collapsedLevelsAreSubtotals="1" fieldPosition="0"/>
    </format>
    <format dxfId="641">
      <pivotArea type="origin" dataOnly="0" labelOnly="1" outline="0" fieldPosition="0"/>
    </format>
    <format dxfId="642">
      <pivotArea field="1" type="button" dataOnly="0" labelOnly="1" outline="0" axis="axisCol" fieldPosition="0"/>
    </format>
    <format dxfId="643">
      <pivotArea type="topRight" dataOnly="0" labelOnly="1" outline="0" fieldPosition="0"/>
    </format>
    <format dxfId="644">
      <pivotArea field="0" type="button" dataOnly="0" labelOnly="1" outline="0" axis="axisRow" fieldPosition="0"/>
    </format>
    <format dxfId="645">
      <pivotArea dataOnly="0" labelOnly="1" fieldPosition="0">
        <references count="1">
          <reference field="0" count="0"/>
        </references>
      </pivotArea>
    </format>
    <format dxfId="646">
      <pivotArea dataOnly="0" labelOnly="1" fieldPosition="0">
        <references count="1">
          <reference field="1" count="0"/>
        </references>
      </pivotArea>
    </format>
    <format dxfId="647">
      <pivotArea collapsedLevelsAreSubtotals="1" fieldPosition="0">
        <references count="1">
          <reference field="0" count="1">
            <x v="7"/>
          </reference>
        </references>
      </pivotArea>
    </format>
    <format dxfId="648">
      <pivotArea dataOnly="0" labelOnly="1" fieldPosition="0">
        <references count="1">
          <reference field="0" count="1">
            <x v="7"/>
          </reference>
        </references>
      </pivotArea>
    </format>
    <format dxfId="649">
      <pivotArea collapsedLevelsAreSubtotals="1" fieldPosition="0">
        <references count="2">
          <reference field="0" count="7">
            <x v="0"/>
            <x v="1"/>
            <x v="2"/>
            <x v="3"/>
            <x v="4"/>
            <x v="5"/>
            <x v="6"/>
          </reference>
          <reference field="1" count="1" selected="0">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AA50891F-5454-4350-B944-47170900D598}" name="PivotTable1" cacheId="1508"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B7:E16" firstHeaderRow="1" firstDataRow="2" firstDataCol="1"/>
  <pivotFields count="3">
    <pivotField dataField="1" subtotalTop="0" showAll="0" defaultSubtotal="0"/>
    <pivotField axis="axisRow" allDrilled="1" subtotalTop="0" showAll="0" defaultSubtotal="0" defaultAttributeDrillState="1">
      <items count="8">
        <item s="1" x="1"/>
        <item s="1" x="0"/>
        <item s="1" x="3"/>
        <item s="1" x="6"/>
        <item s="1" x="7"/>
        <item s="1" x="2"/>
        <item s="1" x="4"/>
        <item s="1" x="5"/>
      </items>
    </pivotField>
    <pivotField axis="axisCol" allDrilled="1" subtotalTop="0" showAll="0" defaultSubtotal="0" defaultAttributeDrillState="1">
      <items count="3">
        <item x="0"/>
        <item x="2"/>
        <item x="1"/>
      </items>
    </pivotField>
  </pivotFields>
  <rowFields count="1">
    <field x="1"/>
  </rowFields>
  <rowItems count="8">
    <i>
      <x/>
    </i>
    <i>
      <x v="1"/>
    </i>
    <i>
      <x v="2"/>
    </i>
    <i>
      <x v="3"/>
    </i>
    <i>
      <x v="4"/>
    </i>
    <i>
      <x v="5"/>
    </i>
    <i>
      <x v="6"/>
    </i>
    <i>
      <x v="7"/>
    </i>
  </rowItems>
  <colFields count="1">
    <field x="2"/>
  </colFields>
  <colItems count="3">
    <i>
      <x/>
    </i>
    <i>
      <x v="1"/>
    </i>
    <i>
      <x v="2"/>
    </i>
  </colItems>
  <dataFields count="1">
    <dataField name="Handwerksunternehmen" fld="0" baseField="0" baseItem="0" numFmtId="165"/>
  </dataFields>
  <formats count="11">
    <format dxfId="628">
      <pivotArea type="all" dataOnly="0" outline="0" fieldPosition="0"/>
    </format>
    <format dxfId="629">
      <pivotArea outline="0" collapsedLevelsAreSubtotals="1" fieldPosition="0"/>
    </format>
    <format dxfId="630">
      <pivotArea type="origin" dataOnly="0" labelOnly="1" outline="0" fieldPosition="0"/>
    </format>
    <format dxfId="631">
      <pivotArea field="2" type="button" dataOnly="0" labelOnly="1" outline="0" axis="axisCol" fieldPosition="0"/>
    </format>
    <format dxfId="632">
      <pivotArea type="topRight" dataOnly="0" labelOnly="1" outline="0" fieldPosition="0"/>
    </format>
    <format dxfId="633">
      <pivotArea field="1" type="button" dataOnly="0" labelOnly="1" outline="0" axis="axisRow" fieldPosition="0"/>
    </format>
    <format dxfId="634">
      <pivotArea dataOnly="0" labelOnly="1" fieldPosition="0">
        <references count="1">
          <reference field="1" count="0"/>
        </references>
      </pivotArea>
    </format>
    <format dxfId="635">
      <pivotArea dataOnly="0" labelOnly="1" fieldPosition="0">
        <references count="1">
          <reference field="2" count="0"/>
        </references>
      </pivotArea>
    </format>
    <format dxfId="636">
      <pivotArea collapsedLevelsAreSubtotals="1" fieldPosition="0">
        <references count="1">
          <reference field="1" count="1">
            <x v="7"/>
          </reference>
        </references>
      </pivotArea>
    </format>
    <format dxfId="637">
      <pivotArea dataOnly="0" labelOnly="1" fieldPosition="0">
        <references count="1">
          <reference field="1" count="1">
            <x v="7"/>
          </reference>
        </references>
      </pivotArea>
    </format>
    <format dxfId="638">
      <pivotArea collapsedLevelsAreSubtotals="1" fieldPosition="0">
        <references count="2">
          <reference field="1" count="7">
            <x v="0"/>
            <x v="1"/>
            <x v="2"/>
            <x v="3"/>
            <x v="4"/>
            <x v="5"/>
            <x v="6"/>
          </reference>
          <reference field="2" count="1" selected="0">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B640864A-BABE-484E-80A6-E5FD43A4A8CC}" name="PivotTable16" cacheId="1493"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G7:J64"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6">
        <item x="5"/>
        <item x="2"/>
        <item x="0"/>
        <item x="1"/>
        <item x="3"/>
        <item x="4"/>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56">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i>
      <x v="5"/>
    </i>
    <i r="1">
      <x/>
    </i>
    <i r="1">
      <x v="1"/>
    </i>
    <i r="1">
      <x v="2"/>
    </i>
    <i r="1">
      <x v="3"/>
    </i>
    <i r="1">
      <x v="4"/>
    </i>
    <i r="1">
      <x v="5"/>
    </i>
    <i>
      <x v="6"/>
    </i>
    <i r="1">
      <x/>
    </i>
    <i r="1">
      <x v="1"/>
    </i>
    <i r="1">
      <x v="2"/>
    </i>
    <i r="1">
      <x v="3"/>
    </i>
    <i r="1">
      <x v="4"/>
    </i>
    <i r="1">
      <x v="5"/>
    </i>
    <i>
      <x v="7"/>
    </i>
    <i r="1">
      <x/>
    </i>
    <i r="1">
      <x v="1"/>
    </i>
    <i r="1">
      <x v="2"/>
    </i>
    <i r="1">
      <x v="3"/>
    </i>
    <i r="1">
      <x v="4"/>
    </i>
    <i r="1">
      <x v="5"/>
    </i>
  </rowItems>
  <colFields count="1">
    <field x="0"/>
  </colFields>
  <colItems count="3">
    <i>
      <x/>
    </i>
    <i>
      <x v="1"/>
    </i>
    <i>
      <x v="2"/>
    </i>
  </colItems>
  <dataFields count="1">
    <dataField name="Summe von Tätige Personen" fld="3" baseField="0" baseItem="0"/>
  </dataFields>
  <formats count="10">
    <format dxfId="618">
      <pivotArea dataOnly="0" outline="0" fieldPosition="0">
        <references count="1">
          <reference field="0" count="1">
            <x v="2"/>
          </reference>
        </references>
      </pivotArea>
    </format>
    <format dxfId="619">
      <pivotArea dataOnly="0" fieldPosition="0">
        <references count="1">
          <reference field="1" count="1">
            <x v="5"/>
          </reference>
        </references>
      </pivotArea>
    </format>
    <format dxfId="620">
      <pivotArea type="all" dataOnly="0" outline="0" fieldPosition="0"/>
    </format>
    <format dxfId="621">
      <pivotArea outline="0" collapsedLevelsAreSubtotals="1" fieldPosition="0"/>
    </format>
    <format dxfId="622">
      <pivotArea type="origin" dataOnly="0" labelOnly="1" outline="0" fieldPosition="0"/>
    </format>
    <format dxfId="623">
      <pivotArea field="0" type="button" dataOnly="0" labelOnly="1" outline="0" axis="axisCol" fieldPosition="0"/>
    </format>
    <format dxfId="624">
      <pivotArea type="topRight" dataOnly="0" labelOnly="1" outline="0" fieldPosition="0"/>
    </format>
    <format dxfId="625">
      <pivotArea dataOnly="0" labelOnly="1" fieldPosition="0">
        <references count="1">
          <reference field="0" count="0"/>
        </references>
      </pivotArea>
    </format>
    <format dxfId="626">
      <pivotArea field="2" type="button" dataOnly="0" labelOnly="1" outline="0" axis="axisRow" fieldPosition="0"/>
    </format>
    <format dxfId="627">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FD60EEC7-B8FD-499A-9F25-F63C68B7FBC5}" name="PivotTable15" cacheId="1490"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G91:J828" firstHeaderRow="1" firstDataRow="2" firstDataCol="1"/>
  <pivotFields count="5">
    <pivotField axis="axisCol" allDrilled="1" showAll="0" defaultSubtotal="0" defaultAttributeDrillState="1">
      <items count="3">
        <item x="0"/>
        <item x="2"/>
        <item x="1"/>
      </items>
    </pivotField>
    <pivotField axis="axisRow" allDrilled="1" showAll="0" defaultSubtotal="0" defaultAttributeDrillState="1">
      <items count="6">
        <item x="5"/>
        <item x="2"/>
        <item x="0"/>
        <item x="1"/>
        <item x="3"/>
        <item x="4"/>
      </items>
    </pivotField>
    <pivotField axis="axisRow" allDrilled="1"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13"/>
        <item x="23"/>
        <item x="29"/>
        <item x="57"/>
        <item x="90"/>
        <item x="96"/>
        <item x="103"/>
        <item x="91"/>
      </items>
    </pivotField>
    <pivotField axis="axisRow" allDrilled="1" showAll="0" defaultSubtotal="0" defaultAttributeDrillState="1">
      <items count="8">
        <item x="1"/>
        <item x="0"/>
        <item x="3"/>
        <item x="6"/>
        <item x="7"/>
        <item x="2"/>
        <item x="4"/>
        <item x="5"/>
      </items>
    </pivotField>
    <pivotField dataField="1" subtotalTop="0" showAll="0" defaultSubtotal="0"/>
  </pivotFields>
  <rowFields count="3">
    <field x="3"/>
    <field x="2"/>
    <field x="1"/>
  </rowFields>
  <rowItems count="736">
    <i>
      <x/>
    </i>
    <i r="1">
      <x v="8"/>
    </i>
    <i r="2">
      <x/>
    </i>
    <i r="2">
      <x v="1"/>
    </i>
    <i r="2">
      <x v="2"/>
    </i>
    <i r="2">
      <x v="3"/>
    </i>
    <i r="2">
      <x v="4"/>
    </i>
    <i r="2">
      <x v="5"/>
    </i>
    <i r="1">
      <x v="12"/>
    </i>
    <i r="2">
      <x/>
    </i>
    <i r="2">
      <x v="1"/>
    </i>
    <i r="2">
      <x v="2"/>
    </i>
    <i r="2">
      <x v="3"/>
    </i>
    <i r="2">
      <x v="4"/>
    </i>
    <i r="2">
      <x v="5"/>
    </i>
    <i r="1">
      <x v="28"/>
    </i>
    <i r="2">
      <x/>
    </i>
    <i r="2">
      <x v="1"/>
    </i>
    <i r="2">
      <x v="2"/>
    </i>
    <i r="2">
      <x v="3"/>
    </i>
    <i r="2">
      <x v="4"/>
    </i>
    <i r="2">
      <x v="5"/>
    </i>
    <i r="1">
      <x v="36"/>
    </i>
    <i r="2">
      <x/>
    </i>
    <i r="2">
      <x v="1"/>
    </i>
    <i r="2">
      <x v="2"/>
    </i>
    <i r="2">
      <x v="3"/>
    </i>
    <i r="2">
      <x v="4"/>
    </i>
    <i r="2">
      <x v="5"/>
    </i>
    <i r="1">
      <x v="55"/>
    </i>
    <i r="2">
      <x/>
    </i>
    <i r="2">
      <x v="1"/>
    </i>
    <i r="2">
      <x v="2"/>
    </i>
    <i r="2">
      <x v="3"/>
    </i>
    <i r="2">
      <x v="4"/>
    </i>
    <i r="2">
      <x v="5"/>
    </i>
    <i r="1">
      <x v="81"/>
    </i>
    <i r="2">
      <x/>
    </i>
    <i r="2">
      <x v="1"/>
    </i>
    <i r="2">
      <x v="2"/>
    </i>
    <i r="2">
      <x v="3"/>
    </i>
    <i r="2">
      <x v="4"/>
    </i>
    <i r="2">
      <x v="5"/>
    </i>
    <i r="1">
      <x v="89"/>
    </i>
    <i r="2">
      <x/>
    </i>
    <i r="2">
      <x v="1"/>
    </i>
    <i r="2">
      <x v="2"/>
    </i>
    <i r="2">
      <x v="3"/>
    </i>
    <i r="2">
      <x v="4"/>
    </i>
    <i r="2">
      <x v="5"/>
    </i>
    <i r="1">
      <x v="91"/>
    </i>
    <i r="2">
      <x/>
    </i>
    <i r="2">
      <x v="1"/>
    </i>
    <i r="2">
      <x v="2"/>
    </i>
    <i r="2">
      <x v="3"/>
    </i>
    <i r="2">
      <x v="4"/>
    </i>
    <i r="2">
      <x v="5"/>
    </i>
    <i r="1">
      <x v="93"/>
    </i>
    <i r="2">
      <x/>
    </i>
    <i r="2">
      <x v="1"/>
    </i>
    <i r="2">
      <x v="2"/>
    </i>
    <i r="2">
      <x v="3"/>
    </i>
    <i r="2">
      <x v="4"/>
    </i>
    <i r="2">
      <x v="5"/>
    </i>
    <i r="1">
      <x v="97"/>
    </i>
    <i r="2">
      <x/>
    </i>
    <i r="2">
      <x v="1"/>
    </i>
    <i r="2">
      <x v="2"/>
    </i>
    <i r="2">
      <x v="3"/>
    </i>
    <i r="2">
      <x v="4"/>
    </i>
    <i r="2">
      <x v="5"/>
    </i>
    <i>
      <x v="1"/>
    </i>
    <i r="1">
      <x v="16"/>
    </i>
    <i r="2">
      <x/>
    </i>
    <i r="2">
      <x v="1"/>
    </i>
    <i r="2">
      <x v="2"/>
    </i>
    <i r="2">
      <x v="3"/>
    </i>
    <i r="2">
      <x v="4"/>
    </i>
    <i r="2">
      <x v="5"/>
    </i>
    <i r="1">
      <x v="17"/>
    </i>
    <i r="2">
      <x/>
    </i>
    <i r="2">
      <x v="1"/>
    </i>
    <i r="2">
      <x v="2"/>
    </i>
    <i r="2">
      <x v="3"/>
    </i>
    <i r="2">
      <x v="4"/>
    </i>
    <i r="2">
      <x v="5"/>
    </i>
    <i r="1">
      <x v="22"/>
    </i>
    <i r="2">
      <x/>
    </i>
    <i r="2">
      <x v="1"/>
    </i>
    <i r="2">
      <x v="2"/>
    </i>
    <i r="2">
      <x v="3"/>
    </i>
    <i r="2">
      <x v="4"/>
    </i>
    <i r="2">
      <x v="5"/>
    </i>
    <i r="1">
      <x v="31"/>
    </i>
    <i r="2">
      <x/>
    </i>
    <i r="2">
      <x v="1"/>
    </i>
    <i r="2">
      <x v="2"/>
    </i>
    <i r="2">
      <x v="3"/>
    </i>
    <i r="2">
      <x v="4"/>
    </i>
    <i r="2">
      <x v="5"/>
    </i>
    <i r="1">
      <x v="41"/>
    </i>
    <i r="2">
      <x/>
    </i>
    <i r="2">
      <x v="1"/>
    </i>
    <i r="2">
      <x v="2"/>
    </i>
    <i r="2">
      <x v="3"/>
    </i>
    <i r="2">
      <x v="4"/>
    </i>
    <i r="2">
      <x v="5"/>
    </i>
    <i r="1">
      <x v="46"/>
    </i>
    <i r="2">
      <x/>
    </i>
    <i r="2">
      <x v="1"/>
    </i>
    <i r="2">
      <x v="2"/>
    </i>
    <i r="2">
      <x v="3"/>
    </i>
    <i r="2">
      <x v="4"/>
    </i>
    <i r="2">
      <x v="5"/>
    </i>
    <i r="1">
      <x v="53"/>
    </i>
    <i r="2">
      <x/>
    </i>
    <i r="2">
      <x v="1"/>
    </i>
    <i r="2">
      <x v="2"/>
    </i>
    <i r="2">
      <x v="3"/>
    </i>
    <i r="2">
      <x v="4"/>
    </i>
    <i r="2">
      <x v="5"/>
    </i>
    <i r="1">
      <x v="64"/>
    </i>
    <i r="2">
      <x/>
    </i>
    <i r="2">
      <x v="1"/>
    </i>
    <i r="2">
      <x v="2"/>
    </i>
    <i r="2">
      <x v="3"/>
    </i>
    <i r="2">
      <x v="4"/>
    </i>
    <i r="2">
      <x v="5"/>
    </i>
    <i r="1">
      <x v="68"/>
    </i>
    <i r="2">
      <x/>
    </i>
    <i r="2">
      <x v="1"/>
    </i>
    <i r="2">
      <x v="2"/>
    </i>
    <i r="2">
      <x v="3"/>
    </i>
    <i r="2">
      <x v="4"/>
    </i>
    <i r="2">
      <x v="5"/>
    </i>
    <i r="1">
      <x v="71"/>
    </i>
    <i r="2">
      <x/>
    </i>
    <i r="2">
      <x v="1"/>
    </i>
    <i r="2">
      <x v="2"/>
    </i>
    <i r="2">
      <x v="3"/>
    </i>
    <i r="2">
      <x v="4"/>
    </i>
    <i r="2">
      <x v="5"/>
    </i>
    <i r="1">
      <x v="72"/>
    </i>
    <i r="2">
      <x/>
    </i>
    <i r="2">
      <x v="1"/>
    </i>
    <i r="2">
      <x v="2"/>
    </i>
    <i r="2">
      <x v="3"/>
    </i>
    <i r="2">
      <x v="4"/>
    </i>
    <i r="2">
      <x v="5"/>
    </i>
    <i r="1">
      <x v="82"/>
    </i>
    <i r="2">
      <x/>
    </i>
    <i r="2">
      <x v="1"/>
    </i>
    <i r="2">
      <x v="2"/>
    </i>
    <i r="2">
      <x v="3"/>
    </i>
    <i r="2">
      <x v="4"/>
    </i>
    <i r="2">
      <x v="5"/>
    </i>
    <i r="1">
      <x v="85"/>
    </i>
    <i r="2">
      <x/>
    </i>
    <i r="2">
      <x v="1"/>
    </i>
    <i r="2">
      <x v="2"/>
    </i>
    <i r="2">
      <x v="3"/>
    </i>
    <i r="2">
      <x v="4"/>
    </i>
    <i r="2">
      <x v="5"/>
    </i>
    <i r="1">
      <x v="96"/>
    </i>
    <i r="2">
      <x/>
    </i>
    <i r="2">
      <x v="1"/>
    </i>
    <i r="2">
      <x v="2"/>
    </i>
    <i r="2">
      <x v="3"/>
    </i>
    <i r="2">
      <x v="4"/>
    </i>
    <i r="2">
      <x v="5"/>
    </i>
    <i>
      <x v="2"/>
    </i>
    <i r="1">
      <x v="2"/>
    </i>
    <i r="2">
      <x/>
    </i>
    <i r="2">
      <x v="1"/>
    </i>
    <i r="2">
      <x v="2"/>
    </i>
    <i r="2">
      <x v="3"/>
    </i>
    <i r="2">
      <x v="4"/>
    </i>
    <i r="2">
      <x v="5"/>
    </i>
    <i r="1">
      <x v="6"/>
    </i>
    <i r="2">
      <x/>
    </i>
    <i r="2">
      <x v="1"/>
    </i>
    <i r="2">
      <x v="2"/>
    </i>
    <i r="2">
      <x v="3"/>
    </i>
    <i r="2">
      <x v="4"/>
    </i>
    <i r="2">
      <x v="5"/>
    </i>
    <i r="1">
      <x v="9"/>
    </i>
    <i r="2">
      <x/>
    </i>
    <i r="2">
      <x v="1"/>
    </i>
    <i r="2">
      <x v="2"/>
    </i>
    <i r="2">
      <x v="3"/>
    </i>
    <i r="2">
      <x v="4"/>
    </i>
    <i r="2">
      <x v="5"/>
    </i>
    <i r="1">
      <x v="10"/>
    </i>
    <i r="2">
      <x/>
    </i>
    <i r="2">
      <x v="1"/>
    </i>
    <i r="2">
      <x v="2"/>
    </i>
    <i r="2">
      <x v="3"/>
    </i>
    <i r="2">
      <x v="4"/>
    </i>
    <i r="2">
      <x v="5"/>
    </i>
    <i r="1">
      <x v="11"/>
    </i>
    <i r="2">
      <x/>
    </i>
    <i r="2">
      <x v="1"/>
    </i>
    <i r="2">
      <x v="2"/>
    </i>
    <i r="2">
      <x v="3"/>
    </i>
    <i r="2">
      <x v="4"/>
    </i>
    <i r="2">
      <x v="5"/>
    </i>
    <i r="1">
      <x v="14"/>
    </i>
    <i r="2">
      <x/>
    </i>
    <i r="2">
      <x v="1"/>
    </i>
    <i r="2">
      <x v="2"/>
    </i>
    <i r="2">
      <x v="3"/>
    </i>
    <i r="2">
      <x v="4"/>
    </i>
    <i r="2">
      <x v="5"/>
    </i>
    <i r="1">
      <x v="15"/>
    </i>
    <i r="2">
      <x/>
    </i>
    <i r="2">
      <x v="1"/>
    </i>
    <i r="2">
      <x v="2"/>
    </i>
    <i r="2">
      <x v="3"/>
    </i>
    <i r="2">
      <x v="4"/>
    </i>
    <i r="2">
      <x v="5"/>
    </i>
    <i r="1">
      <x v="18"/>
    </i>
    <i r="2">
      <x/>
    </i>
    <i r="2">
      <x v="1"/>
    </i>
    <i r="2">
      <x v="2"/>
    </i>
    <i r="2">
      <x v="3"/>
    </i>
    <i r="2">
      <x v="4"/>
    </i>
    <i r="2">
      <x v="5"/>
    </i>
    <i r="1">
      <x v="19"/>
    </i>
    <i r="2">
      <x/>
    </i>
    <i r="2">
      <x v="1"/>
    </i>
    <i r="2">
      <x v="2"/>
    </i>
    <i r="2">
      <x v="3"/>
    </i>
    <i r="2">
      <x v="4"/>
    </i>
    <i r="2">
      <x v="5"/>
    </i>
    <i r="1">
      <x v="21"/>
    </i>
    <i r="2">
      <x/>
    </i>
    <i r="2">
      <x v="1"/>
    </i>
    <i r="2">
      <x v="2"/>
    </i>
    <i r="2">
      <x v="3"/>
    </i>
    <i r="2">
      <x v="4"/>
    </i>
    <i r="2">
      <x v="5"/>
    </i>
    <i r="1">
      <x v="25"/>
    </i>
    <i r="2">
      <x/>
    </i>
    <i r="2">
      <x v="1"/>
    </i>
    <i r="2">
      <x v="2"/>
    </i>
    <i r="2">
      <x v="3"/>
    </i>
    <i r="2">
      <x v="4"/>
    </i>
    <i r="2">
      <x v="5"/>
    </i>
    <i r="1">
      <x v="26"/>
    </i>
    <i r="2">
      <x/>
    </i>
    <i r="2">
      <x v="1"/>
    </i>
    <i r="2">
      <x v="2"/>
    </i>
    <i r="2">
      <x v="3"/>
    </i>
    <i r="2">
      <x v="4"/>
    </i>
    <i r="2">
      <x v="5"/>
    </i>
    <i r="1">
      <x v="29"/>
    </i>
    <i r="2">
      <x/>
    </i>
    <i r="2">
      <x v="1"/>
    </i>
    <i r="2">
      <x v="2"/>
    </i>
    <i r="2">
      <x v="3"/>
    </i>
    <i r="2">
      <x v="4"/>
    </i>
    <i r="2">
      <x v="5"/>
    </i>
    <i r="1">
      <x v="30"/>
    </i>
    <i r="2">
      <x/>
    </i>
    <i r="2">
      <x v="1"/>
    </i>
    <i r="2">
      <x v="2"/>
    </i>
    <i r="2">
      <x v="3"/>
    </i>
    <i r="2">
      <x v="4"/>
    </i>
    <i r="2">
      <x v="5"/>
    </i>
    <i r="1">
      <x v="32"/>
    </i>
    <i r="2">
      <x/>
    </i>
    <i r="2">
      <x v="1"/>
    </i>
    <i r="2">
      <x v="2"/>
    </i>
    <i r="2">
      <x v="3"/>
    </i>
    <i r="2">
      <x v="4"/>
    </i>
    <i r="2">
      <x v="5"/>
    </i>
    <i r="1">
      <x v="40"/>
    </i>
    <i r="2">
      <x/>
    </i>
    <i r="2">
      <x v="1"/>
    </i>
    <i r="2">
      <x v="2"/>
    </i>
    <i r="2">
      <x v="3"/>
    </i>
    <i r="2">
      <x v="4"/>
    </i>
    <i r="2">
      <x v="5"/>
    </i>
    <i r="1">
      <x v="42"/>
    </i>
    <i r="2">
      <x/>
    </i>
    <i r="2">
      <x v="1"/>
    </i>
    <i r="2">
      <x v="2"/>
    </i>
    <i r="2">
      <x v="3"/>
    </i>
    <i r="2">
      <x v="4"/>
    </i>
    <i r="2">
      <x v="5"/>
    </i>
    <i r="1">
      <x v="52"/>
    </i>
    <i r="2">
      <x/>
    </i>
    <i r="2">
      <x v="1"/>
    </i>
    <i r="2">
      <x v="2"/>
    </i>
    <i r="2">
      <x v="3"/>
    </i>
    <i r="2">
      <x v="4"/>
    </i>
    <i r="2">
      <x v="5"/>
    </i>
    <i r="1">
      <x v="57"/>
    </i>
    <i r="2">
      <x/>
    </i>
    <i r="2">
      <x v="1"/>
    </i>
    <i r="2">
      <x v="2"/>
    </i>
    <i r="2">
      <x v="3"/>
    </i>
    <i r="2">
      <x v="4"/>
    </i>
    <i r="2">
      <x v="5"/>
    </i>
    <i r="1">
      <x v="58"/>
    </i>
    <i r="2">
      <x/>
    </i>
    <i r="2">
      <x v="1"/>
    </i>
    <i r="2">
      <x v="2"/>
    </i>
    <i r="2">
      <x v="3"/>
    </i>
    <i r="2">
      <x v="4"/>
    </i>
    <i r="2">
      <x v="5"/>
    </i>
    <i r="1">
      <x v="59"/>
    </i>
    <i r="2">
      <x/>
    </i>
    <i r="2">
      <x v="1"/>
    </i>
    <i r="2">
      <x v="2"/>
    </i>
    <i r="2">
      <x v="3"/>
    </i>
    <i r="2">
      <x v="4"/>
    </i>
    <i r="2">
      <x v="5"/>
    </i>
    <i r="1">
      <x v="61"/>
    </i>
    <i r="2">
      <x/>
    </i>
    <i r="2">
      <x v="1"/>
    </i>
    <i r="2">
      <x v="2"/>
    </i>
    <i r="2">
      <x v="3"/>
    </i>
    <i r="2">
      <x v="4"/>
    </i>
    <i r="2">
      <x v="5"/>
    </i>
    <i r="1">
      <x v="69"/>
    </i>
    <i r="2">
      <x/>
    </i>
    <i r="2">
      <x v="1"/>
    </i>
    <i r="2">
      <x v="2"/>
    </i>
    <i r="2">
      <x v="3"/>
    </i>
    <i r="2">
      <x v="4"/>
    </i>
    <i r="2">
      <x v="5"/>
    </i>
    <i r="1">
      <x v="70"/>
    </i>
    <i r="2">
      <x/>
    </i>
    <i r="2">
      <x v="1"/>
    </i>
    <i r="2">
      <x v="2"/>
    </i>
    <i r="2">
      <x v="3"/>
    </i>
    <i r="2">
      <x v="4"/>
    </i>
    <i r="2">
      <x v="5"/>
    </i>
    <i r="1">
      <x v="74"/>
    </i>
    <i r="2">
      <x/>
    </i>
    <i r="2">
      <x v="1"/>
    </i>
    <i r="2">
      <x v="2"/>
    </i>
    <i r="2">
      <x v="3"/>
    </i>
    <i r="2">
      <x v="4"/>
    </i>
    <i r="2">
      <x v="5"/>
    </i>
    <i r="1">
      <x v="78"/>
    </i>
    <i r="2">
      <x/>
    </i>
    <i r="2">
      <x v="1"/>
    </i>
    <i r="2">
      <x v="2"/>
    </i>
    <i r="2">
      <x v="3"/>
    </i>
    <i r="2">
      <x v="4"/>
    </i>
    <i r="2">
      <x v="5"/>
    </i>
    <i r="1">
      <x v="79"/>
    </i>
    <i r="2">
      <x/>
    </i>
    <i r="2">
      <x v="1"/>
    </i>
    <i r="2">
      <x v="2"/>
    </i>
    <i r="2">
      <x v="3"/>
    </i>
    <i r="2">
      <x v="4"/>
    </i>
    <i r="2">
      <x v="5"/>
    </i>
    <i r="1">
      <x v="99"/>
    </i>
    <i r="2">
      <x/>
    </i>
    <i r="2">
      <x v="1"/>
    </i>
    <i r="2">
      <x v="2"/>
    </i>
    <i r="2">
      <x v="3"/>
    </i>
    <i r="2">
      <x v="4"/>
    </i>
    <i r="2">
      <x v="5"/>
    </i>
    <i>
      <x v="3"/>
    </i>
    <i r="1">
      <x v="43"/>
    </i>
    <i r="2">
      <x/>
    </i>
    <i r="2">
      <x v="1"/>
    </i>
    <i r="2">
      <x v="2"/>
    </i>
    <i r="2">
      <x v="3"/>
    </i>
    <i r="2">
      <x v="4"/>
    </i>
    <i r="2">
      <x v="5"/>
    </i>
    <i r="1">
      <x v="50"/>
    </i>
    <i r="2">
      <x/>
    </i>
    <i r="2">
      <x v="1"/>
    </i>
    <i r="2">
      <x v="2"/>
    </i>
    <i r="2">
      <x v="3"/>
    </i>
    <i r="2">
      <x v="4"/>
    </i>
    <i r="2">
      <x v="5"/>
    </i>
    <i r="1">
      <x v="56"/>
    </i>
    <i r="2">
      <x/>
    </i>
    <i r="2">
      <x v="1"/>
    </i>
    <i r="2">
      <x v="2"/>
    </i>
    <i r="2">
      <x v="3"/>
    </i>
    <i r="2">
      <x v="4"/>
    </i>
    <i r="2">
      <x v="5"/>
    </i>
    <i r="1">
      <x v="95"/>
    </i>
    <i r="2">
      <x/>
    </i>
    <i r="2">
      <x v="1"/>
    </i>
    <i r="2">
      <x v="2"/>
    </i>
    <i r="2">
      <x v="3"/>
    </i>
    <i r="2">
      <x v="4"/>
    </i>
    <i r="2">
      <x v="5"/>
    </i>
    <i r="1">
      <x v="101"/>
    </i>
    <i r="2">
      <x/>
    </i>
    <i r="2">
      <x v="1"/>
    </i>
    <i r="2">
      <x v="2"/>
    </i>
    <i r="2">
      <x v="3"/>
    </i>
    <i r="2">
      <x v="4"/>
    </i>
    <i r="2">
      <x v="5"/>
    </i>
    <i>
      <x v="4"/>
    </i>
    <i r="1">
      <x v="1"/>
    </i>
    <i r="2">
      <x/>
    </i>
    <i r="2">
      <x v="1"/>
    </i>
    <i r="2">
      <x v="2"/>
    </i>
    <i r="2">
      <x v="3"/>
    </i>
    <i r="2">
      <x v="4"/>
    </i>
    <i r="2">
      <x v="5"/>
    </i>
    <i r="1">
      <x v="7"/>
    </i>
    <i r="2">
      <x/>
    </i>
    <i r="2">
      <x v="1"/>
    </i>
    <i r="2">
      <x v="2"/>
    </i>
    <i r="2">
      <x v="3"/>
    </i>
    <i r="2">
      <x v="4"/>
    </i>
    <i r="2">
      <x v="5"/>
    </i>
    <i r="1">
      <x v="20"/>
    </i>
    <i r="2">
      <x/>
    </i>
    <i r="2">
      <x v="1"/>
    </i>
    <i r="2">
      <x v="2"/>
    </i>
    <i r="2">
      <x v="3"/>
    </i>
    <i r="2">
      <x v="4"/>
    </i>
    <i r="2">
      <x v="5"/>
    </i>
    <i r="1">
      <x v="47"/>
    </i>
    <i r="2">
      <x/>
    </i>
    <i r="2">
      <x v="1"/>
    </i>
    <i r="2">
      <x v="2"/>
    </i>
    <i r="2">
      <x v="3"/>
    </i>
    <i r="2">
      <x v="4"/>
    </i>
    <i r="2">
      <x v="5"/>
    </i>
    <i r="1">
      <x v="63"/>
    </i>
    <i r="2">
      <x/>
    </i>
    <i r="2">
      <x v="1"/>
    </i>
    <i r="2">
      <x v="2"/>
    </i>
    <i r="2">
      <x v="3"/>
    </i>
    <i r="2">
      <x v="4"/>
    </i>
    <i r="2">
      <x v="5"/>
    </i>
    <i r="1">
      <x v="90"/>
    </i>
    <i r="2">
      <x/>
    </i>
    <i r="2">
      <x v="1"/>
    </i>
    <i r="2">
      <x v="2"/>
    </i>
    <i r="2">
      <x v="3"/>
    </i>
    <i r="2">
      <x v="4"/>
    </i>
    <i r="2">
      <x v="5"/>
    </i>
    <i r="1">
      <x v="102"/>
    </i>
    <i r="2">
      <x/>
    </i>
    <i r="2">
      <x v="1"/>
    </i>
    <i r="2">
      <x v="2"/>
    </i>
    <i r="2">
      <x v="3"/>
    </i>
    <i r="2">
      <x v="4"/>
    </i>
    <i r="2">
      <x v="5"/>
    </i>
    <i>
      <x v="5"/>
    </i>
    <i r="1">
      <x/>
    </i>
    <i r="2">
      <x/>
    </i>
    <i r="2">
      <x v="1"/>
    </i>
    <i r="2">
      <x v="2"/>
    </i>
    <i r="2">
      <x v="3"/>
    </i>
    <i r="2">
      <x v="4"/>
    </i>
    <i r="2">
      <x v="5"/>
    </i>
    <i r="1">
      <x v="39"/>
    </i>
    <i r="2">
      <x/>
    </i>
    <i r="2">
      <x v="1"/>
    </i>
    <i r="2">
      <x v="2"/>
    </i>
    <i r="2">
      <x v="3"/>
    </i>
    <i r="2">
      <x v="4"/>
    </i>
    <i r="2">
      <x v="5"/>
    </i>
    <i r="1">
      <x v="66"/>
    </i>
    <i r="2">
      <x/>
    </i>
    <i r="2">
      <x v="1"/>
    </i>
    <i r="2">
      <x v="2"/>
    </i>
    <i r="2">
      <x v="3"/>
    </i>
    <i r="2">
      <x v="4"/>
    </i>
    <i r="2">
      <x v="5"/>
    </i>
    <i r="1">
      <x v="67"/>
    </i>
    <i r="2">
      <x/>
    </i>
    <i r="2">
      <x v="1"/>
    </i>
    <i r="2">
      <x v="2"/>
    </i>
    <i r="2">
      <x v="3"/>
    </i>
    <i r="2">
      <x v="4"/>
    </i>
    <i r="2">
      <x v="5"/>
    </i>
    <i r="1">
      <x v="92"/>
    </i>
    <i r="2">
      <x/>
    </i>
    <i r="2">
      <x v="1"/>
    </i>
    <i r="2">
      <x v="2"/>
    </i>
    <i r="2">
      <x v="3"/>
    </i>
    <i r="2">
      <x v="4"/>
    </i>
    <i r="2">
      <x v="5"/>
    </i>
    <i r="1">
      <x v="98"/>
    </i>
    <i r="2">
      <x/>
    </i>
    <i r="2">
      <x v="1"/>
    </i>
    <i r="2">
      <x v="2"/>
    </i>
    <i r="2">
      <x v="3"/>
    </i>
    <i r="2">
      <x v="4"/>
    </i>
    <i r="2">
      <x v="5"/>
    </i>
    <i>
      <x v="6"/>
    </i>
    <i r="1">
      <x v="3"/>
    </i>
    <i r="2">
      <x/>
    </i>
    <i r="2">
      <x v="1"/>
    </i>
    <i r="2">
      <x v="2"/>
    </i>
    <i r="2">
      <x v="3"/>
    </i>
    <i r="2">
      <x v="4"/>
    </i>
    <i r="2">
      <x v="5"/>
    </i>
    <i r="1">
      <x v="4"/>
    </i>
    <i r="2">
      <x/>
    </i>
    <i r="2">
      <x v="1"/>
    </i>
    <i r="2">
      <x v="2"/>
    </i>
    <i r="2">
      <x v="3"/>
    </i>
    <i r="2">
      <x v="4"/>
    </i>
    <i r="2">
      <x v="5"/>
    </i>
    <i r="1">
      <x v="5"/>
    </i>
    <i r="2">
      <x/>
    </i>
    <i r="2">
      <x v="1"/>
    </i>
    <i r="2">
      <x v="2"/>
    </i>
    <i r="2">
      <x v="3"/>
    </i>
    <i r="2">
      <x v="4"/>
    </i>
    <i r="2">
      <x v="5"/>
    </i>
    <i r="1">
      <x v="13"/>
    </i>
    <i r="2">
      <x/>
    </i>
    <i r="2">
      <x v="1"/>
    </i>
    <i r="2">
      <x v="2"/>
    </i>
    <i r="2">
      <x v="3"/>
    </i>
    <i r="2">
      <x v="4"/>
    </i>
    <i r="2">
      <x v="5"/>
    </i>
    <i r="1">
      <x v="23"/>
    </i>
    <i r="2">
      <x/>
    </i>
    <i r="2">
      <x v="1"/>
    </i>
    <i r="2">
      <x v="2"/>
    </i>
    <i r="2">
      <x v="3"/>
    </i>
    <i r="2">
      <x v="4"/>
    </i>
    <i r="2">
      <x v="5"/>
    </i>
    <i r="1">
      <x v="24"/>
    </i>
    <i r="2">
      <x/>
    </i>
    <i r="2">
      <x v="1"/>
    </i>
    <i r="2">
      <x v="2"/>
    </i>
    <i r="2">
      <x v="3"/>
    </i>
    <i r="2">
      <x v="4"/>
    </i>
    <i r="2">
      <x v="5"/>
    </i>
    <i r="1">
      <x v="27"/>
    </i>
    <i r="2">
      <x/>
    </i>
    <i r="2">
      <x v="1"/>
    </i>
    <i r="2">
      <x v="2"/>
    </i>
    <i r="2">
      <x v="3"/>
    </i>
    <i r="2">
      <x v="4"/>
    </i>
    <i r="2">
      <x v="5"/>
    </i>
    <i r="1">
      <x v="33"/>
    </i>
    <i r="2">
      <x/>
    </i>
    <i r="2">
      <x v="1"/>
    </i>
    <i r="2">
      <x v="2"/>
    </i>
    <i r="2">
      <x v="3"/>
    </i>
    <i r="2">
      <x v="4"/>
    </i>
    <i r="2">
      <x v="5"/>
    </i>
    <i r="1">
      <x v="34"/>
    </i>
    <i r="2">
      <x/>
    </i>
    <i r="2">
      <x v="1"/>
    </i>
    <i r="2">
      <x v="2"/>
    </i>
    <i r="2">
      <x v="3"/>
    </i>
    <i r="2">
      <x v="4"/>
    </i>
    <i r="2">
      <x v="5"/>
    </i>
    <i r="1">
      <x v="35"/>
    </i>
    <i r="2">
      <x/>
    </i>
    <i r="2">
      <x v="1"/>
    </i>
    <i r="2">
      <x v="2"/>
    </i>
    <i r="2">
      <x v="3"/>
    </i>
    <i r="2">
      <x v="4"/>
    </i>
    <i r="2">
      <x v="5"/>
    </i>
    <i r="1">
      <x v="37"/>
    </i>
    <i r="2">
      <x/>
    </i>
    <i r="2">
      <x v="1"/>
    </i>
    <i r="2">
      <x v="2"/>
    </i>
    <i r="2">
      <x v="3"/>
    </i>
    <i r="2">
      <x v="4"/>
    </i>
    <i r="2">
      <x v="5"/>
    </i>
    <i r="1">
      <x v="38"/>
    </i>
    <i r="2">
      <x/>
    </i>
    <i r="2">
      <x v="1"/>
    </i>
    <i r="2">
      <x v="2"/>
    </i>
    <i r="2">
      <x v="3"/>
    </i>
    <i r="2">
      <x v="4"/>
    </i>
    <i r="2">
      <x v="5"/>
    </i>
    <i r="1">
      <x v="44"/>
    </i>
    <i r="2">
      <x/>
    </i>
    <i r="2">
      <x v="1"/>
    </i>
    <i r="2">
      <x v="2"/>
    </i>
    <i r="2">
      <x v="3"/>
    </i>
    <i r="2">
      <x v="4"/>
    </i>
    <i r="2">
      <x v="5"/>
    </i>
    <i r="1">
      <x v="45"/>
    </i>
    <i r="2">
      <x/>
    </i>
    <i r="2">
      <x v="1"/>
    </i>
    <i r="2">
      <x v="2"/>
    </i>
    <i r="2">
      <x v="3"/>
    </i>
    <i r="2">
      <x v="4"/>
    </i>
    <i r="2">
      <x v="5"/>
    </i>
    <i r="1">
      <x v="48"/>
    </i>
    <i r="2">
      <x/>
    </i>
    <i r="2">
      <x v="1"/>
    </i>
    <i r="2">
      <x v="2"/>
    </i>
    <i r="2">
      <x v="3"/>
    </i>
    <i r="2">
      <x v="4"/>
    </i>
    <i r="2">
      <x v="5"/>
    </i>
    <i r="1">
      <x v="49"/>
    </i>
    <i r="2">
      <x/>
    </i>
    <i r="2">
      <x v="1"/>
    </i>
    <i r="2">
      <x v="2"/>
    </i>
    <i r="2">
      <x v="3"/>
    </i>
    <i r="2">
      <x v="4"/>
    </i>
    <i r="2">
      <x v="5"/>
    </i>
    <i r="1">
      <x v="51"/>
    </i>
    <i r="2">
      <x/>
    </i>
    <i r="2">
      <x v="1"/>
    </i>
    <i r="2">
      <x v="2"/>
    </i>
    <i r="2">
      <x v="3"/>
    </i>
    <i r="2">
      <x v="4"/>
    </i>
    <i r="2">
      <x v="5"/>
    </i>
    <i r="1">
      <x v="54"/>
    </i>
    <i r="2">
      <x/>
    </i>
    <i r="2">
      <x v="1"/>
    </i>
    <i r="2">
      <x v="2"/>
    </i>
    <i r="2">
      <x v="3"/>
    </i>
    <i r="2">
      <x v="4"/>
    </i>
    <i r="2">
      <x v="5"/>
    </i>
    <i r="1">
      <x v="60"/>
    </i>
    <i r="2">
      <x/>
    </i>
    <i r="2">
      <x v="1"/>
    </i>
    <i r="2">
      <x v="2"/>
    </i>
    <i r="2">
      <x v="3"/>
    </i>
    <i r="2">
      <x v="4"/>
    </i>
    <i r="2">
      <x v="5"/>
    </i>
    <i r="1">
      <x v="62"/>
    </i>
    <i r="2">
      <x/>
    </i>
    <i r="2">
      <x v="1"/>
    </i>
    <i r="2">
      <x v="2"/>
    </i>
    <i r="2">
      <x v="3"/>
    </i>
    <i r="2">
      <x v="4"/>
    </i>
    <i r="2">
      <x v="5"/>
    </i>
    <i r="1">
      <x v="65"/>
    </i>
    <i r="2">
      <x/>
    </i>
    <i r="2">
      <x v="1"/>
    </i>
    <i r="2">
      <x v="2"/>
    </i>
    <i r="2">
      <x v="3"/>
    </i>
    <i r="2">
      <x v="4"/>
    </i>
    <i r="2">
      <x v="5"/>
    </i>
    <i r="1">
      <x v="73"/>
    </i>
    <i r="2">
      <x/>
    </i>
    <i r="2">
      <x v="1"/>
    </i>
    <i r="2">
      <x v="2"/>
    </i>
    <i r="2">
      <x v="3"/>
    </i>
    <i r="2">
      <x v="4"/>
    </i>
    <i r="2">
      <x v="5"/>
    </i>
    <i r="1">
      <x v="75"/>
    </i>
    <i r="2">
      <x/>
    </i>
    <i r="2">
      <x v="1"/>
    </i>
    <i r="2">
      <x v="2"/>
    </i>
    <i r="2">
      <x v="3"/>
    </i>
    <i r="2">
      <x v="4"/>
    </i>
    <i r="2">
      <x v="5"/>
    </i>
    <i r="1">
      <x v="76"/>
    </i>
    <i r="2">
      <x/>
    </i>
    <i r="2">
      <x v="1"/>
    </i>
    <i r="2">
      <x v="2"/>
    </i>
    <i r="2">
      <x v="3"/>
    </i>
    <i r="2">
      <x v="4"/>
    </i>
    <i r="2">
      <x v="5"/>
    </i>
    <i r="1">
      <x v="77"/>
    </i>
    <i r="2">
      <x/>
    </i>
    <i r="2">
      <x v="1"/>
    </i>
    <i r="2">
      <x v="2"/>
    </i>
    <i r="2">
      <x v="3"/>
    </i>
    <i r="2">
      <x v="4"/>
    </i>
    <i r="2">
      <x v="5"/>
    </i>
    <i r="1">
      <x v="80"/>
    </i>
    <i r="2">
      <x/>
    </i>
    <i r="2">
      <x v="1"/>
    </i>
    <i r="2">
      <x v="2"/>
    </i>
    <i r="2">
      <x v="3"/>
    </i>
    <i r="2">
      <x v="4"/>
    </i>
    <i r="2">
      <x v="5"/>
    </i>
    <i r="1">
      <x v="83"/>
    </i>
    <i r="2">
      <x/>
    </i>
    <i r="2">
      <x v="1"/>
    </i>
    <i r="2">
      <x v="2"/>
    </i>
    <i r="2">
      <x v="3"/>
    </i>
    <i r="2">
      <x v="4"/>
    </i>
    <i r="2">
      <x v="5"/>
    </i>
    <i r="1">
      <x v="84"/>
    </i>
    <i r="2">
      <x/>
    </i>
    <i r="2">
      <x v="1"/>
    </i>
    <i r="2">
      <x v="2"/>
    </i>
    <i r="2">
      <x v="3"/>
    </i>
    <i r="2">
      <x v="4"/>
    </i>
    <i r="2">
      <x v="5"/>
    </i>
    <i r="1">
      <x v="86"/>
    </i>
    <i r="2">
      <x/>
    </i>
    <i r="2">
      <x v="1"/>
    </i>
    <i r="2">
      <x v="2"/>
    </i>
    <i r="2">
      <x v="3"/>
    </i>
    <i r="2">
      <x v="4"/>
    </i>
    <i r="2">
      <x v="5"/>
    </i>
    <i r="1">
      <x v="87"/>
    </i>
    <i r="2">
      <x/>
    </i>
    <i r="2">
      <x v="1"/>
    </i>
    <i r="2">
      <x v="2"/>
    </i>
    <i r="2">
      <x v="3"/>
    </i>
    <i r="2">
      <x v="4"/>
    </i>
    <i r="2">
      <x v="5"/>
    </i>
    <i r="1">
      <x v="88"/>
    </i>
    <i r="2">
      <x/>
    </i>
    <i r="2">
      <x v="1"/>
    </i>
    <i r="2">
      <x v="2"/>
    </i>
    <i r="2">
      <x v="3"/>
    </i>
    <i r="2">
      <x v="4"/>
    </i>
    <i r="2">
      <x v="5"/>
    </i>
    <i r="1">
      <x v="94"/>
    </i>
    <i r="2">
      <x/>
    </i>
    <i r="2">
      <x v="1"/>
    </i>
    <i r="2">
      <x v="2"/>
    </i>
    <i r="2">
      <x v="3"/>
    </i>
    <i r="2">
      <x v="4"/>
    </i>
    <i r="2">
      <x v="5"/>
    </i>
    <i r="1">
      <x v="100"/>
    </i>
    <i r="2">
      <x/>
    </i>
    <i r="2">
      <x v="1"/>
    </i>
    <i r="2">
      <x v="2"/>
    </i>
    <i r="2">
      <x v="3"/>
    </i>
    <i r="2">
      <x v="4"/>
    </i>
    <i r="2">
      <x v="5"/>
    </i>
    <i>
      <x v="7"/>
    </i>
    <i r="1">
      <x v="103"/>
    </i>
    <i r="2">
      <x/>
    </i>
    <i r="2">
      <x v="1"/>
    </i>
    <i r="2">
      <x v="2"/>
    </i>
    <i r="2">
      <x v="3"/>
    </i>
    <i r="2">
      <x v="4"/>
    </i>
    <i r="2">
      <x v="5"/>
    </i>
  </rowItems>
  <colFields count="1">
    <field x="0"/>
  </colFields>
  <colItems count="3">
    <i>
      <x/>
    </i>
    <i>
      <x v="1"/>
    </i>
    <i>
      <x v="2"/>
    </i>
  </colItems>
  <dataFields count="1">
    <dataField name="Tätige Personen" fld="4" baseField="0" baseItem="0"/>
  </dataFields>
  <formats count="8">
    <format dxfId="610">
      <pivotArea dataOnly="0" outline="0" fieldPosition="0">
        <references count="1">
          <reference field="0" count="1">
            <x v="2"/>
          </reference>
        </references>
      </pivotArea>
    </format>
    <format dxfId="611">
      <pivotArea dataOnly="0" fieldPosition="0">
        <references count="1">
          <reference field="1" count="1">
            <x v="5"/>
          </reference>
        </references>
      </pivotArea>
    </format>
    <format dxfId="612">
      <pivotArea type="all" dataOnly="0" outline="0" fieldPosition="0"/>
    </format>
    <format dxfId="613">
      <pivotArea outline="0" collapsedLevelsAreSubtotals="1" fieldPosition="0"/>
    </format>
    <format dxfId="614">
      <pivotArea type="origin" dataOnly="0" labelOnly="1" outline="0" fieldPosition="0"/>
    </format>
    <format dxfId="615">
      <pivotArea field="0" type="button" dataOnly="0" labelOnly="1" outline="0" axis="axisCol" fieldPosition="0"/>
    </format>
    <format dxfId="616">
      <pivotArea type="topRight" dataOnly="0" labelOnly="1" outline="0" fieldPosition="0"/>
    </format>
    <format dxfId="617">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3"/>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83F45FAA-3673-44E9-9949-0056AA5E453E}" name="PivotTable17" cacheId="1495" applyNumberFormats="0" applyBorderFormats="0" applyFontFormats="0" applyPatternFormats="0" applyAlignmentFormats="0" applyWidthHeightFormats="1" dataCaption="Werte" updatedVersion="8" minRefreshableVersion="3" subtotalHiddenItems="1" rowGrandTotals="0" colGrandTotals="0" itemPrintTitles="1" createdVersion="8" indent="0" showEmptyRow="1" outline="1" outlineData="1" multipleFieldFilters="0" rowHeaderCaption="BKL" colHeaderCaption="Anlagen">
  <location ref="P7:S64"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6">
        <item x="5"/>
        <item x="2"/>
        <item x="0"/>
        <item x="1"/>
        <item x="3"/>
        <item x="4"/>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56">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i>
      <x v="5"/>
    </i>
    <i r="1">
      <x/>
    </i>
    <i r="1">
      <x v="1"/>
    </i>
    <i r="1">
      <x v="2"/>
    </i>
    <i r="1">
      <x v="3"/>
    </i>
    <i r="1">
      <x v="4"/>
    </i>
    <i r="1">
      <x v="5"/>
    </i>
    <i>
      <x v="6"/>
    </i>
    <i r="1">
      <x/>
    </i>
    <i r="1">
      <x v="1"/>
    </i>
    <i r="1">
      <x v="2"/>
    </i>
    <i r="1">
      <x v="3"/>
    </i>
    <i r="1">
      <x v="4"/>
    </i>
    <i r="1">
      <x v="5"/>
    </i>
    <i>
      <x v="7"/>
    </i>
    <i r="1">
      <x/>
    </i>
    <i r="1">
      <x v="1"/>
    </i>
    <i r="1">
      <x v="2"/>
    </i>
    <i r="1">
      <x v="3"/>
    </i>
    <i r="1">
      <x v="4"/>
    </i>
    <i r="1">
      <x v="5"/>
    </i>
  </rowItems>
  <colFields count="1">
    <field x="0"/>
  </colFields>
  <colItems count="3">
    <i>
      <x/>
    </i>
    <i>
      <x v="1"/>
    </i>
    <i>
      <x v="2"/>
    </i>
  </colItems>
  <dataFields count="1">
    <dataField name="Summe von Sozialversicherungspflichtig Beschäftigte" fld="3" baseField="0" baseItem="0"/>
  </dataFields>
  <formats count="10">
    <format dxfId="600">
      <pivotArea dataOnly="0" outline="0" fieldPosition="0">
        <references count="1">
          <reference field="0" count="1">
            <x v="2"/>
          </reference>
        </references>
      </pivotArea>
    </format>
    <format dxfId="601">
      <pivotArea dataOnly="0" fieldPosition="0">
        <references count="1">
          <reference field="1" count="1">
            <x v="5"/>
          </reference>
        </references>
      </pivotArea>
    </format>
    <format dxfId="602">
      <pivotArea type="all" dataOnly="0" outline="0" fieldPosition="0"/>
    </format>
    <format dxfId="603">
      <pivotArea outline="0" collapsedLevelsAreSubtotals="1" fieldPosition="0"/>
    </format>
    <format dxfId="604">
      <pivotArea type="origin" dataOnly="0" labelOnly="1" outline="0" fieldPosition="0"/>
    </format>
    <format dxfId="605">
      <pivotArea field="0" type="button" dataOnly="0" labelOnly="1" outline="0" axis="axisCol" fieldPosition="0"/>
    </format>
    <format dxfId="606">
      <pivotArea type="topRight" dataOnly="0" labelOnly="1" outline="0" fieldPosition="0"/>
    </format>
    <format dxfId="607">
      <pivotArea dataOnly="0" labelOnly="1" fieldPosition="0">
        <references count="1">
          <reference field="0" count="0"/>
        </references>
      </pivotArea>
    </format>
    <format dxfId="608">
      <pivotArea field="2" type="button" dataOnly="0" labelOnly="1" outline="0" axis="axisRow" fieldPosition="0"/>
    </format>
    <format dxfId="609">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325CFFF0-33CF-491B-A1CC-D306D8054BA9}" name="PivotTable18" cacheId="149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P91:S828" firstHeaderRow="1" firstDataRow="2" firstDataCol="1"/>
  <pivotFields count="5">
    <pivotField axis="axisCol" allDrilled="1" showAll="0" defaultSubtotal="0" defaultAttributeDrillState="1">
      <items count="3">
        <item x="0"/>
        <item x="2"/>
        <item x="1"/>
      </items>
    </pivotField>
    <pivotField axis="axisRow" allDrilled="1" showAll="0" defaultSubtotal="0" defaultAttributeDrillState="1">
      <items count="6">
        <item x="5"/>
        <item x="2"/>
        <item x="0"/>
        <item x="1"/>
        <item x="3"/>
        <item x="4"/>
      </items>
    </pivotField>
    <pivotField axis="axisRow" allDrilled="1"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13"/>
        <item x="23"/>
        <item x="29"/>
        <item x="57"/>
        <item x="90"/>
        <item x="96"/>
        <item x="103"/>
        <item x="91"/>
      </items>
    </pivotField>
    <pivotField axis="axisRow" allDrilled="1" showAll="0" defaultSubtotal="0" defaultAttributeDrillState="1">
      <items count="8">
        <item x="1"/>
        <item x="0"/>
        <item x="3"/>
        <item x="6"/>
        <item x="7"/>
        <item x="2"/>
        <item x="4"/>
        <item x="5"/>
      </items>
    </pivotField>
    <pivotField dataField="1" subtotalTop="0" showAll="0" defaultSubtotal="0"/>
  </pivotFields>
  <rowFields count="3">
    <field x="3"/>
    <field x="2"/>
    <field x="1"/>
  </rowFields>
  <rowItems count="736">
    <i>
      <x/>
    </i>
    <i r="1">
      <x v="8"/>
    </i>
    <i r="2">
      <x/>
    </i>
    <i r="2">
      <x v="1"/>
    </i>
    <i r="2">
      <x v="2"/>
    </i>
    <i r="2">
      <x v="3"/>
    </i>
    <i r="2">
      <x v="4"/>
    </i>
    <i r="2">
      <x v="5"/>
    </i>
    <i r="1">
      <x v="12"/>
    </i>
    <i r="2">
      <x/>
    </i>
    <i r="2">
      <x v="1"/>
    </i>
    <i r="2">
      <x v="2"/>
    </i>
    <i r="2">
      <x v="3"/>
    </i>
    <i r="2">
      <x v="4"/>
    </i>
    <i r="2">
      <x v="5"/>
    </i>
    <i r="1">
      <x v="28"/>
    </i>
    <i r="2">
      <x/>
    </i>
    <i r="2">
      <x v="1"/>
    </i>
    <i r="2">
      <x v="2"/>
    </i>
    <i r="2">
      <x v="3"/>
    </i>
    <i r="2">
      <x v="4"/>
    </i>
    <i r="2">
      <x v="5"/>
    </i>
    <i r="1">
      <x v="36"/>
    </i>
    <i r="2">
      <x/>
    </i>
    <i r="2">
      <x v="1"/>
    </i>
    <i r="2">
      <x v="2"/>
    </i>
    <i r="2">
      <x v="3"/>
    </i>
    <i r="2">
      <x v="4"/>
    </i>
    <i r="2">
      <x v="5"/>
    </i>
    <i r="1">
      <x v="55"/>
    </i>
    <i r="2">
      <x/>
    </i>
    <i r="2">
      <x v="1"/>
    </i>
    <i r="2">
      <x v="2"/>
    </i>
    <i r="2">
      <x v="3"/>
    </i>
    <i r="2">
      <x v="4"/>
    </i>
    <i r="2">
      <x v="5"/>
    </i>
    <i r="1">
      <x v="81"/>
    </i>
    <i r="2">
      <x/>
    </i>
    <i r="2">
      <x v="1"/>
    </i>
    <i r="2">
      <x v="2"/>
    </i>
    <i r="2">
      <x v="3"/>
    </i>
    <i r="2">
      <x v="4"/>
    </i>
    <i r="2">
      <x v="5"/>
    </i>
    <i r="1">
      <x v="89"/>
    </i>
    <i r="2">
      <x/>
    </i>
    <i r="2">
      <x v="1"/>
    </i>
    <i r="2">
      <x v="2"/>
    </i>
    <i r="2">
      <x v="3"/>
    </i>
    <i r="2">
      <x v="4"/>
    </i>
    <i r="2">
      <x v="5"/>
    </i>
    <i r="1">
      <x v="91"/>
    </i>
    <i r="2">
      <x/>
    </i>
    <i r="2">
      <x v="1"/>
    </i>
    <i r="2">
      <x v="2"/>
    </i>
    <i r="2">
      <x v="3"/>
    </i>
    <i r="2">
      <x v="4"/>
    </i>
    <i r="2">
      <x v="5"/>
    </i>
    <i r="1">
      <x v="93"/>
    </i>
    <i r="2">
      <x/>
    </i>
    <i r="2">
      <x v="1"/>
    </i>
    <i r="2">
      <x v="2"/>
    </i>
    <i r="2">
      <x v="3"/>
    </i>
    <i r="2">
      <x v="4"/>
    </i>
    <i r="2">
      <x v="5"/>
    </i>
    <i r="1">
      <x v="97"/>
    </i>
    <i r="2">
      <x/>
    </i>
    <i r="2">
      <x v="1"/>
    </i>
    <i r="2">
      <x v="2"/>
    </i>
    <i r="2">
      <x v="3"/>
    </i>
    <i r="2">
      <x v="4"/>
    </i>
    <i r="2">
      <x v="5"/>
    </i>
    <i>
      <x v="1"/>
    </i>
    <i r="1">
      <x v="16"/>
    </i>
    <i r="2">
      <x/>
    </i>
    <i r="2">
      <x v="1"/>
    </i>
    <i r="2">
      <x v="2"/>
    </i>
    <i r="2">
      <x v="3"/>
    </i>
    <i r="2">
      <x v="4"/>
    </i>
    <i r="2">
      <x v="5"/>
    </i>
    <i r="1">
      <x v="17"/>
    </i>
    <i r="2">
      <x/>
    </i>
    <i r="2">
      <x v="1"/>
    </i>
    <i r="2">
      <x v="2"/>
    </i>
    <i r="2">
      <x v="3"/>
    </i>
    <i r="2">
      <x v="4"/>
    </i>
    <i r="2">
      <x v="5"/>
    </i>
    <i r="1">
      <x v="22"/>
    </i>
    <i r="2">
      <x/>
    </i>
    <i r="2">
      <x v="1"/>
    </i>
    <i r="2">
      <x v="2"/>
    </i>
    <i r="2">
      <x v="3"/>
    </i>
    <i r="2">
      <x v="4"/>
    </i>
    <i r="2">
      <x v="5"/>
    </i>
    <i r="1">
      <x v="31"/>
    </i>
    <i r="2">
      <x/>
    </i>
    <i r="2">
      <x v="1"/>
    </i>
    <i r="2">
      <x v="2"/>
    </i>
    <i r="2">
      <x v="3"/>
    </i>
    <i r="2">
      <x v="4"/>
    </i>
    <i r="2">
      <x v="5"/>
    </i>
    <i r="1">
      <x v="41"/>
    </i>
    <i r="2">
      <x/>
    </i>
    <i r="2">
      <x v="1"/>
    </i>
    <i r="2">
      <x v="2"/>
    </i>
    <i r="2">
      <x v="3"/>
    </i>
    <i r="2">
      <x v="4"/>
    </i>
    <i r="2">
      <x v="5"/>
    </i>
    <i r="1">
      <x v="46"/>
    </i>
    <i r="2">
      <x/>
    </i>
    <i r="2">
      <x v="1"/>
    </i>
    <i r="2">
      <x v="2"/>
    </i>
    <i r="2">
      <x v="3"/>
    </i>
    <i r="2">
      <x v="4"/>
    </i>
    <i r="2">
      <x v="5"/>
    </i>
    <i r="1">
      <x v="53"/>
    </i>
    <i r="2">
      <x/>
    </i>
    <i r="2">
      <x v="1"/>
    </i>
    <i r="2">
      <x v="2"/>
    </i>
    <i r="2">
      <x v="3"/>
    </i>
    <i r="2">
      <x v="4"/>
    </i>
    <i r="2">
      <x v="5"/>
    </i>
    <i r="1">
      <x v="64"/>
    </i>
    <i r="2">
      <x/>
    </i>
    <i r="2">
      <x v="1"/>
    </i>
    <i r="2">
      <x v="2"/>
    </i>
    <i r="2">
      <x v="3"/>
    </i>
    <i r="2">
      <x v="4"/>
    </i>
    <i r="2">
      <x v="5"/>
    </i>
    <i r="1">
      <x v="68"/>
    </i>
    <i r="2">
      <x/>
    </i>
    <i r="2">
      <x v="1"/>
    </i>
    <i r="2">
      <x v="2"/>
    </i>
    <i r="2">
      <x v="3"/>
    </i>
    <i r="2">
      <x v="4"/>
    </i>
    <i r="2">
      <x v="5"/>
    </i>
    <i r="1">
      <x v="71"/>
    </i>
    <i r="2">
      <x/>
    </i>
    <i r="2">
      <x v="1"/>
    </i>
    <i r="2">
      <x v="2"/>
    </i>
    <i r="2">
      <x v="3"/>
    </i>
    <i r="2">
      <x v="4"/>
    </i>
    <i r="2">
      <x v="5"/>
    </i>
    <i r="1">
      <x v="72"/>
    </i>
    <i r="2">
      <x/>
    </i>
    <i r="2">
      <x v="1"/>
    </i>
    <i r="2">
      <x v="2"/>
    </i>
    <i r="2">
      <x v="3"/>
    </i>
    <i r="2">
      <x v="4"/>
    </i>
    <i r="2">
      <x v="5"/>
    </i>
    <i r="1">
      <x v="82"/>
    </i>
    <i r="2">
      <x/>
    </i>
    <i r="2">
      <x v="1"/>
    </i>
    <i r="2">
      <x v="2"/>
    </i>
    <i r="2">
      <x v="3"/>
    </i>
    <i r="2">
      <x v="4"/>
    </i>
    <i r="2">
      <x v="5"/>
    </i>
    <i r="1">
      <x v="85"/>
    </i>
    <i r="2">
      <x/>
    </i>
    <i r="2">
      <x v="1"/>
    </i>
    <i r="2">
      <x v="2"/>
    </i>
    <i r="2">
      <x v="3"/>
    </i>
    <i r="2">
      <x v="4"/>
    </i>
    <i r="2">
      <x v="5"/>
    </i>
    <i r="1">
      <x v="96"/>
    </i>
    <i r="2">
      <x/>
    </i>
    <i r="2">
      <x v="1"/>
    </i>
    <i r="2">
      <x v="2"/>
    </i>
    <i r="2">
      <x v="3"/>
    </i>
    <i r="2">
      <x v="4"/>
    </i>
    <i r="2">
      <x v="5"/>
    </i>
    <i>
      <x v="2"/>
    </i>
    <i r="1">
      <x v="2"/>
    </i>
    <i r="2">
      <x/>
    </i>
    <i r="2">
      <x v="1"/>
    </i>
    <i r="2">
      <x v="2"/>
    </i>
    <i r="2">
      <x v="3"/>
    </i>
    <i r="2">
      <x v="4"/>
    </i>
    <i r="2">
      <x v="5"/>
    </i>
    <i r="1">
      <x v="6"/>
    </i>
    <i r="2">
      <x/>
    </i>
    <i r="2">
      <x v="1"/>
    </i>
    <i r="2">
      <x v="2"/>
    </i>
    <i r="2">
      <x v="3"/>
    </i>
    <i r="2">
      <x v="4"/>
    </i>
    <i r="2">
      <x v="5"/>
    </i>
    <i r="1">
      <x v="9"/>
    </i>
    <i r="2">
      <x/>
    </i>
    <i r="2">
      <x v="1"/>
    </i>
    <i r="2">
      <x v="2"/>
    </i>
    <i r="2">
      <x v="3"/>
    </i>
    <i r="2">
      <x v="4"/>
    </i>
    <i r="2">
      <x v="5"/>
    </i>
    <i r="1">
      <x v="10"/>
    </i>
    <i r="2">
      <x/>
    </i>
    <i r="2">
      <x v="1"/>
    </i>
    <i r="2">
      <x v="2"/>
    </i>
    <i r="2">
      <x v="3"/>
    </i>
    <i r="2">
      <x v="4"/>
    </i>
    <i r="2">
      <x v="5"/>
    </i>
    <i r="1">
      <x v="11"/>
    </i>
    <i r="2">
      <x/>
    </i>
    <i r="2">
      <x v="1"/>
    </i>
    <i r="2">
      <x v="2"/>
    </i>
    <i r="2">
      <x v="3"/>
    </i>
    <i r="2">
      <x v="4"/>
    </i>
    <i r="2">
      <x v="5"/>
    </i>
    <i r="1">
      <x v="14"/>
    </i>
    <i r="2">
      <x/>
    </i>
    <i r="2">
      <x v="1"/>
    </i>
    <i r="2">
      <x v="2"/>
    </i>
    <i r="2">
      <x v="3"/>
    </i>
    <i r="2">
      <x v="4"/>
    </i>
    <i r="2">
      <x v="5"/>
    </i>
    <i r="1">
      <x v="15"/>
    </i>
    <i r="2">
      <x/>
    </i>
    <i r="2">
      <x v="1"/>
    </i>
    <i r="2">
      <x v="2"/>
    </i>
    <i r="2">
      <x v="3"/>
    </i>
    <i r="2">
      <x v="4"/>
    </i>
    <i r="2">
      <x v="5"/>
    </i>
    <i r="1">
      <x v="18"/>
    </i>
    <i r="2">
      <x/>
    </i>
    <i r="2">
      <x v="1"/>
    </i>
    <i r="2">
      <x v="2"/>
    </i>
    <i r="2">
      <x v="3"/>
    </i>
    <i r="2">
      <x v="4"/>
    </i>
    <i r="2">
      <x v="5"/>
    </i>
    <i r="1">
      <x v="19"/>
    </i>
    <i r="2">
      <x/>
    </i>
    <i r="2">
      <x v="1"/>
    </i>
    <i r="2">
      <x v="2"/>
    </i>
    <i r="2">
      <x v="3"/>
    </i>
    <i r="2">
      <x v="4"/>
    </i>
    <i r="2">
      <x v="5"/>
    </i>
    <i r="1">
      <x v="21"/>
    </i>
    <i r="2">
      <x/>
    </i>
    <i r="2">
      <x v="1"/>
    </i>
    <i r="2">
      <x v="2"/>
    </i>
    <i r="2">
      <x v="3"/>
    </i>
    <i r="2">
      <x v="4"/>
    </i>
    <i r="2">
      <x v="5"/>
    </i>
    <i r="1">
      <x v="25"/>
    </i>
    <i r="2">
      <x/>
    </i>
    <i r="2">
      <x v="1"/>
    </i>
    <i r="2">
      <x v="2"/>
    </i>
    <i r="2">
      <x v="3"/>
    </i>
    <i r="2">
      <x v="4"/>
    </i>
    <i r="2">
      <x v="5"/>
    </i>
    <i r="1">
      <x v="26"/>
    </i>
    <i r="2">
      <x/>
    </i>
    <i r="2">
      <x v="1"/>
    </i>
    <i r="2">
      <x v="2"/>
    </i>
    <i r="2">
      <x v="3"/>
    </i>
    <i r="2">
      <x v="4"/>
    </i>
    <i r="2">
      <x v="5"/>
    </i>
    <i r="1">
      <x v="29"/>
    </i>
    <i r="2">
      <x/>
    </i>
    <i r="2">
      <x v="1"/>
    </i>
    <i r="2">
      <x v="2"/>
    </i>
    <i r="2">
      <x v="3"/>
    </i>
    <i r="2">
      <x v="4"/>
    </i>
    <i r="2">
      <x v="5"/>
    </i>
    <i r="1">
      <x v="30"/>
    </i>
    <i r="2">
      <x/>
    </i>
    <i r="2">
      <x v="1"/>
    </i>
    <i r="2">
      <x v="2"/>
    </i>
    <i r="2">
      <x v="3"/>
    </i>
    <i r="2">
      <x v="4"/>
    </i>
    <i r="2">
      <x v="5"/>
    </i>
    <i r="1">
      <x v="32"/>
    </i>
    <i r="2">
      <x/>
    </i>
    <i r="2">
      <x v="1"/>
    </i>
    <i r="2">
      <x v="2"/>
    </i>
    <i r="2">
      <x v="3"/>
    </i>
    <i r="2">
      <x v="4"/>
    </i>
    <i r="2">
      <x v="5"/>
    </i>
    <i r="1">
      <x v="40"/>
    </i>
    <i r="2">
      <x/>
    </i>
    <i r="2">
      <x v="1"/>
    </i>
    <i r="2">
      <x v="2"/>
    </i>
    <i r="2">
      <x v="3"/>
    </i>
    <i r="2">
      <x v="4"/>
    </i>
    <i r="2">
      <x v="5"/>
    </i>
    <i r="1">
      <x v="42"/>
    </i>
    <i r="2">
      <x/>
    </i>
    <i r="2">
      <x v="1"/>
    </i>
    <i r="2">
      <x v="2"/>
    </i>
    <i r="2">
      <x v="3"/>
    </i>
    <i r="2">
      <x v="4"/>
    </i>
    <i r="2">
      <x v="5"/>
    </i>
    <i r="1">
      <x v="52"/>
    </i>
    <i r="2">
      <x/>
    </i>
    <i r="2">
      <x v="1"/>
    </i>
    <i r="2">
      <x v="2"/>
    </i>
    <i r="2">
      <x v="3"/>
    </i>
    <i r="2">
      <x v="4"/>
    </i>
    <i r="2">
      <x v="5"/>
    </i>
    <i r="1">
      <x v="57"/>
    </i>
    <i r="2">
      <x/>
    </i>
    <i r="2">
      <x v="1"/>
    </i>
    <i r="2">
      <x v="2"/>
    </i>
    <i r="2">
      <x v="3"/>
    </i>
    <i r="2">
      <x v="4"/>
    </i>
    <i r="2">
      <x v="5"/>
    </i>
    <i r="1">
      <x v="58"/>
    </i>
    <i r="2">
      <x/>
    </i>
    <i r="2">
      <x v="1"/>
    </i>
    <i r="2">
      <x v="2"/>
    </i>
    <i r="2">
      <x v="3"/>
    </i>
    <i r="2">
      <x v="4"/>
    </i>
    <i r="2">
      <x v="5"/>
    </i>
    <i r="1">
      <x v="59"/>
    </i>
    <i r="2">
      <x/>
    </i>
    <i r="2">
      <x v="1"/>
    </i>
    <i r="2">
      <x v="2"/>
    </i>
    <i r="2">
      <x v="3"/>
    </i>
    <i r="2">
      <x v="4"/>
    </i>
    <i r="2">
      <x v="5"/>
    </i>
    <i r="1">
      <x v="61"/>
    </i>
    <i r="2">
      <x/>
    </i>
    <i r="2">
      <x v="1"/>
    </i>
    <i r="2">
      <x v="2"/>
    </i>
    <i r="2">
      <x v="3"/>
    </i>
    <i r="2">
      <x v="4"/>
    </i>
    <i r="2">
      <x v="5"/>
    </i>
    <i r="1">
      <x v="69"/>
    </i>
    <i r="2">
      <x/>
    </i>
    <i r="2">
      <x v="1"/>
    </i>
    <i r="2">
      <x v="2"/>
    </i>
    <i r="2">
      <x v="3"/>
    </i>
    <i r="2">
      <x v="4"/>
    </i>
    <i r="2">
      <x v="5"/>
    </i>
    <i r="1">
      <x v="70"/>
    </i>
    <i r="2">
      <x/>
    </i>
    <i r="2">
      <x v="1"/>
    </i>
    <i r="2">
      <x v="2"/>
    </i>
    <i r="2">
      <x v="3"/>
    </i>
    <i r="2">
      <x v="4"/>
    </i>
    <i r="2">
      <x v="5"/>
    </i>
    <i r="1">
      <x v="74"/>
    </i>
    <i r="2">
      <x/>
    </i>
    <i r="2">
      <x v="1"/>
    </i>
    <i r="2">
      <x v="2"/>
    </i>
    <i r="2">
      <x v="3"/>
    </i>
    <i r="2">
      <x v="4"/>
    </i>
    <i r="2">
      <x v="5"/>
    </i>
    <i r="1">
      <x v="78"/>
    </i>
    <i r="2">
      <x/>
    </i>
    <i r="2">
      <x v="1"/>
    </i>
    <i r="2">
      <x v="2"/>
    </i>
    <i r="2">
      <x v="3"/>
    </i>
    <i r="2">
      <x v="4"/>
    </i>
    <i r="2">
      <x v="5"/>
    </i>
    <i r="1">
      <x v="79"/>
    </i>
    <i r="2">
      <x/>
    </i>
    <i r="2">
      <x v="1"/>
    </i>
    <i r="2">
      <x v="2"/>
    </i>
    <i r="2">
      <x v="3"/>
    </i>
    <i r="2">
      <x v="4"/>
    </i>
    <i r="2">
      <x v="5"/>
    </i>
    <i r="1">
      <x v="99"/>
    </i>
    <i r="2">
      <x/>
    </i>
    <i r="2">
      <x v="1"/>
    </i>
    <i r="2">
      <x v="2"/>
    </i>
    <i r="2">
      <x v="3"/>
    </i>
    <i r="2">
      <x v="4"/>
    </i>
    <i r="2">
      <x v="5"/>
    </i>
    <i>
      <x v="3"/>
    </i>
    <i r="1">
      <x v="43"/>
    </i>
    <i r="2">
      <x/>
    </i>
    <i r="2">
      <x v="1"/>
    </i>
    <i r="2">
      <x v="2"/>
    </i>
    <i r="2">
      <x v="3"/>
    </i>
    <i r="2">
      <x v="4"/>
    </i>
    <i r="2">
      <x v="5"/>
    </i>
    <i r="1">
      <x v="50"/>
    </i>
    <i r="2">
      <x/>
    </i>
    <i r="2">
      <x v="1"/>
    </i>
    <i r="2">
      <x v="2"/>
    </i>
    <i r="2">
      <x v="3"/>
    </i>
    <i r="2">
      <x v="4"/>
    </i>
    <i r="2">
      <x v="5"/>
    </i>
    <i r="1">
      <x v="56"/>
    </i>
    <i r="2">
      <x/>
    </i>
    <i r="2">
      <x v="1"/>
    </i>
    <i r="2">
      <x v="2"/>
    </i>
    <i r="2">
      <x v="3"/>
    </i>
    <i r="2">
      <x v="4"/>
    </i>
    <i r="2">
      <x v="5"/>
    </i>
    <i r="1">
      <x v="95"/>
    </i>
    <i r="2">
      <x/>
    </i>
    <i r="2">
      <x v="1"/>
    </i>
    <i r="2">
      <x v="2"/>
    </i>
    <i r="2">
      <x v="3"/>
    </i>
    <i r="2">
      <x v="4"/>
    </i>
    <i r="2">
      <x v="5"/>
    </i>
    <i r="1">
      <x v="101"/>
    </i>
    <i r="2">
      <x/>
    </i>
    <i r="2">
      <x v="1"/>
    </i>
    <i r="2">
      <x v="2"/>
    </i>
    <i r="2">
      <x v="3"/>
    </i>
    <i r="2">
      <x v="4"/>
    </i>
    <i r="2">
      <x v="5"/>
    </i>
    <i>
      <x v="4"/>
    </i>
    <i r="1">
      <x v="1"/>
    </i>
    <i r="2">
      <x/>
    </i>
    <i r="2">
      <x v="1"/>
    </i>
    <i r="2">
      <x v="2"/>
    </i>
    <i r="2">
      <x v="3"/>
    </i>
    <i r="2">
      <x v="4"/>
    </i>
    <i r="2">
      <x v="5"/>
    </i>
    <i r="1">
      <x v="7"/>
    </i>
    <i r="2">
      <x/>
    </i>
    <i r="2">
      <x v="1"/>
    </i>
    <i r="2">
      <x v="2"/>
    </i>
    <i r="2">
      <x v="3"/>
    </i>
    <i r="2">
      <x v="4"/>
    </i>
    <i r="2">
      <x v="5"/>
    </i>
    <i r="1">
      <x v="20"/>
    </i>
    <i r="2">
      <x/>
    </i>
    <i r="2">
      <x v="1"/>
    </i>
    <i r="2">
      <x v="2"/>
    </i>
    <i r="2">
      <x v="3"/>
    </i>
    <i r="2">
      <x v="4"/>
    </i>
    <i r="2">
      <x v="5"/>
    </i>
    <i r="1">
      <x v="47"/>
    </i>
    <i r="2">
      <x/>
    </i>
    <i r="2">
      <x v="1"/>
    </i>
    <i r="2">
      <x v="2"/>
    </i>
    <i r="2">
      <x v="3"/>
    </i>
    <i r="2">
      <x v="4"/>
    </i>
    <i r="2">
      <x v="5"/>
    </i>
    <i r="1">
      <x v="63"/>
    </i>
    <i r="2">
      <x/>
    </i>
    <i r="2">
      <x v="1"/>
    </i>
    <i r="2">
      <x v="2"/>
    </i>
    <i r="2">
      <x v="3"/>
    </i>
    <i r="2">
      <x v="4"/>
    </i>
    <i r="2">
      <x v="5"/>
    </i>
    <i r="1">
      <x v="90"/>
    </i>
    <i r="2">
      <x/>
    </i>
    <i r="2">
      <x v="1"/>
    </i>
    <i r="2">
      <x v="2"/>
    </i>
    <i r="2">
      <x v="3"/>
    </i>
    <i r="2">
      <x v="4"/>
    </i>
    <i r="2">
      <x v="5"/>
    </i>
    <i r="1">
      <x v="102"/>
    </i>
    <i r="2">
      <x/>
    </i>
    <i r="2">
      <x v="1"/>
    </i>
    <i r="2">
      <x v="2"/>
    </i>
    <i r="2">
      <x v="3"/>
    </i>
    <i r="2">
      <x v="4"/>
    </i>
    <i r="2">
      <x v="5"/>
    </i>
    <i>
      <x v="5"/>
    </i>
    <i r="1">
      <x/>
    </i>
    <i r="2">
      <x/>
    </i>
    <i r="2">
      <x v="1"/>
    </i>
    <i r="2">
      <x v="2"/>
    </i>
    <i r="2">
      <x v="3"/>
    </i>
    <i r="2">
      <x v="4"/>
    </i>
    <i r="2">
      <x v="5"/>
    </i>
    <i r="1">
      <x v="39"/>
    </i>
    <i r="2">
      <x/>
    </i>
    <i r="2">
      <x v="1"/>
    </i>
    <i r="2">
      <x v="2"/>
    </i>
    <i r="2">
      <x v="3"/>
    </i>
    <i r="2">
      <x v="4"/>
    </i>
    <i r="2">
      <x v="5"/>
    </i>
    <i r="1">
      <x v="66"/>
    </i>
    <i r="2">
      <x/>
    </i>
    <i r="2">
      <x v="1"/>
    </i>
    <i r="2">
      <x v="2"/>
    </i>
    <i r="2">
      <x v="3"/>
    </i>
    <i r="2">
      <x v="4"/>
    </i>
    <i r="2">
      <x v="5"/>
    </i>
    <i r="1">
      <x v="67"/>
    </i>
    <i r="2">
      <x/>
    </i>
    <i r="2">
      <x v="1"/>
    </i>
    <i r="2">
      <x v="2"/>
    </i>
    <i r="2">
      <x v="3"/>
    </i>
    <i r="2">
      <x v="4"/>
    </i>
    <i r="2">
      <x v="5"/>
    </i>
    <i r="1">
      <x v="92"/>
    </i>
    <i r="2">
      <x/>
    </i>
    <i r="2">
      <x v="1"/>
    </i>
    <i r="2">
      <x v="2"/>
    </i>
    <i r="2">
      <x v="3"/>
    </i>
    <i r="2">
      <x v="4"/>
    </i>
    <i r="2">
      <x v="5"/>
    </i>
    <i r="1">
      <x v="98"/>
    </i>
    <i r="2">
      <x/>
    </i>
    <i r="2">
      <x v="1"/>
    </i>
    <i r="2">
      <x v="2"/>
    </i>
    <i r="2">
      <x v="3"/>
    </i>
    <i r="2">
      <x v="4"/>
    </i>
    <i r="2">
      <x v="5"/>
    </i>
    <i>
      <x v="6"/>
    </i>
    <i r="1">
      <x v="3"/>
    </i>
    <i r="2">
      <x/>
    </i>
    <i r="2">
      <x v="1"/>
    </i>
    <i r="2">
      <x v="2"/>
    </i>
    <i r="2">
      <x v="3"/>
    </i>
    <i r="2">
      <x v="4"/>
    </i>
    <i r="2">
      <x v="5"/>
    </i>
    <i r="1">
      <x v="4"/>
    </i>
    <i r="2">
      <x/>
    </i>
    <i r="2">
      <x v="1"/>
    </i>
    <i r="2">
      <x v="2"/>
    </i>
    <i r="2">
      <x v="3"/>
    </i>
    <i r="2">
      <x v="4"/>
    </i>
    <i r="2">
      <x v="5"/>
    </i>
    <i r="1">
      <x v="5"/>
    </i>
    <i r="2">
      <x/>
    </i>
    <i r="2">
      <x v="1"/>
    </i>
    <i r="2">
      <x v="2"/>
    </i>
    <i r="2">
      <x v="3"/>
    </i>
    <i r="2">
      <x v="4"/>
    </i>
    <i r="2">
      <x v="5"/>
    </i>
    <i r="1">
      <x v="13"/>
    </i>
    <i r="2">
      <x/>
    </i>
    <i r="2">
      <x v="1"/>
    </i>
    <i r="2">
      <x v="2"/>
    </i>
    <i r="2">
      <x v="3"/>
    </i>
    <i r="2">
      <x v="4"/>
    </i>
    <i r="2">
      <x v="5"/>
    </i>
    <i r="1">
      <x v="23"/>
    </i>
    <i r="2">
      <x/>
    </i>
    <i r="2">
      <x v="1"/>
    </i>
    <i r="2">
      <x v="2"/>
    </i>
    <i r="2">
      <x v="3"/>
    </i>
    <i r="2">
      <x v="4"/>
    </i>
    <i r="2">
      <x v="5"/>
    </i>
    <i r="1">
      <x v="24"/>
    </i>
    <i r="2">
      <x/>
    </i>
    <i r="2">
      <x v="1"/>
    </i>
    <i r="2">
      <x v="2"/>
    </i>
    <i r="2">
      <x v="3"/>
    </i>
    <i r="2">
      <x v="4"/>
    </i>
    <i r="2">
      <x v="5"/>
    </i>
    <i r="1">
      <x v="27"/>
    </i>
    <i r="2">
      <x/>
    </i>
    <i r="2">
      <x v="1"/>
    </i>
    <i r="2">
      <x v="2"/>
    </i>
    <i r="2">
      <x v="3"/>
    </i>
    <i r="2">
      <x v="4"/>
    </i>
    <i r="2">
      <x v="5"/>
    </i>
    <i r="1">
      <x v="33"/>
    </i>
    <i r="2">
      <x/>
    </i>
    <i r="2">
      <x v="1"/>
    </i>
    <i r="2">
      <x v="2"/>
    </i>
    <i r="2">
      <x v="3"/>
    </i>
    <i r="2">
      <x v="4"/>
    </i>
    <i r="2">
      <x v="5"/>
    </i>
    <i r="1">
      <x v="34"/>
    </i>
    <i r="2">
      <x/>
    </i>
    <i r="2">
      <x v="1"/>
    </i>
    <i r="2">
      <x v="2"/>
    </i>
    <i r="2">
      <x v="3"/>
    </i>
    <i r="2">
      <x v="4"/>
    </i>
    <i r="2">
      <x v="5"/>
    </i>
    <i r="1">
      <x v="35"/>
    </i>
    <i r="2">
      <x/>
    </i>
    <i r="2">
      <x v="1"/>
    </i>
    <i r="2">
      <x v="2"/>
    </i>
    <i r="2">
      <x v="3"/>
    </i>
    <i r="2">
      <x v="4"/>
    </i>
    <i r="2">
      <x v="5"/>
    </i>
    <i r="1">
      <x v="37"/>
    </i>
    <i r="2">
      <x/>
    </i>
    <i r="2">
      <x v="1"/>
    </i>
    <i r="2">
      <x v="2"/>
    </i>
    <i r="2">
      <x v="3"/>
    </i>
    <i r="2">
      <x v="4"/>
    </i>
    <i r="2">
      <x v="5"/>
    </i>
    <i r="1">
      <x v="38"/>
    </i>
    <i r="2">
      <x/>
    </i>
    <i r="2">
      <x v="1"/>
    </i>
    <i r="2">
      <x v="2"/>
    </i>
    <i r="2">
      <x v="3"/>
    </i>
    <i r="2">
      <x v="4"/>
    </i>
    <i r="2">
      <x v="5"/>
    </i>
    <i r="1">
      <x v="44"/>
    </i>
    <i r="2">
      <x/>
    </i>
    <i r="2">
      <x v="1"/>
    </i>
    <i r="2">
      <x v="2"/>
    </i>
    <i r="2">
      <x v="3"/>
    </i>
    <i r="2">
      <x v="4"/>
    </i>
    <i r="2">
      <x v="5"/>
    </i>
    <i r="1">
      <x v="45"/>
    </i>
    <i r="2">
      <x/>
    </i>
    <i r="2">
      <x v="1"/>
    </i>
    <i r="2">
      <x v="2"/>
    </i>
    <i r="2">
      <x v="3"/>
    </i>
    <i r="2">
      <x v="4"/>
    </i>
    <i r="2">
      <x v="5"/>
    </i>
    <i r="1">
      <x v="48"/>
    </i>
    <i r="2">
      <x/>
    </i>
    <i r="2">
      <x v="1"/>
    </i>
    <i r="2">
      <x v="2"/>
    </i>
    <i r="2">
      <x v="3"/>
    </i>
    <i r="2">
      <x v="4"/>
    </i>
    <i r="2">
      <x v="5"/>
    </i>
    <i r="1">
      <x v="49"/>
    </i>
    <i r="2">
      <x/>
    </i>
    <i r="2">
      <x v="1"/>
    </i>
    <i r="2">
      <x v="2"/>
    </i>
    <i r="2">
      <x v="3"/>
    </i>
    <i r="2">
      <x v="4"/>
    </i>
    <i r="2">
      <x v="5"/>
    </i>
    <i r="1">
      <x v="51"/>
    </i>
    <i r="2">
      <x/>
    </i>
    <i r="2">
      <x v="1"/>
    </i>
    <i r="2">
      <x v="2"/>
    </i>
    <i r="2">
      <x v="3"/>
    </i>
    <i r="2">
      <x v="4"/>
    </i>
    <i r="2">
      <x v="5"/>
    </i>
    <i r="1">
      <x v="54"/>
    </i>
    <i r="2">
      <x/>
    </i>
    <i r="2">
      <x v="1"/>
    </i>
    <i r="2">
      <x v="2"/>
    </i>
    <i r="2">
      <x v="3"/>
    </i>
    <i r="2">
      <x v="4"/>
    </i>
    <i r="2">
      <x v="5"/>
    </i>
    <i r="1">
      <x v="60"/>
    </i>
    <i r="2">
      <x/>
    </i>
    <i r="2">
      <x v="1"/>
    </i>
    <i r="2">
      <x v="2"/>
    </i>
    <i r="2">
      <x v="3"/>
    </i>
    <i r="2">
      <x v="4"/>
    </i>
    <i r="2">
      <x v="5"/>
    </i>
    <i r="1">
      <x v="62"/>
    </i>
    <i r="2">
      <x/>
    </i>
    <i r="2">
      <x v="1"/>
    </i>
    <i r="2">
      <x v="2"/>
    </i>
    <i r="2">
      <x v="3"/>
    </i>
    <i r="2">
      <x v="4"/>
    </i>
    <i r="2">
      <x v="5"/>
    </i>
    <i r="1">
      <x v="65"/>
    </i>
    <i r="2">
      <x/>
    </i>
    <i r="2">
      <x v="1"/>
    </i>
    <i r="2">
      <x v="2"/>
    </i>
    <i r="2">
      <x v="3"/>
    </i>
    <i r="2">
      <x v="4"/>
    </i>
    <i r="2">
      <x v="5"/>
    </i>
    <i r="1">
      <x v="73"/>
    </i>
    <i r="2">
      <x/>
    </i>
    <i r="2">
      <x v="1"/>
    </i>
    <i r="2">
      <x v="2"/>
    </i>
    <i r="2">
      <x v="3"/>
    </i>
    <i r="2">
      <x v="4"/>
    </i>
    <i r="2">
      <x v="5"/>
    </i>
    <i r="1">
      <x v="75"/>
    </i>
    <i r="2">
      <x/>
    </i>
    <i r="2">
      <x v="1"/>
    </i>
    <i r="2">
      <x v="2"/>
    </i>
    <i r="2">
      <x v="3"/>
    </i>
    <i r="2">
      <x v="4"/>
    </i>
    <i r="2">
      <x v="5"/>
    </i>
    <i r="1">
      <x v="76"/>
    </i>
    <i r="2">
      <x/>
    </i>
    <i r="2">
      <x v="1"/>
    </i>
    <i r="2">
      <x v="2"/>
    </i>
    <i r="2">
      <x v="3"/>
    </i>
    <i r="2">
      <x v="4"/>
    </i>
    <i r="2">
      <x v="5"/>
    </i>
    <i r="1">
      <x v="77"/>
    </i>
    <i r="2">
      <x/>
    </i>
    <i r="2">
      <x v="1"/>
    </i>
    <i r="2">
      <x v="2"/>
    </i>
    <i r="2">
      <x v="3"/>
    </i>
    <i r="2">
      <x v="4"/>
    </i>
    <i r="2">
      <x v="5"/>
    </i>
    <i r="1">
      <x v="80"/>
    </i>
    <i r="2">
      <x/>
    </i>
    <i r="2">
      <x v="1"/>
    </i>
    <i r="2">
      <x v="2"/>
    </i>
    <i r="2">
      <x v="3"/>
    </i>
    <i r="2">
      <x v="4"/>
    </i>
    <i r="2">
      <x v="5"/>
    </i>
    <i r="1">
      <x v="83"/>
    </i>
    <i r="2">
      <x/>
    </i>
    <i r="2">
      <x v="1"/>
    </i>
    <i r="2">
      <x v="2"/>
    </i>
    <i r="2">
      <x v="3"/>
    </i>
    <i r="2">
      <x v="4"/>
    </i>
    <i r="2">
      <x v="5"/>
    </i>
    <i r="1">
      <x v="84"/>
    </i>
    <i r="2">
      <x/>
    </i>
    <i r="2">
      <x v="1"/>
    </i>
    <i r="2">
      <x v="2"/>
    </i>
    <i r="2">
      <x v="3"/>
    </i>
    <i r="2">
      <x v="4"/>
    </i>
    <i r="2">
      <x v="5"/>
    </i>
    <i r="1">
      <x v="86"/>
    </i>
    <i r="2">
      <x/>
    </i>
    <i r="2">
      <x v="1"/>
    </i>
    <i r="2">
      <x v="2"/>
    </i>
    <i r="2">
      <x v="3"/>
    </i>
    <i r="2">
      <x v="4"/>
    </i>
    <i r="2">
      <x v="5"/>
    </i>
    <i r="1">
      <x v="87"/>
    </i>
    <i r="2">
      <x/>
    </i>
    <i r="2">
      <x v="1"/>
    </i>
    <i r="2">
      <x v="2"/>
    </i>
    <i r="2">
      <x v="3"/>
    </i>
    <i r="2">
      <x v="4"/>
    </i>
    <i r="2">
      <x v="5"/>
    </i>
    <i r="1">
      <x v="88"/>
    </i>
    <i r="2">
      <x/>
    </i>
    <i r="2">
      <x v="1"/>
    </i>
    <i r="2">
      <x v="2"/>
    </i>
    <i r="2">
      <x v="3"/>
    </i>
    <i r="2">
      <x v="4"/>
    </i>
    <i r="2">
      <x v="5"/>
    </i>
    <i r="1">
      <x v="94"/>
    </i>
    <i r="2">
      <x/>
    </i>
    <i r="2">
      <x v="1"/>
    </i>
    <i r="2">
      <x v="2"/>
    </i>
    <i r="2">
      <x v="3"/>
    </i>
    <i r="2">
      <x v="4"/>
    </i>
    <i r="2">
      <x v="5"/>
    </i>
    <i r="1">
      <x v="100"/>
    </i>
    <i r="2">
      <x/>
    </i>
    <i r="2">
      <x v="1"/>
    </i>
    <i r="2">
      <x v="2"/>
    </i>
    <i r="2">
      <x v="3"/>
    </i>
    <i r="2">
      <x v="4"/>
    </i>
    <i r="2">
      <x v="5"/>
    </i>
    <i>
      <x v="7"/>
    </i>
    <i r="1">
      <x v="103"/>
    </i>
    <i r="2">
      <x/>
    </i>
    <i r="2">
      <x v="1"/>
    </i>
    <i r="2">
      <x v="2"/>
    </i>
    <i r="2">
      <x v="3"/>
    </i>
    <i r="2">
      <x v="4"/>
    </i>
    <i r="2">
      <x v="5"/>
    </i>
  </rowItems>
  <colFields count="1">
    <field x="0"/>
  </colFields>
  <colItems count="3">
    <i>
      <x/>
    </i>
    <i>
      <x v="1"/>
    </i>
    <i>
      <x v="2"/>
    </i>
  </colItems>
  <dataFields count="1">
    <dataField name="Sozialversicherungspflichtig Beschäftigte" fld="4" baseField="0" baseItem="0"/>
  </dataFields>
  <formats count="8">
    <format dxfId="592">
      <pivotArea dataOnly="0" outline="0" fieldPosition="0">
        <references count="1">
          <reference field="0" count="1">
            <x v="2"/>
          </reference>
        </references>
      </pivotArea>
    </format>
    <format dxfId="593">
      <pivotArea dataOnly="0" fieldPosition="0">
        <references count="1">
          <reference field="1" count="1">
            <x v="5"/>
          </reference>
        </references>
      </pivotArea>
    </format>
    <format dxfId="594">
      <pivotArea type="all" dataOnly="0" outline="0" fieldPosition="0"/>
    </format>
    <format dxfId="595">
      <pivotArea outline="0" collapsedLevelsAreSubtotals="1" fieldPosition="0"/>
    </format>
    <format dxfId="596">
      <pivotArea type="origin" dataOnly="0" labelOnly="1" outline="0" fieldPosition="0"/>
    </format>
    <format dxfId="597">
      <pivotArea field="0" type="button" dataOnly="0" labelOnly="1" outline="0" axis="axisCol" fieldPosition="0"/>
    </format>
    <format dxfId="598">
      <pivotArea type="topRight" dataOnly="0" labelOnly="1" outline="0" fieldPosition="0"/>
    </format>
    <format dxfId="599">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3"/>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878772EF-010A-4137-B563-C146CF332885}" name="PivotTable19" cacheId="1494"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U7:X64"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6">
        <item x="5"/>
        <item x="2"/>
        <item x="0"/>
        <item x="1"/>
        <item x="3"/>
        <item x="4"/>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56">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i>
      <x v="5"/>
    </i>
    <i r="1">
      <x/>
    </i>
    <i r="1">
      <x v="1"/>
    </i>
    <i r="1">
      <x v="2"/>
    </i>
    <i r="1">
      <x v="3"/>
    </i>
    <i r="1">
      <x v="4"/>
    </i>
    <i r="1">
      <x v="5"/>
    </i>
    <i>
      <x v="6"/>
    </i>
    <i r="1">
      <x/>
    </i>
    <i r="1">
      <x v="1"/>
    </i>
    <i r="1">
      <x v="2"/>
    </i>
    <i r="1">
      <x v="3"/>
    </i>
    <i r="1">
      <x v="4"/>
    </i>
    <i r="1">
      <x v="5"/>
    </i>
    <i>
      <x v="7"/>
    </i>
    <i r="1">
      <x/>
    </i>
    <i r="1">
      <x v="1"/>
    </i>
    <i r="1">
      <x v="2"/>
    </i>
    <i r="1">
      <x v="3"/>
    </i>
    <i r="1">
      <x v="4"/>
    </i>
    <i r="1">
      <x v="5"/>
    </i>
  </rowItems>
  <colFields count="1">
    <field x="0"/>
  </colFields>
  <colItems count="3">
    <i>
      <x/>
    </i>
    <i>
      <x v="1"/>
    </i>
    <i>
      <x v="2"/>
    </i>
  </colItems>
  <dataFields count="1">
    <dataField name="Geringfügig entlohnte Beschäftigte" fld="3" baseField="0" baseItem="0"/>
  </dataFields>
  <formats count="10">
    <format dxfId="582">
      <pivotArea dataOnly="0" outline="0" fieldPosition="0">
        <references count="1">
          <reference field="0" count="1">
            <x v="2"/>
          </reference>
        </references>
      </pivotArea>
    </format>
    <format dxfId="583">
      <pivotArea dataOnly="0" fieldPosition="0">
        <references count="1">
          <reference field="1" count="1">
            <x v="5"/>
          </reference>
        </references>
      </pivotArea>
    </format>
    <format dxfId="584">
      <pivotArea type="all" dataOnly="0" outline="0" fieldPosition="0"/>
    </format>
    <format dxfId="585">
      <pivotArea outline="0" collapsedLevelsAreSubtotals="1" fieldPosition="0"/>
    </format>
    <format dxfId="586">
      <pivotArea type="origin" dataOnly="0" labelOnly="1" outline="0" fieldPosition="0"/>
    </format>
    <format dxfId="587">
      <pivotArea field="0" type="button" dataOnly="0" labelOnly="1" outline="0" axis="axisCol" fieldPosition="0"/>
    </format>
    <format dxfId="588">
      <pivotArea type="topRight" dataOnly="0" labelOnly="1" outline="0" fieldPosition="0"/>
    </format>
    <format dxfId="589">
      <pivotArea dataOnly="0" labelOnly="1" fieldPosition="0">
        <references count="1">
          <reference field="0" count="0"/>
        </references>
      </pivotArea>
    </format>
    <format dxfId="590">
      <pivotArea field="2" type="button" dataOnly="0" labelOnly="1" outline="0" axis="axisRow" fieldPosition="0"/>
    </format>
    <format dxfId="591">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3E807D67-2D66-4BA0-AA9F-F85D7EB5FD08}" name="PivotTable13" cacheId="1491" applyNumberFormats="0" applyBorderFormats="0" applyFontFormats="0" applyPatternFormats="0" applyAlignmentFormats="0" applyWidthHeightFormats="1" dataCaption="Werte" updatedVersion="8" minRefreshableVersion="3" subtotalHiddenItems="1" rowGrandTotals="0" colGrandTotals="0" itemPrintTitles="1" createdVersion="8" indent="0" showEmptyRow="1" outline="1" outlineData="1" multipleFieldFilters="0" rowHeaderCaption="BKL" colHeaderCaption="Anlagen">
  <location ref="B7:E64"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6">
        <item x="5"/>
        <item x="2"/>
        <item x="0"/>
        <item x="1"/>
        <item x="3"/>
        <item x="4"/>
      </items>
    </pivotField>
    <pivotField dataField="1" subtotalTop="0" showAll="0" defaultSubtotal="0"/>
    <pivotField axis="axisRow" allDrilled="1" subtotalTop="0" showAll="0" defaultSubtotal="0" defaultAttributeDrillState="1">
      <items count="8">
        <item s="1" x="1"/>
        <item s="1" x="0"/>
        <item s="1" x="3"/>
        <item s="1" x="6"/>
        <item s="1" x="7"/>
        <item s="1" x="2"/>
        <item s="1" x="4"/>
        <item s="1" x="5"/>
      </items>
    </pivotField>
  </pivotFields>
  <rowFields count="2">
    <field x="3"/>
    <field x="1"/>
  </rowFields>
  <rowItems count="56">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i>
      <x v="5"/>
    </i>
    <i r="1">
      <x/>
    </i>
    <i r="1">
      <x v="1"/>
    </i>
    <i r="1">
      <x v="2"/>
    </i>
    <i r="1">
      <x v="3"/>
    </i>
    <i r="1">
      <x v="4"/>
    </i>
    <i r="1">
      <x v="5"/>
    </i>
    <i>
      <x v="6"/>
    </i>
    <i r="1">
      <x/>
    </i>
    <i r="1">
      <x v="1"/>
    </i>
    <i r="1">
      <x v="2"/>
    </i>
    <i r="1">
      <x v="3"/>
    </i>
    <i r="1">
      <x v="4"/>
    </i>
    <i r="1">
      <x v="5"/>
    </i>
    <i>
      <x v="7"/>
    </i>
    <i r="1">
      <x/>
    </i>
    <i r="1">
      <x v="1"/>
    </i>
    <i r="1">
      <x v="2"/>
    </i>
    <i r="1">
      <x v="3"/>
    </i>
    <i r="1">
      <x v="4"/>
    </i>
    <i r="1">
      <x v="5"/>
    </i>
  </rowItems>
  <colFields count="1">
    <field x="0"/>
  </colFields>
  <colItems count="3">
    <i>
      <x/>
    </i>
    <i>
      <x v="1"/>
    </i>
    <i>
      <x v="2"/>
    </i>
  </colItems>
  <dataFields count="1">
    <dataField name="Handwerksunternehmen" fld="2" baseField="0" baseItem="0" numFmtId="165"/>
  </dataFields>
  <formats count="9">
    <format dxfId="573">
      <pivotArea dataOnly="0" outline="0" fieldPosition="0">
        <references count="1">
          <reference field="0" count="1">
            <x v="2"/>
          </reference>
        </references>
      </pivotArea>
    </format>
    <format dxfId="574">
      <pivotArea dataOnly="0" fieldPosition="0">
        <references count="1">
          <reference field="1" count="1">
            <x v="5"/>
          </reference>
        </references>
      </pivotArea>
    </format>
    <format dxfId="575">
      <pivotArea type="all" dataOnly="0" outline="0" fieldPosition="0"/>
    </format>
    <format dxfId="576">
      <pivotArea outline="0" collapsedLevelsAreSubtotals="1" fieldPosition="0"/>
    </format>
    <format dxfId="577">
      <pivotArea type="origin" dataOnly="0" labelOnly="1" outline="0" fieldPosition="0"/>
    </format>
    <format dxfId="578">
      <pivotArea field="0" type="button" dataOnly="0" labelOnly="1" outline="0" axis="axisCol" fieldPosition="0"/>
    </format>
    <format dxfId="579">
      <pivotArea type="topRight" dataOnly="0" labelOnly="1" outline="0" fieldPosition="0"/>
    </format>
    <format dxfId="580">
      <pivotArea dataOnly="0" labelOnly="1" fieldPosition="0">
        <references count="1">
          <reference field="0" count="0"/>
        </references>
      </pivotArea>
    </format>
    <format dxfId="581">
      <pivotArea dataOnly="0" labelOnly="1" fieldPosition="0">
        <references count="1">
          <reference field="0"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F241356D-DE5F-41FD-89FE-152150302D7A}" name="PivotTable21" cacheId="1496"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Z91:AC828" firstHeaderRow="1" firstDataRow="2" firstDataCol="1"/>
  <pivotFields count="5">
    <pivotField axis="axisCol" allDrilled="1" showAll="0" defaultSubtotal="0" defaultAttributeDrillState="1">
      <items count="3">
        <item x="0"/>
        <item x="2"/>
        <item x="1"/>
      </items>
    </pivotField>
    <pivotField axis="axisRow" allDrilled="1" showAll="0" defaultSubtotal="0" defaultAttributeDrillState="1">
      <items count="6">
        <item x="5"/>
        <item x="2"/>
        <item x="0"/>
        <item x="1"/>
        <item x="3"/>
        <item x="4"/>
      </items>
    </pivotField>
    <pivotField axis="axisRow" allDrilled="1"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13"/>
        <item x="23"/>
        <item x="29"/>
        <item x="57"/>
        <item x="90"/>
        <item x="96"/>
        <item x="103"/>
        <item x="91"/>
      </items>
    </pivotField>
    <pivotField axis="axisRow" allDrilled="1" showAll="0" defaultSubtotal="0" defaultAttributeDrillState="1">
      <items count="8">
        <item x="1"/>
        <item x="0"/>
        <item x="3"/>
        <item x="6"/>
        <item x="7"/>
        <item x="2"/>
        <item x="4"/>
        <item x="5"/>
      </items>
    </pivotField>
    <pivotField dataField="1" subtotalTop="0" showAll="0" defaultSubtotal="0"/>
  </pivotFields>
  <rowFields count="3">
    <field x="3"/>
    <field x="2"/>
    <field x="1"/>
  </rowFields>
  <rowItems count="736">
    <i>
      <x/>
    </i>
    <i r="1">
      <x v="8"/>
    </i>
    <i r="2">
      <x/>
    </i>
    <i r="2">
      <x v="1"/>
    </i>
    <i r="2">
      <x v="2"/>
    </i>
    <i r="2">
      <x v="3"/>
    </i>
    <i r="2">
      <x v="4"/>
    </i>
    <i r="2">
      <x v="5"/>
    </i>
    <i r="1">
      <x v="12"/>
    </i>
    <i r="2">
      <x/>
    </i>
    <i r="2">
      <x v="1"/>
    </i>
    <i r="2">
      <x v="2"/>
    </i>
    <i r="2">
      <x v="3"/>
    </i>
    <i r="2">
      <x v="4"/>
    </i>
    <i r="2">
      <x v="5"/>
    </i>
    <i r="1">
      <x v="28"/>
    </i>
    <i r="2">
      <x/>
    </i>
    <i r="2">
      <x v="1"/>
    </i>
    <i r="2">
      <x v="2"/>
    </i>
    <i r="2">
      <x v="3"/>
    </i>
    <i r="2">
      <x v="4"/>
    </i>
    <i r="2">
      <x v="5"/>
    </i>
    <i r="1">
      <x v="36"/>
    </i>
    <i r="2">
      <x/>
    </i>
    <i r="2">
      <x v="1"/>
    </i>
    <i r="2">
      <x v="2"/>
    </i>
    <i r="2">
      <x v="3"/>
    </i>
    <i r="2">
      <x v="4"/>
    </i>
    <i r="2">
      <x v="5"/>
    </i>
    <i r="1">
      <x v="55"/>
    </i>
    <i r="2">
      <x/>
    </i>
    <i r="2">
      <x v="1"/>
    </i>
    <i r="2">
      <x v="2"/>
    </i>
    <i r="2">
      <x v="3"/>
    </i>
    <i r="2">
      <x v="4"/>
    </i>
    <i r="2">
      <x v="5"/>
    </i>
    <i r="1">
      <x v="81"/>
    </i>
    <i r="2">
      <x/>
    </i>
    <i r="2">
      <x v="1"/>
    </i>
    <i r="2">
      <x v="2"/>
    </i>
    <i r="2">
      <x v="3"/>
    </i>
    <i r="2">
      <x v="4"/>
    </i>
    <i r="2">
      <x v="5"/>
    </i>
    <i r="1">
      <x v="89"/>
    </i>
    <i r="2">
      <x/>
    </i>
    <i r="2">
      <x v="1"/>
    </i>
    <i r="2">
      <x v="2"/>
    </i>
    <i r="2">
      <x v="3"/>
    </i>
    <i r="2">
      <x v="4"/>
    </i>
    <i r="2">
      <x v="5"/>
    </i>
    <i r="1">
      <x v="91"/>
    </i>
    <i r="2">
      <x/>
    </i>
    <i r="2">
      <x v="1"/>
    </i>
    <i r="2">
      <x v="2"/>
    </i>
    <i r="2">
      <x v="3"/>
    </i>
    <i r="2">
      <x v="4"/>
    </i>
    <i r="2">
      <x v="5"/>
    </i>
    <i r="1">
      <x v="93"/>
    </i>
    <i r="2">
      <x/>
    </i>
    <i r="2">
      <x v="1"/>
    </i>
    <i r="2">
      <x v="2"/>
    </i>
    <i r="2">
      <x v="3"/>
    </i>
    <i r="2">
      <x v="4"/>
    </i>
    <i r="2">
      <x v="5"/>
    </i>
    <i r="1">
      <x v="97"/>
    </i>
    <i r="2">
      <x/>
    </i>
    <i r="2">
      <x v="1"/>
    </i>
    <i r="2">
      <x v="2"/>
    </i>
    <i r="2">
      <x v="3"/>
    </i>
    <i r="2">
      <x v="4"/>
    </i>
    <i r="2">
      <x v="5"/>
    </i>
    <i>
      <x v="1"/>
    </i>
    <i r="1">
      <x v="16"/>
    </i>
    <i r="2">
      <x/>
    </i>
    <i r="2">
      <x v="1"/>
    </i>
    <i r="2">
      <x v="2"/>
    </i>
    <i r="2">
      <x v="3"/>
    </i>
    <i r="2">
      <x v="4"/>
    </i>
    <i r="2">
      <x v="5"/>
    </i>
    <i r="1">
      <x v="17"/>
    </i>
    <i r="2">
      <x/>
    </i>
    <i r="2">
      <x v="1"/>
    </i>
    <i r="2">
      <x v="2"/>
    </i>
    <i r="2">
      <x v="3"/>
    </i>
    <i r="2">
      <x v="4"/>
    </i>
    <i r="2">
      <x v="5"/>
    </i>
    <i r="1">
      <x v="22"/>
    </i>
    <i r="2">
      <x/>
    </i>
    <i r="2">
      <x v="1"/>
    </i>
    <i r="2">
      <x v="2"/>
    </i>
    <i r="2">
      <x v="3"/>
    </i>
    <i r="2">
      <x v="4"/>
    </i>
    <i r="2">
      <x v="5"/>
    </i>
    <i r="1">
      <x v="31"/>
    </i>
    <i r="2">
      <x/>
    </i>
    <i r="2">
      <x v="1"/>
    </i>
    <i r="2">
      <x v="2"/>
    </i>
    <i r="2">
      <x v="3"/>
    </i>
    <i r="2">
      <x v="4"/>
    </i>
    <i r="2">
      <x v="5"/>
    </i>
    <i r="1">
      <x v="41"/>
    </i>
    <i r="2">
      <x/>
    </i>
    <i r="2">
      <x v="1"/>
    </i>
    <i r="2">
      <x v="2"/>
    </i>
    <i r="2">
      <x v="3"/>
    </i>
    <i r="2">
      <x v="4"/>
    </i>
    <i r="2">
      <x v="5"/>
    </i>
    <i r="1">
      <x v="46"/>
    </i>
    <i r="2">
      <x/>
    </i>
    <i r="2">
      <x v="1"/>
    </i>
    <i r="2">
      <x v="2"/>
    </i>
    <i r="2">
      <x v="3"/>
    </i>
    <i r="2">
      <x v="4"/>
    </i>
    <i r="2">
      <x v="5"/>
    </i>
    <i r="1">
      <x v="53"/>
    </i>
    <i r="2">
      <x/>
    </i>
    <i r="2">
      <x v="1"/>
    </i>
    <i r="2">
      <x v="2"/>
    </i>
    <i r="2">
      <x v="3"/>
    </i>
    <i r="2">
      <x v="4"/>
    </i>
    <i r="2">
      <x v="5"/>
    </i>
    <i r="1">
      <x v="64"/>
    </i>
    <i r="2">
      <x/>
    </i>
    <i r="2">
      <x v="1"/>
    </i>
    <i r="2">
      <x v="2"/>
    </i>
    <i r="2">
      <x v="3"/>
    </i>
    <i r="2">
      <x v="4"/>
    </i>
    <i r="2">
      <x v="5"/>
    </i>
    <i r="1">
      <x v="68"/>
    </i>
    <i r="2">
      <x/>
    </i>
    <i r="2">
      <x v="1"/>
    </i>
    <i r="2">
      <x v="2"/>
    </i>
    <i r="2">
      <x v="3"/>
    </i>
    <i r="2">
      <x v="4"/>
    </i>
    <i r="2">
      <x v="5"/>
    </i>
    <i r="1">
      <x v="71"/>
    </i>
    <i r="2">
      <x/>
    </i>
    <i r="2">
      <x v="1"/>
    </i>
    <i r="2">
      <x v="2"/>
    </i>
    <i r="2">
      <x v="3"/>
    </i>
    <i r="2">
      <x v="4"/>
    </i>
    <i r="2">
      <x v="5"/>
    </i>
    <i r="1">
      <x v="72"/>
    </i>
    <i r="2">
      <x/>
    </i>
    <i r="2">
      <x v="1"/>
    </i>
    <i r="2">
      <x v="2"/>
    </i>
    <i r="2">
      <x v="3"/>
    </i>
    <i r="2">
      <x v="4"/>
    </i>
    <i r="2">
      <x v="5"/>
    </i>
    <i r="1">
      <x v="82"/>
    </i>
    <i r="2">
      <x/>
    </i>
    <i r="2">
      <x v="1"/>
    </i>
    <i r="2">
      <x v="2"/>
    </i>
    <i r="2">
      <x v="3"/>
    </i>
    <i r="2">
      <x v="4"/>
    </i>
    <i r="2">
      <x v="5"/>
    </i>
    <i r="1">
      <x v="85"/>
    </i>
    <i r="2">
      <x/>
    </i>
    <i r="2">
      <x v="1"/>
    </i>
    <i r="2">
      <x v="2"/>
    </i>
    <i r="2">
      <x v="3"/>
    </i>
    <i r="2">
      <x v="4"/>
    </i>
    <i r="2">
      <x v="5"/>
    </i>
    <i r="1">
      <x v="96"/>
    </i>
    <i r="2">
      <x/>
    </i>
    <i r="2">
      <x v="1"/>
    </i>
    <i r="2">
      <x v="2"/>
    </i>
    <i r="2">
      <x v="3"/>
    </i>
    <i r="2">
      <x v="4"/>
    </i>
    <i r="2">
      <x v="5"/>
    </i>
    <i>
      <x v="2"/>
    </i>
    <i r="1">
      <x v="2"/>
    </i>
    <i r="2">
      <x/>
    </i>
    <i r="2">
      <x v="1"/>
    </i>
    <i r="2">
      <x v="2"/>
    </i>
    <i r="2">
      <x v="3"/>
    </i>
    <i r="2">
      <x v="4"/>
    </i>
    <i r="2">
      <x v="5"/>
    </i>
    <i r="1">
      <x v="6"/>
    </i>
    <i r="2">
      <x/>
    </i>
    <i r="2">
      <x v="1"/>
    </i>
    <i r="2">
      <x v="2"/>
    </i>
    <i r="2">
      <x v="3"/>
    </i>
    <i r="2">
      <x v="4"/>
    </i>
    <i r="2">
      <x v="5"/>
    </i>
    <i r="1">
      <x v="9"/>
    </i>
    <i r="2">
      <x/>
    </i>
    <i r="2">
      <x v="1"/>
    </i>
    <i r="2">
      <x v="2"/>
    </i>
    <i r="2">
      <x v="3"/>
    </i>
    <i r="2">
      <x v="4"/>
    </i>
    <i r="2">
      <x v="5"/>
    </i>
    <i r="1">
      <x v="10"/>
    </i>
    <i r="2">
      <x/>
    </i>
    <i r="2">
      <x v="1"/>
    </i>
    <i r="2">
      <x v="2"/>
    </i>
    <i r="2">
      <x v="3"/>
    </i>
    <i r="2">
      <x v="4"/>
    </i>
    <i r="2">
      <x v="5"/>
    </i>
    <i r="1">
      <x v="11"/>
    </i>
    <i r="2">
      <x/>
    </i>
    <i r="2">
      <x v="1"/>
    </i>
    <i r="2">
      <x v="2"/>
    </i>
    <i r="2">
      <x v="3"/>
    </i>
    <i r="2">
      <x v="4"/>
    </i>
    <i r="2">
      <x v="5"/>
    </i>
    <i r="1">
      <x v="14"/>
    </i>
    <i r="2">
      <x/>
    </i>
    <i r="2">
      <x v="1"/>
    </i>
    <i r="2">
      <x v="2"/>
    </i>
    <i r="2">
      <x v="3"/>
    </i>
    <i r="2">
      <x v="4"/>
    </i>
    <i r="2">
      <x v="5"/>
    </i>
    <i r="1">
      <x v="15"/>
    </i>
    <i r="2">
      <x/>
    </i>
    <i r="2">
      <x v="1"/>
    </i>
    <i r="2">
      <x v="2"/>
    </i>
    <i r="2">
      <x v="3"/>
    </i>
    <i r="2">
      <x v="4"/>
    </i>
    <i r="2">
      <x v="5"/>
    </i>
    <i r="1">
      <x v="18"/>
    </i>
    <i r="2">
      <x/>
    </i>
    <i r="2">
      <x v="1"/>
    </i>
    <i r="2">
      <x v="2"/>
    </i>
    <i r="2">
      <x v="3"/>
    </i>
    <i r="2">
      <x v="4"/>
    </i>
    <i r="2">
      <x v="5"/>
    </i>
    <i r="1">
      <x v="19"/>
    </i>
    <i r="2">
      <x/>
    </i>
    <i r="2">
      <x v="1"/>
    </i>
    <i r="2">
      <x v="2"/>
    </i>
    <i r="2">
      <x v="3"/>
    </i>
    <i r="2">
      <x v="4"/>
    </i>
    <i r="2">
      <x v="5"/>
    </i>
    <i r="1">
      <x v="21"/>
    </i>
    <i r="2">
      <x/>
    </i>
    <i r="2">
      <x v="1"/>
    </i>
    <i r="2">
      <x v="2"/>
    </i>
    <i r="2">
      <x v="3"/>
    </i>
    <i r="2">
      <x v="4"/>
    </i>
    <i r="2">
      <x v="5"/>
    </i>
    <i r="1">
      <x v="25"/>
    </i>
    <i r="2">
      <x/>
    </i>
    <i r="2">
      <x v="1"/>
    </i>
    <i r="2">
      <x v="2"/>
    </i>
    <i r="2">
      <x v="3"/>
    </i>
    <i r="2">
      <x v="4"/>
    </i>
    <i r="2">
      <x v="5"/>
    </i>
    <i r="1">
      <x v="26"/>
    </i>
    <i r="2">
      <x/>
    </i>
    <i r="2">
      <x v="1"/>
    </i>
    <i r="2">
      <x v="2"/>
    </i>
    <i r="2">
      <x v="3"/>
    </i>
    <i r="2">
      <x v="4"/>
    </i>
    <i r="2">
      <x v="5"/>
    </i>
    <i r="1">
      <x v="29"/>
    </i>
    <i r="2">
      <x/>
    </i>
    <i r="2">
      <x v="1"/>
    </i>
    <i r="2">
      <x v="2"/>
    </i>
    <i r="2">
      <x v="3"/>
    </i>
    <i r="2">
      <x v="4"/>
    </i>
    <i r="2">
      <x v="5"/>
    </i>
    <i r="1">
      <x v="30"/>
    </i>
    <i r="2">
      <x/>
    </i>
    <i r="2">
      <x v="1"/>
    </i>
    <i r="2">
      <x v="2"/>
    </i>
    <i r="2">
      <x v="3"/>
    </i>
    <i r="2">
      <x v="4"/>
    </i>
    <i r="2">
      <x v="5"/>
    </i>
    <i r="1">
      <x v="32"/>
    </i>
    <i r="2">
      <x/>
    </i>
    <i r="2">
      <x v="1"/>
    </i>
    <i r="2">
      <x v="2"/>
    </i>
    <i r="2">
      <x v="3"/>
    </i>
    <i r="2">
      <x v="4"/>
    </i>
    <i r="2">
      <x v="5"/>
    </i>
    <i r="1">
      <x v="40"/>
    </i>
    <i r="2">
      <x/>
    </i>
    <i r="2">
      <x v="1"/>
    </i>
    <i r="2">
      <x v="2"/>
    </i>
    <i r="2">
      <x v="3"/>
    </i>
    <i r="2">
      <x v="4"/>
    </i>
    <i r="2">
      <x v="5"/>
    </i>
    <i r="1">
      <x v="42"/>
    </i>
    <i r="2">
      <x/>
    </i>
    <i r="2">
      <x v="1"/>
    </i>
    <i r="2">
      <x v="2"/>
    </i>
    <i r="2">
      <x v="3"/>
    </i>
    <i r="2">
      <x v="4"/>
    </i>
    <i r="2">
      <x v="5"/>
    </i>
    <i r="1">
      <x v="52"/>
    </i>
    <i r="2">
      <x/>
    </i>
    <i r="2">
      <x v="1"/>
    </i>
    <i r="2">
      <x v="2"/>
    </i>
    <i r="2">
      <x v="3"/>
    </i>
    <i r="2">
      <x v="4"/>
    </i>
    <i r="2">
      <x v="5"/>
    </i>
    <i r="1">
      <x v="57"/>
    </i>
    <i r="2">
      <x/>
    </i>
    <i r="2">
      <x v="1"/>
    </i>
    <i r="2">
      <x v="2"/>
    </i>
    <i r="2">
      <x v="3"/>
    </i>
    <i r="2">
      <x v="4"/>
    </i>
    <i r="2">
      <x v="5"/>
    </i>
    <i r="1">
      <x v="58"/>
    </i>
    <i r="2">
      <x/>
    </i>
    <i r="2">
      <x v="1"/>
    </i>
    <i r="2">
      <x v="2"/>
    </i>
    <i r="2">
      <x v="3"/>
    </i>
    <i r="2">
      <x v="4"/>
    </i>
    <i r="2">
      <x v="5"/>
    </i>
    <i r="1">
      <x v="59"/>
    </i>
    <i r="2">
      <x/>
    </i>
    <i r="2">
      <x v="1"/>
    </i>
    <i r="2">
      <x v="2"/>
    </i>
    <i r="2">
      <x v="3"/>
    </i>
    <i r="2">
      <x v="4"/>
    </i>
    <i r="2">
      <x v="5"/>
    </i>
    <i r="1">
      <x v="61"/>
    </i>
    <i r="2">
      <x/>
    </i>
    <i r="2">
      <x v="1"/>
    </i>
    <i r="2">
      <x v="2"/>
    </i>
    <i r="2">
      <x v="3"/>
    </i>
    <i r="2">
      <x v="4"/>
    </i>
    <i r="2">
      <x v="5"/>
    </i>
    <i r="1">
      <x v="69"/>
    </i>
    <i r="2">
      <x/>
    </i>
    <i r="2">
      <x v="1"/>
    </i>
    <i r="2">
      <x v="2"/>
    </i>
    <i r="2">
      <x v="3"/>
    </i>
    <i r="2">
      <x v="4"/>
    </i>
    <i r="2">
      <x v="5"/>
    </i>
    <i r="1">
      <x v="70"/>
    </i>
    <i r="2">
      <x/>
    </i>
    <i r="2">
      <x v="1"/>
    </i>
    <i r="2">
      <x v="2"/>
    </i>
    <i r="2">
      <x v="3"/>
    </i>
    <i r="2">
      <x v="4"/>
    </i>
    <i r="2">
      <x v="5"/>
    </i>
    <i r="1">
      <x v="74"/>
    </i>
    <i r="2">
      <x/>
    </i>
    <i r="2">
      <x v="1"/>
    </i>
    <i r="2">
      <x v="2"/>
    </i>
    <i r="2">
      <x v="3"/>
    </i>
    <i r="2">
      <x v="4"/>
    </i>
    <i r="2">
      <x v="5"/>
    </i>
    <i r="1">
      <x v="78"/>
    </i>
    <i r="2">
      <x/>
    </i>
    <i r="2">
      <x v="1"/>
    </i>
    <i r="2">
      <x v="2"/>
    </i>
    <i r="2">
      <x v="3"/>
    </i>
    <i r="2">
      <x v="4"/>
    </i>
    <i r="2">
      <x v="5"/>
    </i>
    <i r="1">
      <x v="79"/>
    </i>
    <i r="2">
      <x/>
    </i>
    <i r="2">
      <x v="1"/>
    </i>
    <i r="2">
      <x v="2"/>
    </i>
    <i r="2">
      <x v="3"/>
    </i>
    <i r="2">
      <x v="4"/>
    </i>
    <i r="2">
      <x v="5"/>
    </i>
    <i r="1">
      <x v="99"/>
    </i>
    <i r="2">
      <x/>
    </i>
    <i r="2">
      <x v="1"/>
    </i>
    <i r="2">
      <x v="2"/>
    </i>
    <i r="2">
      <x v="3"/>
    </i>
    <i r="2">
      <x v="4"/>
    </i>
    <i r="2">
      <x v="5"/>
    </i>
    <i>
      <x v="3"/>
    </i>
    <i r="1">
      <x v="43"/>
    </i>
    <i r="2">
      <x/>
    </i>
    <i r="2">
      <x v="1"/>
    </i>
    <i r="2">
      <x v="2"/>
    </i>
    <i r="2">
      <x v="3"/>
    </i>
    <i r="2">
      <x v="4"/>
    </i>
    <i r="2">
      <x v="5"/>
    </i>
    <i r="1">
      <x v="50"/>
    </i>
    <i r="2">
      <x/>
    </i>
    <i r="2">
      <x v="1"/>
    </i>
    <i r="2">
      <x v="2"/>
    </i>
    <i r="2">
      <x v="3"/>
    </i>
    <i r="2">
      <x v="4"/>
    </i>
    <i r="2">
      <x v="5"/>
    </i>
    <i r="1">
      <x v="56"/>
    </i>
    <i r="2">
      <x/>
    </i>
    <i r="2">
      <x v="1"/>
    </i>
    <i r="2">
      <x v="2"/>
    </i>
    <i r="2">
      <x v="3"/>
    </i>
    <i r="2">
      <x v="4"/>
    </i>
    <i r="2">
      <x v="5"/>
    </i>
    <i r="1">
      <x v="95"/>
    </i>
    <i r="2">
      <x/>
    </i>
    <i r="2">
      <x v="1"/>
    </i>
    <i r="2">
      <x v="2"/>
    </i>
    <i r="2">
      <x v="3"/>
    </i>
    <i r="2">
      <x v="4"/>
    </i>
    <i r="2">
      <x v="5"/>
    </i>
    <i r="1">
      <x v="101"/>
    </i>
    <i r="2">
      <x/>
    </i>
    <i r="2">
      <x v="1"/>
    </i>
    <i r="2">
      <x v="2"/>
    </i>
    <i r="2">
      <x v="3"/>
    </i>
    <i r="2">
      <x v="4"/>
    </i>
    <i r="2">
      <x v="5"/>
    </i>
    <i>
      <x v="4"/>
    </i>
    <i r="1">
      <x v="1"/>
    </i>
    <i r="2">
      <x/>
    </i>
    <i r="2">
      <x v="1"/>
    </i>
    <i r="2">
      <x v="2"/>
    </i>
    <i r="2">
      <x v="3"/>
    </i>
    <i r="2">
      <x v="4"/>
    </i>
    <i r="2">
      <x v="5"/>
    </i>
    <i r="1">
      <x v="7"/>
    </i>
    <i r="2">
      <x/>
    </i>
    <i r="2">
      <x v="1"/>
    </i>
    <i r="2">
      <x v="2"/>
    </i>
    <i r="2">
      <x v="3"/>
    </i>
    <i r="2">
      <x v="4"/>
    </i>
    <i r="2">
      <x v="5"/>
    </i>
    <i r="1">
      <x v="20"/>
    </i>
    <i r="2">
      <x/>
    </i>
    <i r="2">
      <x v="1"/>
    </i>
    <i r="2">
      <x v="2"/>
    </i>
    <i r="2">
      <x v="3"/>
    </i>
    <i r="2">
      <x v="4"/>
    </i>
    <i r="2">
      <x v="5"/>
    </i>
    <i r="1">
      <x v="47"/>
    </i>
    <i r="2">
      <x/>
    </i>
    <i r="2">
      <x v="1"/>
    </i>
    <i r="2">
      <x v="2"/>
    </i>
    <i r="2">
      <x v="3"/>
    </i>
    <i r="2">
      <x v="4"/>
    </i>
    <i r="2">
      <x v="5"/>
    </i>
    <i r="1">
      <x v="63"/>
    </i>
    <i r="2">
      <x/>
    </i>
    <i r="2">
      <x v="1"/>
    </i>
    <i r="2">
      <x v="2"/>
    </i>
    <i r="2">
      <x v="3"/>
    </i>
    <i r="2">
      <x v="4"/>
    </i>
    <i r="2">
      <x v="5"/>
    </i>
    <i r="1">
      <x v="90"/>
    </i>
    <i r="2">
      <x/>
    </i>
    <i r="2">
      <x v="1"/>
    </i>
    <i r="2">
      <x v="2"/>
    </i>
    <i r="2">
      <x v="3"/>
    </i>
    <i r="2">
      <x v="4"/>
    </i>
    <i r="2">
      <x v="5"/>
    </i>
    <i r="1">
      <x v="102"/>
    </i>
    <i r="2">
      <x/>
    </i>
    <i r="2">
      <x v="1"/>
    </i>
    <i r="2">
      <x v="2"/>
    </i>
    <i r="2">
      <x v="3"/>
    </i>
    <i r="2">
      <x v="4"/>
    </i>
    <i r="2">
      <x v="5"/>
    </i>
    <i>
      <x v="5"/>
    </i>
    <i r="1">
      <x/>
    </i>
    <i r="2">
      <x/>
    </i>
    <i r="2">
      <x v="1"/>
    </i>
    <i r="2">
      <x v="2"/>
    </i>
    <i r="2">
      <x v="3"/>
    </i>
    <i r="2">
      <x v="4"/>
    </i>
    <i r="2">
      <x v="5"/>
    </i>
    <i r="1">
      <x v="39"/>
    </i>
    <i r="2">
      <x/>
    </i>
    <i r="2">
      <x v="1"/>
    </i>
    <i r="2">
      <x v="2"/>
    </i>
    <i r="2">
      <x v="3"/>
    </i>
    <i r="2">
      <x v="4"/>
    </i>
    <i r="2">
      <x v="5"/>
    </i>
    <i r="1">
      <x v="66"/>
    </i>
    <i r="2">
      <x/>
    </i>
    <i r="2">
      <x v="1"/>
    </i>
    <i r="2">
      <x v="2"/>
    </i>
    <i r="2">
      <x v="3"/>
    </i>
    <i r="2">
      <x v="4"/>
    </i>
    <i r="2">
      <x v="5"/>
    </i>
    <i r="1">
      <x v="67"/>
    </i>
    <i r="2">
      <x/>
    </i>
    <i r="2">
      <x v="1"/>
    </i>
    <i r="2">
      <x v="2"/>
    </i>
    <i r="2">
      <x v="3"/>
    </i>
    <i r="2">
      <x v="4"/>
    </i>
    <i r="2">
      <x v="5"/>
    </i>
    <i r="1">
      <x v="92"/>
    </i>
    <i r="2">
      <x/>
    </i>
    <i r="2">
      <x v="1"/>
    </i>
    <i r="2">
      <x v="2"/>
    </i>
    <i r="2">
      <x v="3"/>
    </i>
    <i r="2">
      <x v="4"/>
    </i>
    <i r="2">
      <x v="5"/>
    </i>
    <i r="1">
      <x v="98"/>
    </i>
    <i r="2">
      <x/>
    </i>
    <i r="2">
      <x v="1"/>
    </i>
    <i r="2">
      <x v="2"/>
    </i>
    <i r="2">
      <x v="3"/>
    </i>
    <i r="2">
      <x v="4"/>
    </i>
    <i r="2">
      <x v="5"/>
    </i>
    <i>
      <x v="6"/>
    </i>
    <i r="1">
      <x v="3"/>
    </i>
    <i r="2">
      <x/>
    </i>
    <i r="2">
      <x v="1"/>
    </i>
    <i r="2">
      <x v="2"/>
    </i>
    <i r="2">
      <x v="3"/>
    </i>
    <i r="2">
      <x v="4"/>
    </i>
    <i r="2">
      <x v="5"/>
    </i>
    <i r="1">
      <x v="4"/>
    </i>
    <i r="2">
      <x/>
    </i>
    <i r="2">
      <x v="1"/>
    </i>
    <i r="2">
      <x v="2"/>
    </i>
    <i r="2">
      <x v="3"/>
    </i>
    <i r="2">
      <x v="4"/>
    </i>
    <i r="2">
      <x v="5"/>
    </i>
    <i r="1">
      <x v="5"/>
    </i>
    <i r="2">
      <x/>
    </i>
    <i r="2">
      <x v="1"/>
    </i>
    <i r="2">
      <x v="2"/>
    </i>
    <i r="2">
      <x v="3"/>
    </i>
    <i r="2">
      <x v="4"/>
    </i>
    <i r="2">
      <x v="5"/>
    </i>
    <i r="1">
      <x v="13"/>
    </i>
    <i r="2">
      <x/>
    </i>
    <i r="2">
      <x v="1"/>
    </i>
    <i r="2">
      <x v="2"/>
    </i>
    <i r="2">
      <x v="3"/>
    </i>
    <i r="2">
      <x v="4"/>
    </i>
    <i r="2">
      <x v="5"/>
    </i>
    <i r="1">
      <x v="23"/>
    </i>
    <i r="2">
      <x/>
    </i>
    <i r="2">
      <x v="1"/>
    </i>
    <i r="2">
      <x v="2"/>
    </i>
    <i r="2">
      <x v="3"/>
    </i>
    <i r="2">
      <x v="4"/>
    </i>
    <i r="2">
      <x v="5"/>
    </i>
    <i r="1">
      <x v="24"/>
    </i>
    <i r="2">
      <x/>
    </i>
    <i r="2">
      <x v="1"/>
    </i>
    <i r="2">
      <x v="2"/>
    </i>
    <i r="2">
      <x v="3"/>
    </i>
    <i r="2">
      <x v="4"/>
    </i>
    <i r="2">
      <x v="5"/>
    </i>
    <i r="1">
      <x v="27"/>
    </i>
    <i r="2">
      <x/>
    </i>
    <i r="2">
      <x v="1"/>
    </i>
    <i r="2">
      <x v="2"/>
    </i>
    <i r="2">
      <x v="3"/>
    </i>
    <i r="2">
      <x v="4"/>
    </i>
    <i r="2">
      <x v="5"/>
    </i>
    <i r="1">
      <x v="33"/>
    </i>
    <i r="2">
      <x/>
    </i>
    <i r="2">
      <x v="1"/>
    </i>
    <i r="2">
      <x v="2"/>
    </i>
    <i r="2">
      <x v="3"/>
    </i>
    <i r="2">
      <x v="4"/>
    </i>
    <i r="2">
      <x v="5"/>
    </i>
    <i r="1">
      <x v="34"/>
    </i>
    <i r="2">
      <x/>
    </i>
    <i r="2">
      <x v="1"/>
    </i>
    <i r="2">
      <x v="2"/>
    </i>
    <i r="2">
      <x v="3"/>
    </i>
    <i r="2">
      <x v="4"/>
    </i>
    <i r="2">
      <x v="5"/>
    </i>
    <i r="1">
      <x v="35"/>
    </i>
    <i r="2">
      <x/>
    </i>
    <i r="2">
      <x v="1"/>
    </i>
    <i r="2">
      <x v="2"/>
    </i>
    <i r="2">
      <x v="3"/>
    </i>
    <i r="2">
      <x v="4"/>
    </i>
    <i r="2">
      <x v="5"/>
    </i>
    <i r="1">
      <x v="37"/>
    </i>
    <i r="2">
      <x/>
    </i>
    <i r="2">
      <x v="1"/>
    </i>
    <i r="2">
      <x v="2"/>
    </i>
    <i r="2">
      <x v="3"/>
    </i>
    <i r="2">
      <x v="4"/>
    </i>
    <i r="2">
      <x v="5"/>
    </i>
    <i r="1">
      <x v="38"/>
    </i>
    <i r="2">
      <x/>
    </i>
    <i r="2">
      <x v="1"/>
    </i>
    <i r="2">
      <x v="2"/>
    </i>
    <i r="2">
      <x v="3"/>
    </i>
    <i r="2">
      <x v="4"/>
    </i>
    <i r="2">
      <x v="5"/>
    </i>
    <i r="1">
      <x v="44"/>
    </i>
    <i r="2">
      <x/>
    </i>
    <i r="2">
      <x v="1"/>
    </i>
    <i r="2">
      <x v="2"/>
    </i>
    <i r="2">
      <x v="3"/>
    </i>
    <i r="2">
      <x v="4"/>
    </i>
    <i r="2">
      <x v="5"/>
    </i>
    <i r="1">
      <x v="45"/>
    </i>
    <i r="2">
      <x/>
    </i>
    <i r="2">
      <x v="1"/>
    </i>
    <i r="2">
      <x v="2"/>
    </i>
    <i r="2">
      <x v="3"/>
    </i>
    <i r="2">
      <x v="4"/>
    </i>
    <i r="2">
      <x v="5"/>
    </i>
    <i r="1">
      <x v="48"/>
    </i>
    <i r="2">
      <x/>
    </i>
    <i r="2">
      <x v="1"/>
    </i>
    <i r="2">
      <x v="2"/>
    </i>
    <i r="2">
      <x v="3"/>
    </i>
    <i r="2">
      <x v="4"/>
    </i>
    <i r="2">
      <x v="5"/>
    </i>
    <i r="1">
      <x v="49"/>
    </i>
    <i r="2">
      <x/>
    </i>
    <i r="2">
      <x v="1"/>
    </i>
    <i r="2">
      <x v="2"/>
    </i>
    <i r="2">
      <x v="3"/>
    </i>
    <i r="2">
      <x v="4"/>
    </i>
    <i r="2">
      <x v="5"/>
    </i>
    <i r="1">
      <x v="51"/>
    </i>
    <i r="2">
      <x/>
    </i>
    <i r="2">
      <x v="1"/>
    </i>
    <i r="2">
      <x v="2"/>
    </i>
    <i r="2">
      <x v="3"/>
    </i>
    <i r="2">
      <x v="4"/>
    </i>
    <i r="2">
      <x v="5"/>
    </i>
    <i r="1">
      <x v="54"/>
    </i>
    <i r="2">
      <x/>
    </i>
    <i r="2">
      <x v="1"/>
    </i>
    <i r="2">
      <x v="2"/>
    </i>
    <i r="2">
      <x v="3"/>
    </i>
    <i r="2">
      <x v="4"/>
    </i>
    <i r="2">
      <x v="5"/>
    </i>
    <i r="1">
      <x v="60"/>
    </i>
    <i r="2">
      <x/>
    </i>
    <i r="2">
      <x v="1"/>
    </i>
    <i r="2">
      <x v="2"/>
    </i>
    <i r="2">
      <x v="3"/>
    </i>
    <i r="2">
      <x v="4"/>
    </i>
    <i r="2">
      <x v="5"/>
    </i>
    <i r="1">
      <x v="62"/>
    </i>
    <i r="2">
      <x/>
    </i>
    <i r="2">
      <x v="1"/>
    </i>
    <i r="2">
      <x v="2"/>
    </i>
    <i r="2">
      <x v="3"/>
    </i>
    <i r="2">
      <x v="4"/>
    </i>
    <i r="2">
      <x v="5"/>
    </i>
    <i r="1">
      <x v="65"/>
    </i>
    <i r="2">
      <x/>
    </i>
    <i r="2">
      <x v="1"/>
    </i>
    <i r="2">
      <x v="2"/>
    </i>
    <i r="2">
      <x v="3"/>
    </i>
    <i r="2">
      <x v="4"/>
    </i>
    <i r="2">
      <x v="5"/>
    </i>
    <i r="1">
      <x v="73"/>
    </i>
    <i r="2">
      <x/>
    </i>
    <i r="2">
      <x v="1"/>
    </i>
    <i r="2">
      <x v="2"/>
    </i>
    <i r="2">
      <x v="3"/>
    </i>
    <i r="2">
      <x v="4"/>
    </i>
    <i r="2">
      <x v="5"/>
    </i>
    <i r="1">
      <x v="75"/>
    </i>
    <i r="2">
      <x/>
    </i>
    <i r="2">
      <x v="1"/>
    </i>
    <i r="2">
      <x v="2"/>
    </i>
    <i r="2">
      <x v="3"/>
    </i>
    <i r="2">
      <x v="4"/>
    </i>
    <i r="2">
      <x v="5"/>
    </i>
    <i r="1">
      <x v="76"/>
    </i>
    <i r="2">
      <x/>
    </i>
    <i r="2">
      <x v="1"/>
    </i>
    <i r="2">
      <x v="2"/>
    </i>
    <i r="2">
      <x v="3"/>
    </i>
    <i r="2">
      <x v="4"/>
    </i>
    <i r="2">
      <x v="5"/>
    </i>
    <i r="1">
      <x v="77"/>
    </i>
    <i r="2">
      <x/>
    </i>
    <i r="2">
      <x v="1"/>
    </i>
    <i r="2">
      <x v="2"/>
    </i>
    <i r="2">
      <x v="3"/>
    </i>
    <i r="2">
      <x v="4"/>
    </i>
    <i r="2">
      <x v="5"/>
    </i>
    <i r="1">
      <x v="80"/>
    </i>
    <i r="2">
      <x/>
    </i>
    <i r="2">
      <x v="1"/>
    </i>
    <i r="2">
      <x v="2"/>
    </i>
    <i r="2">
      <x v="3"/>
    </i>
    <i r="2">
      <x v="4"/>
    </i>
    <i r="2">
      <x v="5"/>
    </i>
    <i r="1">
      <x v="83"/>
    </i>
    <i r="2">
      <x/>
    </i>
    <i r="2">
      <x v="1"/>
    </i>
    <i r="2">
      <x v="2"/>
    </i>
    <i r="2">
      <x v="3"/>
    </i>
    <i r="2">
      <x v="4"/>
    </i>
    <i r="2">
      <x v="5"/>
    </i>
    <i r="1">
      <x v="84"/>
    </i>
    <i r="2">
      <x/>
    </i>
    <i r="2">
      <x v="1"/>
    </i>
    <i r="2">
      <x v="2"/>
    </i>
    <i r="2">
      <x v="3"/>
    </i>
    <i r="2">
      <x v="4"/>
    </i>
    <i r="2">
      <x v="5"/>
    </i>
    <i r="1">
      <x v="86"/>
    </i>
    <i r="2">
      <x/>
    </i>
    <i r="2">
      <x v="1"/>
    </i>
    <i r="2">
      <x v="2"/>
    </i>
    <i r="2">
      <x v="3"/>
    </i>
    <i r="2">
      <x v="4"/>
    </i>
    <i r="2">
      <x v="5"/>
    </i>
    <i r="1">
      <x v="87"/>
    </i>
    <i r="2">
      <x/>
    </i>
    <i r="2">
      <x v="1"/>
    </i>
    <i r="2">
      <x v="2"/>
    </i>
    <i r="2">
      <x v="3"/>
    </i>
    <i r="2">
      <x v="4"/>
    </i>
    <i r="2">
      <x v="5"/>
    </i>
    <i r="1">
      <x v="88"/>
    </i>
    <i r="2">
      <x/>
    </i>
    <i r="2">
      <x v="1"/>
    </i>
    <i r="2">
      <x v="2"/>
    </i>
    <i r="2">
      <x v="3"/>
    </i>
    <i r="2">
      <x v="4"/>
    </i>
    <i r="2">
      <x v="5"/>
    </i>
    <i r="1">
      <x v="94"/>
    </i>
    <i r="2">
      <x/>
    </i>
    <i r="2">
      <x v="1"/>
    </i>
    <i r="2">
      <x v="2"/>
    </i>
    <i r="2">
      <x v="3"/>
    </i>
    <i r="2">
      <x v="4"/>
    </i>
    <i r="2">
      <x v="5"/>
    </i>
    <i r="1">
      <x v="100"/>
    </i>
    <i r="2">
      <x/>
    </i>
    <i r="2">
      <x v="1"/>
    </i>
    <i r="2">
      <x v="2"/>
    </i>
    <i r="2">
      <x v="3"/>
    </i>
    <i r="2">
      <x v="4"/>
    </i>
    <i r="2">
      <x v="5"/>
    </i>
    <i>
      <x v="7"/>
    </i>
    <i r="1">
      <x v="103"/>
    </i>
    <i r="2">
      <x/>
    </i>
    <i r="2">
      <x v="1"/>
    </i>
    <i r="2">
      <x v="2"/>
    </i>
    <i r="2">
      <x v="3"/>
    </i>
    <i r="2">
      <x v="4"/>
    </i>
    <i r="2">
      <x v="5"/>
    </i>
  </rowItems>
  <colFields count="1">
    <field x="0"/>
  </colFields>
  <colItems count="3">
    <i>
      <x/>
    </i>
    <i>
      <x v="1"/>
    </i>
    <i>
      <x v="2"/>
    </i>
  </colItems>
  <dataFields count="1">
    <dataField name="Umsatz in Tsd. €" fld="4" baseField="0" baseItem="0"/>
  </dataFields>
  <formats count="8">
    <format dxfId="565">
      <pivotArea dataOnly="0" outline="0" fieldPosition="0">
        <references count="1">
          <reference field="0" count="1">
            <x v="2"/>
          </reference>
        </references>
      </pivotArea>
    </format>
    <format dxfId="566">
      <pivotArea dataOnly="0" fieldPosition="0">
        <references count="1">
          <reference field="1" count="1">
            <x v="5"/>
          </reference>
        </references>
      </pivotArea>
    </format>
    <format dxfId="567">
      <pivotArea type="all" dataOnly="0" outline="0" fieldPosition="0"/>
    </format>
    <format dxfId="568">
      <pivotArea outline="0" collapsedLevelsAreSubtotals="1" fieldPosition="0"/>
    </format>
    <format dxfId="569">
      <pivotArea type="origin" dataOnly="0" labelOnly="1" outline="0" fieldPosition="0"/>
    </format>
    <format dxfId="570">
      <pivotArea field="0" type="button" dataOnly="0" labelOnly="1" outline="0" axis="axisCol" fieldPosition="0"/>
    </format>
    <format dxfId="571">
      <pivotArea type="topRight" dataOnly="0" labelOnly="1" outline="0" fieldPosition="0"/>
    </format>
    <format dxfId="572">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3"/>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995A2B85-126B-465D-BE5E-85DF898D947B}" name="PivotTable22" cacheId="149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Z7:AC64"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6">
        <item x="5"/>
        <item x="2"/>
        <item x="0"/>
        <item x="1"/>
        <item x="3"/>
        <item x="4"/>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56">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i>
      <x v="5"/>
    </i>
    <i r="1">
      <x/>
    </i>
    <i r="1">
      <x v="1"/>
    </i>
    <i r="1">
      <x v="2"/>
    </i>
    <i r="1">
      <x v="3"/>
    </i>
    <i r="1">
      <x v="4"/>
    </i>
    <i r="1">
      <x v="5"/>
    </i>
    <i>
      <x v="6"/>
    </i>
    <i r="1">
      <x/>
    </i>
    <i r="1">
      <x v="1"/>
    </i>
    <i r="1">
      <x v="2"/>
    </i>
    <i r="1">
      <x v="3"/>
    </i>
    <i r="1">
      <x v="4"/>
    </i>
    <i r="1">
      <x v="5"/>
    </i>
    <i>
      <x v="7"/>
    </i>
    <i r="1">
      <x/>
    </i>
    <i r="1">
      <x v="1"/>
    </i>
    <i r="1">
      <x v="2"/>
    </i>
    <i r="1">
      <x v="3"/>
    </i>
    <i r="1">
      <x v="4"/>
    </i>
    <i r="1">
      <x v="5"/>
    </i>
  </rowItems>
  <colFields count="1">
    <field x="0"/>
  </colFields>
  <colItems count="3">
    <i>
      <x/>
    </i>
    <i>
      <x v="1"/>
    </i>
    <i>
      <x v="2"/>
    </i>
  </colItems>
  <dataFields count="1">
    <dataField name="Umsatz in Tsd. €" fld="3" baseField="0" baseItem="0"/>
  </dataFields>
  <formats count="10">
    <format dxfId="555">
      <pivotArea dataOnly="0" outline="0" fieldPosition="0">
        <references count="1">
          <reference field="0" count="1">
            <x v="2"/>
          </reference>
        </references>
      </pivotArea>
    </format>
    <format dxfId="556">
      <pivotArea dataOnly="0" fieldPosition="0">
        <references count="1">
          <reference field="1" count="1">
            <x v="5"/>
          </reference>
        </references>
      </pivotArea>
    </format>
    <format dxfId="557">
      <pivotArea type="all" dataOnly="0" outline="0" fieldPosition="0"/>
    </format>
    <format dxfId="558">
      <pivotArea outline="0" collapsedLevelsAreSubtotals="1" fieldPosition="0"/>
    </format>
    <format dxfId="559">
      <pivotArea type="origin" dataOnly="0" labelOnly="1" outline="0" fieldPosition="0"/>
    </format>
    <format dxfId="560">
      <pivotArea field="0" type="button" dataOnly="0" labelOnly="1" outline="0" axis="axisCol" fieldPosition="0"/>
    </format>
    <format dxfId="561">
      <pivotArea type="topRight" dataOnly="0" labelOnly="1" outline="0" fieldPosition="0"/>
    </format>
    <format dxfId="562">
      <pivotArea dataOnly="0" labelOnly="1" fieldPosition="0">
        <references count="1">
          <reference field="0" count="0"/>
        </references>
      </pivotArea>
    </format>
    <format dxfId="563">
      <pivotArea field="2" type="button" dataOnly="0" labelOnly="1" outline="0" axis="axisRow" fieldPosition="0"/>
    </format>
    <format dxfId="564">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CC51F5D8-EC16-4B82-8F6E-39A2D4918E06}" name="PivotTable14" cacheId="1498"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B91:E828" firstHeaderRow="1" firstDataRow="2" firstDataCol="1"/>
  <pivotFields count="5">
    <pivotField axis="axisCol" allDrilled="1" showAll="0" defaultSubtotal="0" defaultAttributeDrillState="1">
      <items count="3">
        <item x="0"/>
        <item x="2"/>
        <item x="1"/>
      </items>
    </pivotField>
    <pivotField axis="axisRow" allDrilled="1" showAll="0" defaultSubtotal="0" defaultAttributeDrillState="1">
      <items count="6">
        <item x="5"/>
        <item x="2"/>
        <item x="0"/>
        <item x="1"/>
        <item x="3"/>
        <item x="4"/>
      </items>
    </pivotField>
    <pivotField dataField="1" subtotalTop="0" showAll="0" defaultSubtotal="0"/>
    <pivotField axis="axisRow" allDrilled="1"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13"/>
        <item x="23"/>
        <item x="29"/>
        <item x="57"/>
        <item x="90"/>
        <item x="96"/>
        <item x="103"/>
        <item x="91"/>
      </items>
    </pivotField>
    <pivotField axis="axisRow" allDrilled="1" showAll="0" defaultSubtotal="0" defaultAttributeDrillState="1">
      <items count="8">
        <item x="1"/>
        <item x="0"/>
        <item x="3"/>
        <item x="6"/>
        <item x="7"/>
        <item x="2"/>
        <item x="4"/>
        <item x="5"/>
      </items>
    </pivotField>
  </pivotFields>
  <rowFields count="3">
    <field x="4"/>
    <field x="3"/>
    <field x="1"/>
  </rowFields>
  <rowItems count="736">
    <i>
      <x/>
    </i>
    <i r="1">
      <x v="8"/>
    </i>
    <i r="2">
      <x/>
    </i>
    <i r="2">
      <x v="1"/>
    </i>
    <i r="2">
      <x v="2"/>
    </i>
    <i r="2">
      <x v="3"/>
    </i>
    <i r="2">
      <x v="4"/>
    </i>
    <i r="2">
      <x v="5"/>
    </i>
    <i r="1">
      <x v="12"/>
    </i>
    <i r="2">
      <x/>
    </i>
    <i r="2">
      <x v="1"/>
    </i>
    <i r="2">
      <x v="2"/>
    </i>
    <i r="2">
      <x v="3"/>
    </i>
    <i r="2">
      <x v="4"/>
    </i>
    <i r="2">
      <x v="5"/>
    </i>
    <i r="1">
      <x v="28"/>
    </i>
    <i r="2">
      <x/>
    </i>
    <i r="2">
      <x v="1"/>
    </i>
    <i r="2">
      <x v="2"/>
    </i>
    <i r="2">
      <x v="3"/>
    </i>
    <i r="2">
      <x v="4"/>
    </i>
    <i r="2">
      <x v="5"/>
    </i>
    <i r="1">
      <x v="36"/>
    </i>
    <i r="2">
      <x/>
    </i>
    <i r="2">
      <x v="1"/>
    </i>
    <i r="2">
      <x v="2"/>
    </i>
    <i r="2">
      <x v="3"/>
    </i>
    <i r="2">
      <x v="4"/>
    </i>
    <i r="2">
      <x v="5"/>
    </i>
    <i r="1">
      <x v="55"/>
    </i>
    <i r="2">
      <x/>
    </i>
    <i r="2">
      <x v="1"/>
    </i>
    <i r="2">
      <x v="2"/>
    </i>
    <i r="2">
      <x v="3"/>
    </i>
    <i r="2">
      <x v="4"/>
    </i>
    <i r="2">
      <x v="5"/>
    </i>
    <i r="1">
      <x v="81"/>
    </i>
    <i r="2">
      <x/>
    </i>
    <i r="2">
      <x v="1"/>
    </i>
    <i r="2">
      <x v="2"/>
    </i>
    <i r="2">
      <x v="3"/>
    </i>
    <i r="2">
      <x v="4"/>
    </i>
    <i r="2">
      <x v="5"/>
    </i>
    <i r="1">
      <x v="89"/>
    </i>
    <i r="2">
      <x/>
    </i>
    <i r="2">
      <x v="1"/>
    </i>
    <i r="2">
      <x v="2"/>
    </i>
    <i r="2">
      <x v="3"/>
    </i>
    <i r="2">
      <x v="4"/>
    </i>
    <i r="2">
      <x v="5"/>
    </i>
    <i r="1">
      <x v="91"/>
    </i>
    <i r="2">
      <x/>
    </i>
    <i r="2">
      <x v="1"/>
    </i>
    <i r="2">
      <x v="2"/>
    </i>
    <i r="2">
      <x v="3"/>
    </i>
    <i r="2">
      <x v="4"/>
    </i>
    <i r="2">
      <x v="5"/>
    </i>
    <i r="1">
      <x v="93"/>
    </i>
    <i r="2">
      <x/>
    </i>
    <i r="2">
      <x v="1"/>
    </i>
    <i r="2">
      <x v="2"/>
    </i>
    <i r="2">
      <x v="3"/>
    </i>
    <i r="2">
      <x v="4"/>
    </i>
    <i r="2">
      <x v="5"/>
    </i>
    <i r="1">
      <x v="97"/>
    </i>
    <i r="2">
      <x/>
    </i>
    <i r="2">
      <x v="1"/>
    </i>
    <i r="2">
      <x v="2"/>
    </i>
    <i r="2">
      <x v="3"/>
    </i>
    <i r="2">
      <x v="4"/>
    </i>
    <i r="2">
      <x v="5"/>
    </i>
    <i>
      <x v="1"/>
    </i>
    <i r="1">
      <x v="16"/>
    </i>
    <i r="2">
      <x/>
    </i>
    <i r="2">
      <x v="1"/>
    </i>
    <i r="2">
      <x v="2"/>
    </i>
    <i r="2">
      <x v="3"/>
    </i>
    <i r="2">
      <x v="4"/>
    </i>
    <i r="2">
      <x v="5"/>
    </i>
    <i r="1">
      <x v="17"/>
    </i>
    <i r="2">
      <x/>
    </i>
    <i r="2">
      <x v="1"/>
    </i>
    <i r="2">
      <x v="2"/>
    </i>
    <i r="2">
      <x v="3"/>
    </i>
    <i r="2">
      <x v="4"/>
    </i>
    <i r="2">
      <x v="5"/>
    </i>
    <i r="1">
      <x v="22"/>
    </i>
    <i r="2">
      <x/>
    </i>
    <i r="2">
      <x v="1"/>
    </i>
    <i r="2">
      <x v="2"/>
    </i>
    <i r="2">
      <x v="3"/>
    </i>
    <i r="2">
      <x v="4"/>
    </i>
    <i r="2">
      <x v="5"/>
    </i>
    <i r="1">
      <x v="31"/>
    </i>
    <i r="2">
      <x/>
    </i>
    <i r="2">
      <x v="1"/>
    </i>
    <i r="2">
      <x v="2"/>
    </i>
    <i r="2">
      <x v="3"/>
    </i>
    <i r="2">
      <x v="4"/>
    </i>
    <i r="2">
      <x v="5"/>
    </i>
    <i r="1">
      <x v="41"/>
    </i>
    <i r="2">
      <x/>
    </i>
    <i r="2">
      <x v="1"/>
    </i>
    <i r="2">
      <x v="2"/>
    </i>
    <i r="2">
      <x v="3"/>
    </i>
    <i r="2">
      <x v="4"/>
    </i>
    <i r="2">
      <x v="5"/>
    </i>
    <i r="1">
      <x v="46"/>
    </i>
    <i r="2">
      <x/>
    </i>
    <i r="2">
      <x v="1"/>
    </i>
    <i r="2">
      <x v="2"/>
    </i>
    <i r="2">
      <x v="3"/>
    </i>
    <i r="2">
      <x v="4"/>
    </i>
    <i r="2">
      <x v="5"/>
    </i>
    <i r="1">
      <x v="53"/>
    </i>
    <i r="2">
      <x/>
    </i>
    <i r="2">
      <x v="1"/>
    </i>
    <i r="2">
      <x v="2"/>
    </i>
    <i r="2">
      <x v="3"/>
    </i>
    <i r="2">
      <x v="4"/>
    </i>
    <i r="2">
      <x v="5"/>
    </i>
    <i r="1">
      <x v="64"/>
    </i>
    <i r="2">
      <x/>
    </i>
    <i r="2">
      <x v="1"/>
    </i>
    <i r="2">
      <x v="2"/>
    </i>
    <i r="2">
      <x v="3"/>
    </i>
    <i r="2">
      <x v="4"/>
    </i>
    <i r="2">
      <x v="5"/>
    </i>
    <i r="1">
      <x v="68"/>
    </i>
    <i r="2">
      <x/>
    </i>
    <i r="2">
      <x v="1"/>
    </i>
    <i r="2">
      <x v="2"/>
    </i>
    <i r="2">
      <x v="3"/>
    </i>
    <i r="2">
      <x v="4"/>
    </i>
    <i r="2">
      <x v="5"/>
    </i>
    <i r="1">
      <x v="71"/>
    </i>
    <i r="2">
      <x/>
    </i>
    <i r="2">
      <x v="1"/>
    </i>
    <i r="2">
      <x v="2"/>
    </i>
    <i r="2">
      <x v="3"/>
    </i>
    <i r="2">
      <x v="4"/>
    </i>
    <i r="2">
      <x v="5"/>
    </i>
    <i r="1">
      <x v="72"/>
    </i>
    <i r="2">
      <x/>
    </i>
    <i r="2">
      <x v="1"/>
    </i>
    <i r="2">
      <x v="2"/>
    </i>
    <i r="2">
      <x v="3"/>
    </i>
    <i r="2">
      <x v="4"/>
    </i>
    <i r="2">
      <x v="5"/>
    </i>
    <i r="1">
      <x v="82"/>
    </i>
    <i r="2">
      <x/>
    </i>
    <i r="2">
      <x v="1"/>
    </i>
    <i r="2">
      <x v="2"/>
    </i>
    <i r="2">
      <x v="3"/>
    </i>
    <i r="2">
      <x v="4"/>
    </i>
    <i r="2">
      <x v="5"/>
    </i>
    <i r="1">
      <x v="85"/>
    </i>
    <i r="2">
      <x/>
    </i>
    <i r="2">
      <x v="1"/>
    </i>
    <i r="2">
      <x v="2"/>
    </i>
    <i r="2">
      <x v="3"/>
    </i>
    <i r="2">
      <x v="4"/>
    </i>
    <i r="2">
      <x v="5"/>
    </i>
    <i r="1">
      <x v="96"/>
    </i>
    <i r="2">
      <x/>
    </i>
    <i r="2">
      <x v="1"/>
    </i>
    <i r="2">
      <x v="2"/>
    </i>
    <i r="2">
      <x v="3"/>
    </i>
    <i r="2">
      <x v="4"/>
    </i>
    <i r="2">
      <x v="5"/>
    </i>
    <i>
      <x v="2"/>
    </i>
    <i r="1">
      <x v="2"/>
    </i>
    <i r="2">
      <x/>
    </i>
    <i r="2">
      <x v="1"/>
    </i>
    <i r="2">
      <x v="2"/>
    </i>
    <i r="2">
      <x v="3"/>
    </i>
    <i r="2">
      <x v="4"/>
    </i>
    <i r="2">
      <x v="5"/>
    </i>
    <i r="1">
      <x v="6"/>
    </i>
    <i r="2">
      <x/>
    </i>
    <i r="2">
      <x v="1"/>
    </i>
    <i r="2">
      <x v="2"/>
    </i>
    <i r="2">
      <x v="3"/>
    </i>
    <i r="2">
      <x v="4"/>
    </i>
    <i r="2">
      <x v="5"/>
    </i>
    <i r="1">
      <x v="9"/>
    </i>
    <i r="2">
      <x/>
    </i>
    <i r="2">
      <x v="1"/>
    </i>
    <i r="2">
      <x v="2"/>
    </i>
    <i r="2">
      <x v="3"/>
    </i>
    <i r="2">
      <x v="4"/>
    </i>
    <i r="2">
      <x v="5"/>
    </i>
    <i r="1">
      <x v="10"/>
    </i>
    <i r="2">
      <x/>
    </i>
    <i r="2">
      <x v="1"/>
    </i>
    <i r="2">
      <x v="2"/>
    </i>
    <i r="2">
      <x v="3"/>
    </i>
    <i r="2">
      <x v="4"/>
    </i>
    <i r="2">
      <x v="5"/>
    </i>
    <i r="1">
      <x v="11"/>
    </i>
    <i r="2">
      <x/>
    </i>
    <i r="2">
      <x v="1"/>
    </i>
    <i r="2">
      <x v="2"/>
    </i>
    <i r="2">
      <x v="3"/>
    </i>
    <i r="2">
      <x v="4"/>
    </i>
    <i r="2">
      <x v="5"/>
    </i>
    <i r="1">
      <x v="14"/>
    </i>
    <i r="2">
      <x/>
    </i>
    <i r="2">
      <x v="1"/>
    </i>
    <i r="2">
      <x v="2"/>
    </i>
    <i r="2">
      <x v="3"/>
    </i>
    <i r="2">
      <x v="4"/>
    </i>
    <i r="2">
      <x v="5"/>
    </i>
    <i r="1">
      <x v="15"/>
    </i>
    <i r="2">
      <x/>
    </i>
    <i r="2">
      <x v="1"/>
    </i>
    <i r="2">
      <x v="2"/>
    </i>
    <i r="2">
      <x v="3"/>
    </i>
    <i r="2">
      <x v="4"/>
    </i>
    <i r="2">
      <x v="5"/>
    </i>
    <i r="1">
      <x v="18"/>
    </i>
    <i r="2">
      <x/>
    </i>
    <i r="2">
      <x v="1"/>
    </i>
    <i r="2">
      <x v="2"/>
    </i>
    <i r="2">
      <x v="3"/>
    </i>
    <i r="2">
      <x v="4"/>
    </i>
    <i r="2">
      <x v="5"/>
    </i>
    <i r="1">
      <x v="19"/>
    </i>
    <i r="2">
      <x/>
    </i>
    <i r="2">
      <x v="1"/>
    </i>
    <i r="2">
      <x v="2"/>
    </i>
    <i r="2">
      <x v="3"/>
    </i>
    <i r="2">
      <x v="4"/>
    </i>
    <i r="2">
      <x v="5"/>
    </i>
    <i r="1">
      <x v="21"/>
    </i>
    <i r="2">
      <x/>
    </i>
    <i r="2">
      <x v="1"/>
    </i>
    <i r="2">
      <x v="2"/>
    </i>
    <i r="2">
      <x v="3"/>
    </i>
    <i r="2">
      <x v="4"/>
    </i>
    <i r="2">
      <x v="5"/>
    </i>
    <i r="1">
      <x v="25"/>
    </i>
    <i r="2">
      <x/>
    </i>
    <i r="2">
      <x v="1"/>
    </i>
    <i r="2">
      <x v="2"/>
    </i>
    <i r="2">
      <x v="3"/>
    </i>
    <i r="2">
      <x v="4"/>
    </i>
    <i r="2">
      <x v="5"/>
    </i>
    <i r="1">
      <x v="26"/>
    </i>
    <i r="2">
      <x/>
    </i>
    <i r="2">
      <x v="1"/>
    </i>
    <i r="2">
      <x v="2"/>
    </i>
    <i r="2">
      <x v="3"/>
    </i>
    <i r="2">
      <x v="4"/>
    </i>
    <i r="2">
      <x v="5"/>
    </i>
    <i r="1">
      <x v="29"/>
    </i>
    <i r="2">
      <x/>
    </i>
    <i r="2">
      <x v="1"/>
    </i>
    <i r="2">
      <x v="2"/>
    </i>
    <i r="2">
      <x v="3"/>
    </i>
    <i r="2">
      <x v="4"/>
    </i>
    <i r="2">
      <x v="5"/>
    </i>
    <i r="1">
      <x v="30"/>
    </i>
    <i r="2">
      <x/>
    </i>
    <i r="2">
      <x v="1"/>
    </i>
    <i r="2">
      <x v="2"/>
    </i>
    <i r="2">
      <x v="3"/>
    </i>
    <i r="2">
      <x v="4"/>
    </i>
    <i r="2">
      <x v="5"/>
    </i>
    <i r="1">
      <x v="32"/>
    </i>
    <i r="2">
      <x/>
    </i>
    <i r="2">
      <x v="1"/>
    </i>
    <i r="2">
      <x v="2"/>
    </i>
    <i r="2">
      <x v="3"/>
    </i>
    <i r="2">
      <x v="4"/>
    </i>
    <i r="2">
      <x v="5"/>
    </i>
    <i r="1">
      <x v="40"/>
    </i>
    <i r="2">
      <x/>
    </i>
    <i r="2">
      <x v="1"/>
    </i>
    <i r="2">
      <x v="2"/>
    </i>
    <i r="2">
      <x v="3"/>
    </i>
    <i r="2">
      <x v="4"/>
    </i>
    <i r="2">
      <x v="5"/>
    </i>
    <i r="1">
      <x v="42"/>
    </i>
    <i r="2">
      <x/>
    </i>
    <i r="2">
      <x v="1"/>
    </i>
    <i r="2">
      <x v="2"/>
    </i>
    <i r="2">
      <x v="3"/>
    </i>
    <i r="2">
      <x v="4"/>
    </i>
    <i r="2">
      <x v="5"/>
    </i>
    <i r="1">
      <x v="52"/>
    </i>
    <i r="2">
      <x/>
    </i>
    <i r="2">
      <x v="1"/>
    </i>
    <i r="2">
      <x v="2"/>
    </i>
    <i r="2">
      <x v="3"/>
    </i>
    <i r="2">
      <x v="4"/>
    </i>
    <i r="2">
      <x v="5"/>
    </i>
    <i r="1">
      <x v="57"/>
    </i>
    <i r="2">
      <x/>
    </i>
    <i r="2">
      <x v="1"/>
    </i>
    <i r="2">
      <x v="2"/>
    </i>
    <i r="2">
      <x v="3"/>
    </i>
    <i r="2">
      <x v="4"/>
    </i>
    <i r="2">
      <x v="5"/>
    </i>
    <i r="1">
      <x v="58"/>
    </i>
    <i r="2">
      <x/>
    </i>
    <i r="2">
      <x v="1"/>
    </i>
    <i r="2">
      <x v="2"/>
    </i>
    <i r="2">
      <x v="3"/>
    </i>
    <i r="2">
      <x v="4"/>
    </i>
    <i r="2">
      <x v="5"/>
    </i>
    <i r="1">
      <x v="59"/>
    </i>
    <i r="2">
      <x/>
    </i>
    <i r="2">
      <x v="1"/>
    </i>
    <i r="2">
      <x v="2"/>
    </i>
    <i r="2">
      <x v="3"/>
    </i>
    <i r="2">
      <x v="4"/>
    </i>
    <i r="2">
      <x v="5"/>
    </i>
    <i r="1">
      <x v="61"/>
    </i>
    <i r="2">
      <x/>
    </i>
    <i r="2">
      <x v="1"/>
    </i>
    <i r="2">
      <x v="2"/>
    </i>
    <i r="2">
      <x v="3"/>
    </i>
    <i r="2">
      <x v="4"/>
    </i>
    <i r="2">
      <x v="5"/>
    </i>
    <i r="1">
      <x v="69"/>
    </i>
    <i r="2">
      <x/>
    </i>
    <i r="2">
      <x v="1"/>
    </i>
    <i r="2">
      <x v="2"/>
    </i>
    <i r="2">
      <x v="3"/>
    </i>
    <i r="2">
      <x v="4"/>
    </i>
    <i r="2">
      <x v="5"/>
    </i>
    <i r="1">
      <x v="70"/>
    </i>
    <i r="2">
      <x/>
    </i>
    <i r="2">
      <x v="1"/>
    </i>
    <i r="2">
      <x v="2"/>
    </i>
    <i r="2">
      <x v="3"/>
    </i>
    <i r="2">
      <x v="4"/>
    </i>
    <i r="2">
      <x v="5"/>
    </i>
    <i r="1">
      <x v="74"/>
    </i>
    <i r="2">
      <x/>
    </i>
    <i r="2">
      <x v="1"/>
    </i>
    <i r="2">
      <x v="2"/>
    </i>
    <i r="2">
      <x v="3"/>
    </i>
    <i r="2">
      <x v="4"/>
    </i>
    <i r="2">
      <x v="5"/>
    </i>
    <i r="1">
      <x v="78"/>
    </i>
    <i r="2">
      <x/>
    </i>
    <i r="2">
      <x v="1"/>
    </i>
    <i r="2">
      <x v="2"/>
    </i>
    <i r="2">
      <x v="3"/>
    </i>
    <i r="2">
      <x v="4"/>
    </i>
    <i r="2">
      <x v="5"/>
    </i>
    <i r="1">
      <x v="79"/>
    </i>
    <i r="2">
      <x/>
    </i>
    <i r="2">
      <x v="1"/>
    </i>
    <i r="2">
      <x v="2"/>
    </i>
    <i r="2">
      <x v="3"/>
    </i>
    <i r="2">
      <x v="4"/>
    </i>
    <i r="2">
      <x v="5"/>
    </i>
    <i r="1">
      <x v="99"/>
    </i>
    <i r="2">
      <x/>
    </i>
    <i r="2">
      <x v="1"/>
    </i>
    <i r="2">
      <x v="2"/>
    </i>
    <i r="2">
      <x v="3"/>
    </i>
    <i r="2">
      <x v="4"/>
    </i>
    <i r="2">
      <x v="5"/>
    </i>
    <i>
      <x v="3"/>
    </i>
    <i r="1">
      <x v="43"/>
    </i>
    <i r="2">
      <x/>
    </i>
    <i r="2">
      <x v="1"/>
    </i>
    <i r="2">
      <x v="2"/>
    </i>
    <i r="2">
      <x v="3"/>
    </i>
    <i r="2">
      <x v="4"/>
    </i>
    <i r="2">
      <x v="5"/>
    </i>
    <i r="1">
      <x v="50"/>
    </i>
    <i r="2">
      <x/>
    </i>
    <i r="2">
      <x v="1"/>
    </i>
    <i r="2">
      <x v="2"/>
    </i>
    <i r="2">
      <x v="3"/>
    </i>
    <i r="2">
      <x v="4"/>
    </i>
    <i r="2">
      <x v="5"/>
    </i>
    <i r="1">
      <x v="56"/>
    </i>
    <i r="2">
      <x/>
    </i>
    <i r="2">
      <x v="1"/>
    </i>
    <i r="2">
      <x v="2"/>
    </i>
    <i r="2">
      <x v="3"/>
    </i>
    <i r="2">
      <x v="4"/>
    </i>
    <i r="2">
      <x v="5"/>
    </i>
    <i r="1">
      <x v="95"/>
    </i>
    <i r="2">
      <x/>
    </i>
    <i r="2">
      <x v="1"/>
    </i>
    <i r="2">
      <x v="2"/>
    </i>
    <i r="2">
      <x v="3"/>
    </i>
    <i r="2">
      <x v="4"/>
    </i>
    <i r="2">
      <x v="5"/>
    </i>
    <i r="1">
      <x v="101"/>
    </i>
    <i r="2">
      <x/>
    </i>
    <i r="2">
      <x v="1"/>
    </i>
    <i r="2">
      <x v="2"/>
    </i>
    <i r="2">
      <x v="3"/>
    </i>
    <i r="2">
      <x v="4"/>
    </i>
    <i r="2">
      <x v="5"/>
    </i>
    <i>
      <x v="4"/>
    </i>
    <i r="1">
      <x v="1"/>
    </i>
    <i r="2">
      <x/>
    </i>
    <i r="2">
      <x v="1"/>
    </i>
    <i r="2">
      <x v="2"/>
    </i>
    <i r="2">
      <x v="3"/>
    </i>
    <i r="2">
      <x v="4"/>
    </i>
    <i r="2">
      <x v="5"/>
    </i>
    <i r="1">
      <x v="7"/>
    </i>
    <i r="2">
      <x/>
    </i>
    <i r="2">
      <x v="1"/>
    </i>
    <i r="2">
      <x v="2"/>
    </i>
    <i r="2">
      <x v="3"/>
    </i>
    <i r="2">
      <x v="4"/>
    </i>
    <i r="2">
      <x v="5"/>
    </i>
    <i r="1">
      <x v="20"/>
    </i>
    <i r="2">
      <x/>
    </i>
    <i r="2">
      <x v="1"/>
    </i>
    <i r="2">
      <x v="2"/>
    </i>
    <i r="2">
      <x v="3"/>
    </i>
    <i r="2">
      <x v="4"/>
    </i>
    <i r="2">
      <x v="5"/>
    </i>
    <i r="1">
      <x v="47"/>
    </i>
    <i r="2">
      <x/>
    </i>
    <i r="2">
      <x v="1"/>
    </i>
    <i r="2">
      <x v="2"/>
    </i>
    <i r="2">
      <x v="3"/>
    </i>
    <i r="2">
      <x v="4"/>
    </i>
    <i r="2">
      <x v="5"/>
    </i>
    <i r="1">
      <x v="63"/>
    </i>
    <i r="2">
      <x/>
    </i>
    <i r="2">
      <x v="1"/>
    </i>
    <i r="2">
      <x v="2"/>
    </i>
    <i r="2">
      <x v="3"/>
    </i>
    <i r="2">
      <x v="4"/>
    </i>
    <i r="2">
      <x v="5"/>
    </i>
    <i r="1">
      <x v="90"/>
    </i>
    <i r="2">
      <x/>
    </i>
    <i r="2">
      <x v="1"/>
    </i>
    <i r="2">
      <x v="2"/>
    </i>
    <i r="2">
      <x v="3"/>
    </i>
    <i r="2">
      <x v="4"/>
    </i>
    <i r="2">
      <x v="5"/>
    </i>
    <i r="1">
      <x v="102"/>
    </i>
    <i r="2">
      <x/>
    </i>
    <i r="2">
      <x v="1"/>
    </i>
    <i r="2">
      <x v="2"/>
    </i>
    <i r="2">
      <x v="3"/>
    </i>
    <i r="2">
      <x v="4"/>
    </i>
    <i r="2">
      <x v="5"/>
    </i>
    <i>
      <x v="5"/>
    </i>
    <i r="1">
      <x/>
    </i>
    <i r="2">
      <x/>
    </i>
    <i r="2">
      <x v="1"/>
    </i>
    <i r="2">
      <x v="2"/>
    </i>
    <i r="2">
      <x v="3"/>
    </i>
    <i r="2">
      <x v="4"/>
    </i>
    <i r="2">
      <x v="5"/>
    </i>
    <i r="1">
      <x v="39"/>
    </i>
    <i r="2">
      <x/>
    </i>
    <i r="2">
      <x v="1"/>
    </i>
    <i r="2">
      <x v="2"/>
    </i>
    <i r="2">
      <x v="3"/>
    </i>
    <i r="2">
      <x v="4"/>
    </i>
    <i r="2">
      <x v="5"/>
    </i>
    <i r="1">
      <x v="66"/>
    </i>
    <i r="2">
      <x/>
    </i>
    <i r="2">
      <x v="1"/>
    </i>
    <i r="2">
      <x v="2"/>
    </i>
    <i r="2">
      <x v="3"/>
    </i>
    <i r="2">
      <x v="4"/>
    </i>
    <i r="2">
      <x v="5"/>
    </i>
    <i r="1">
      <x v="67"/>
    </i>
    <i r="2">
      <x/>
    </i>
    <i r="2">
      <x v="1"/>
    </i>
    <i r="2">
      <x v="2"/>
    </i>
    <i r="2">
      <x v="3"/>
    </i>
    <i r="2">
      <x v="4"/>
    </i>
    <i r="2">
      <x v="5"/>
    </i>
    <i r="1">
      <x v="92"/>
    </i>
    <i r="2">
      <x/>
    </i>
    <i r="2">
      <x v="1"/>
    </i>
    <i r="2">
      <x v="2"/>
    </i>
    <i r="2">
      <x v="3"/>
    </i>
    <i r="2">
      <x v="4"/>
    </i>
    <i r="2">
      <x v="5"/>
    </i>
    <i r="1">
      <x v="98"/>
    </i>
    <i r="2">
      <x/>
    </i>
    <i r="2">
      <x v="1"/>
    </i>
    <i r="2">
      <x v="2"/>
    </i>
    <i r="2">
      <x v="3"/>
    </i>
    <i r="2">
      <x v="4"/>
    </i>
    <i r="2">
      <x v="5"/>
    </i>
    <i>
      <x v="6"/>
    </i>
    <i r="1">
      <x v="3"/>
    </i>
    <i r="2">
      <x/>
    </i>
    <i r="2">
      <x v="1"/>
    </i>
    <i r="2">
      <x v="2"/>
    </i>
    <i r="2">
      <x v="3"/>
    </i>
    <i r="2">
      <x v="4"/>
    </i>
    <i r="2">
      <x v="5"/>
    </i>
    <i r="1">
      <x v="4"/>
    </i>
    <i r="2">
      <x/>
    </i>
    <i r="2">
      <x v="1"/>
    </i>
    <i r="2">
      <x v="2"/>
    </i>
    <i r="2">
      <x v="3"/>
    </i>
    <i r="2">
      <x v="4"/>
    </i>
    <i r="2">
      <x v="5"/>
    </i>
    <i r="1">
      <x v="5"/>
    </i>
    <i r="2">
      <x/>
    </i>
    <i r="2">
      <x v="1"/>
    </i>
    <i r="2">
      <x v="2"/>
    </i>
    <i r="2">
      <x v="3"/>
    </i>
    <i r="2">
      <x v="4"/>
    </i>
    <i r="2">
      <x v="5"/>
    </i>
    <i r="1">
      <x v="13"/>
    </i>
    <i r="2">
      <x/>
    </i>
    <i r="2">
      <x v="1"/>
    </i>
    <i r="2">
      <x v="2"/>
    </i>
    <i r="2">
      <x v="3"/>
    </i>
    <i r="2">
      <x v="4"/>
    </i>
    <i r="2">
      <x v="5"/>
    </i>
    <i r="1">
      <x v="23"/>
    </i>
    <i r="2">
      <x/>
    </i>
    <i r="2">
      <x v="1"/>
    </i>
    <i r="2">
      <x v="2"/>
    </i>
    <i r="2">
      <x v="3"/>
    </i>
    <i r="2">
      <x v="4"/>
    </i>
    <i r="2">
      <x v="5"/>
    </i>
    <i r="1">
      <x v="24"/>
    </i>
    <i r="2">
      <x/>
    </i>
    <i r="2">
      <x v="1"/>
    </i>
    <i r="2">
      <x v="2"/>
    </i>
    <i r="2">
      <x v="3"/>
    </i>
    <i r="2">
      <x v="4"/>
    </i>
    <i r="2">
      <x v="5"/>
    </i>
    <i r="1">
      <x v="27"/>
    </i>
    <i r="2">
      <x/>
    </i>
    <i r="2">
      <x v="1"/>
    </i>
    <i r="2">
      <x v="2"/>
    </i>
    <i r="2">
      <x v="3"/>
    </i>
    <i r="2">
      <x v="4"/>
    </i>
    <i r="2">
      <x v="5"/>
    </i>
    <i r="1">
      <x v="33"/>
    </i>
    <i r="2">
      <x/>
    </i>
    <i r="2">
      <x v="1"/>
    </i>
    <i r="2">
      <x v="2"/>
    </i>
    <i r="2">
      <x v="3"/>
    </i>
    <i r="2">
      <x v="4"/>
    </i>
    <i r="2">
      <x v="5"/>
    </i>
    <i r="1">
      <x v="34"/>
    </i>
    <i r="2">
      <x/>
    </i>
    <i r="2">
      <x v="1"/>
    </i>
    <i r="2">
      <x v="2"/>
    </i>
    <i r="2">
      <x v="3"/>
    </i>
    <i r="2">
      <x v="4"/>
    </i>
    <i r="2">
      <x v="5"/>
    </i>
    <i r="1">
      <x v="35"/>
    </i>
    <i r="2">
      <x/>
    </i>
    <i r="2">
      <x v="1"/>
    </i>
    <i r="2">
      <x v="2"/>
    </i>
    <i r="2">
      <x v="3"/>
    </i>
    <i r="2">
      <x v="4"/>
    </i>
    <i r="2">
      <x v="5"/>
    </i>
    <i r="1">
      <x v="37"/>
    </i>
    <i r="2">
      <x/>
    </i>
    <i r="2">
      <x v="1"/>
    </i>
    <i r="2">
      <x v="2"/>
    </i>
    <i r="2">
      <x v="3"/>
    </i>
    <i r="2">
      <x v="4"/>
    </i>
    <i r="2">
      <x v="5"/>
    </i>
    <i r="1">
      <x v="38"/>
    </i>
    <i r="2">
      <x/>
    </i>
    <i r="2">
      <x v="1"/>
    </i>
    <i r="2">
      <x v="2"/>
    </i>
    <i r="2">
      <x v="3"/>
    </i>
    <i r="2">
      <x v="4"/>
    </i>
    <i r="2">
      <x v="5"/>
    </i>
    <i r="1">
      <x v="44"/>
    </i>
    <i r="2">
      <x/>
    </i>
    <i r="2">
      <x v="1"/>
    </i>
    <i r="2">
      <x v="2"/>
    </i>
    <i r="2">
      <x v="3"/>
    </i>
    <i r="2">
      <x v="4"/>
    </i>
    <i r="2">
      <x v="5"/>
    </i>
    <i r="1">
      <x v="45"/>
    </i>
    <i r="2">
      <x/>
    </i>
    <i r="2">
      <x v="1"/>
    </i>
    <i r="2">
      <x v="2"/>
    </i>
    <i r="2">
      <x v="3"/>
    </i>
    <i r="2">
      <x v="4"/>
    </i>
    <i r="2">
      <x v="5"/>
    </i>
    <i r="1">
      <x v="48"/>
    </i>
    <i r="2">
      <x/>
    </i>
    <i r="2">
      <x v="1"/>
    </i>
    <i r="2">
      <x v="2"/>
    </i>
    <i r="2">
      <x v="3"/>
    </i>
    <i r="2">
      <x v="4"/>
    </i>
    <i r="2">
      <x v="5"/>
    </i>
    <i r="1">
      <x v="49"/>
    </i>
    <i r="2">
      <x/>
    </i>
    <i r="2">
      <x v="1"/>
    </i>
    <i r="2">
      <x v="2"/>
    </i>
    <i r="2">
      <x v="3"/>
    </i>
    <i r="2">
      <x v="4"/>
    </i>
    <i r="2">
      <x v="5"/>
    </i>
    <i r="1">
      <x v="51"/>
    </i>
    <i r="2">
      <x/>
    </i>
    <i r="2">
      <x v="1"/>
    </i>
    <i r="2">
      <x v="2"/>
    </i>
    <i r="2">
      <x v="3"/>
    </i>
    <i r="2">
      <x v="4"/>
    </i>
    <i r="2">
      <x v="5"/>
    </i>
    <i r="1">
      <x v="54"/>
    </i>
    <i r="2">
      <x/>
    </i>
    <i r="2">
      <x v="1"/>
    </i>
    <i r="2">
      <x v="2"/>
    </i>
    <i r="2">
      <x v="3"/>
    </i>
    <i r="2">
      <x v="4"/>
    </i>
    <i r="2">
      <x v="5"/>
    </i>
    <i r="1">
      <x v="60"/>
    </i>
    <i r="2">
      <x/>
    </i>
    <i r="2">
      <x v="1"/>
    </i>
    <i r="2">
      <x v="2"/>
    </i>
    <i r="2">
      <x v="3"/>
    </i>
    <i r="2">
      <x v="4"/>
    </i>
    <i r="2">
      <x v="5"/>
    </i>
    <i r="1">
      <x v="62"/>
    </i>
    <i r="2">
      <x/>
    </i>
    <i r="2">
      <x v="1"/>
    </i>
    <i r="2">
      <x v="2"/>
    </i>
    <i r="2">
      <x v="3"/>
    </i>
    <i r="2">
      <x v="4"/>
    </i>
    <i r="2">
      <x v="5"/>
    </i>
    <i r="1">
      <x v="65"/>
    </i>
    <i r="2">
      <x/>
    </i>
    <i r="2">
      <x v="1"/>
    </i>
    <i r="2">
      <x v="2"/>
    </i>
    <i r="2">
      <x v="3"/>
    </i>
    <i r="2">
      <x v="4"/>
    </i>
    <i r="2">
      <x v="5"/>
    </i>
    <i r="1">
      <x v="73"/>
    </i>
    <i r="2">
      <x/>
    </i>
    <i r="2">
      <x v="1"/>
    </i>
    <i r="2">
      <x v="2"/>
    </i>
    <i r="2">
      <x v="3"/>
    </i>
    <i r="2">
      <x v="4"/>
    </i>
    <i r="2">
      <x v="5"/>
    </i>
    <i r="1">
      <x v="75"/>
    </i>
    <i r="2">
      <x/>
    </i>
    <i r="2">
      <x v="1"/>
    </i>
    <i r="2">
      <x v="2"/>
    </i>
    <i r="2">
      <x v="3"/>
    </i>
    <i r="2">
      <x v="4"/>
    </i>
    <i r="2">
      <x v="5"/>
    </i>
    <i r="1">
      <x v="76"/>
    </i>
    <i r="2">
      <x/>
    </i>
    <i r="2">
      <x v="1"/>
    </i>
    <i r="2">
      <x v="2"/>
    </i>
    <i r="2">
      <x v="3"/>
    </i>
    <i r="2">
      <x v="4"/>
    </i>
    <i r="2">
      <x v="5"/>
    </i>
    <i r="1">
      <x v="77"/>
    </i>
    <i r="2">
      <x/>
    </i>
    <i r="2">
      <x v="1"/>
    </i>
    <i r="2">
      <x v="2"/>
    </i>
    <i r="2">
      <x v="3"/>
    </i>
    <i r="2">
      <x v="4"/>
    </i>
    <i r="2">
      <x v="5"/>
    </i>
    <i r="1">
      <x v="80"/>
    </i>
    <i r="2">
      <x/>
    </i>
    <i r="2">
      <x v="1"/>
    </i>
    <i r="2">
      <x v="2"/>
    </i>
    <i r="2">
      <x v="3"/>
    </i>
    <i r="2">
      <x v="4"/>
    </i>
    <i r="2">
      <x v="5"/>
    </i>
    <i r="1">
      <x v="83"/>
    </i>
    <i r="2">
      <x/>
    </i>
    <i r="2">
      <x v="1"/>
    </i>
    <i r="2">
      <x v="2"/>
    </i>
    <i r="2">
      <x v="3"/>
    </i>
    <i r="2">
      <x v="4"/>
    </i>
    <i r="2">
      <x v="5"/>
    </i>
    <i r="1">
      <x v="84"/>
    </i>
    <i r="2">
      <x/>
    </i>
    <i r="2">
      <x v="1"/>
    </i>
    <i r="2">
      <x v="2"/>
    </i>
    <i r="2">
      <x v="3"/>
    </i>
    <i r="2">
      <x v="4"/>
    </i>
    <i r="2">
      <x v="5"/>
    </i>
    <i r="1">
      <x v="86"/>
    </i>
    <i r="2">
      <x/>
    </i>
    <i r="2">
      <x v="1"/>
    </i>
    <i r="2">
      <x v="2"/>
    </i>
    <i r="2">
      <x v="3"/>
    </i>
    <i r="2">
      <x v="4"/>
    </i>
    <i r="2">
      <x v="5"/>
    </i>
    <i r="1">
      <x v="87"/>
    </i>
    <i r="2">
      <x/>
    </i>
    <i r="2">
      <x v="1"/>
    </i>
    <i r="2">
      <x v="2"/>
    </i>
    <i r="2">
      <x v="3"/>
    </i>
    <i r="2">
      <x v="4"/>
    </i>
    <i r="2">
      <x v="5"/>
    </i>
    <i r="1">
      <x v="88"/>
    </i>
    <i r="2">
      <x/>
    </i>
    <i r="2">
      <x v="1"/>
    </i>
    <i r="2">
      <x v="2"/>
    </i>
    <i r="2">
      <x v="3"/>
    </i>
    <i r="2">
      <x v="4"/>
    </i>
    <i r="2">
      <x v="5"/>
    </i>
    <i r="1">
      <x v="94"/>
    </i>
    <i r="2">
      <x/>
    </i>
    <i r="2">
      <x v="1"/>
    </i>
    <i r="2">
      <x v="2"/>
    </i>
    <i r="2">
      <x v="3"/>
    </i>
    <i r="2">
      <x v="4"/>
    </i>
    <i r="2">
      <x v="5"/>
    </i>
    <i r="1">
      <x v="100"/>
    </i>
    <i r="2">
      <x/>
    </i>
    <i r="2">
      <x v="1"/>
    </i>
    <i r="2">
      <x v="2"/>
    </i>
    <i r="2">
      <x v="3"/>
    </i>
    <i r="2">
      <x v="4"/>
    </i>
    <i r="2">
      <x v="5"/>
    </i>
    <i>
      <x v="7"/>
    </i>
    <i r="1">
      <x v="103"/>
    </i>
    <i r="2">
      <x/>
    </i>
    <i r="2">
      <x v="1"/>
    </i>
    <i r="2">
      <x v="2"/>
    </i>
    <i r="2">
      <x v="3"/>
    </i>
    <i r="2">
      <x v="4"/>
    </i>
    <i r="2">
      <x v="5"/>
    </i>
  </rowItems>
  <colFields count="1">
    <field x="0"/>
  </colFields>
  <colItems count="3">
    <i>
      <x/>
    </i>
    <i>
      <x v="1"/>
    </i>
    <i>
      <x v="2"/>
    </i>
  </colItems>
  <dataFields count="1">
    <dataField name="Handwerksunternehmen" fld="2" baseField="0" baseItem="0" numFmtId="165"/>
  </dataFields>
  <formats count="8">
    <format dxfId="547">
      <pivotArea dataOnly="0" outline="0" fieldPosition="0">
        <references count="1">
          <reference field="0" count="1">
            <x v="2"/>
          </reference>
        </references>
      </pivotArea>
    </format>
    <format dxfId="548">
      <pivotArea dataOnly="0" fieldPosition="0">
        <references count="1">
          <reference field="1" count="1">
            <x v="5"/>
          </reference>
        </references>
      </pivotArea>
    </format>
    <format dxfId="549">
      <pivotArea type="all" dataOnly="0" outline="0" fieldPosition="0"/>
    </format>
    <format dxfId="550">
      <pivotArea outline="0" collapsedLevelsAreSubtotals="1" fieldPosition="0"/>
    </format>
    <format dxfId="551">
      <pivotArea type="origin" dataOnly="0" labelOnly="1" outline="0" fieldPosition="0"/>
    </format>
    <format dxfId="552">
      <pivotArea field="0" type="button" dataOnly="0" labelOnly="1" outline="0" axis="axisCol" fieldPosition="0"/>
    </format>
    <format dxfId="553">
      <pivotArea type="topRight" dataOnly="0" labelOnly="1" outline="0" fieldPosition="0"/>
    </format>
    <format dxfId="554">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3"/>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95EEE56E-2A6B-4D86-AF08-A013296862FD}" name="PivotTable20" cacheId="1497"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U91:X828" firstHeaderRow="1" firstDataRow="2" firstDataCol="1"/>
  <pivotFields count="5">
    <pivotField axis="axisCol" allDrilled="1" showAll="0" defaultSubtotal="0" defaultAttributeDrillState="1">
      <items count="3">
        <item x="0"/>
        <item x="2"/>
        <item x="1"/>
      </items>
    </pivotField>
    <pivotField axis="axisRow" allDrilled="1" showAll="0" defaultSubtotal="0" defaultAttributeDrillState="1">
      <items count="6">
        <item x="5"/>
        <item x="2"/>
        <item x="0"/>
        <item x="1"/>
        <item x="3"/>
        <item x="4"/>
      </items>
    </pivotField>
    <pivotField axis="axisRow" allDrilled="1"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13"/>
        <item x="23"/>
        <item x="29"/>
        <item x="57"/>
        <item x="90"/>
        <item x="96"/>
        <item x="103"/>
        <item x="91"/>
      </items>
    </pivotField>
    <pivotField axis="axisRow" allDrilled="1" showAll="0" defaultSubtotal="0" defaultAttributeDrillState="1">
      <items count="8">
        <item x="1"/>
        <item x="0"/>
        <item x="3"/>
        <item x="6"/>
        <item x="7"/>
        <item x="2"/>
        <item x="4"/>
        <item x="5"/>
      </items>
    </pivotField>
    <pivotField dataField="1" subtotalTop="0" showAll="0" defaultSubtotal="0"/>
  </pivotFields>
  <rowFields count="3">
    <field x="3"/>
    <field x="2"/>
    <field x="1"/>
  </rowFields>
  <rowItems count="736">
    <i>
      <x/>
    </i>
    <i r="1">
      <x v="8"/>
    </i>
    <i r="2">
      <x/>
    </i>
    <i r="2">
      <x v="1"/>
    </i>
    <i r="2">
      <x v="2"/>
    </i>
    <i r="2">
      <x v="3"/>
    </i>
    <i r="2">
      <x v="4"/>
    </i>
    <i r="2">
      <x v="5"/>
    </i>
    <i r="1">
      <x v="12"/>
    </i>
    <i r="2">
      <x/>
    </i>
    <i r="2">
      <x v="1"/>
    </i>
    <i r="2">
      <x v="2"/>
    </i>
    <i r="2">
      <x v="3"/>
    </i>
    <i r="2">
      <x v="4"/>
    </i>
    <i r="2">
      <x v="5"/>
    </i>
    <i r="1">
      <x v="28"/>
    </i>
    <i r="2">
      <x/>
    </i>
    <i r="2">
      <x v="1"/>
    </i>
    <i r="2">
      <x v="2"/>
    </i>
    <i r="2">
      <x v="3"/>
    </i>
    <i r="2">
      <x v="4"/>
    </i>
    <i r="2">
      <x v="5"/>
    </i>
    <i r="1">
      <x v="36"/>
    </i>
    <i r="2">
      <x/>
    </i>
    <i r="2">
      <x v="1"/>
    </i>
    <i r="2">
      <x v="2"/>
    </i>
    <i r="2">
      <x v="3"/>
    </i>
    <i r="2">
      <x v="4"/>
    </i>
    <i r="2">
      <x v="5"/>
    </i>
    <i r="1">
      <x v="55"/>
    </i>
    <i r="2">
      <x/>
    </i>
    <i r="2">
      <x v="1"/>
    </i>
    <i r="2">
      <x v="2"/>
    </i>
    <i r="2">
      <x v="3"/>
    </i>
    <i r="2">
      <x v="4"/>
    </i>
    <i r="2">
      <x v="5"/>
    </i>
    <i r="1">
      <x v="81"/>
    </i>
    <i r="2">
      <x/>
    </i>
    <i r="2">
      <x v="1"/>
    </i>
    <i r="2">
      <x v="2"/>
    </i>
    <i r="2">
      <x v="3"/>
    </i>
    <i r="2">
      <x v="4"/>
    </i>
    <i r="2">
      <x v="5"/>
    </i>
    <i r="1">
      <x v="89"/>
    </i>
    <i r="2">
      <x/>
    </i>
    <i r="2">
      <x v="1"/>
    </i>
    <i r="2">
      <x v="2"/>
    </i>
    <i r="2">
      <x v="3"/>
    </i>
    <i r="2">
      <x v="4"/>
    </i>
    <i r="2">
      <x v="5"/>
    </i>
    <i r="1">
      <x v="91"/>
    </i>
    <i r="2">
      <x/>
    </i>
    <i r="2">
      <x v="1"/>
    </i>
    <i r="2">
      <x v="2"/>
    </i>
    <i r="2">
      <x v="3"/>
    </i>
    <i r="2">
      <x v="4"/>
    </i>
    <i r="2">
      <x v="5"/>
    </i>
    <i r="1">
      <x v="93"/>
    </i>
    <i r="2">
      <x/>
    </i>
    <i r="2">
      <x v="1"/>
    </i>
    <i r="2">
      <x v="2"/>
    </i>
    <i r="2">
      <x v="3"/>
    </i>
    <i r="2">
      <x v="4"/>
    </i>
    <i r="2">
      <x v="5"/>
    </i>
    <i r="1">
      <x v="97"/>
    </i>
    <i r="2">
      <x/>
    </i>
    <i r="2">
      <x v="1"/>
    </i>
    <i r="2">
      <x v="2"/>
    </i>
    <i r="2">
      <x v="3"/>
    </i>
    <i r="2">
      <x v="4"/>
    </i>
    <i r="2">
      <x v="5"/>
    </i>
    <i>
      <x v="1"/>
    </i>
    <i r="1">
      <x v="16"/>
    </i>
    <i r="2">
      <x/>
    </i>
    <i r="2">
      <x v="1"/>
    </i>
    <i r="2">
      <x v="2"/>
    </i>
    <i r="2">
      <x v="3"/>
    </i>
    <i r="2">
      <x v="4"/>
    </i>
    <i r="2">
      <x v="5"/>
    </i>
    <i r="1">
      <x v="17"/>
    </i>
    <i r="2">
      <x/>
    </i>
    <i r="2">
      <x v="1"/>
    </i>
    <i r="2">
      <x v="2"/>
    </i>
    <i r="2">
      <x v="3"/>
    </i>
    <i r="2">
      <x v="4"/>
    </i>
    <i r="2">
      <x v="5"/>
    </i>
    <i r="1">
      <x v="22"/>
    </i>
    <i r="2">
      <x/>
    </i>
    <i r="2">
      <x v="1"/>
    </i>
    <i r="2">
      <x v="2"/>
    </i>
    <i r="2">
      <x v="3"/>
    </i>
    <i r="2">
      <x v="4"/>
    </i>
    <i r="2">
      <x v="5"/>
    </i>
    <i r="1">
      <x v="31"/>
    </i>
    <i r="2">
      <x/>
    </i>
    <i r="2">
      <x v="1"/>
    </i>
    <i r="2">
      <x v="2"/>
    </i>
    <i r="2">
      <x v="3"/>
    </i>
    <i r="2">
      <x v="4"/>
    </i>
    <i r="2">
      <x v="5"/>
    </i>
    <i r="1">
      <x v="41"/>
    </i>
    <i r="2">
      <x/>
    </i>
    <i r="2">
      <x v="1"/>
    </i>
    <i r="2">
      <x v="2"/>
    </i>
    <i r="2">
      <x v="3"/>
    </i>
    <i r="2">
      <x v="4"/>
    </i>
    <i r="2">
      <x v="5"/>
    </i>
    <i r="1">
      <x v="46"/>
    </i>
    <i r="2">
      <x/>
    </i>
    <i r="2">
      <x v="1"/>
    </i>
    <i r="2">
      <x v="2"/>
    </i>
    <i r="2">
      <x v="3"/>
    </i>
    <i r="2">
      <x v="4"/>
    </i>
    <i r="2">
      <x v="5"/>
    </i>
    <i r="1">
      <x v="53"/>
    </i>
    <i r="2">
      <x/>
    </i>
    <i r="2">
      <x v="1"/>
    </i>
    <i r="2">
      <x v="2"/>
    </i>
    <i r="2">
      <x v="3"/>
    </i>
    <i r="2">
      <x v="4"/>
    </i>
    <i r="2">
      <x v="5"/>
    </i>
    <i r="1">
      <x v="64"/>
    </i>
    <i r="2">
      <x/>
    </i>
    <i r="2">
      <x v="1"/>
    </i>
    <i r="2">
      <x v="2"/>
    </i>
    <i r="2">
      <x v="3"/>
    </i>
    <i r="2">
      <x v="4"/>
    </i>
    <i r="2">
      <x v="5"/>
    </i>
    <i r="1">
      <x v="68"/>
    </i>
    <i r="2">
      <x/>
    </i>
    <i r="2">
      <x v="1"/>
    </i>
    <i r="2">
      <x v="2"/>
    </i>
    <i r="2">
      <x v="3"/>
    </i>
    <i r="2">
      <x v="4"/>
    </i>
    <i r="2">
      <x v="5"/>
    </i>
    <i r="1">
      <x v="71"/>
    </i>
    <i r="2">
      <x/>
    </i>
    <i r="2">
      <x v="1"/>
    </i>
    <i r="2">
      <x v="2"/>
    </i>
    <i r="2">
      <x v="3"/>
    </i>
    <i r="2">
      <x v="4"/>
    </i>
    <i r="2">
      <x v="5"/>
    </i>
    <i r="1">
      <x v="72"/>
    </i>
    <i r="2">
      <x/>
    </i>
    <i r="2">
      <x v="1"/>
    </i>
    <i r="2">
      <x v="2"/>
    </i>
    <i r="2">
      <x v="3"/>
    </i>
    <i r="2">
      <x v="4"/>
    </i>
    <i r="2">
      <x v="5"/>
    </i>
    <i r="1">
      <x v="82"/>
    </i>
    <i r="2">
      <x/>
    </i>
    <i r="2">
      <x v="1"/>
    </i>
    <i r="2">
      <x v="2"/>
    </i>
    <i r="2">
      <x v="3"/>
    </i>
    <i r="2">
      <x v="4"/>
    </i>
    <i r="2">
      <x v="5"/>
    </i>
    <i r="1">
      <x v="85"/>
    </i>
    <i r="2">
      <x/>
    </i>
    <i r="2">
      <x v="1"/>
    </i>
    <i r="2">
      <x v="2"/>
    </i>
    <i r="2">
      <x v="3"/>
    </i>
    <i r="2">
      <x v="4"/>
    </i>
    <i r="2">
      <x v="5"/>
    </i>
    <i r="1">
      <x v="96"/>
    </i>
    <i r="2">
      <x/>
    </i>
    <i r="2">
      <x v="1"/>
    </i>
    <i r="2">
      <x v="2"/>
    </i>
    <i r="2">
      <x v="3"/>
    </i>
    <i r="2">
      <x v="4"/>
    </i>
    <i r="2">
      <x v="5"/>
    </i>
    <i>
      <x v="2"/>
    </i>
    <i r="1">
      <x v="2"/>
    </i>
    <i r="2">
      <x/>
    </i>
    <i r="2">
      <x v="1"/>
    </i>
    <i r="2">
      <x v="2"/>
    </i>
    <i r="2">
      <x v="3"/>
    </i>
    <i r="2">
      <x v="4"/>
    </i>
    <i r="2">
      <x v="5"/>
    </i>
    <i r="1">
      <x v="6"/>
    </i>
    <i r="2">
      <x/>
    </i>
    <i r="2">
      <x v="1"/>
    </i>
    <i r="2">
      <x v="2"/>
    </i>
    <i r="2">
      <x v="3"/>
    </i>
    <i r="2">
      <x v="4"/>
    </i>
    <i r="2">
      <x v="5"/>
    </i>
    <i r="1">
      <x v="9"/>
    </i>
    <i r="2">
      <x/>
    </i>
    <i r="2">
      <x v="1"/>
    </i>
    <i r="2">
      <x v="2"/>
    </i>
    <i r="2">
      <x v="3"/>
    </i>
    <i r="2">
      <x v="4"/>
    </i>
    <i r="2">
      <x v="5"/>
    </i>
    <i r="1">
      <x v="10"/>
    </i>
    <i r="2">
      <x/>
    </i>
    <i r="2">
      <x v="1"/>
    </i>
    <i r="2">
      <x v="2"/>
    </i>
    <i r="2">
      <x v="3"/>
    </i>
    <i r="2">
      <x v="4"/>
    </i>
    <i r="2">
      <x v="5"/>
    </i>
    <i r="1">
      <x v="11"/>
    </i>
    <i r="2">
      <x/>
    </i>
    <i r="2">
      <x v="1"/>
    </i>
    <i r="2">
      <x v="2"/>
    </i>
    <i r="2">
      <x v="3"/>
    </i>
    <i r="2">
      <x v="4"/>
    </i>
    <i r="2">
      <x v="5"/>
    </i>
    <i r="1">
      <x v="14"/>
    </i>
    <i r="2">
      <x/>
    </i>
    <i r="2">
      <x v="1"/>
    </i>
    <i r="2">
      <x v="2"/>
    </i>
    <i r="2">
      <x v="3"/>
    </i>
    <i r="2">
      <x v="4"/>
    </i>
    <i r="2">
      <x v="5"/>
    </i>
    <i r="1">
      <x v="15"/>
    </i>
    <i r="2">
      <x/>
    </i>
    <i r="2">
      <x v="1"/>
    </i>
    <i r="2">
      <x v="2"/>
    </i>
    <i r="2">
      <x v="3"/>
    </i>
    <i r="2">
      <x v="4"/>
    </i>
    <i r="2">
      <x v="5"/>
    </i>
    <i r="1">
      <x v="18"/>
    </i>
    <i r="2">
      <x/>
    </i>
    <i r="2">
      <x v="1"/>
    </i>
    <i r="2">
      <x v="2"/>
    </i>
    <i r="2">
      <x v="3"/>
    </i>
    <i r="2">
      <x v="4"/>
    </i>
    <i r="2">
      <x v="5"/>
    </i>
    <i r="1">
      <x v="19"/>
    </i>
    <i r="2">
      <x/>
    </i>
    <i r="2">
      <x v="1"/>
    </i>
    <i r="2">
      <x v="2"/>
    </i>
    <i r="2">
      <x v="3"/>
    </i>
    <i r="2">
      <x v="4"/>
    </i>
    <i r="2">
      <x v="5"/>
    </i>
    <i r="1">
      <x v="21"/>
    </i>
    <i r="2">
      <x/>
    </i>
    <i r="2">
      <x v="1"/>
    </i>
    <i r="2">
      <x v="2"/>
    </i>
    <i r="2">
      <x v="3"/>
    </i>
    <i r="2">
      <x v="4"/>
    </i>
    <i r="2">
      <x v="5"/>
    </i>
    <i r="1">
      <x v="25"/>
    </i>
    <i r="2">
      <x/>
    </i>
    <i r="2">
      <x v="1"/>
    </i>
    <i r="2">
      <x v="2"/>
    </i>
    <i r="2">
      <x v="3"/>
    </i>
    <i r="2">
      <x v="4"/>
    </i>
    <i r="2">
      <x v="5"/>
    </i>
    <i r="1">
      <x v="26"/>
    </i>
    <i r="2">
      <x/>
    </i>
    <i r="2">
      <x v="1"/>
    </i>
    <i r="2">
      <x v="2"/>
    </i>
    <i r="2">
      <x v="3"/>
    </i>
    <i r="2">
      <x v="4"/>
    </i>
    <i r="2">
      <x v="5"/>
    </i>
    <i r="1">
      <x v="29"/>
    </i>
    <i r="2">
      <x/>
    </i>
    <i r="2">
      <x v="1"/>
    </i>
    <i r="2">
      <x v="2"/>
    </i>
    <i r="2">
      <x v="3"/>
    </i>
    <i r="2">
      <x v="4"/>
    </i>
    <i r="2">
      <x v="5"/>
    </i>
    <i r="1">
      <x v="30"/>
    </i>
    <i r="2">
      <x/>
    </i>
    <i r="2">
      <x v="1"/>
    </i>
    <i r="2">
      <x v="2"/>
    </i>
    <i r="2">
      <x v="3"/>
    </i>
    <i r="2">
      <x v="4"/>
    </i>
    <i r="2">
      <x v="5"/>
    </i>
    <i r="1">
      <x v="32"/>
    </i>
    <i r="2">
      <x/>
    </i>
    <i r="2">
      <x v="1"/>
    </i>
    <i r="2">
      <x v="2"/>
    </i>
    <i r="2">
      <x v="3"/>
    </i>
    <i r="2">
      <x v="4"/>
    </i>
    <i r="2">
      <x v="5"/>
    </i>
    <i r="1">
      <x v="40"/>
    </i>
    <i r="2">
      <x/>
    </i>
    <i r="2">
      <x v="1"/>
    </i>
    <i r="2">
      <x v="2"/>
    </i>
    <i r="2">
      <x v="3"/>
    </i>
    <i r="2">
      <x v="4"/>
    </i>
    <i r="2">
      <x v="5"/>
    </i>
    <i r="1">
      <x v="42"/>
    </i>
    <i r="2">
      <x/>
    </i>
    <i r="2">
      <x v="1"/>
    </i>
    <i r="2">
      <x v="2"/>
    </i>
    <i r="2">
      <x v="3"/>
    </i>
    <i r="2">
      <x v="4"/>
    </i>
    <i r="2">
      <x v="5"/>
    </i>
    <i r="1">
      <x v="52"/>
    </i>
    <i r="2">
      <x/>
    </i>
    <i r="2">
      <x v="1"/>
    </i>
    <i r="2">
      <x v="2"/>
    </i>
    <i r="2">
      <x v="3"/>
    </i>
    <i r="2">
      <x v="4"/>
    </i>
    <i r="2">
      <x v="5"/>
    </i>
    <i r="1">
      <x v="57"/>
    </i>
    <i r="2">
      <x/>
    </i>
    <i r="2">
      <x v="1"/>
    </i>
    <i r="2">
      <x v="2"/>
    </i>
    <i r="2">
      <x v="3"/>
    </i>
    <i r="2">
      <x v="4"/>
    </i>
    <i r="2">
      <x v="5"/>
    </i>
    <i r="1">
      <x v="58"/>
    </i>
    <i r="2">
      <x/>
    </i>
    <i r="2">
      <x v="1"/>
    </i>
    <i r="2">
      <x v="2"/>
    </i>
    <i r="2">
      <x v="3"/>
    </i>
    <i r="2">
      <x v="4"/>
    </i>
    <i r="2">
      <x v="5"/>
    </i>
    <i r="1">
      <x v="59"/>
    </i>
    <i r="2">
      <x/>
    </i>
    <i r="2">
      <x v="1"/>
    </i>
    <i r="2">
      <x v="2"/>
    </i>
    <i r="2">
      <x v="3"/>
    </i>
    <i r="2">
      <x v="4"/>
    </i>
    <i r="2">
      <x v="5"/>
    </i>
    <i r="1">
      <x v="61"/>
    </i>
    <i r="2">
      <x/>
    </i>
    <i r="2">
      <x v="1"/>
    </i>
    <i r="2">
      <x v="2"/>
    </i>
    <i r="2">
      <x v="3"/>
    </i>
    <i r="2">
      <x v="4"/>
    </i>
    <i r="2">
      <x v="5"/>
    </i>
    <i r="1">
      <x v="69"/>
    </i>
    <i r="2">
      <x/>
    </i>
    <i r="2">
      <x v="1"/>
    </i>
    <i r="2">
      <x v="2"/>
    </i>
    <i r="2">
      <x v="3"/>
    </i>
    <i r="2">
      <x v="4"/>
    </i>
    <i r="2">
      <x v="5"/>
    </i>
    <i r="1">
      <x v="70"/>
    </i>
    <i r="2">
      <x/>
    </i>
    <i r="2">
      <x v="1"/>
    </i>
    <i r="2">
      <x v="2"/>
    </i>
    <i r="2">
      <x v="3"/>
    </i>
    <i r="2">
      <x v="4"/>
    </i>
    <i r="2">
      <x v="5"/>
    </i>
    <i r="1">
      <x v="74"/>
    </i>
    <i r="2">
      <x/>
    </i>
    <i r="2">
      <x v="1"/>
    </i>
    <i r="2">
      <x v="2"/>
    </i>
    <i r="2">
      <x v="3"/>
    </i>
    <i r="2">
      <x v="4"/>
    </i>
    <i r="2">
      <x v="5"/>
    </i>
    <i r="1">
      <x v="78"/>
    </i>
    <i r="2">
      <x/>
    </i>
    <i r="2">
      <x v="1"/>
    </i>
    <i r="2">
      <x v="2"/>
    </i>
    <i r="2">
      <x v="3"/>
    </i>
    <i r="2">
      <x v="4"/>
    </i>
    <i r="2">
      <x v="5"/>
    </i>
    <i r="1">
      <x v="79"/>
    </i>
    <i r="2">
      <x/>
    </i>
    <i r="2">
      <x v="1"/>
    </i>
    <i r="2">
      <x v="2"/>
    </i>
    <i r="2">
      <x v="3"/>
    </i>
    <i r="2">
      <x v="4"/>
    </i>
    <i r="2">
      <x v="5"/>
    </i>
    <i r="1">
      <x v="99"/>
    </i>
    <i r="2">
      <x/>
    </i>
    <i r="2">
      <x v="1"/>
    </i>
    <i r="2">
      <x v="2"/>
    </i>
    <i r="2">
      <x v="3"/>
    </i>
    <i r="2">
      <x v="4"/>
    </i>
    <i r="2">
      <x v="5"/>
    </i>
    <i>
      <x v="3"/>
    </i>
    <i r="1">
      <x v="43"/>
    </i>
    <i r="2">
      <x/>
    </i>
    <i r="2">
      <x v="1"/>
    </i>
    <i r="2">
      <x v="2"/>
    </i>
    <i r="2">
      <x v="3"/>
    </i>
    <i r="2">
      <x v="4"/>
    </i>
    <i r="2">
      <x v="5"/>
    </i>
    <i r="1">
      <x v="50"/>
    </i>
    <i r="2">
      <x/>
    </i>
    <i r="2">
      <x v="1"/>
    </i>
    <i r="2">
      <x v="2"/>
    </i>
    <i r="2">
      <x v="3"/>
    </i>
    <i r="2">
      <x v="4"/>
    </i>
    <i r="2">
      <x v="5"/>
    </i>
    <i r="1">
      <x v="56"/>
    </i>
    <i r="2">
      <x/>
    </i>
    <i r="2">
      <x v="1"/>
    </i>
    <i r="2">
      <x v="2"/>
    </i>
    <i r="2">
      <x v="3"/>
    </i>
    <i r="2">
      <x v="4"/>
    </i>
    <i r="2">
      <x v="5"/>
    </i>
    <i r="1">
      <x v="95"/>
    </i>
    <i r="2">
      <x/>
    </i>
    <i r="2">
      <x v="1"/>
    </i>
    <i r="2">
      <x v="2"/>
    </i>
    <i r="2">
      <x v="3"/>
    </i>
    <i r="2">
      <x v="4"/>
    </i>
    <i r="2">
      <x v="5"/>
    </i>
    <i r="1">
      <x v="101"/>
    </i>
    <i r="2">
      <x/>
    </i>
    <i r="2">
      <x v="1"/>
    </i>
    <i r="2">
      <x v="2"/>
    </i>
    <i r="2">
      <x v="3"/>
    </i>
    <i r="2">
      <x v="4"/>
    </i>
    <i r="2">
      <x v="5"/>
    </i>
    <i>
      <x v="4"/>
    </i>
    <i r="1">
      <x v="1"/>
    </i>
    <i r="2">
      <x/>
    </i>
    <i r="2">
      <x v="1"/>
    </i>
    <i r="2">
      <x v="2"/>
    </i>
    <i r="2">
      <x v="3"/>
    </i>
    <i r="2">
      <x v="4"/>
    </i>
    <i r="2">
      <x v="5"/>
    </i>
    <i r="1">
      <x v="7"/>
    </i>
    <i r="2">
      <x/>
    </i>
    <i r="2">
      <x v="1"/>
    </i>
    <i r="2">
      <x v="2"/>
    </i>
    <i r="2">
      <x v="3"/>
    </i>
    <i r="2">
      <x v="4"/>
    </i>
    <i r="2">
      <x v="5"/>
    </i>
    <i r="1">
      <x v="20"/>
    </i>
    <i r="2">
      <x/>
    </i>
    <i r="2">
      <x v="1"/>
    </i>
    <i r="2">
      <x v="2"/>
    </i>
    <i r="2">
      <x v="3"/>
    </i>
    <i r="2">
      <x v="4"/>
    </i>
    <i r="2">
      <x v="5"/>
    </i>
    <i r="1">
      <x v="47"/>
    </i>
    <i r="2">
      <x/>
    </i>
    <i r="2">
      <x v="1"/>
    </i>
    <i r="2">
      <x v="2"/>
    </i>
    <i r="2">
      <x v="3"/>
    </i>
    <i r="2">
      <x v="4"/>
    </i>
    <i r="2">
      <x v="5"/>
    </i>
    <i r="1">
      <x v="63"/>
    </i>
    <i r="2">
      <x/>
    </i>
    <i r="2">
      <x v="1"/>
    </i>
    <i r="2">
      <x v="2"/>
    </i>
    <i r="2">
      <x v="3"/>
    </i>
    <i r="2">
      <x v="4"/>
    </i>
    <i r="2">
      <x v="5"/>
    </i>
    <i r="1">
      <x v="90"/>
    </i>
    <i r="2">
      <x/>
    </i>
    <i r="2">
      <x v="1"/>
    </i>
    <i r="2">
      <x v="2"/>
    </i>
    <i r="2">
      <x v="3"/>
    </i>
    <i r="2">
      <x v="4"/>
    </i>
    <i r="2">
      <x v="5"/>
    </i>
    <i r="1">
      <x v="102"/>
    </i>
    <i r="2">
      <x/>
    </i>
    <i r="2">
      <x v="1"/>
    </i>
    <i r="2">
      <x v="2"/>
    </i>
    <i r="2">
      <x v="3"/>
    </i>
    <i r="2">
      <x v="4"/>
    </i>
    <i r="2">
      <x v="5"/>
    </i>
    <i>
      <x v="5"/>
    </i>
    <i r="1">
      <x/>
    </i>
    <i r="2">
      <x/>
    </i>
    <i r="2">
      <x v="1"/>
    </i>
    <i r="2">
      <x v="2"/>
    </i>
    <i r="2">
      <x v="3"/>
    </i>
    <i r="2">
      <x v="4"/>
    </i>
    <i r="2">
      <x v="5"/>
    </i>
    <i r="1">
      <x v="39"/>
    </i>
    <i r="2">
      <x/>
    </i>
    <i r="2">
      <x v="1"/>
    </i>
    <i r="2">
      <x v="2"/>
    </i>
    <i r="2">
      <x v="3"/>
    </i>
    <i r="2">
      <x v="4"/>
    </i>
    <i r="2">
      <x v="5"/>
    </i>
    <i r="1">
      <x v="66"/>
    </i>
    <i r="2">
      <x/>
    </i>
    <i r="2">
      <x v="1"/>
    </i>
    <i r="2">
      <x v="2"/>
    </i>
    <i r="2">
      <x v="3"/>
    </i>
    <i r="2">
      <x v="4"/>
    </i>
    <i r="2">
      <x v="5"/>
    </i>
    <i r="1">
      <x v="67"/>
    </i>
    <i r="2">
      <x/>
    </i>
    <i r="2">
      <x v="1"/>
    </i>
    <i r="2">
      <x v="2"/>
    </i>
    <i r="2">
      <x v="3"/>
    </i>
    <i r="2">
      <x v="4"/>
    </i>
    <i r="2">
      <x v="5"/>
    </i>
    <i r="1">
      <x v="92"/>
    </i>
    <i r="2">
      <x/>
    </i>
    <i r="2">
      <x v="1"/>
    </i>
    <i r="2">
      <x v="2"/>
    </i>
    <i r="2">
      <x v="3"/>
    </i>
    <i r="2">
      <x v="4"/>
    </i>
    <i r="2">
      <x v="5"/>
    </i>
    <i r="1">
      <x v="98"/>
    </i>
    <i r="2">
      <x/>
    </i>
    <i r="2">
      <x v="1"/>
    </i>
    <i r="2">
      <x v="2"/>
    </i>
    <i r="2">
      <x v="3"/>
    </i>
    <i r="2">
      <x v="4"/>
    </i>
    <i r="2">
      <x v="5"/>
    </i>
    <i>
      <x v="6"/>
    </i>
    <i r="1">
      <x v="3"/>
    </i>
    <i r="2">
      <x/>
    </i>
    <i r="2">
      <x v="1"/>
    </i>
    <i r="2">
      <x v="2"/>
    </i>
    <i r="2">
      <x v="3"/>
    </i>
    <i r="2">
      <x v="4"/>
    </i>
    <i r="2">
      <x v="5"/>
    </i>
    <i r="1">
      <x v="4"/>
    </i>
    <i r="2">
      <x/>
    </i>
    <i r="2">
      <x v="1"/>
    </i>
    <i r="2">
      <x v="2"/>
    </i>
    <i r="2">
      <x v="3"/>
    </i>
    <i r="2">
      <x v="4"/>
    </i>
    <i r="2">
      <x v="5"/>
    </i>
    <i r="1">
      <x v="5"/>
    </i>
    <i r="2">
      <x/>
    </i>
    <i r="2">
      <x v="1"/>
    </i>
    <i r="2">
      <x v="2"/>
    </i>
    <i r="2">
      <x v="3"/>
    </i>
    <i r="2">
      <x v="4"/>
    </i>
    <i r="2">
      <x v="5"/>
    </i>
    <i r="1">
      <x v="13"/>
    </i>
    <i r="2">
      <x/>
    </i>
    <i r="2">
      <x v="1"/>
    </i>
    <i r="2">
      <x v="2"/>
    </i>
    <i r="2">
      <x v="3"/>
    </i>
    <i r="2">
      <x v="4"/>
    </i>
    <i r="2">
      <x v="5"/>
    </i>
    <i r="1">
      <x v="23"/>
    </i>
    <i r="2">
      <x/>
    </i>
    <i r="2">
      <x v="1"/>
    </i>
    <i r="2">
      <x v="2"/>
    </i>
    <i r="2">
      <x v="3"/>
    </i>
    <i r="2">
      <x v="4"/>
    </i>
    <i r="2">
      <x v="5"/>
    </i>
    <i r="1">
      <x v="24"/>
    </i>
    <i r="2">
      <x/>
    </i>
    <i r="2">
      <x v="1"/>
    </i>
    <i r="2">
      <x v="2"/>
    </i>
    <i r="2">
      <x v="3"/>
    </i>
    <i r="2">
      <x v="4"/>
    </i>
    <i r="2">
      <x v="5"/>
    </i>
    <i r="1">
      <x v="27"/>
    </i>
    <i r="2">
      <x/>
    </i>
    <i r="2">
      <x v="1"/>
    </i>
    <i r="2">
      <x v="2"/>
    </i>
    <i r="2">
      <x v="3"/>
    </i>
    <i r="2">
      <x v="4"/>
    </i>
    <i r="2">
      <x v="5"/>
    </i>
    <i r="1">
      <x v="33"/>
    </i>
    <i r="2">
      <x/>
    </i>
    <i r="2">
      <x v="1"/>
    </i>
    <i r="2">
      <x v="2"/>
    </i>
    <i r="2">
      <x v="3"/>
    </i>
    <i r="2">
      <x v="4"/>
    </i>
    <i r="2">
      <x v="5"/>
    </i>
    <i r="1">
      <x v="34"/>
    </i>
    <i r="2">
      <x/>
    </i>
    <i r="2">
      <x v="1"/>
    </i>
    <i r="2">
      <x v="2"/>
    </i>
    <i r="2">
      <x v="3"/>
    </i>
    <i r="2">
      <x v="4"/>
    </i>
    <i r="2">
      <x v="5"/>
    </i>
    <i r="1">
      <x v="35"/>
    </i>
    <i r="2">
      <x/>
    </i>
    <i r="2">
      <x v="1"/>
    </i>
    <i r="2">
      <x v="2"/>
    </i>
    <i r="2">
      <x v="3"/>
    </i>
    <i r="2">
      <x v="4"/>
    </i>
    <i r="2">
      <x v="5"/>
    </i>
    <i r="1">
      <x v="37"/>
    </i>
    <i r="2">
      <x/>
    </i>
    <i r="2">
      <x v="1"/>
    </i>
    <i r="2">
      <x v="2"/>
    </i>
    <i r="2">
      <x v="3"/>
    </i>
    <i r="2">
      <x v="4"/>
    </i>
    <i r="2">
      <x v="5"/>
    </i>
    <i r="1">
      <x v="38"/>
    </i>
    <i r="2">
      <x/>
    </i>
    <i r="2">
      <x v="1"/>
    </i>
    <i r="2">
      <x v="2"/>
    </i>
    <i r="2">
      <x v="3"/>
    </i>
    <i r="2">
      <x v="4"/>
    </i>
    <i r="2">
      <x v="5"/>
    </i>
    <i r="1">
      <x v="44"/>
    </i>
    <i r="2">
      <x/>
    </i>
    <i r="2">
      <x v="1"/>
    </i>
    <i r="2">
      <x v="2"/>
    </i>
    <i r="2">
      <x v="3"/>
    </i>
    <i r="2">
      <x v="4"/>
    </i>
    <i r="2">
      <x v="5"/>
    </i>
    <i r="1">
      <x v="45"/>
    </i>
    <i r="2">
      <x/>
    </i>
    <i r="2">
      <x v="1"/>
    </i>
    <i r="2">
      <x v="2"/>
    </i>
    <i r="2">
      <x v="3"/>
    </i>
    <i r="2">
      <x v="4"/>
    </i>
    <i r="2">
      <x v="5"/>
    </i>
    <i r="1">
      <x v="48"/>
    </i>
    <i r="2">
      <x/>
    </i>
    <i r="2">
      <x v="1"/>
    </i>
    <i r="2">
      <x v="2"/>
    </i>
    <i r="2">
      <x v="3"/>
    </i>
    <i r="2">
      <x v="4"/>
    </i>
    <i r="2">
      <x v="5"/>
    </i>
    <i r="1">
      <x v="49"/>
    </i>
    <i r="2">
      <x/>
    </i>
    <i r="2">
      <x v="1"/>
    </i>
    <i r="2">
      <x v="2"/>
    </i>
    <i r="2">
      <x v="3"/>
    </i>
    <i r="2">
      <x v="4"/>
    </i>
    <i r="2">
      <x v="5"/>
    </i>
    <i r="1">
      <x v="51"/>
    </i>
    <i r="2">
      <x/>
    </i>
    <i r="2">
      <x v="1"/>
    </i>
    <i r="2">
      <x v="2"/>
    </i>
    <i r="2">
      <x v="3"/>
    </i>
    <i r="2">
      <x v="4"/>
    </i>
    <i r="2">
      <x v="5"/>
    </i>
    <i r="1">
      <x v="54"/>
    </i>
    <i r="2">
      <x/>
    </i>
    <i r="2">
      <x v="1"/>
    </i>
    <i r="2">
      <x v="2"/>
    </i>
    <i r="2">
      <x v="3"/>
    </i>
    <i r="2">
      <x v="4"/>
    </i>
    <i r="2">
      <x v="5"/>
    </i>
    <i r="1">
      <x v="60"/>
    </i>
    <i r="2">
      <x/>
    </i>
    <i r="2">
      <x v="1"/>
    </i>
    <i r="2">
      <x v="2"/>
    </i>
    <i r="2">
      <x v="3"/>
    </i>
    <i r="2">
      <x v="4"/>
    </i>
    <i r="2">
      <x v="5"/>
    </i>
    <i r="1">
      <x v="62"/>
    </i>
    <i r="2">
      <x/>
    </i>
    <i r="2">
      <x v="1"/>
    </i>
    <i r="2">
      <x v="2"/>
    </i>
    <i r="2">
      <x v="3"/>
    </i>
    <i r="2">
      <x v="4"/>
    </i>
    <i r="2">
      <x v="5"/>
    </i>
    <i r="1">
      <x v="65"/>
    </i>
    <i r="2">
      <x/>
    </i>
    <i r="2">
      <x v="1"/>
    </i>
    <i r="2">
      <x v="2"/>
    </i>
    <i r="2">
      <x v="3"/>
    </i>
    <i r="2">
      <x v="4"/>
    </i>
    <i r="2">
      <x v="5"/>
    </i>
    <i r="1">
      <x v="73"/>
    </i>
    <i r="2">
      <x/>
    </i>
    <i r="2">
      <x v="1"/>
    </i>
    <i r="2">
      <x v="2"/>
    </i>
    <i r="2">
      <x v="3"/>
    </i>
    <i r="2">
      <x v="4"/>
    </i>
    <i r="2">
      <x v="5"/>
    </i>
    <i r="1">
      <x v="75"/>
    </i>
    <i r="2">
      <x/>
    </i>
    <i r="2">
      <x v="1"/>
    </i>
    <i r="2">
      <x v="2"/>
    </i>
    <i r="2">
      <x v="3"/>
    </i>
    <i r="2">
      <x v="4"/>
    </i>
    <i r="2">
      <x v="5"/>
    </i>
    <i r="1">
      <x v="76"/>
    </i>
    <i r="2">
      <x/>
    </i>
    <i r="2">
      <x v="1"/>
    </i>
    <i r="2">
      <x v="2"/>
    </i>
    <i r="2">
      <x v="3"/>
    </i>
    <i r="2">
      <x v="4"/>
    </i>
    <i r="2">
      <x v="5"/>
    </i>
    <i r="1">
      <x v="77"/>
    </i>
    <i r="2">
      <x/>
    </i>
    <i r="2">
      <x v="1"/>
    </i>
    <i r="2">
      <x v="2"/>
    </i>
    <i r="2">
      <x v="3"/>
    </i>
    <i r="2">
      <x v="4"/>
    </i>
    <i r="2">
      <x v="5"/>
    </i>
    <i r="1">
      <x v="80"/>
    </i>
    <i r="2">
      <x/>
    </i>
    <i r="2">
      <x v="1"/>
    </i>
    <i r="2">
      <x v="2"/>
    </i>
    <i r="2">
      <x v="3"/>
    </i>
    <i r="2">
      <x v="4"/>
    </i>
    <i r="2">
      <x v="5"/>
    </i>
    <i r="1">
      <x v="83"/>
    </i>
    <i r="2">
      <x/>
    </i>
    <i r="2">
      <x v="1"/>
    </i>
    <i r="2">
      <x v="2"/>
    </i>
    <i r="2">
      <x v="3"/>
    </i>
    <i r="2">
      <x v="4"/>
    </i>
    <i r="2">
      <x v="5"/>
    </i>
    <i r="1">
      <x v="84"/>
    </i>
    <i r="2">
      <x/>
    </i>
    <i r="2">
      <x v="1"/>
    </i>
    <i r="2">
      <x v="2"/>
    </i>
    <i r="2">
      <x v="3"/>
    </i>
    <i r="2">
      <x v="4"/>
    </i>
    <i r="2">
      <x v="5"/>
    </i>
    <i r="1">
      <x v="86"/>
    </i>
    <i r="2">
      <x/>
    </i>
    <i r="2">
      <x v="1"/>
    </i>
    <i r="2">
      <x v="2"/>
    </i>
    <i r="2">
      <x v="3"/>
    </i>
    <i r="2">
      <x v="4"/>
    </i>
    <i r="2">
      <x v="5"/>
    </i>
    <i r="1">
      <x v="87"/>
    </i>
    <i r="2">
      <x/>
    </i>
    <i r="2">
      <x v="1"/>
    </i>
    <i r="2">
      <x v="2"/>
    </i>
    <i r="2">
      <x v="3"/>
    </i>
    <i r="2">
      <x v="4"/>
    </i>
    <i r="2">
      <x v="5"/>
    </i>
    <i r="1">
      <x v="88"/>
    </i>
    <i r="2">
      <x/>
    </i>
    <i r="2">
      <x v="1"/>
    </i>
    <i r="2">
      <x v="2"/>
    </i>
    <i r="2">
      <x v="3"/>
    </i>
    <i r="2">
      <x v="4"/>
    </i>
    <i r="2">
      <x v="5"/>
    </i>
    <i r="1">
      <x v="94"/>
    </i>
    <i r="2">
      <x/>
    </i>
    <i r="2">
      <x v="1"/>
    </i>
    <i r="2">
      <x v="2"/>
    </i>
    <i r="2">
      <x v="3"/>
    </i>
    <i r="2">
      <x v="4"/>
    </i>
    <i r="2">
      <x v="5"/>
    </i>
    <i r="1">
      <x v="100"/>
    </i>
    <i r="2">
      <x/>
    </i>
    <i r="2">
      <x v="1"/>
    </i>
    <i r="2">
      <x v="2"/>
    </i>
    <i r="2">
      <x v="3"/>
    </i>
    <i r="2">
      <x v="4"/>
    </i>
    <i r="2">
      <x v="5"/>
    </i>
    <i>
      <x v="7"/>
    </i>
    <i r="1">
      <x v="103"/>
    </i>
    <i r="2">
      <x/>
    </i>
    <i r="2">
      <x v="1"/>
    </i>
    <i r="2">
      <x v="2"/>
    </i>
    <i r="2">
      <x v="3"/>
    </i>
    <i r="2">
      <x v="4"/>
    </i>
    <i r="2">
      <x v="5"/>
    </i>
  </rowItems>
  <colFields count="1">
    <field x="0"/>
  </colFields>
  <colItems count="3">
    <i>
      <x/>
    </i>
    <i>
      <x v="1"/>
    </i>
    <i>
      <x v="2"/>
    </i>
  </colItems>
  <dataFields count="1">
    <dataField name="Geringfügig entlohnte Beschäftigte" fld="4" baseField="0" baseItem="0"/>
  </dataFields>
  <formats count="8">
    <format dxfId="539">
      <pivotArea dataOnly="0" outline="0" fieldPosition="0">
        <references count="1">
          <reference field="0" count="1">
            <x v="2"/>
          </reference>
        </references>
      </pivotArea>
    </format>
    <format dxfId="540">
      <pivotArea dataOnly="0" fieldPosition="0">
        <references count="1">
          <reference field="1" count="1">
            <x v="5"/>
          </reference>
        </references>
      </pivotArea>
    </format>
    <format dxfId="541">
      <pivotArea type="all" dataOnly="0" outline="0" fieldPosition="0"/>
    </format>
    <format dxfId="542">
      <pivotArea outline="0" collapsedLevelsAreSubtotals="1" fieldPosition="0"/>
    </format>
    <format dxfId="543">
      <pivotArea type="origin" dataOnly="0" labelOnly="1" outline="0" fieldPosition="0"/>
    </format>
    <format dxfId="544">
      <pivotArea field="0" type="button" dataOnly="0" labelOnly="1" outline="0" axis="axisCol" fieldPosition="0"/>
    </format>
    <format dxfId="545">
      <pivotArea type="topRight" dataOnly="0" labelOnly="1" outline="0" fieldPosition="0"/>
    </format>
    <format dxfId="546">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3"/>
    <rowHierarchyUsage hierarchyUsage="4"/>
    <rowHierarchyUsage hierarchyUsage="5"/>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KL A+B1">
        <x15:activeTabTopLevelEntity name="[B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767CDDED-E551-49C0-8DEE-2D1092E1C5A1}" name="PivotTable31" cacheId="148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U102:X943"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x="1"/>
        <item x="0"/>
        <item x="3"/>
        <item x="6"/>
        <item x="7"/>
        <item x="2"/>
        <item x="4"/>
        <item x="5"/>
      </items>
    </pivotField>
    <pivotField axis="axisRow" allDrilled="1" subtotalTop="0" showAll="0" dataSourceSort="1" defaultSubtotal="0" defaultAttributeDrillState="1">
      <items count="1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s>
    </pivotField>
    <pivotField dataField="1" subtotalTop="0" showAll="0" defaultSubtotal="0"/>
  </pivotFields>
  <rowFields count="3">
    <field x="2"/>
    <field x="3"/>
    <field x="1"/>
  </rowFields>
  <rowItems count="840">
    <i>
      <x/>
    </i>
    <i r="1">
      <x v="14"/>
    </i>
    <i r="2">
      <x/>
    </i>
    <i r="2">
      <x v="1"/>
    </i>
    <i r="2">
      <x v="2"/>
    </i>
    <i r="2">
      <x v="3"/>
    </i>
    <i r="2">
      <x v="4"/>
    </i>
    <i r="2">
      <x v="5"/>
    </i>
    <i r="2">
      <x v="6"/>
    </i>
    <i r="1">
      <x v="15"/>
    </i>
    <i r="2">
      <x/>
    </i>
    <i r="2">
      <x v="1"/>
    </i>
    <i r="2">
      <x v="2"/>
    </i>
    <i r="2">
      <x v="3"/>
    </i>
    <i r="2">
      <x v="4"/>
    </i>
    <i r="2">
      <x v="5"/>
    </i>
    <i r="2">
      <x v="6"/>
    </i>
    <i r="1">
      <x v="16"/>
    </i>
    <i r="2">
      <x/>
    </i>
    <i r="2">
      <x v="1"/>
    </i>
    <i r="2">
      <x v="2"/>
    </i>
    <i r="2">
      <x v="3"/>
    </i>
    <i r="2">
      <x v="4"/>
    </i>
    <i r="2">
      <x v="5"/>
    </i>
    <i r="2">
      <x v="6"/>
    </i>
    <i r="1">
      <x v="17"/>
    </i>
    <i r="2">
      <x/>
    </i>
    <i r="2">
      <x v="1"/>
    </i>
    <i r="2">
      <x v="2"/>
    </i>
    <i r="2">
      <x v="3"/>
    </i>
    <i r="2">
      <x v="4"/>
    </i>
    <i r="2">
      <x v="5"/>
    </i>
    <i r="2">
      <x v="6"/>
    </i>
    <i r="1">
      <x v="18"/>
    </i>
    <i r="2">
      <x/>
    </i>
    <i r="2">
      <x v="1"/>
    </i>
    <i r="2">
      <x v="2"/>
    </i>
    <i r="2">
      <x v="3"/>
    </i>
    <i r="2">
      <x v="4"/>
    </i>
    <i r="2">
      <x v="5"/>
    </i>
    <i r="2">
      <x v="6"/>
    </i>
    <i r="1">
      <x v="19"/>
    </i>
    <i r="2">
      <x/>
    </i>
    <i r="2">
      <x v="1"/>
    </i>
    <i r="2">
      <x v="2"/>
    </i>
    <i r="2">
      <x v="3"/>
    </i>
    <i r="2">
      <x v="4"/>
    </i>
    <i r="2">
      <x v="5"/>
    </i>
    <i r="2">
      <x v="6"/>
    </i>
    <i r="1">
      <x v="20"/>
    </i>
    <i r="2">
      <x/>
    </i>
    <i r="2">
      <x v="1"/>
    </i>
    <i r="2">
      <x v="2"/>
    </i>
    <i r="2">
      <x v="3"/>
    </i>
    <i r="2">
      <x v="4"/>
    </i>
    <i r="2">
      <x v="5"/>
    </i>
    <i r="2">
      <x v="6"/>
    </i>
    <i r="1">
      <x v="21"/>
    </i>
    <i r="2">
      <x/>
    </i>
    <i r="2">
      <x v="1"/>
    </i>
    <i r="2">
      <x v="2"/>
    </i>
    <i r="2">
      <x v="3"/>
    </i>
    <i r="2">
      <x v="4"/>
    </i>
    <i r="2">
      <x v="5"/>
    </i>
    <i r="2">
      <x v="6"/>
    </i>
    <i r="1">
      <x v="22"/>
    </i>
    <i r="2">
      <x/>
    </i>
    <i r="2">
      <x v="1"/>
    </i>
    <i r="2">
      <x v="2"/>
    </i>
    <i r="2">
      <x v="3"/>
    </i>
    <i r="2">
      <x v="4"/>
    </i>
    <i r="2">
      <x v="5"/>
    </i>
    <i r="2">
      <x v="6"/>
    </i>
    <i r="1">
      <x v="23"/>
    </i>
    <i r="2">
      <x/>
    </i>
    <i r="2">
      <x v="1"/>
    </i>
    <i r="2">
      <x v="2"/>
    </i>
    <i r="2">
      <x v="3"/>
    </i>
    <i r="2">
      <x v="4"/>
    </i>
    <i r="2">
      <x v="5"/>
    </i>
    <i r="2">
      <x v="6"/>
    </i>
    <i>
      <x v="1"/>
    </i>
    <i r="1">
      <x/>
    </i>
    <i r="2">
      <x/>
    </i>
    <i r="2">
      <x v="1"/>
    </i>
    <i r="2">
      <x v="2"/>
    </i>
    <i r="2">
      <x v="3"/>
    </i>
    <i r="2">
      <x v="4"/>
    </i>
    <i r="2">
      <x v="5"/>
    </i>
    <i r="2">
      <x v="6"/>
    </i>
    <i r="1">
      <x v="1"/>
    </i>
    <i r="2">
      <x/>
    </i>
    <i r="2">
      <x v="1"/>
    </i>
    <i r="2">
      <x v="2"/>
    </i>
    <i r="2">
      <x v="3"/>
    </i>
    <i r="2">
      <x v="4"/>
    </i>
    <i r="2">
      <x v="5"/>
    </i>
    <i r="2">
      <x v="6"/>
    </i>
    <i r="1">
      <x v="2"/>
    </i>
    <i r="2">
      <x/>
    </i>
    <i r="2">
      <x v="1"/>
    </i>
    <i r="2">
      <x v="2"/>
    </i>
    <i r="2">
      <x v="3"/>
    </i>
    <i r="2">
      <x v="4"/>
    </i>
    <i r="2">
      <x v="5"/>
    </i>
    <i r="2">
      <x v="6"/>
    </i>
    <i r="1">
      <x v="3"/>
    </i>
    <i r="2">
      <x/>
    </i>
    <i r="2">
      <x v="1"/>
    </i>
    <i r="2">
      <x v="2"/>
    </i>
    <i r="2">
      <x v="3"/>
    </i>
    <i r="2">
      <x v="4"/>
    </i>
    <i r="2">
      <x v="5"/>
    </i>
    <i r="2">
      <x v="6"/>
    </i>
    <i r="1">
      <x v="4"/>
    </i>
    <i r="2">
      <x/>
    </i>
    <i r="2">
      <x v="1"/>
    </i>
    <i r="2">
      <x v="2"/>
    </i>
    <i r="2">
      <x v="3"/>
    </i>
    <i r="2">
      <x v="4"/>
    </i>
    <i r="2">
      <x v="5"/>
    </i>
    <i r="2">
      <x v="6"/>
    </i>
    <i r="1">
      <x v="5"/>
    </i>
    <i r="2">
      <x/>
    </i>
    <i r="2">
      <x v="1"/>
    </i>
    <i r="2">
      <x v="2"/>
    </i>
    <i r="2">
      <x v="3"/>
    </i>
    <i r="2">
      <x v="4"/>
    </i>
    <i r="2">
      <x v="5"/>
    </i>
    <i r="2">
      <x v="6"/>
    </i>
    <i r="1">
      <x v="6"/>
    </i>
    <i r="2">
      <x/>
    </i>
    <i r="2">
      <x v="1"/>
    </i>
    <i r="2">
      <x v="2"/>
    </i>
    <i r="2">
      <x v="3"/>
    </i>
    <i r="2">
      <x v="4"/>
    </i>
    <i r="2">
      <x v="5"/>
    </i>
    <i r="2">
      <x v="6"/>
    </i>
    <i r="1">
      <x v="7"/>
    </i>
    <i r="2">
      <x/>
    </i>
    <i r="2">
      <x v="1"/>
    </i>
    <i r="2">
      <x v="2"/>
    </i>
    <i r="2">
      <x v="3"/>
    </i>
    <i r="2">
      <x v="4"/>
    </i>
    <i r="2">
      <x v="5"/>
    </i>
    <i r="2">
      <x v="6"/>
    </i>
    <i r="1">
      <x v="8"/>
    </i>
    <i r="2">
      <x/>
    </i>
    <i r="2">
      <x v="1"/>
    </i>
    <i r="2">
      <x v="2"/>
    </i>
    <i r="2">
      <x v="3"/>
    </i>
    <i r="2">
      <x v="4"/>
    </i>
    <i r="2">
      <x v="5"/>
    </i>
    <i r="2">
      <x v="6"/>
    </i>
    <i r="1">
      <x v="9"/>
    </i>
    <i r="2">
      <x/>
    </i>
    <i r="2">
      <x v="1"/>
    </i>
    <i r="2">
      <x v="2"/>
    </i>
    <i r="2">
      <x v="3"/>
    </i>
    <i r="2">
      <x v="4"/>
    </i>
    <i r="2">
      <x v="5"/>
    </i>
    <i r="2">
      <x v="6"/>
    </i>
    <i r="1">
      <x v="10"/>
    </i>
    <i r="2">
      <x/>
    </i>
    <i r="2">
      <x v="1"/>
    </i>
    <i r="2">
      <x v="2"/>
    </i>
    <i r="2">
      <x v="3"/>
    </i>
    <i r="2">
      <x v="4"/>
    </i>
    <i r="2">
      <x v="5"/>
    </i>
    <i r="2">
      <x v="6"/>
    </i>
    <i r="1">
      <x v="11"/>
    </i>
    <i r="2">
      <x/>
    </i>
    <i r="2">
      <x v="1"/>
    </i>
    <i r="2">
      <x v="2"/>
    </i>
    <i r="2">
      <x v="3"/>
    </i>
    <i r="2">
      <x v="4"/>
    </i>
    <i r="2">
      <x v="5"/>
    </i>
    <i r="2">
      <x v="6"/>
    </i>
    <i r="1">
      <x v="12"/>
    </i>
    <i r="2">
      <x/>
    </i>
    <i r="2">
      <x v="1"/>
    </i>
    <i r="2">
      <x v="2"/>
    </i>
    <i r="2">
      <x v="3"/>
    </i>
    <i r="2">
      <x v="4"/>
    </i>
    <i r="2">
      <x v="5"/>
    </i>
    <i r="2">
      <x v="6"/>
    </i>
    <i r="1">
      <x v="13"/>
    </i>
    <i r="2">
      <x/>
    </i>
    <i r="2">
      <x v="1"/>
    </i>
    <i r="2">
      <x v="2"/>
    </i>
    <i r="2">
      <x v="3"/>
    </i>
    <i r="2">
      <x v="4"/>
    </i>
    <i r="2">
      <x v="5"/>
    </i>
    <i r="2">
      <x v="6"/>
    </i>
    <i>
      <x v="2"/>
    </i>
    <i r="1">
      <x v="30"/>
    </i>
    <i r="2">
      <x/>
    </i>
    <i r="2">
      <x v="1"/>
    </i>
    <i r="2">
      <x v="2"/>
    </i>
    <i r="2">
      <x v="3"/>
    </i>
    <i r="2">
      <x v="4"/>
    </i>
    <i r="2">
      <x v="5"/>
    </i>
    <i r="2">
      <x v="6"/>
    </i>
    <i r="1">
      <x v="31"/>
    </i>
    <i r="2">
      <x/>
    </i>
    <i r="2">
      <x v="1"/>
    </i>
    <i r="2">
      <x v="2"/>
    </i>
    <i r="2">
      <x v="3"/>
    </i>
    <i r="2">
      <x v="4"/>
    </i>
    <i r="2">
      <x v="5"/>
    </i>
    <i r="2">
      <x v="6"/>
    </i>
    <i r="1">
      <x v="32"/>
    </i>
    <i r="2">
      <x/>
    </i>
    <i r="2">
      <x v="1"/>
    </i>
    <i r="2">
      <x v="2"/>
    </i>
    <i r="2">
      <x v="3"/>
    </i>
    <i r="2">
      <x v="4"/>
    </i>
    <i r="2">
      <x v="5"/>
    </i>
    <i r="2">
      <x v="6"/>
    </i>
    <i r="1">
      <x v="33"/>
    </i>
    <i r="2">
      <x/>
    </i>
    <i r="2">
      <x v="1"/>
    </i>
    <i r="2">
      <x v="2"/>
    </i>
    <i r="2">
      <x v="3"/>
    </i>
    <i r="2">
      <x v="4"/>
    </i>
    <i r="2">
      <x v="5"/>
    </i>
    <i r="2">
      <x v="6"/>
    </i>
    <i r="1">
      <x v="34"/>
    </i>
    <i r="2">
      <x/>
    </i>
    <i r="2">
      <x v="1"/>
    </i>
    <i r="2">
      <x v="2"/>
    </i>
    <i r="2">
      <x v="3"/>
    </i>
    <i r="2">
      <x v="4"/>
    </i>
    <i r="2">
      <x v="5"/>
    </i>
    <i r="2">
      <x v="6"/>
    </i>
    <i r="1">
      <x v="35"/>
    </i>
    <i r="2">
      <x/>
    </i>
    <i r="2">
      <x v="1"/>
    </i>
    <i r="2">
      <x v="2"/>
    </i>
    <i r="2">
      <x v="3"/>
    </i>
    <i r="2">
      <x v="4"/>
    </i>
    <i r="2">
      <x v="5"/>
    </i>
    <i r="2">
      <x v="6"/>
    </i>
    <i r="1">
      <x v="36"/>
    </i>
    <i r="2">
      <x/>
    </i>
    <i r="2">
      <x v="1"/>
    </i>
    <i r="2">
      <x v="2"/>
    </i>
    <i r="2">
      <x v="3"/>
    </i>
    <i r="2">
      <x v="4"/>
    </i>
    <i r="2">
      <x v="5"/>
    </i>
    <i r="2">
      <x v="6"/>
    </i>
    <i r="1">
      <x v="37"/>
    </i>
    <i r="2">
      <x/>
    </i>
    <i r="2">
      <x v="1"/>
    </i>
    <i r="2">
      <x v="2"/>
    </i>
    <i r="2">
      <x v="3"/>
    </i>
    <i r="2">
      <x v="4"/>
    </i>
    <i r="2">
      <x v="5"/>
    </i>
    <i r="2">
      <x v="6"/>
    </i>
    <i r="1">
      <x v="38"/>
    </i>
    <i r="2">
      <x/>
    </i>
    <i r="2">
      <x v="1"/>
    </i>
    <i r="2">
      <x v="2"/>
    </i>
    <i r="2">
      <x v="3"/>
    </i>
    <i r="2">
      <x v="4"/>
    </i>
    <i r="2">
      <x v="5"/>
    </i>
    <i r="2">
      <x v="6"/>
    </i>
    <i r="1">
      <x v="39"/>
    </i>
    <i r="2">
      <x/>
    </i>
    <i r="2">
      <x v="1"/>
    </i>
    <i r="2">
      <x v="2"/>
    </i>
    <i r="2">
      <x v="3"/>
    </i>
    <i r="2">
      <x v="4"/>
    </i>
    <i r="2">
      <x v="5"/>
    </i>
    <i r="2">
      <x v="6"/>
    </i>
    <i r="1">
      <x v="40"/>
    </i>
    <i r="2">
      <x/>
    </i>
    <i r="2">
      <x v="1"/>
    </i>
    <i r="2">
      <x v="2"/>
    </i>
    <i r="2">
      <x v="3"/>
    </i>
    <i r="2">
      <x v="4"/>
    </i>
    <i r="2">
      <x v="5"/>
    </i>
    <i r="2">
      <x v="6"/>
    </i>
    <i r="1">
      <x v="41"/>
    </i>
    <i r="2">
      <x/>
    </i>
    <i r="2">
      <x v="1"/>
    </i>
    <i r="2">
      <x v="2"/>
    </i>
    <i r="2">
      <x v="3"/>
    </i>
    <i r="2">
      <x v="4"/>
    </i>
    <i r="2">
      <x v="5"/>
    </i>
    <i r="2">
      <x v="6"/>
    </i>
    <i r="1">
      <x v="42"/>
    </i>
    <i r="2">
      <x/>
    </i>
    <i r="2">
      <x v="1"/>
    </i>
    <i r="2">
      <x v="2"/>
    </i>
    <i r="2">
      <x v="3"/>
    </i>
    <i r="2">
      <x v="4"/>
    </i>
    <i r="2">
      <x v="5"/>
    </i>
    <i r="2">
      <x v="6"/>
    </i>
    <i r="1">
      <x v="43"/>
    </i>
    <i r="2">
      <x/>
    </i>
    <i r="2">
      <x v="1"/>
    </i>
    <i r="2">
      <x v="2"/>
    </i>
    <i r="2">
      <x v="3"/>
    </i>
    <i r="2">
      <x v="4"/>
    </i>
    <i r="2">
      <x v="5"/>
    </i>
    <i r="2">
      <x v="6"/>
    </i>
    <i r="1">
      <x v="44"/>
    </i>
    <i r="2">
      <x/>
    </i>
    <i r="2">
      <x v="1"/>
    </i>
    <i r="2">
      <x v="2"/>
    </i>
    <i r="2">
      <x v="3"/>
    </i>
    <i r="2">
      <x v="4"/>
    </i>
    <i r="2">
      <x v="5"/>
    </i>
    <i r="2">
      <x v="6"/>
    </i>
    <i r="1">
      <x v="45"/>
    </i>
    <i r="2">
      <x/>
    </i>
    <i r="2">
      <x v="1"/>
    </i>
    <i r="2">
      <x v="2"/>
    </i>
    <i r="2">
      <x v="3"/>
    </i>
    <i r="2">
      <x v="4"/>
    </i>
    <i r="2">
      <x v="5"/>
    </i>
    <i r="2">
      <x v="6"/>
    </i>
    <i r="1">
      <x v="46"/>
    </i>
    <i r="2">
      <x/>
    </i>
    <i r="2">
      <x v="1"/>
    </i>
    <i r="2">
      <x v="2"/>
    </i>
    <i r="2">
      <x v="3"/>
    </i>
    <i r="2">
      <x v="4"/>
    </i>
    <i r="2">
      <x v="5"/>
    </i>
    <i r="2">
      <x v="6"/>
    </i>
    <i r="1">
      <x v="47"/>
    </i>
    <i r="2">
      <x/>
    </i>
    <i r="2">
      <x v="1"/>
    </i>
    <i r="2">
      <x v="2"/>
    </i>
    <i r="2">
      <x v="3"/>
    </i>
    <i r="2">
      <x v="4"/>
    </i>
    <i r="2">
      <x v="5"/>
    </i>
    <i r="2">
      <x v="6"/>
    </i>
    <i r="1">
      <x v="48"/>
    </i>
    <i r="2">
      <x/>
    </i>
    <i r="2">
      <x v="1"/>
    </i>
    <i r="2">
      <x v="2"/>
    </i>
    <i r="2">
      <x v="3"/>
    </i>
    <i r="2">
      <x v="4"/>
    </i>
    <i r="2">
      <x v="5"/>
    </i>
    <i r="2">
      <x v="6"/>
    </i>
    <i r="1">
      <x v="49"/>
    </i>
    <i r="2">
      <x/>
    </i>
    <i r="2">
      <x v="1"/>
    </i>
    <i r="2">
      <x v="2"/>
    </i>
    <i r="2">
      <x v="3"/>
    </i>
    <i r="2">
      <x v="4"/>
    </i>
    <i r="2">
      <x v="5"/>
    </i>
    <i r="2">
      <x v="6"/>
    </i>
    <i r="1">
      <x v="50"/>
    </i>
    <i r="2">
      <x/>
    </i>
    <i r="2">
      <x v="1"/>
    </i>
    <i r="2">
      <x v="2"/>
    </i>
    <i r="2">
      <x v="3"/>
    </i>
    <i r="2">
      <x v="4"/>
    </i>
    <i r="2">
      <x v="5"/>
    </i>
    <i r="2">
      <x v="6"/>
    </i>
    <i r="1">
      <x v="51"/>
    </i>
    <i r="2">
      <x/>
    </i>
    <i r="2">
      <x v="1"/>
    </i>
    <i r="2">
      <x v="2"/>
    </i>
    <i r="2">
      <x v="3"/>
    </i>
    <i r="2">
      <x v="4"/>
    </i>
    <i r="2">
      <x v="5"/>
    </i>
    <i r="2">
      <x v="6"/>
    </i>
    <i r="1">
      <x v="52"/>
    </i>
    <i r="2">
      <x/>
    </i>
    <i r="2">
      <x v="1"/>
    </i>
    <i r="2">
      <x v="2"/>
    </i>
    <i r="2">
      <x v="3"/>
    </i>
    <i r="2">
      <x v="4"/>
    </i>
    <i r="2">
      <x v="5"/>
    </i>
    <i r="2">
      <x v="6"/>
    </i>
    <i r="1">
      <x v="53"/>
    </i>
    <i r="2">
      <x/>
    </i>
    <i r="2">
      <x v="1"/>
    </i>
    <i r="2">
      <x v="2"/>
    </i>
    <i r="2">
      <x v="3"/>
    </i>
    <i r="2">
      <x v="4"/>
    </i>
    <i r="2">
      <x v="5"/>
    </i>
    <i r="2">
      <x v="6"/>
    </i>
    <i r="1">
      <x v="54"/>
    </i>
    <i r="2">
      <x/>
    </i>
    <i r="2">
      <x v="1"/>
    </i>
    <i r="2">
      <x v="2"/>
    </i>
    <i r="2">
      <x v="3"/>
    </i>
    <i r="2">
      <x v="4"/>
    </i>
    <i r="2">
      <x v="5"/>
    </i>
    <i r="2">
      <x v="6"/>
    </i>
    <i r="1">
      <x v="55"/>
    </i>
    <i r="2">
      <x/>
    </i>
    <i r="2">
      <x v="1"/>
    </i>
    <i r="2">
      <x v="2"/>
    </i>
    <i r="2">
      <x v="3"/>
    </i>
    <i r="2">
      <x v="4"/>
    </i>
    <i r="2">
      <x v="5"/>
    </i>
    <i r="2">
      <x v="6"/>
    </i>
    <i r="1">
      <x v="56"/>
    </i>
    <i r="2">
      <x/>
    </i>
    <i r="2">
      <x v="1"/>
    </i>
    <i r="2">
      <x v="2"/>
    </i>
    <i r="2">
      <x v="3"/>
    </i>
    <i r="2">
      <x v="4"/>
    </i>
    <i r="2">
      <x v="5"/>
    </i>
    <i r="2">
      <x v="6"/>
    </i>
    <i r="1">
      <x v="57"/>
    </i>
    <i r="2">
      <x/>
    </i>
    <i r="2">
      <x v="1"/>
    </i>
    <i r="2">
      <x v="2"/>
    </i>
    <i r="2">
      <x v="3"/>
    </i>
    <i r="2">
      <x v="4"/>
    </i>
    <i r="2">
      <x v="5"/>
    </i>
    <i r="2">
      <x v="6"/>
    </i>
    <i>
      <x v="3"/>
    </i>
    <i r="1">
      <x v="92"/>
    </i>
    <i r="2">
      <x/>
    </i>
    <i r="2">
      <x v="1"/>
    </i>
    <i r="2">
      <x v="2"/>
    </i>
    <i r="2">
      <x v="3"/>
    </i>
    <i r="2">
      <x v="4"/>
    </i>
    <i r="2">
      <x v="5"/>
    </i>
    <i r="2">
      <x v="6"/>
    </i>
    <i r="1">
      <x v="93"/>
    </i>
    <i r="2">
      <x/>
    </i>
    <i r="2">
      <x v="1"/>
    </i>
    <i r="2">
      <x v="2"/>
    </i>
    <i r="2">
      <x v="3"/>
    </i>
    <i r="2">
      <x v="4"/>
    </i>
    <i r="2">
      <x v="5"/>
    </i>
    <i r="2">
      <x v="6"/>
    </i>
    <i r="1">
      <x v="94"/>
    </i>
    <i r="2">
      <x/>
    </i>
    <i r="2">
      <x v="1"/>
    </i>
    <i r="2">
      <x v="2"/>
    </i>
    <i r="2">
      <x v="3"/>
    </i>
    <i r="2">
      <x v="4"/>
    </i>
    <i r="2">
      <x v="5"/>
    </i>
    <i r="2">
      <x v="6"/>
    </i>
    <i r="1">
      <x v="95"/>
    </i>
    <i r="2">
      <x/>
    </i>
    <i r="2">
      <x v="1"/>
    </i>
    <i r="2">
      <x v="2"/>
    </i>
    <i r="2">
      <x v="3"/>
    </i>
    <i r="2">
      <x v="4"/>
    </i>
    <i r="2">
      <x v="5"/>
    </i>
    <i r="2">
      <x v="6"/>
    </i>
    <i r="1">
      <x v="96"/>
    </i>
    <i r="2">
      <x/>
    </i>
    <i r="2">
      <x v="1"/>
    </i>
    <i r="2">
      <x v="2"/>
    </i>
    <i r="2">
      <x v="3"/>
    </i>
    <i r="2">
      <x v="4"/>
    </i>
    <i r="2">
      <x v="5"/>
    </i>
    <i r="2">
      <x v="6"/>
    </i>
    <i>
      <x v="4"/>
    </i>
    <i r="1">
      <x v="97"/>
    </i>
    <i r="2">
      <x/>
    </i>
    <i r="2">
      <x v="1"/>
    </i>
    <i r="2">
      <x v="2"/>
    </i>
    <i r="2">
      <x v="3"/>
    </i>
    <i r="2">
      <x v="4"/>
    </i>
    <i r="2">
      <x v="5"/>
    </i>
    <i r="2">
      <x v="6"/>
    </i>
    <i r="1">
      <x v="98"/>
    </i>
    <i r="2">
      <x/>
    </i>
    <i r="2">
      <x v="1"/>
    </i>
    <i r="2">
      <x v="2"/>
    </i>
    <i r="2">
      <x v="3"/>
    </i>
    <i r="2">
      <x v="4"/>
    </i>
    <i r="2">
      <x v="5"/>
    </i>
    <i r="2">
      <x v="6"/>
    </i>
    <i r="1">
      <x v="99"/>
    </i>
    <i r="2">
      <x/>
    </i>
    <i r="2">
      <x v="1"/>
    </i>
    <i r="2">
      <x v="2"/>
    </i>
    <i r="2">
      <x v="3"/>
    </i>
    <i r="2">
      <x v="4"/>
    </i>
    <i r="2">
      <x v="5"/>
    </i>
    <i r="2">
      <x v="6"/>
    </i>
    <i r="1">
      <x v="100"/>
    </i>
    <i r="2">
      <x/>
    </i>
    <i r="2">
      <x v="1"/>
    </i>
    <i r="2">
      <x v="2"/>
    </i>
    <i r="2">
      <x v="3"/>
    </i>
    <i r="2">
      <x v="4"/>
    </i>
    <i r="2">
      <x v="5"/>
    </i>
    <i r="2">
      <x v="6"/>
    </i>
    <i r="1">
      <x v="101"/>
    </i>
    <i r="2">
      <x/>
    </i>
    <i r="2">
      <x v="1"/>
    </i>
    <i r="2">
      <x v="2"/>
    </i>
    <i r="2">
      <x v="3"/>
    </i>
    <i r="2">
      <x v="4"/>
    </i>
    <i r="2">
      <x v="5"/>
    </i>
    <i r="2">
      <x v="6"/>
    </i>
    <i r="1">
      <x v="102"/>
    </i>
    <i r="2">
      <x/>
    </i>
    <i r="2">
      <x v="1"/>
    </i>
    <i r="2">
      <x v="2"/>
    </i>
    <i r="2">
      <x v="3"/>
    </i>
    <i r="2">
      <x v="4"/>
    </i>
    <i r="2">
      <x v="5"/>
    </i>
    <i r="2">
      <x v="6"/>
    </i>
    <i r="1">
      <x v="103"/>
    </i>
    <i r="2">
      <x/>
    </i>
    <i r="2">
      <x v="1"/>
    </i>
    <i r="2">
      <x v="2"/>
    </i>
    <i r="2">
      <x v="3"/>
    </i>
    <i r="2">
      <x v="4"/>
    </i>
    <i r="2">
      <x v="5"/>
    </i>
    <i r="2">
      <x v="6"/>
    </i>
    <i>
      <x v="5"/>
    </i>
    <i r="1">
      <x v="24"/>
    </i>
    <i r="2">
      <x/>
    </i>
    <i r="2">
      <x v="1"/>
    </i>
    <i r="2">
      <x v="2"/>
    </i>
    <i r="2">
      <x v="3"/>
    </i>
    <i r="2">
      <x v="4"/>
    </i>
    <i r="2">
      <x v="5"/>
    </i>
    <i r="2">
      <x v="6"/>
    </i>
    <i r="1">
      <x v="25"/>
    </i>
    <i r="2">
      <x/>
    </i>
    <i r="2">
      <x v="1"/>
    </i>
    <i r="2">
      <x v="2"/>
    </i>
    <i r="2">
      <x v="3"/>
    </i>
    <i r="2">
      <x v="4"/>
    </i>
    <i r="2">
      <x v="5"/>
    </i>
    <i r="2">
      <x v="6"/>
    </i>
    <i r="1">
      <x v="26"/>
    </i>
    <i r="2">
      <x/>
    </i>
    <i r="2">
      <x v="1"/>
    </i>
    <i r="2">
      <x v="2"/>
    </i>
    <i r="2">
      <x v="3"/>
    </i>
    <i r="2">
      <x v="4"/>
    </i>
    <i r="2">
      <x v="5"/>
    </i>
    <i r="2">
      <x v="6"/>
    </i>
    <i r="1">
      <x v="27"/>
    </i>
    <i r="2">
      <x/>
    </i>
    <i r="2">
      <x v="1"/>
    </i>
    <i r="2">
      <x v="2"/>
    </i>
    <i r="2">
      <x v="3"/>
    </i>
    <i r="2">
      <x v="4"/>
    </i>
    <i r="2">
      <x v="5"/>
    </i>
    <i r="2">
      <x v="6"/>
    </i>
    <i r="1">
      <x v="28"/>
    </i>
    <i r="2">
      <x/>
    </i>
    <i r="2">
      <x v="1"/>
    </i>
    <i r="2">
      <x v="2"/>
    </i>
    <i r="2">
      <x v="3"/>
    </i>
    <i r="2">
      <x v="4"/>
    </i>
    <i r="2">
      <x v="5"/>
    </i>
    <i r="2">
      <x v="6"/>
    </i>
    <i r="1">
      <x v="29"/>
    </i>
    <i r="2">
      <x/>
    </i>
    <i r="2">
      <x v="1"/>
    </i>
    <i r="2">
      <x v="2"/>
    </i>
    <i r="2">
      <x v="3"/>
    </i>
    <i r="2">
      <x v="4"/>
    </i>
    <i r="2">
      <x v="5"/>
    </i>
    <i r="2">
      <x v="6"/>
    </i>
    <i>
      <x v="6"/>
    </i>
    <i r="1">
      <x v="58"/>
    </i>
    <i r="2">
      <x/>
    </i>
    <i r="2">
      <x v="1"/>
    </i>
    <i r="2">
      <x v="2"/>
    </i>
    <i r="2">
      <x v="3"/>
    </i>
    <i r="2">
      <x v="4"/>
    </i>
    <i r="2">
      <x v="5"/>
    </i>
    <i r="2">
      <x v="6"/>
    </i>
    <i r="1">
      <x v="59"/>
    </i>
    <i r="2">
      <x/>
    </i>
    <i r="2">
      <x v="1"/>
    </i>
    <i r="2">
      <x v="2"/>
    </i>
    <i r="2">
      <x v="3"/>
    </i>
    <i r="2">
      <x v="4"/>
    </i>
    <i r="2">
      <x v="5"/>
    </i>
    <i r="2">
      <x v="6"/>
    </i>
    <i r="1">
      <x v="60"/>
    </i>
    <i r="2">
      <x/>
    </i>
    <i r="2">
      <x v="1"/>
    </i>
    <i r="2">
      <x v="2"/>
    </i>
    <i r="2">
      <x v="3"/>
    </i>
    <i r="2">
      <x v="4"/>
    </i>
    <i r="2">
      <x v="5"/>
    </i>
    <i r="2">
      <x v="6"/>
    </i>
    <i r="1">
      <x v="61"/>
    </i>
    <i r="2">
      <x/>
    </i>
    <i r="2">
      <x v="1"/>
    </i>
    <i r="2">
      <x v="2"/>
    </i>
    <i r="2">
      <x v="3"/>
    </i>
    <i r="2">
      <x v="4"/>
    </i>
    <i r="2">
      <x v="5"/>
    </i>
    <i r="2">
      <x v="6"/>
    </i>
    <i r="1">
      <x v="62"/>
    </i>
    <i r="2">
      <x/>
    </i>
    <i r="2">
      <x v="1"/>
    </i>
    <i r="2">
      <x v="2"/>
    </i>
    <i r="2">
      <x v="3"/>
    </i>
    <i r="2">
      <x v="4"/>
    </i>
    <i r="2">
      <x v="5"/>
    </i>
    <i r="2">
      <x v="6"/>
    </i>
    <i r="1">
      <x v="63"/>
    </i>
    <i r="2">
      <x/>
    </i>
    <i r="2">
      <x v="1"/>
    </i>
    <i r="2">
      <x v="2"/>
    </i>
    <i r="2">
      <x v="3"/>
    </i>
    <i r="2">
      <x v="4"/>
    </i>
    <i r="2">
      <x v="5"/>
    </i>
    <i r="2">
      <x v="6"/>
    </i>
    <i r="1">
      <x v="64"/>
    </i>
    <i r="2">
      <x/>
    </i>
    <i r="2">
      <x v="1"/>
    </i>
    <i r="2">
      <x v="2"/>
    </i>
    <i r="2">
      <x v="3"/>
    </i>
    <i r="2">
      <x v="4"/>
    </i>
    <i r="2">
      <x v="5"/>
    </i>
    <i r="2">
      <x v="6"/>
    </i>
    <i r="1">
      <x v="65"/>
    </i>
    <i r="2">
      <x/>
    </i>
    <i r="2">
      <x v="1"/>
    </i>
    <i r="2">
      <x v="2"/>
    </i>
    <i r="2">
      <x v="3"/>
    </i>
    <i r="2">
      <x v="4"/>
    </i>
    <i r="2">
      <x v="5"/>
    </i>
    <i r="2">
      <x v="6"/>
    </i>
    <i r="1">
      <x v="66"/>
    </i>
    <i r="2">
      <x/>
    </i>
    <i r="2">
      <x v="1"/>
    </i>
    <i r="2">
      <x v="2"/>
    </i>
    <i r="2">
      <x v="3"/>
    </i>
    <i r="2">
      <x v="4"/>
    </i>
    <i r="2">
      <x v="5"/>
    </i>
    <i r="2">
      <x v="6"/>
    </i>
    <i r="1">
      <x v="67"/>
    </i>
    <i r="2">
      <x/>
    </i>
    <i r="2">
      <x v="1"/>
    </i>
    <i r="2">
      <x v="2"/>
    </i>
    <i r="2">
      <x v="3"/>
    </i>
    <i r="2">
      <x v="4"/>
    </i>
    <i r="2">
      <x v="5"/>
    </i>
    <i r="2">
      <x v="6"/>
    </i>
    <i r="1">
      <x v="68"/>
    </i>
    <i r="2">
      <x/>
    </i>
    <i r="2">
      <x v="1"/>
    </i>
    <i r="2">
      <x v="2"/>
    </i>
    <i r="2">
      <x v="3"/>
    </i>
    <i r="2">
      <x v="4"/>
    </i>
    <i r="2">
      <x v="5"/>
    </i>
    <i r="2">
      <x v="6"/>
    </i>
    <i r="1">
      <x v="69"/>
    </i>
    <i r="2">
      <x/>
    </i>
    <i r="2">
      <x v="1"/>
    </i>
    <i r="2">
      <x v="2"/>
    </i>
    <i r="2">
      <x v="3"/>
    </i>
    <i r="2">
      <x v="4"/>
    </i>
    <i r="2">
      <x v="5"/>
    </i>
    <i r="2">
      <x v="6"/>
    </i>
    <i r="1">
      <x v="70"/>
    </i>
    <i r="2">
      <x/>
    </i>
    <i r="2">
      <x v="1"/>
    </i>
    <i r="2">
      <x v="2"/>
    </i>
    <i r="2">
      <x v="3"/>
    </i>
    <i r="2">
      <x v="4"/>
    </i>
    <i r="2">
      <x v="5"/>
    </i>
    <i r="2">
      <x v="6"/>
    </i>
    <i r="1">
      <x v="71"/>
    </i>
    <i r="2">
      <x/>
    </i>
    <i r="2">
      <x v="1"/>
    </i>
    <i r="2">
      <x v="2"/>
    </i>
    <i r="2">
      <x v="3"/>
    </i>
    <i r="2">
      <x v="4"/>
    </i>
    <i r="2">
      <x v="5"/>
    </i>
    <i r="2">
      <x v="6"/>
    </i>
    <i r="1">
      <x v="72"/>
    </i>
    <i r="2">
      <x/>
    </i>
    <i r="2">
      <x v="1"/>
    </i>
    <i r="2">
      <x v="2"/>
    </i>
    <i r="2">
      <x v="3"/>
    </i>
    <i r="2">
      <x v="4"/>
    </i>
    <i r="2">
      <x v="5"/>
    </i>
    <i r="2">
      <x v="6"/>
    </i>
    <i r="1">
      <x v="73"/>
    </i>
    <i r="2">
      <x/>
    </i>
    <i r="2">
      <x v="1"/>
    </i>
    <i r="2">
      <x v="2"/>
    </i>
    <i r="2">
      <x v="3"/>
    </i>
    <i r="2">
      <x v="4"/>
    </i>
    <i r="2">
      <x v="5"/>
    </i>
    <i r="2">
      <x v="6"/>
    </i>
    <i r="1">
      <x v="74"/>
    </i>
    <i r="2">
      <x/>
    </i>
    <i r="2">
      <x v="1"/>
    </i>
    <i r="2">
      <x v="2"/>
    </i>
    <i r="2">
      <x v="3"/>
    </i>
    <i r="2">
      <x v="4"/>
    </i>
    <i r="2">
      <x v="5"/>
    </i>
    <i r="2">
      <x v="6"/>
    </i>
    <i r="1">
      <x v="75"/>
    </i>
    <i r="2">
      <x/>
    </i>
    <i r="2">
      <x v="1"/>
    </i>
    <i r="2">
      <x v="2"/>
    </i>
    <i r="2">
      <x v="3"/>
    </i>
    <i r="2">
      <x v="4"/>
    </i>
    <i r="2">
      <x v="5"/>
    </i>
    <i r="2">
      <x v="6"/>
    </i>
    <i r="1">
      <x v="76"/>
    </i>
    <i r="2">
      <x/>
    </i>
    <i r="2">
      <x v="1"/>
    </i>
    <i r="2">
      <x v="2"/>
    </i>
    <i r="2">
      <x v="3"/>
    </i>
    <i r="2">
      <x v="4"/>
    </i>
    <i r="2">
      <x v="5"/>
    </i>
    <i r="2">
      <x v="6"/>
    </i>
    <i r="1">
      <x v="77"/>
    </i>
    <i r="2">
      <x/>
    </i>
    <i r="2">
      <x v="1"/>
    </i>
    <i r="2">
      <x v="2"/>
    </i>
    <i r="2">
      <x v="3"/>
    </i>
    <i r="2">
      <x v="4"/>
    </i>
    <i r="2">
      <x v="5"/>
    </i>
    <i r="2">
      <x v="6"/>
    </i>
    <i r="1">
      <x v="78"/>
    </i>
    <i r="2">
      <x/>
    </i>
    <i r="2">
      <x v="1"/>
    </i>
    <i r="2">
      <x v="2"/>
    </i>
    <i r="2">
      <x v="3"/>
    </i>
    <i r="2">
      <x v="4"/>
    </i>
    <i r="2">
      <x v="5"/>
    </i>
    <i r="2">
      <x v="6"/>
    </i>
    <i r="1">
      <x v="79"/>
    </i>
    <i r="2">
      <x/>
    </i>
    <i r="2">
      <x v="1"/>
    </i>
    <i r="2">
      <x v="2"/>
    </i>
    <i r="2">
      <x v="3"/>
    </i>
    <i r="2">
      <x v="4"/>
    </i>
    <i r="2">
      <x v="5"/>
    </i>
    <i r="2">
      <x v="6"/>
    </i>
    <i r="1">
      <x v="80"/>
    </i>
    <i r="2">
      <x/>
    </i>
    <i r="2">
      <x v="1"/>
    </i>
    <i r="2">
      <x v="2"/>
    </i>
    <i r="2">
      <x v="3"/>
    </i>
    <i r="2">
      <x v="4"/>
    </i>
    <i r="2">
      <x v="5"/>
    </i>
    <i r="2">
      <x v="6"/>
    </i>
    <i r="1">
      <x v="81"/>
    </i>
    <i r="2">
      <x/>
    </i>
    <i r="2">
      <x v="1"/>
    </i>
    <i r="2">
      <x v="2"/>
    </i>
    <i r="2">
      <x v="3"/>
    </i>
    <i r="2">
      <x v="4"/>
    </i>
    <i r="2">
      <x v="5"/>
    </i>
    <i r="2">
      <x v="6"/>
    </i>
    <i r="1">
      <x v="82"/>
    </i>
    <i r="2">
      <x/>
    </i>
    <i r="2">
      <x v="1"/>
    </i>
    <i r="2">
      <x v="2"/>
    </i>
    <i r="2">
      <x v="3"/>
    </i>
    <i r="2">
      <x v="4"/>
    </i>
    <i r="2">
      <x v="5"/>
    </i>
    <i r="2">
      <x v="6"/>
    </i>
    <i r="1">
      <x v="83"/>
    </i>
    <i r="2">
      <x/>
    </i>
    <i r="2">
      <x v="1"/>
    </i>
    <i r="2">
      <x v="2"/>
    </i>
    <i r="2">
      <x v="3"/>
    </i>
    <i r="2">
      <x v="4"/>
    </i>
    <i r="2">
      <x v="5"/>
    </i>
    <i r="2">
      <x v="6"/>
    </i>
    <i r="1">
      <x v="84"/>
    </i>
    <i r="2">
      <x/>
    </i>
    <i r="2">
      <x v="1"/>
    </i>
    <i r="2">
      <x v="2"/>
    </i>
    <i r="2">
      <x v="3"/>
    </i>
    <i r="2">
      <x v="4"/>
    </i>
    <i r="2">
      <x v="5"/>
    </i>
    <i r="2">
      <x v="6"/>
    </i>
    <i r="1">
      <x v="85"/>
    </i>
    <i r="2">
      <x/>
    </i>
    <i r="2">
      <x v="1"/>
    </i>
    <i r="2">
      <x v="2"/>
    </i>
    <i r="2">
      <x v="3"/>
    </i>
    <i r="2">
      <x v="4"/>
    </i>
    <i r="2">
      <x v="5"/>
    </i>
    <i r="2">
      <x v="6"/>
    </i>
    <i r="1">
      <x v="86"/>
    </i>
    <i r="2">
      <x/>
    </i>
    <i r="2">
      <x v="1"/>
    </i>
    <i r="2">
      <x v="2"/>
    </i>
    <i r="2">
      <x v="3"/>
    </i>
    <i r="2">
      <x v="4"/>
    </i>
    <i r="2">
      <x v="5"/>
    </i>
    <i r="2">
      <x v="6"/>
    </i>
    <i r="1">
      <x v="87"/>
    </i>
    <i r="2">
      <x/>
    </i>
    <i r="2">
      <x v="1"/>
    </i>
    <i r="2">
      <x v="2"/>
    </i>
    <i r="2">
      <x v="3"/>
    </i>
    <i r="2">
      <x v="4"/>
    </i>
    <i r="2">
      <x v="5"/>
    </i>
    <i r="2">
      <x v="6"/>
    </i>
    <i r="1">
      <x v="88"/>
    </i>
    <i r="2">
      <x/>
    </i>
    <i r="2">
      <x v="1"/>
    </i>
    <i r="2">
      <x v="2"/>
    </i>
    <i r="2">
      <x v="3"/>
    </i>
    <i r="2">
      <x v="4"/>
    </i>
    <i r="2">
      <x v="5"/>
    </i>
    <i r="2">
      <x v="6"/>
    </i>
    <i r="1">
      <x v="89"/>
    </i>
    <i r="2">
      <x/>
    </i>
    <i r="2">
      <x v="1"/>
    </i>
    <i r="2">
      <x v="2"/>
    </i>
    <i r="2">
      <x v="3"/>
    </i>
    <i r="2">
      <x v="4"/>
    </i>
    <i r="2">
      <x v="5"/>
    </i>
    <i r="2">
      <x v="6"/>
    </i>
    <i r="1">
      <x v="90"/>
    </i>
    <i r="2">
      <x/>
    </i>
    <i r="2">
      <x v="1"/>
    </i>
    <i r="2">
      <x v="2"/>
    </i>
    <i r="2">
      <x v="3"/>
    </i>
    <i r="2">
      <x v="4"/>
    </i>
    <i r="2">
      <x v="5"/>
    </i>
    <i r="2">
      <x v="6"/>
    </i>
    <i>
      <x v="7"/>
    </i>
    <i r="1">
      <x v="91"/>
    </i>
    <i r="2">
      <x/>
    </i>
    <i r="2">
      <x v="1"/>
    </i>
    <i r="2">
      <x v="2"/>
    </i>
    <i r="2">
      <x v="3"/>
    </i>
    <i r="2">
      <x v="4"/>
    </i>
    <i r="2">
      <x v="5"/>
    </i>
    <i r="2">
      <x v="6"/>
    </i>
  </rowItems>
  <colFields count="1">
    <field x="0"/>
  </colFields>
  <colItems count="3">
    <i>
      <x/>
    </i>
    <i>
      <x v="1"/>
    </i>
    <i>
      <x v="2"/>
    </i>
  </colItems>
  <dataFields count="1">
    <dataField name="Summe von Geringfügig entlohnte Beschäftigte" fld="4" baseField="0" baseItem="0"/>
  </dataFields>
  <formats count="14">
    <format dxfId="525">
      <pivotArea type="all" dataOnly="0" outline="0" fieldPosition="0"/>
    </format>
    <format dxfId="526">
      <pivotArea outline="0" collapsedLevelsAreSubtotals="1" fieldPosition="0"/>
    </format>
    <format dxfId="527">
      <pivotArea type="origin" dataOnly="0" labelOnly="1" outline="0" fieldPosition="0"/>
    </format>
    <format dxfId="528">
      <pivotArea field="0" type="button" dataOnly="0" labelOnly="1" outline="0" axis="axisCol" fieldPosition="0"/>
    </format>
    <format dxfId="529">
      <pivotArea type="topRight" dataOnly="0" labelOnly="1" outline="0" fieldPosition="0"/>
    </format>
    <format dxfId="530">
      <pivotArea field="1" type="button" dataOnly="0" labelOnly="1" outline="0" axis="axisRow" fieldPosition="2"/>
    </format>
    <format dxfId="531">
      <pivotArea dataOnly="0" labelOnly="1" fieldPosition="0">
        <references count="1">
          <reference field="1" count="0"/>
        </references>
      </pivotArea>
    </format>
    <format dxfId="532">
      <pivotArea dataOnly="0" labelOnly="1" fieldPosition="0">
        <references count="1">
          <reference field="0" count="0"/>
        </references>
      </pivotArea>
    </format>
    <format dxfId="533">
      <pivotArea dataOnly="0" outline="0" fieldPosition="0">
        <references count="1">
          <reference field="0" count="1">
            <x v="2"/>
          </reference>
        </references>
      </pivotArea>
    </format>
    <format dxfId="534">
      <pivotArea collapsedLevelsAreSubtotals="1" fieldPosition="0">
        <references count="1">
          <reference field="1" count="1">
            <x v="6"/>
          </reference>
        </references>
      </pivotArea>
    </format>
    <format dxfId="535">
      <pivotArea dataOnly="0" labelOnly="1" fieldPosition="0">
        <references count="1">
          <reference field="1" count="1">
            <x v="6"/>
          </reference>
        </references>
      </pivotArea>
    </format>
    <format dxfId="536">
      <pivotArea collapsedLevelsAreSubtotals="1" fieldPosition="0">
        <references count="2">
          <reference field="1" count="1" selected="0">
            <x v="0"/>
          </reference>
          <reference field="2" count="1">
            <x v="7"/>
          </reference>
        </references>
      </pivotArea>
    </format>
    <format dxfId="537">
      <pivotArea dataOnly="0" labelOnly="1" fieldPosition="0">
        <references count="2">
          <reference field="1" count="1" selected="0">
            <x v="0"/>
          </reference>
          <reference field="2" count="1">
            <x v="7"/>
          </reference>
        </references>
      </pivotArea>
    </format>
    <format dxfId="538">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63"/>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9513B88E-26C0-4C06-8C0E-5DBF54DB3047}" name="PivotTable26" cacheId="1483"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G102:J943"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x="1"/>
        <item x="0"/>
        <item x="3"/>
        <item x="6"/>
        <item x="7"/>
        <item x="2"/>
        <item x="4"/>
        <item x="5"/>
      </items>
    </pivotField>
    <pivotField axis="axisRow" allDrilled="1" subtotalTop="0" showAll="0" dataSourceSort="1" defaultSubtotal="0" defaultAttributeDrillState="1">
      <items count="1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s>
    </pivotField>
    <pivotField dataField="1" subtotalTop="0" showAll="0" defaultSubtotal="0"/>
  </pivotFields>
  <rowFields count="3">
    <field x="2"/>
    <field x="3"/>
    <field x="1"/>
  </rowFields>
  <rowItems count="840">
    <i>
      <x/>
    </i>
    <i r="1">
      <x v="14"/>
    </i>
    <i r="2">
      <x/>
    </i>
    <i r="2">
      <x v="1"/>
    </i>
    <i r="2">
      <x v="2"/>
    </i>
    <i r="2">
      <x v="3"/>
    </i>
    <i r="2">
      <x v="4"/>
    </i>
    <i r="2">
      <x v="5"/>
    </i>
    <i r="2">
      <x v="6"/>
    </i>
    <i r="1">
      <x v="15"/>
    </i>
    <i r="2">
      <x/>
    </i>
    <i r="2">
      <x v="1"/>
    </i>
    <i r="2">
      <x v="2"/>
    </i>
    <i r="2">
      <x v="3"/>
    </i>
    <i r="2">
      <x v="4"/>
    </i>
    <i r="2">
      <x v="5"/>
    </i>
    <i r="2">
      <x v="6"/>
    </i>
    <i r="1">
      <x v="16"/>
    </i>
    <i r="2">
      <x/>
    </i>
    <i r="2">
      <x v="1"/>
    </i>
    <i r="2">
      <x v="2"/>
    </i>
    <i r="2">
      <x v="3"/>
    </i>
    <i r="2">
      <x v="4"/>
    </i>
    <i r="2">
      <x v="5"/>
    </i>
    <i r="2">
      <x v="6"/>
    </i>
    <i r="1">
      <x v="17"/>
    </i>
    <i r="2">
      <x/>
    </i>
    <i r="2">
      <x v="1"/>
    </i>
    <i r="2">
      <x v="2"/>
    </i>
    <i r="2">
      <x v="3"/>
    </i>
    <i r="2">
      <x v="4"/>
    </i>
    <i r="2">
      <x v="5"/>
    </i>
    <i r="2">
      <x v="6"/>
    </i>
    <i r="1">
      <x v="18"/>
    </i>
    <i r="2">
      <x/>
    </i>
    <i r="2">
      <x v="1"/>
    </i>
    <i r="2">
      <x v="2"/>
    </i>
    <i r="2">
      <x v="3"/>
    </i>
    <i r="2">
      <x v="4"/>
    </i>
    <i r="2">
      <x v="5"/>
    </i>
    <i r="2">
      <x v="6"/>
    </i>
    <i r="1">
      <x v="19"/>
    </i>
    <i r="2">
      <x/>
    </i>
    <i r="2">
      <x v="1"/>
    </i>
    <i r="2">
      <x v="2"/>
    </i>
    <i r="2">
      <x v="3"/>
    </i>
    <i r="2">
      <x v="4"/>
    </i>
    <i r="2">
      <x v="5"/>
    </i>
    <i r="2">
      <x v="6"/>
    </i>
    <i r="1">
      <x v="20"/>
    </i>
    <i r="2">
      <x/>
    </i>
    <i r="2">
      <x v="1"/>
    </i>
    <i r="2">
      <x v="2"/>
    </i>
    <i r="2">
      <x v="3"/>
    </i>
    <i r="2">
      <x v="4"/>
    </i>
    <i r="2">
      <x v="5"/>
    </i>
    <i r="2">
      <x v="6"/>
    </i>
    <i r="1">
      <x v="21"/>
    </i>
    <i r="2">
      <x/>
    </i>
    <i r="2">
      <x v="1"/>
    </i>
    <i r="2">
      <x v="2"/>
    </i>
    <i r="2">
      <x v="3"/>
    </i>
    <i r="2">
      <x v="4"/>
    </i>
    <i r="2">
      <x v="5"/>
    </i>
    <i r="2">
      <x v="6"/>
    </i>
    <i r="1">
      <x v="22"/>
    </i>
    <i r="2">
      <x/>
    </i>
    <i r="2">
      <x v="1"/>
    </i>
    <i r="2">
      <x v="2"/>
    </i>
    <i r="2">
      <x v="3"/>
    </i>
    <i r="2">
      <x v="4"/>
    </i>
    <i r="2">
      <x v="5"/>
    </i>
    <i r="2">
      <x v="6"/>
    </i>
    <i r="1">
      <x v="23"/>
    </i>
    <i r="2">
      <x/>
    </i>
    <i r="2">
      <x v="1"/>
    </i>
    <i r="2">
      <x v="2"/>
    </i>
    <i r="2">
      <x v="3"/>
    </i>
    <i r="2">
      <x v="4"/>
    </i>
    <i r="2">
      <x v="5"/>
    </i>
    <i r="2">
      <x v="6"/>
    </i>
    <i>
      <x v="1"/>
    </i>
    <i r="1">
      <x/>
    </i>
    <i r="2">
      <x/>
    </i>
    <i r="2">
      <x v="1"/>
    </i>
    <i r="2">
      <x v="2"/>
    </i>
    <i r="2">
      <x v="3"/>
    </i>
    <i r="2">
      <x v="4"/>
    </i>
    <i r="2">
      <x v="5"/>
    </i>
    <i r="2">
      <x v="6"/>
    </i>
    <i r="1">
      <x v="1"/>
    </i>
    <i r="2">
      <x/>
    </i>
    <i r="2">
      <x v="1"/>
    </i>
    <i r="2">
      <x v="2"/>
    </i>
    <i r="2">
      <x v="3"/>
    </i>
    <i r="2">
      <x v="4"/>
    </i>
    <i r="2">
      <x v="5"/>
    </i>
    <i r="2">
      <x v="6"/>
    </i>
    <i r="1">
      <x v="2"/>
    </i>
    <i r="2">
      <x/>
    </i>
    <i r="2">
      <x v="1"/>
    </i>
    <i r="2">
      <x v="2"/>
    </i>
    <i r="2">
      <x v="3"/>
    </i>
    <i r="2">
      <x v="4"/>
    </i>
    <i r="2">
      <x v="5"/>
    </i>
    <i r="2">
      <x v="6"/>
    </i>
    <i r="1">
      <x v="3"/>
    </i>
    <i r="2">
      <x/>
    </i>
    <i r="2">
      <x v="1"/>
    </i>
    <i r="2">
      <x v="2"/>
    </i>
    <i r="2">
      <x v="3"/>
    </i>
    <i r="2">
      <x v="4"/>
    </i>
    <i r="2">
      <x v="5"/>
    </i>
    <i r="2">
      <x v="6"/>
    </i>
    <i r="1">
      <x v="4"/>
    </i>
    <i r="2">
      <x/>
    </i>
    <i r="2">
      <x v="1"/>
    </i>
    <i r="2">
      <x v="2"/>
    </i>
    <i r="2">
      <x v="3"/>
    </i>
    <i r="2">
      <x v="4"/>
    </i>
    <i r="2">
      <x v="5"/>
    </i>
    <i r="2">
      <x v="6"/>
    </i>
    <i r="1">
      <x v="5"/>
    </i>
    <i r="2">
      <x/>
    </i>
    <i r="2">
      <x v="1"/>
    </i>
    <i r="2">
      <x v="2"/>
    </i>
    <i r="2">
      <x v="3"/>
    </i>
    <i r="2">
      <x v="4"/>
    </i>
    <i r="2">
      <x v="5"/>
    </i>
    <i r="2">
      <x v="6"/>
    </i>
    <i r="1">
      <x v="6"/>
    </i>
    <i r="2">
      <x/>
    </i>
    <i r="2">
      <x v="1"/>
    </i>
    <i r="2">
      <x v="2"/>
    </i>
    <i r="2">
      <x v="3"/>
    </i>
    <i r="2">
      <x v="4"/>
    </i>
    <i r="2">
      <x v="5"/>
    </i>
    <i r="2">
      <x v="6"/>
    </i>
    <i r="1">
      <x v="7"/>
    </i>
    <i r="2">
      <x/>
    </i>
    <i r="2">
      <x v="1"/>
    </i>
    <i r="2">
      <x v="2"/>
    </i>
    <i r="2">
      <x v="3"/>
    </i>
    <i r="2">
      <x v="4"/>
    </i>
    <i r="2">
      <x v="5"/>
    </i>
    <i r="2">
      <x v="6"/>
    </i>
    <i r="1">
      <x v="8"/>
    </i>
    <i r="2">
      <x/>
    </i>
    <i r="2">
      <x v="1"/>
    </i>
    <i r="2">
      <x v="2"/>
    </i>
    <i r="2">
      <x v="3"/>
    </i>
    <i r="2">
      <x v="4"/>
    </i>
    <i r="2">
      <x v="5"/>
    </i>
    <i r="2">
      <x v="6"/>
    </i>
    <i r="1">
      <x v="9"/>
    </i>
    <i r="2">
      <x/>
    </i>
    <i r="2">
      <x v="1"/>
    </i>
    <i r="2">
      <x v="2"/>
    </i>
    <i r="2">
      <x v="3"/>
    </i>
    <i r="2">
      <x v="4"/>
    </i>
    <i r="2">
      <x v="5"/>
    </i>
    <i r="2">
      <x v="6"/>
    </i>
    <i r="1">
      <x v="10"/>
    </i>
    <i r="2">
      <x/>
    </i>
    <i r="2">
      <x v="1"/>
    </i>
    <i r="2">
      <x v="2"/>
    </i>
    <i r="2">
      <x v="3"/>
    </i>
    <i r="2">
      <x v="4"/>
    </i>
    <i r="2">
      <x v="5"/>
    </i>
    <i r="2">
      <x v="6"/>
    </i>
    <i r="1">
      <x v="11"/>
    </i>
    <i r="2">
      <x/>
    </i>
    <i r="2">
      <x v="1"/>
    </i>
    <i r="2">
      <x v="2"/>
    </i>
    <i r="2">
      <x v="3"/>
    </i>
    <i r="2">
      <x v="4"/>
    </i>
    <i r="2">
      <x v="5"/>
    </i>
    <i r="2">
      <x v="6"/>
    </i>
    <i r="1">
      <x v="12"/>
    </i>
    <i r="2">
      <x/>
    </i>
    <i r="2">
      <x v="1"/>
    </i>
    <i r="2">
      <x v="2"/>
    </i>
    <i r="2">
      <x v="3"/>
    </i>
    <i r="2">
      <x v="4"/>
    </i>
    <i r="2">
      <x v="5"/>
    </i>
    <i r="2">
      <x v="6"/>
    </i>
    <i r="1">
      <x v="13"/>
    </i>
    <i r="2">
      <x/>
    </i>
    <i r="2">
      <x v="1"/>
    </i>
    <i r="2">
      <x v="2"/>
    </i>
    <i r="2">
      <x v="3"/>
    </i>
    <i r="2">
      <x v="4"/>
    </i>
    <i r="2">
      <x v="5"/>
    </i>
    <i r="2">
      <x v="6"/>
    </i>
    <i>
      <x v="2"/>
    </i>
    <i r="1">
      <x v="30"/>
    </i>
    <i r="2">
      <x/>
    </i>
    <i r="2">
      <x v="1"/>
    </i>
    <i r="2">
      <x v="2"/>
    </i>
    <i r="2">
      <x v="3"/>
    </i>
    <i r="2">
      <x v="4"/>
    </i>
    <i r="2">
      <x v="5"/>
    </i>
    <i r="2">
      <x v="6"/>
    </i>
    <i r="1">
      <x v="31"/>
    </i>
    <i r="2">
      <x/>
    </i>
    <i r="2">
      <x v="1"/>
    </i>
    <i r="2">
      <x v="2"/>
    </i>
    <i r="2">
      <x v="3"/>
    </i>
    <i r="2">
      <x v="4"/>
    </i>
    <i r="2">
      <x v="5"/>
    </i>
    <i r="2">
      <x v="6"/>
    </i>
    <i r="1">
      <x v="32"/>
    </i>
    <i r="2">
      <x/>
    </i>
    <i r="2">
      <x v="1"/>
    </i>
    <i r="2">
      <x v="2"/>
    </i>
    <i r="2">
      <x v="3"/>
    </i>
    <i r="2">
      <x v="4"/>
    </i>
    <i r="2">
      <x v="5"/>
    </i>
    <i r="2">
      <x v="6"/>
    </i>
    <i r="1">
      <x v="33"/>
    </i>
    <i r="2">
      <x/>
    </i>
    <i r="2">
      <x v="1"/>
    </i>
    <i r="2">
      <x v="2"/>
    </i>
    <i r="2">
      <x v="3"/>
    </i>
    <i r="2">
      <x v="4"/>
    </i>
    <i r="2">
      <x v="5"/>
    </i>
    <i r="2">
      <x v="6"/>
    </i>
    <i r="1">
      <x v="34"/>
    </i>
    <i r="2">
      <x/>
    </i>
    <i r="2">
      <x v="1"/>
    </i>
    <i r="2">
      <x v="2"/>
    </i>
    <i r="2">
      <x v="3"/>
    </i>
    <i r="2">
      <x v="4"/>
    </i>
    <i r="2">
      <x v="5"/>
    </i>
    <i r="2">
      <x v="6"/>
    </i>
    <i r="1">
      <x v="35"/>
    </i>
    <i r="2">
      <x/>
    </i>
    <i r="2">
      <x v="1"/>
    </i>
    <i r="2">
      <x v="2"/>
    </i>
    <i r="2">
      <x v="3"/>
    </i>
    <i r="2">
      <x v="4"/>
    </i>
    <i r="2">
      <x v="5"/>
    </i>
    <i r="2">
      <x v="6"/>
    </i>
    <i r="1">
      <x v="36"/>
    </i>
    <i r="2">
      <x/>
    </i>
    <i r="2">
      <x v="1"/>
    </i>
    <i r="2">
      <x v="2"/>
    </i>
    <i r="2">
      <x v="3"/>
    </i>
    <i r="2">
      <x v="4"/>
    </i>
    <i r="2">
      <x v="5"/>
    </i>
    <i r="2">
      <x v="6"/>
    </i>
    <i r="1">
      <x v="37"/>
    </i>
    <i r="2">
      <x/>
    </i>
    <i r="2">
      <x v="1"/>
    </i>
    <i r="2">
      <x v="2"/>
    </i>
    <i r="2">
      <x v="3"/>
    </i>
    <i r="2">
      <x v="4"/>
    </i>
    <i r="2">
      <x v="5"/>
    </i>
    <i r="2">
      <x v="6"/>
    </i>
    <i r="1">
      <x v="38"/>
    </i>
    <i r="2">
      <x/>
    </i>
    <i r="2">
      <x v="1"/>
    </i>
    <i r="2">
      <x v="2"/>
    </i>
    <i r="2">
      <x v="3"/>
    </i>
    <i r="2">
      <x v="4"/>
    </i>
    <i r="2">
      <x v="5"/>
    </i>
    <i r="2">
      <x v="6"/>
    </i>
    <i r="1">
      <x v="39"/>
    </i>
    <i r="2">
      <x/>
    </i>
    <i r="2">
      <x v="1"/>
    </i>
    <i r="2">
      <x v="2"/>
    </i>
    <i r="2">
      <x v="3"/>
    </i>
    <i r="2">
      <x v="4"/>
    </i>
    <i r="2">
      <x v="5"/>
    </i>
    <i r="2">
      <x v="6"/>
    </i>
    <i r="1">
      <x v="40"/>
    </i>
    <i r="2">
      <x/>
    </i>
    <i r="2">
      <x v="1"/>
    </i>
    <i r="2">
      <x v="2"/>
    </i>
    <i r="2">
      <x v="3"/>
    </i>
    <i r="2">
      <x v="4"/>
    </i>
    <i r="2">
      <x v="5"/>
    </i>
    <i r="2">
      <x v="6"/>
    </i>
    <i r="1">
      <x v="41"/>
    </i>
    <i r="2">
      <x/>
    </i>
    <i r="2">
      <x v="1"/>
    </i>
    <i r="2">
      <x v="2"/>
    </i>
    <i r="2">
      <x v="3"/>
    </i>
    <i r="2">
      <x v="4"/>
    </i>
    <i r="2">
      <x v="5"/>
    </i>
    <i r="2">
      <x v="6"/>
    </i>
    <i r="1">
      <x v="42"/>
    </i>
    <i r="2">
      <x/>
    </i>
    <i r="2">
      <x v="1"/>
    </i>
    <i r="2">
      <x v="2"/>
    </i>
    <i r="2">
      <x v="3"/>
    </i>
    <i r="2">
      <x v="4"/>
    </i>
    <i r="2">
      <x v="5"/>
    </i>
    <i r="2">
      <x v="6"/>
    </i>
    <i r="1">
      <x v="43"/>
    </i>
    <i r="2">
      <x/>
    </i>
    <i r="2">
      <x v="1"/>
    </i>
    <i r="2">
      <x v="2"/>
    </i>
    <i r="2">
      <x v="3"/>
    </i>
    <i r="2">
      <x v="4"/>
    </i>
    <i r="2">
      <x v="5"/>
    </i>
    <i r="2">
      <x v="6"/>
    </i>
    <i r="1">
      <x v="44"/>
    </i>
    <i r="2">
      <x/>
    </i>
    <i r="2">
      <x v="1"/>
    </i>
    <i r="2">
      <x v="2"/>
    </i>
    <i r="2">
      <x v="3"/>
    </i>
    <i r="2">
      <x v="4"/>
    </i>
    <i r="2">
      <x v="5"/>
    </i>
    <i r="2">
      <x v="6"/>
    </i>
    <i r="1">
      <x v="45"/>
    </i>
    <i r="2">
      <x/>
    </i>
    <i r="2">
      <x v="1"/>
    </i>
    <i r="2">
      <x v="2"/>
    </i>
    <i r="2">
      <x v="3"/>
    </i>
    <i r="2">
      <x v="4"/>
    </i>
    <i r="2">
      <x v="5"/>
    </i>
    <i r="2">
      <x v="6"/>
    </i>
    <i r="1">
      <x v="46"/>
    </i>
    <i r="2">
      <x/>
    </i>
    <i r="2">
      <x v="1"/>
    </i>
    <i r="2">
      <x v="2"/>
    </i>
    <i r="2">
      <x v="3"/>
    </i>
    <i r="2">
      <x v="4"/>
    </i>
    <i r="2">
      <x v="5"/>
    </i>
    <i r="2">
      <x v="6"/>
    </i>
    <i r="1">
      <x v="47"/>
    </i>
    <i r="2">
      <x/>
    </i>
    <i r="2">
      <x v="1"/>
    </i>
    <i r="2">
      <x v="2"/>
    </i>
    <i r="2">
      <x v="3"/>
    </i>
    <i r="2">
      <x v="4"/>
    </i>
    <i r="2">
      <x v="5"/>
    </i>
    <i r="2">
      <x v="6"/>
    </i>
    <i r="1">
      <x v="48"/>
    </i>
    <i r="2">
      <x/>
    </i>
    <i r="2">
      <x v="1"/>
    </i>
    <i r="2">
      <x v="2"/>
    </i>
    <i r="2">
      <x v="3"/>
    </i>
    <i r="2">
      <x v="4"/>
    </i>
    <i r="2">
      <x v="5"/>
    </i>
    <i r="2">
      <x v="6"/>
    </i>
    <i r="1">
      <x v="49"/>
    </i>
    <i r="2">
      <x/>
    </i>
    <i r="2">
      <x v="1"/>
    </i>
    <i r="2">
      <x v="2"/>
    </i>
    <i r="2">
      <x v="3"/>
    </i>
    <i r="2">
      <x v="4"/>
    </i>
    <i r="2">
      <x v="5"/>
    </i>
    <i r="2">
      <x v="6"/>
    </i>
    <i r="1">
      <x v="50"/>
    </i>
    <i r="2">
      <x/>
    </i>
    <i r="2">
      <x v="1"/>
    </i>
    <i r="2">
      <x v="2"/>
    </i>
    <i r="2">
      <x v="3"/>
    </i>
    <i r="2">
      <x v="4"/>
    </i>
    <i r="2">
      <x v="5"/>
    </i>
    <i r="2">
      <x v="6"/>
    </i>
    <i r="1">
      <x v="51"/>
    </i>
    <i r="2">
      <x/>
    </i>
    <i r="2">
      <x v="1"/>
    </i>
    <i r="2">
      <x v="2"/>
    </i>
    <i r="2">
      <x v="3"/>
    </i>
    <i r="2">
      <x v="4"/>
    </i>
    <i r="2">
      <x v="5"/>
    </i>
    <i r="2">
      <x v="6"/>
    </i>
    <i r="1">
      <x v="52"/>
    </i>
    <i r="2">
      <x/>
    </i>
    <i r="2">
      <x v="1"/>
    </i>
    <i r="2">
      <x v="2"/>
    </i>
    <i r="2">
      <x v="3"/>
    </i>
    <i r="2">
      <x v="4"/>
    </i>
    <i r="2">
      <x v="5"/>
    </i>
    <i r="2">
      <x v="6"/>
    </i>
    <i r="1">
      <x v="53"/>
    </i>
    <i r="2">
      <x/>
    </i>
    <i r="2">
      <x v="1"/>
    </i>
    <i r="2">
      <x v="2"/>
    </i>
    <i r="2">
      <x v="3"/>
    </i>
    <i r="2">
      <x v="4"/>
    </i>
    <i r="2">
      <x v="5"/>
    </i>
    <i r="2">
      <x v="6"/>
    </i>
    <i r="1">
      <x v="54"/>
    </i>
    <i r="2">
      <x/>
    </i>
    <i r="2">
      <x v="1"/>
    </i>
    <i r="2">
      <x v="2"/>
    </i>
    <i r="2">
      <x v="3"/>
    </i>
    <i r="2">
      <x v="4"/>
    </i>
    <i r="2">
      <x v="5"/>
    </i>
    <i r="2">
      <x v="6"/>
    </i>
    <i r="1">
      <x v="55"/>
    </i>
    <i r="2">
      <x/>
    </i>
    <i r="2">
      <x v="1"/>
    </i>
    <i r="2">
      <x v="2"/>
    </i>
    <i r="2">
      <x v="3"/>
    </i>
    <i r="2">
      <x v="4"/>
    </i>
    <i r="2">
      <x v="5"/>
    </i>
    <i r="2">
      <x v="6"/>
    </i>
    <i r="1">
      <x v="56"/>
    </i>
    <i r="2">
      <x/>
    </i>
    <i r="2">
      <x v="1"/>
    </i>
    <i r="2">
      <x v="2"/>
    </i>
    <i r="2">
      <x v="3"/>
    </i>
    <i r="2">
      <x v="4"/>
    </i>
    <i r="2">
      <x v="5"/>
    </i>
    <i r="2">
      <x v="6"/>
    </i>
    <i r="1">
      <x v="57"/>
    </i>
    <i r="2">
      <x/>
    </i>
    <i r="2">
      <x v="1"/>
    </i>
    <i r="2">
      <x v="2"/>
    </i>
    <i r="2">
      <x v="3"/>
    </i>
    <i r="2">
      <x v="4"/>
    </i>
    <i r="2">
      <x v="5"/>
    </i>
    <i r="2">
      <x v="6"/>
    </i>
    <i>
      <x v="3"/>
    </i>
    <i r="1">
      <x v="92"/>
    </i>
    <i r="2">
      <x/>
    </i>
    <i r="2">
      <x v="1"/>
    </i>
    <i r="2">
      <x v="2"/>
    </i>
    <i r="2">
      <x v="3"/>
    </i>
    <i r="2">
      <x v="4"/>
    </i>
    <i r="2">
      <x v="5"/>
    </i>
    <i r="2">
      <x v="6"/>
    </i>
    <i r="1">
      <x v="93"/>
    </i>
    <i r="2">
      <x/>
    </i>
    <i r="2">
      <x v="1"/>
    </i>
    <i r="2">
      <x v="2"/>
    </i>
    <i r="2">
      <x v="3"/>
    </i>
    <i r="2">
      <x v="4"/>
    </i>
    <i r="2">
      <x v="5"/>
    </i>
    <i r="2">
      <x v="6"/>
    </i>
    <i r="1">
      <x v="94"/>
    </i>
    <i r="2">
      <x/>
    </i>
    <i r="2">
      <x v="1"/>
    </i>
    <i r="2">
      <x v="2"/>
    </i>
    <i r="2">
      <x v="3"/>
    </i>
    <i r="2">
      <x v="4"/>
    </i>
    <i r="2">
      <x v="5"/>
    </i>
    <i r="2">
      <x v="6"/>
    </i>
    <i r="1">
      <x v="95"/>
    </i>
    <i r="2">
      <x/>
    </i>
    <i r="2">
      <x v="1"/>
    </i>
    <i r="2">
      <x v="2"/>
    </i>
    <i r="2">
      <x v="3"/>
    </i>
    <i r="2">
      <x v="4"/>
    </i>
    <i r="2">
      <x v="5"/>
    </i>
    <i r="2">
      <x v="6"/>
    </i>
    <i r="1">
      <x v="96"/>
    </i>
    <i r="2">
      <x/>
    </i>
    <i r="2">
      <x v="1"/>
    </i>
    <i r="2">
      <x v="2"/>
    </i>
    <i r="2">
      <x v="3"/>
    </i>
    <i r="2">
      <x v="4"/>
    </i>
    <i r="2">
      <x v="5"/>
    </i>
    <i r="2">
      <x v="6"/>
    </i>
    <i>
      <x v="4"/>
    </i>
    <i r="1">
      <x v="97"/>
    </i>
    <i r="2">
      <x/>
    </i>
    <i r="2">
      <x v="1"/>
    </i>
    <i r="2">
      <x v="2"/>
    </i>
    <i r="2">
      <x v="3"/>
    </i>
    <i r="2">
      <x v="4"/>
    </i>
    <i r="2">
      <x v="5"/>
    </i>
    <i r="2">
      <x v="6"/>
    </i>
    <i r="1">
      <x v="98"/>
    </i>
    <i r="2">
      <x/>
    </i>
    <i r="2">
      <x v="1"/>
    </i>
    <i r="2">
      <x v="2"/>
    </i>
    <i r="2">
      <x v="3"/>
    </i>
    <i r="2">
      <x v="4"/>
    </i>
    <i r="2">
      <x v="5"/>
    </i>
    <i r="2">
      <x v="6"/>
    </i>
    <i r="1">
      <x v="99"/>
    </i>
    <i r="2">
      <x/>
    </i>
    <i r="2">
      <x v="1"/>
    </i>
    <i r="2">
      <x v="2"/>
    </i>
    <i r="2">
      <x v="3"/>
    </i>
    <i r="2">
      <x v="4"/>
    </i>
    <i r="2">
      <x v="5"/>
    </i>
    <i r="2">
      <x v="6"/>
    </i>
    <i r="1">
      <x v="100"/>
    </i>
    <i r="2">
      <x/>
    </i>
    <i r="2">
      <x v="1"/>
    </i>
    <i r="2">
      <x v="2"/>
    </i>
    <i r="2">
      <x v="3"/>
    </i>
    <i r="2">
      <x v="4"/>
    </i>
    <i r="2">
      <x v="5"/>
    </i>
    <i r="2">
      <x v="6"/>
    </i>
    <i r="1">
      <x v="101"/>
    </i>
    <i r="2">
      <x/>
    </i>
    <i r="2">
      <x v="1"/>
    </i>
    <i r="2">
      <x v="2"/>
    </i>
    <i r="2">
      <x v="3"/>
    </i>
    <i r="2">
      <x v="4"/>
    </i>
    <i r="2">
      <x v="5"/>
    </i>
    <i r="2">
      <x v="6"/>
    </i>
    <i r="1">
      <x v="102"/>
    </i>
    <i r="2">
      <x/>
    </i>
    <i r="2">
      <x v="1"/>
    </i>
    <i r="2">
      <x v="2"/>
    </i>
    <i r="2">
      <x v="3"/>
    </i>
    <i r="2">
      <x v="4"/>
    </i>
    <i r="2">
      <x v="5"/>
    </i>
    <i r="2">
      <x v="6"/>
    </i>
    <i r="1">
      <x v="103"/>
    </i>
    <i r="2">
      <x/>
    </i>
    <i r="2">
      <x v="1"/>
    </i>
    <i r="2">
      <x v="2"/>
    </i>
    <i r="2">
      <x v="3"/>
    </i>
    <i r="2">
      <x v="4"/>
    </i>
    <i r="2">
      <x v="5"/>
    </i>
    <i r="2">
      <x v="6"/>
    </i>
    <i>
      <x v="5"/>
    </i>
    <i r="1">
      <x v="24"/>
    </i>
    <i r="2">
      <x/>
    </i>
    <i r="2">
      <x v="1"/>
    </i>
    <i r="2">
      <x v="2"/>
    </i>
    <i r="2">
      <x v="3"/>
    </i>
    <i r="2">
      <x v="4"/>
    </i>
    <i r="2">
      <x v="5"/>
    </i>
    <i r="2">
      <x v="6"/>
    </i>
    <i r="1">
      <x v="25"/>
    </i>
    <i r="2">
      <x/>
    </i>
    <i r="2">
      <x v="1"/>
    </i>
    <i r="2">
      <x v="2"/>
    </i>
    <i r="2">
      <x v="3"/>
    </i>
    <i r="2">
      <x v="4"/>
    </i>
    <i r="2">
      <x v="5"/>
    </i>
    <i r="2">
      <x v="6"/>
    </i>
    <i r="1">
      <x v="26"/>
    </i>
    <i r="2">
      <x/>
    </i>
    <i r="2">
      <x v="1"/>
    </i>
    <i r="2">
      <x v="2"/>
    </i>
    <i r="2">
      <x v="3"/>
    </i>
    <i r="2">
      <x v="4"/>
    </i>
    <i r="2">
      <x v="5"/>
    </i>
    <i r="2">
      <x v="6"/>
    </i>
    <i r="1">
      <x v="27"/>
    </i>
    <i r="2">
      <x/>
    </i>
    <i r="2">
      <x v="1"/>
    </i>
    <i r="2">
      <x v="2"/>
    </i>
    <i r="2">
      <x v="3"/>
    </i>
    <i r="2">
      <x v="4"/>
    </i>
    <i r="2">
      <x v="5"/>
    </i>
    <i r="2">
      <x v="6"/>
    </i>
    <i r="1">
      <x v="28"/>
    </i>
    <i r="2">
      <x/>
    </i>
    <i r="2">
      <x v="1"/>
    </i>
    <i r="2">
      <x v="2"/>
    </i>
    <i r="2">
      <x v="3"/>
    </i>
    <i r="2">
      <x v="4"/>
    </i>
    <i r="2">
      <x v="5"/>
    </i>
    <i r="2">
      <x v="6"/>
    </i>
    <i r="1">
      <x v="29"/>
    </i>
    <i r="2">
      <x/>
    </i>
    <i r="2">
      <x v="1"/>
    </i>
    <i r="2">
      <x v="2"/>
    </i>
    <i r="2">
      <x v="3"/>
    </i>
    <i r="2">
      <x v="4"/>
    </i>
    <i r="2">
      <x v="5"/>
    </i>
    <i r="2">
      <x v="6"/>
    </i>
    <i>
      <x v="6"/>
    </i>
    <i r="1">
      <x v="58"/>
    </i>
    <i r="2">
      <x/>
    </i>
    <i r="2">
      <x v="1"/>
    </i>
    <i r="2">
      <x v="2"/>
    </i>
    <i r="2">
      <x v="3"/>
    </i>
    <i r="2">
      <x v="4"/>
    </i>
    <i r="2">
      <x v="5"/>
    </i>
    <i r="2">
      <x v="6"/>
    </i>
    <i r="1">
      <x v="59"/>
    </i>
    <i r="2">
      <x/>
    </i>
    <i r="2">
      <x v="1"/>
    </i>
    <i r="2">
      <x v="2"/>
    </i>
    <i r="2">
      <x v="3"/>
    </i>
    <i r="2">
      <x v="4"/>
    </i>
    <i r="2">
      <x v="5"/>
    </i>
    <i r="2">
      <x v="6"/>
    </i>
    <i r="1">
      <x v="60"/>
    </i>
    <i r="2">
      <x/>
    </i>
    <i r="2">
      <x v="1"/>
    </i>
    <i r="2">
      <x v="2"/>
    </i>
    <i r="2">
      <x v="3"/>
    </i>
    <i r="2">
      <x v="4"/>
    </i>
    <i r="2">
      <x v="5"/>
    </i>
    <i r="2">
      <x v="6"/>
    </i>
    <i r="1">
      <x v="61"/>
    </i>
    <i r="2">
      <x/>
    </i>
    <i r="2">
      <x v="1"/>
    </i>
    <i r="2">
      <x v="2"/>
    </i>
    <i r="2">
      <x v="3"/>
    </i>
    <i r="2">
      <x v="4"/>
    </i>
    <i r="2">
      <x v="5"/>
    </i>
    <i r="2">
      <x v="6"/>
    </i>
    <i r="1">
      <x v="62"/>
    </i>
    <i r="2">
      <x/>
    </i>
    <i r="2">
      <x v="1"/>
    </i>
    <i r="2">
      <x v="2"/>
    </i>
    <i r="2">
      <x v="3"/>
    </i>
    <i r="2">
      <x v="4"/>
    </i>
    <i r="2">
      <x v="5"/>
    </i>
    <i r="2">
      <x v="6"/>
    </i>
    <i r="1">
      <x v="63"/>
    </i>
    <i r="2">
      <x/>
    </i>
    <i r="2">
      <x v="1"/>
    </i>
    <i r="2">
      <x v="2"/>
    </i>
    <i r="2">
      <x v="3"/>
    </i>
    <i r="2">
      <x v="4"/>
    </i>
    <i r="2">
      <x v="5"/>
    </i>
    <i r="2">
      <x v="6"/>
    </i>
    <i r="1">
      <x v="64"/>
    </i>
    <i r="2">
      <x/>
    </i>
    <i r="2">
      <x v="1"/>
    </i>
    <i r="2">
      <x v="2"/>
    </i>
    <i r="2">
      <x v="3"/>
    </i>
    <i r="2">
      <x v="4"/>
    </i>
    <i r="2">
      <x v="5"/>
    </i>
    <i r="2">
      <x v="6"/>
    </i>
    <i r="1">
      <x v="65"/>
    </i>
    <i r="2">
      <x/>
    </i>
    <i r="2">
      <x v="1"/>
    </i>
    <i r="2">
      <x v="2"/>
    </i>
    <i r="2">
      <x v="3"/>
    </i>
    <i r="2">
      <x v="4"/>
    </i>
    <i r="2">
      <x v="5"/>
    </i>
    <i r="2">
      <x v="6"/>
    </i>
    <i r="1">
      <x v="66"/>
    </i>
    <i r="2">
      <x/>
    </i>
    <i r="2">
      <x v="1"/>
    </i>
    <i r="2">
      <x v="2"/>
    </i>
    <i r="2">
      <x v="3"/>
    </i>
    <i r="2">
      <x v="4"/>
    </i>
    <i r="2">
      <x v="5"/>
    </i>
    <i r="2">
      <x v="6"/>
    </i>
    <i r="1">
      <x v="67"/>
    </i>
    <i r="2">
      <x/>
    </i>
    <i r="2">
      <x v="1"/>
    </i>
    <i r="2">
      <x v="2"/>
    </i>
    <i r="2">
      <x v="3"/>
    </i>
    <i r="2">
      <x v="4"/>
    </i>
    <i r="2">
      <x v="5"/>
    </i>
    <i r="2">
      <x v="6"/>
    </i>
    <i r="1">
      <x v="68"/>
    </i>
    <i r="2">
      <x/>
    </i>
    <i r="2">
      <x v="1"/>
    </i>
    <i r="2">
      <x v="2"/>
    </i>
    <i r="2">
      <x v="3"/>
    </i>
    <i r="2">
      <x v="4"/>
    </i>
    <i r="2">
      <x v="5"/>
    </i>
    <i r="2">
      <x v="6"/>
    </i>
    <i r="1">
      <x v="69"/>
    </i>
    <i r="2">
      <x/>
    </i>
    <i r="2">
      <x v="1"/>
    </i>
    <i r="2">
      <x v="2"/>
    </i>
    <i r="2">
      <x v="3"/>
    </i>
    <i r="2">
      <x v="4"/>
    </i>
    <i r="2">
      <x v="5"/>
    </i>
    <i r="2">
      <x v="6"/>
    </i>
    <i r="1">
      <x v="70"/>
    </i>
    <i r="2">
      <x/>
    </i>
    <i r="2">
      <x v="1"/>
    </i>
    <i r="2">
      <x v="2"/>
    </i>
    <i r="2">
      <x v="3"/>
    </i>
    <i r="2">
      <x v="4"/>
    </i>
    <i r="2">
      <x v="5"/>
    </i>
    <i r="2">
      <x v="6"/>
    </i>
    <i r="1">
      <x v="71"/>
    </i>
    <i r="2">
      <x/>
    </i>
    <i r="2">
      <x v="1"/>
    </i>
    <i r="2">
      <x v="2"/>
    </i>
    <i r="2">
      <x v="3"/>
    </i>
    <i r="2">
      <x v="4"/>
    </i>
    <i r="2">
      <x v="5"/>
    </i>
    <i r="2">
      <x v="6"/>
    </i>
    <i r="1">
      <x v="72"/>
    </i>
    <i r="2">
      <x/>
    </i>
    <i r="2">
      <x v="1"/>
    </i>
    <i r="2">
      <x v="2"/>
    </i>
    <i r="2">
      <x v="3"/>
    </i>
    <i r="2">
      <x v="4"/>
    </i>
    <i r="2">
      <x v="5"/>
    </i>
    <i r="2">
      <x v="6"/>
    </i>
    <i r="1">
      <x v="73"/>
    </i>
    <i r="2">
      <x/>
    </i>
    <i r="2">
      <x v="1"/>
    </i>
    <i r="2">
      <x v="2"/>
    </i>
    <i r="2">
      <x v="3"/>
    </i>
    <i r="2">
      <x v="4"/>
    </i>
    <i r="2">
      <x v="5"/>
    </i>
    <i r="2">
      <x v="6"/>
    </i>
    <i r="1">
      <x v="74"/>
    </i>
    <i r="2">
      <x/>
    </i>
    <i r="2">
      <x v="1"/>
    </i>
    <i r="2">
      <x v="2"/>
    </i>
    <i r="2">
      <x v="3"/>
    </i>
    <i r="2">
      <x v="4"/>
    </i>
    <i r="2">
      <x v="5"/>
    </i>
    <i r="2">
      <x v="6"/>
    </i>
    <i r="1">
      <x v="75"/>
    </i>
    <i r="2">
      <x/>
    </i>
    <i r="2">
      <x v="1"/>
    </i>
    <i r="2">
      <x v="2"/>
    </i>
    <i r="2">
      <x v="3"/>
    </i>
    <i r="2">
      <x v="4"/>
    </i>
    <i r="2">
      <x v="5"/>
    </i>
    <i r="2">
      <x v="6"/>
    </i>
    <i r="1">
      <x v="76"/>
    </i>
    <i r="2">
      <x/>
    </i>
    <i r="2">
      <x v="1"/>
    </i>
    <i r="2">
      <x v="2"/>
    </i>
    <i r="2">
      <x v="3"/>
    </i>
    <i r="2">
      <x v="4"/>
    </i>
    <i r="2">
      <x v="5"/>
    </i>
    <i r="2">
      <x v="6"/>
    </i>
    <i r="1">
      <x v="77"/>
    </i>
    <i r="2">
      <x/>
    </i>
    <i r="2">
      <x v="1"/>
    </i>
    <i r="2">
      <x v="2"/>
    </i>
    <i r="2">
      <x v="3"/>
    </i>
    <i r="2">
      <x v="4"/>
    </i>
    <i r="2">
      <x v="5"/>
    </i>
    <i r="2">
      <x v="6"/>
    </i>
    <i r="1">
      <x v="78"/>
    </i>
    <i r="2">
      <x/>
    </i>
    <i r="2">
      <x v="1"/>
    </i>
    <i r="2">
      <x v="2"/>
    </i>
    <i r="2">
      <x v="3"/>
    </i>
    <i r="2">
      <x v="4"/>
    </i>
    <i r="2">
      <x v="5"/>
    </i>
    <i r="2">
      <x v="6"/>
    </i>
    <i r="1">
      <x v="79"/>
    </i>
    <i r="2">
      <x/>
    </i>
    <i r="2">
      <x v="1"/>
    </i>
    <i r="2">
      <x v="2"/>
    </i>
    <i r="2">
      <x v="3"/>
    </i>
    <i r="2">
      <x v="4"/>
    </i>
    <i r="2">
      <x v="5"/>
    </i>
    <i r="2">
      <x v="6"/>
    </i>
    <i r="1">
      <x v="80"/>
    </i>
    <i r="2">
      <x/>
    </i>
    <i r="2">
      <x v="1"/>
    </i>
    <i r="2">
      <x v="2"/>
    </i>
    <i r="2">
      <x v="3"/>
    </i>
    <i r="2">
      <x v="4"/>
    </i>
    <i r="2">
      <x v="5"/>
    </i>
    <i r="2">
      <x v="6"/>
    </i>
    <i r="1">
      <x v="81"/>
    </i>
    <i r="2">
      <x/>
    </i>
    <i r="2">
      <x v="1"/>
    </i>
    <i r="2">
      <x v="2"/>
    </i>
    <i r="2">
      <x v="3"/>
    </i>
    <i r="2">
      <x v="4"/>
    </i>
    <i r="2">
      <x v="5"/>
    </i>
    <i r="2">
      <x v="6"/>
    </i>
    <i r="1">
      <x v="82"/>
    </i>
    <i r="2">
      <x/>
    </i>
    <i r="2">
      <x v="1"/>
    </i>
    <i r="2">
      <x v="2"/>
    </i>
    <i r="2">
      <x v="3"/>
    </i>
    <i r="2">
      <x v="4"/>
    </i>
    <i r="2">
      <x v="5"/>
    </i>
    <i r="2">
      <x v="6"/>
    </i>
    <i r="1">
      <x v="83"/>
    </i>
    <i r="2">
      <x/>
    </i>
    <i r="2">
      <x v="1"/>
    </i>
    <i r="2">
      <x v="2"/>
    </i>
    <i r="2">
      <x v="3"/>
    </i>
    <i r="2">
      <x v="4"/>
    </i>
    <i r="2">
      <x v="5"/>
    </i>
    <i r="2">
      <x v="6"/>
    </i>
    <i r="1">
      <x v="84"/>
    </i>
    <i r="2">
      <x/>
    </i>
    <i r="2">
      <x v="1"/>
    </i>
    <i r="2">
      <x v="2"/>
    </i>
    <i r="2">
      <x v="3"/>
    </i>
    <i r="2">
      <x v="4"/>
    </i>
    <i r="2">
      <x v="5"/>
    </i>
    <i r="2">
      <x v="6"/>
    </i>
    <i r="1">
      <x v="85"/>
    </i>
    <i r="2">
      <x/>
    </i>
    <i r="2">
      <x v="1"/>
    </i>
    <i r="2">
      <x v="2"/>
    </i>
    <i r="2">
      <x v="3"/>
    </i>
    <i r="2">
      <x v="4"/>
    </i>
    <i r="2">
      <x v="5"/>
    </i>
    <i r="2">
      <x v="6"/>
    </i>
    <i r="1">
      <x v="86"/>
    </i>
    <i r="2">
      <x/>
    </i>
    <i r="2">
      <x v="1"/>
    </i>
    <i r="2">
      <x v="2"/>
    </i>
    <i r="2">
      <x v="3"/>
    </i>
    <i r="2">
      <x v="4"/>
    </i>
    <i r="2">
      <x v="5"/>
    </i>
    <i r="2">
      <x v="6"/>
    </i>
    <i r="1">
      <x v="87"/>
    </i>
    <i r="2">
      <x/>
    </i>
    <i r="2">
      <x v="1"/>
    </i>
    <i r="2">
      <x v="2"/>
    </i>
    <i r="2">
      <x v="3"/>
    </i>
    <i r="2">
      <x v="4"/>
    </i>
    <i r="2">
      <x v="5"/>
    </i>
    <i r="2">
      <x v="6"/>
    </i>
    <i r="1">
      <x v="88"/>
    </i>
    <i r="2">
      <x/>
    </i>
    <i r="2">
      <x v="1"/>
    </i>
    <i r="2">
      <x v="2"/>
    </i>
    <i r="2">
      <x v="3"/>
    </i>
    <i r="2">
      <x v="4"/>
    </i>
    <i r="2">
      <x v="5"/>
    </i>
    <i r="2">
      <x v="6"/>
    </i>
    <i r="1">
      <x v="89"/>
    </i>
    <i r="2">
      <x/>
    </i>
    <i r="2">
      <x v="1"/>
    </i>
    <i r="2">
      <x v="2"/>
    </i>
    <i r="2">
      <x v="3"/>
    </i>
    <i r="2">
      <x v="4"/>
    </i>
    <i r="2">
      <x v="5"/>
    </i>
    <i r="2">
      <x v="6"/>
    </i>
    <i r="1">
      <x v="90"/>
    </i>
    <i r="2">
      <x/>
    </i>
    <i r="2">
      <x v="1"/>
    </i>
    <i r="2">
      <x v="2"/>
    </i>
    <i r="2">
      <x v="3"/>
    </i>
    <i r="2">
      <x v="4"/>
    </i>
    <i r="2">
      <x v="5"/>
    </i>
    <i r="2">
      <x v="6"/>
    </i>
    <i>
      <x v="7"/>
    </i>
    <i r="1">
      <x v="91"/>
    </i>
    <i r="2">
      <x/>
    </i>
    <i r="2">
      <x v="1"/>
    </i>
    <i r="2">
      <x v="2"/>
    </i>
    <i r="2">
      <x v="3"/>
    </i>
    <i r="2">
      <x v="4"/>
    </i>
    <i r="2">
      <x v="5"/>
    </i>
    <i r="2">
      <x v="6"/>
    </i>
  </rowItems>
  <colFields count="1">
    <field x="0"/>
  </colFields>
  <colItems count="3">
    <i>
      <x/>
    </i>
    <i>
      <x v="1"/>
    </i>
    <i>
      <x v="2"/>
    </i>
  </colItems>
  <dataFields count="1">
    <dataField name="Summe von Tätige Personen" fld="4" baseField="0" baseItem="0"/>
  </dataFields>
  <formats count="15">
    <format dxfId="510">
      <pivotArea type="all" dataOnly="0" outline="0" fieldPosition="0"/>
    </format>
    <format dxfId="511">
      <pivotArea outline="0" collapsedLevelsAreSubtotals="1" fieldPosition="0"/>
    </format>
    <format dxfId="512">
      <pivotArea type="origin" dataOnly="0" labelOnly="1" outline="0" fieldPosition="0"/>
    </format>
    <format dxfId="513">
      <pivotArea field="0" type="button" dataOnly="0" labelOnly="1" outline="0" axis="axisCol" fieldPosition="0"/>
    </format>
    <format dxfId="514">
      <pivotArea type="topRight" dataOnly="0" labelOnly="1" outline="0" fieldPosition="0"/>
    </format>
    <format dxfId="515">
      <pivotArea field="1" type="button" dataOnly="0" labelOnly="1" outline="0" axis="axisRow" fieldPosition="2"/>
    </format>
    <format dxfId="516">
      <pivotArea dataOnly="0" labelOnly="1" fieldPosition="0">
        <references count="1">
          <reference field="1" count="0"/>
        </references>
      </pivotArea>
    </format>
    <format dxfId="517">
      <pivotArea dataOnly="0" labelOnly="1" fieldPosition="0">
        <references count="1">
          <reference field="0" count="0"/>
        </references>
      </pivotArea>
    </format>
    <format dxfId="518">
      <pivotArea dataOnly="0" outline="0" fieldPosition="0">
        <references count="1">
          <reference field="0" count="1">
            <x v="2"/>
          </reference>
        </references>
      </pivotArea>
    </format>
    <format dxfId="519">
      <pivotArea collapsedLevelsAreSubtotals="1" fieldPosition="0">
        <references count="1">
          <reference field="1" count="1">
            <x v="6"/>
          </reference>
        </references>
      </pivotArea>
    </format>
    <format dxfId="520">
      <pivotArea dataOnly="0" labelOnly="1" fieldPosition="0">
        <references count="1">
          <reference field="1" count="1">
            <x v="6"/>
          </reference>
        </references>
      </pivotArea>
    </format>
    <format dxfId="521">
      <pivotArea collapsedLevelsAreSubtotals="1" fieldPosition="0">
        <references count="2">
          <reference field="1" count="1" selected="0">
            <x v="0"/>
          </reference>
          <reference field="2" count="1">
            <x v="7"/>
          </reference>
        </references>
      </pivotArea>
    </format>
    <format dxfId="522">
      <pivotArea dataOnly="0" labelOnly="1" fieldPosition="0">
        <references count="2">
          <reference field="1" count="1" selected="0">
            <x v="0"/>
          </reference>
          <reference field="2" count="1">
            <x v="7"/>
          </reference>
        </references>
      </pivotArea>
    </format>
    <format dxfId="523">
      <pivotArea field="2" type="button" dataOnly="0" labelOnly="1" outline="0" axis="axisRow" fieldPosition="0"/>
    </format>
    <format dxfId="524">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63"/>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E9213AD2-ED1C-4FD9-A8F3-03D357EDDA59}" name="PivotTable30" cacheId="148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P102:S943"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x="1"/>
        <item x="0"/>
        <item x="3"/>
        <item x="6"/>
        <item x="7"/>
        <item x="2"/>
        <item x="4"/>
        <item x="5"/>
      </items>
    </pivotField>
    <pivotField axis="axisRow" allDrilled="1" subtotalTop="0" showAll="0" dataSourceSort="1" defaultSubtotal="0" defaultAttributeDrillState="1">
      <items count="1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s>
    </pivotField>
    <pivotField dataField="1" subtotalTop="0" showAll="0" defaultSubtotal="0"/>
  </pivotFields>
  <rowFields count="3">
    <field x="2"/>
    <field x="3"/>
    <field x="1"/>
  </rowFields>
  <rowItems count="840">
    <i>
      <x/>
    </i>
    <i r="1">
      <x v="14"/>
    </i>
    <i r="2">
      <x/>
    </i>
    <i r="2">
      <x v="1"/>
    </i>
    <i r="2">
      <x v="2"/>
    </i>
    <i r="2">
      <x v="3"/>
    </i>
    <i r="2">
      <x v="4"/>
    </i>
    <i r="2">
      <x v="5"/>
    </i>
    <i r="2">
      <x v="6"/>
    </i>
    <i r="1">
      <x v="15"/>
    </i>
    <i r="2">
      <x/>
    </i>
    <i r="2">
      <x v="1"/>
    </i>
    <i r="2">
      <x v="2"/>
    </i>
    <i r="2">
      <x v="3"/>
    </i>
    <i r="2">
      <x v="4"/>
    </i>
    <i r="2">
      <x v="5"/>
    </i>
    <i r="2">
      <x v="6"/>
    </i>
    <i r="1">
      <x v="16"/>
    </i>
    <i r="2">
      <x/>
    </i>
    <i r="2">
      <x v="1"/>
    </i>
    <i r="2">
      <x v="2"/>
    </i>
    <i r="2">
      <x v="3"/>
    </i>
    <i r="2">
      <x v="4"/>
    </i>
    <i r="2">
      <x v="5"/>
    </i>
    <i r="2">
      <x v="6"/>
    </i>
    <i r="1">
      <x v="17"/>
    </i>
    <i r="2">
      <x/>
    </i>
    <i r="2">
      <x v="1"/>
    </i>
    <i r="2">
      <x v="2"/>
    </i>
    <i r="2">
      <x v="3"/>
    </i>
    <i r="2">
      <x v="4"/>
    </i>
    <i r="2">
      <x v="5"/>
    </i>
    <i r="2">
      <x v="6"/>
    </i>
    <i r="1">
      <x v="18"/>
    </i>
    <i r="2">
      <x/>
    </i>
    <i r="2">
      <x v="1"/>
    </i>
    <i r="2">
      <x v="2"/>
    </i>
    <i r="2">
      <x v="3"/>
    </i>
    <i r="2">
      <x v="4"/>
    </i>
    <i r="2">
      <x v="5"/>
    </i>
    <i r="2">
      <x v="6"/>
    </i>
    <i r="1">
      <x v="19"/>
    </i>
    <i r="2">
      <x/>
    </i>
    <i r="2">
      <x v="1"/>
    </i>
    <i r="2">
      <x v="2"/>
    </i>
    <i r="2">
      <x v="3"/>
    </i>
    <i r="2">
      <x v="4"/>
    </i>
    <i r="2">
      <x v="5"/>
    </i>
    <i r="2">
      <x v="6"/>
    </i>
    <i r="1">
      <x v="20"/>
    </i>
    <i r="2">
      <x/>
    </i>
    <i r="2">
      <x v="1"/>
    </i>
    <i r="2">
      <x v="2"/>
    </i>
    <i r="2">
      <x v="3"/>
    </i>
    <i r="2">
      <x v="4"/>
    </i>
    <i r="2">
      <x v="5"/>
    </i>
    <i r="2">
      <x v="6"/>
    </i>
    <i r="1">
      <x v="21"/>
    </i>
    <i r="2">
      <x/>
    </i>
    <i r="2">
      <x v="1"/>
    </i>
    <i r="2">
      <x v="2"/>
    </i>
    <i r="2">
      <x v="3"/>
    </i>
    <i r="2">
      <x v="4"/>
    </i>
    <i r="2">
      <x v="5"/>
    </i>
    <i r="2">
      <x v="6"/>
    </i>
    <i r="1">
      <x v="22"/>
    </i>
    <i r="2">
      <x/>
    </i>
    <i r="2">
      <x v="1"/>
    </i>
    <i r="2">
      <x v="2"/>
    </i>
    <i r="2">
      <x v="3"/>
    </i>
    <i r="2">
      <x v="4"/>
    </i>
    <i r="2">
      <x v="5"/>
    </i>
    <i r="2">
      <x v="6"/>
    </i>
    <i r="1">
      <x v="23"/>
    </i>
    <i r="2">
      <x/>
    </i>
    <i r="2">
      <x v="1"/>
    </i>
    <i r="2">
      <x v="2"/>
    </i>
    <i r="2">
      <x v="3"/>
    </i>
    <i r="2">
      <x v="4"/>
    </i>
    <i r="2">
      <x v="5"/>
    </i>
    <i r="2">
      <x v="6"/>
    </i>
    <i>
      <x v="1"/>
    </i>
    <i r="1">
      <x/>
    </i>
    <i r="2">
      <x/>
    </i>
    <i r="2">
      <x v="1"/>
    </i>
    <i r="2">
      <x v="2"/>
    </i>
    <i r="2">
      <x v="3"/>
    </i>
    <i r="2">
      <x v="4"/>
    </i>
    <i r="2">
      <x v="5"/>
    </i>
    <i r="2">
      <x v="6"/>
    </i>
    <i r="1">
      <x v="1"/>
    </i>
    <i r="2">
      <x/>
    </i>
    <i r="2">
      <x v="1"/>
    </i>
    <i r="2">
      <x v="2"/>
    </i>
    <i r="2">
      <x v="3"/>
    </i>
    <i r="2">
      <x v="4"/>
    </i>
    <i r="2">
      <x v="5"/>
    </i>
    <i r="2">
      <x v="6"/>
    </i>
    <i r="1">
      <x v="2"/>
    </i>
    <i r="2">
      <x/>
    </i>
    <i r="2">
      <x v="1"/>
    </i>
    <i r="2">
      <x v="2"/>
    </i>
    <i r="2">
      <x v="3"/>
    </i>
    <i r="2">
      <x v="4"/>
    </i>
    <i r="2">
      <x v="5"/>
    </i>
    <i r="2">
      <x v="6"/>
    </i>
    <i r="1">
      <x v="3"/>
    </i>
    <i r="2">
      <x/>
    </i>
    <i r="2">
      <x v="1"/>
    </i>
    <i r="2">
      <x v="2"/>
    </i>
    <i r="2">
      <x v="3"/>
    </i>
    <i r="2">
      <x v="4"/>
    </i>
    <i r="2">
      <x v="5"/>
    </i>
    <i r="2">
      <x v="6"/>
    </i>
    <i r="1">
      <x v="4"/>
    </i>
    <i r="2">
      <x/>
    </i>
    <i r="2">
      <x v="1"/>
    </i>
    <i r="2">
      <x v="2"/>
    </i>
    <i r="2">
      <x v="3"/>
    </i>
    <i r="2">
      <x v="4"/>
    </i>
    <i r="2">
      <x v="5"/>
    </i>
    <i r="2">
      <x v="6"/>
    </i>
    <i r="1">
      <x v="5"/>
    </i>
    <i r="2">
      <x/>
    </i>
    <i r="2">
      <x v="1"/>
    </i>
    <i r="2">
      <x v="2"/>
    </i>
    <i r="2">
      <x v="3"/>
    </i>
    <i r="2">
      <x v="4"/>
    </i>
    <i r="2">
      <x v="5"/>
    </i>
    <i r="2">
      <x v="6"/>
    </i>
    <i r="1">
      <x v="6"/>
    </i>
    <i r="2">
      <x/>
    </i>
    <i r="2">
      <x v="1"/>
    </i>
    <i r="2">
      <x v="2"/>
    </i>
    <i r="2">
      <x v="3"/>
    </i>
    <i r="2">
      <x v="4"/>
    </i>
    <i r="2">
      <x v="5"/>
    </i>
    <i r="2">
      <x v="6"/>
    </i>
    <i r="1">
      <x v="7"/>
    </i>
    <i r="2">
      <x/>
    </i>
    <i r="2">
      <x v="1"/>
    </i>
    <i r="2">
      <x v="2"/>
    </i>
    <i r="2">
      <x v="3"/>
    </i>
    <i r="2">
      <x v="4"/>
    </i>
    <i r="2">
      <x v="5"/>
    </i>
    <i r="2">
      <x v="6"/>
    </i>
    <i r="1">
      <x v="8"/>
    </i>
    <i r="2">
      <x/>
    </i>
    <i r="2">
      <x v="1"/>
    </i>
    <i r="2">
      <x v="2"/>
    </i>
    <i r="2">
      <x v="3"/>
    </i>
    <i r="2">
      <x v="4"/>
    </i>
    <i r="2">
      <x v="5"/>
    </i>
    <i r="2">
      <x v="6"/>
    </i>
    <i r="1">
      <x v="9"/>
    </i>
    <i r="2">
      <x/>
    </i>
    <i r="2">
      <x v="1"/>
    </i>
    <i r="2">
      <x v="2"/>
    </i>
    <i r="2">
      <x v="3"/>
    </i>
    <i r="2">
      <x v="4"/>
    </i>
    <i r="2">
      <x v="5"/>
    </i>
    <i r="2">
      <x v="6"/>
    </i>
    <i r="1">
      <x v="10"/>
    </i>
    <i r="2">
      <x/>
    </i>
    <i r="2">
      <x v="1"/>
    </i>
    <i r="2">
      <x v="2"/>
    </i>
    <i r="2">
      <x v="3"/>
    </i>
    <i r="2">
      <x v="4"/>
    </i>
    <i r="2">
      <x v="5"/>
    </i>
    <i r="2">
      <x v="6"/>
    </i>
    <i r="1">
      <x v="11"/>
    </i>
    <i r="2">
      <x/>
    </i>
    <i r="2">
      <x v="1"/>
    </i>
    <i r="2">
      <x v="2"/>
    </i>
    <i r="2">
      <x v="3"/>
    </i>
    <i r="2">
      <x v="4"/>
    </i>
    <i r="2">
      <x v="5"/>
    </i>
    <i r="2">
      <x v="6"/>
    </i>
    <i r="1">
      <x v="12"/>
    </i>
    <i r="2">
      <x/>
    </i>
    <i r="2">
      <x v="1"/>
    </i>
    <i r="2">
      <x v="2"/>
    </i>
    <i r="2">
      <x v="3"/>
    </i>
    <i r="2">
      <x v="4"/>
    </i>
    <i r="2">
      <x v="5"/>
    </i>
    <i r="2">
      <x v="6"/>
    </i>
    <i r="1">
      <x v="13"/>
    </i>
    <i r="2">
      <x/>
    </i>
    <i r="2">
      <x v="1"/>
    </i>
    <i r="2">
      <x v="2"/>
    </i>
    <i r="2">
      <x v="3"/>
    </i>
    <i r="2">
      <x v="4"/>
    </i>
    <i r="2">
      <x v="5"/>
    </i>
    <i r="2">
      <x v="6"/>
    </i>
    <i>
      <x v="2"/>
    </i>
    <i r="1">
      <x v="30"/>
    </i>
    <i r="2">
      <x/>
    </i>
    <i r="2">
      <x v="1"/>
    </i>
    <i r="2">
      <x v="2"/>
    </i>
    <i r="2">
      <x v="3"/>
    </i>
    <i r="2">
      <x v="4"/>
    </i>
    <i r="2">
      <x v="5"/>
    </i>
    <i r="2">
      <x v="6"/>
    </i>
    <i r="1">
      <x v="31"/>
    </i>
    <i r="2">
      <x/>
    </i>
    <i r="2">
      <x v="1"/>
    </i>
    <i r="2">
      <x v="2"/>
    </i>
    <i r="2">
      <x v="3"/>
    </i>
    <i r="2">
      <x v="4"/>
    </i>
    <i r="2">
      <x v="5"/>
    </i>
    <i r="2">
      <x v="6"/>
    </i>
    <i r="1">
      <x v="32"/>
    </i>
    <i r="2">
      <x/>
    </i>
    <i r="2">
      <x v="1"/>
    </i>
    <i r="2">
      <x v="2"/>
    </i>
    <i r="2">
      <x v="3"/>
    </i>
    <i r="2">
      <x v="4"/>
    </i>
    <i r="2">
      <x v="5"/>
    </i>
    <i r="2">
      <x v="6"/>
    </i>
    <i r="1">
      <x v="33"/>
    </i>
    <i r="2">
      <x/>
    </i>
    <i r="2">
      <x v="1"/>
    </i>
    <i r="2">
      <x v="2"/>
    </i>
    <i r="2">
      <x v="3"/>
    </i>
    <i r="2">
      <x v="4"/>
    </i>
    <i r="2">
      <x v="5"/>
    </i>
    <i r="2">
      <x v="6"/>
    </i>
    <i r="1">
      <x v="34"/>
    </i>
    <i r="2">
      <x/>
    </i>
    <i r="2">
      <x v="1"/>
    </i>
    <i r="2">
      <x v="2"/>
    </i>
    <i r="2">
      <x v="3"/>
    </i>
    <i r="2">
      <x v="4"/>
    </i>
    <i r="2">
      <x v="5"/>
    </i>
    <i r="2">
      <x v="6"/>
    </i>
    <i r="1">
      <x v="35"/>
    </i>
    <i r="2">
      <x/>
    </i>
    <i r="2">
      <x v="1"/>
    </i>
    <i r="2">
      <x v="2"/>
    </i>
    <i r="2">
      <x v="3"/>
    </i>
    <i r="2">
      <x v="4"/>
    </i>
    <i r="2">
      <x v="5"/>
    </i>
    <i r="2">
      <x v="6"/>
    </i>
    <i r="1">
      <x v="36"/>
    </i>
    <i r="2">
      <x/>
    </i>
    <i r="2">
      <x v="1"/>
    </i>
    <i r="2">
      <x v="2"/>
    </i>
    <i r="2">
      <x v="3"/>
    </i>
    <i r="2">
      <x v="4"/>
    </i>
    <i r="2">
      <x v="5"/>
    </i>
    <i r="2">
      <x v="6"/>
    </i>
    <i r="1">
      <x v="37"/>
    </i>
    <i r="2">
      <x/>
    </i>
    <i r="2">
      <x v="1"/>
    </i>
    <i r="2">
      <x v="2"/>
    </i>
    <i r="2">
      <x v="3"/>
    </i>
    <i r="2">
      <x v="4"/>
    </i>
    <i r="2">
      <x v="5"/>
    </i>
    <i r="2">
      <x v="6"/>
    </i>
    <i r="1">
      <x v="38"/>
    </i>
    <i r="2">
      <x/>
    </i>
    <i r="2">
      <x v="1"/>
    </i>
    <i r="2">
      <x v="2"/>
    </i>
    <i r="2">
      <x v="3"/>
    </i>
    <i r="2">
      <x v="4"/>
    </i>
    <i r="2">
      <x v="5"/>
    </i>
    <i r="2">
      <x v="6"/>
    </i>
    <i r="1">
      <x v="39"/>
    </i>
    <i r="2">
      <x/>
    </i>
    <i r="2">
      <x v="1"/>
    </i>
    <i r="2">
      <x v="2"/>
    </i>
    <i r="2">
      <x v="3"/>
    </i>
    <i r="2">
      <x v="4"/>
    </i>
    <i r="2">
      <x v="5"/>
    </i>
    <i r="2">
      <x v="6"/>
    </i>
    <i r="1">
      <x v="40"/>
    </i>
    <i r="2">
      <x/>
    </i>
    <i r="2">
      <x v="1"/>
    </i>
    <i r="2">
      <x v="2"/>
    </i>
    <i r="2">
      <x v="3"/>
    </i>
    <i r="2">
      <x v="4"/>
    </i>
    <i r="2">
      <x v="5"/>
    </i>
    <i r="2">
      <x v="6"/>
    </i>
    <i r="1">
      <x v="41"/>
    </i>
    <i r="2">
      <x/>
    </i>
    <i r="2">
      <x v="1"/>
    </i>
    <i r="2">
      <x v="2"/>
    </i>
    <i r="2">
      <x v="3"/>
    </i>
    <i r="2">
      <x v="4"/>
    </i>
    <i r="2">
      <x v="5"/>
    </i>
    <i r="2">
      <x v="6"/>
    </i>
    <i r="1">
      <x v="42"/>
    </i>
    <i r="2">
      <x/>
    </i>
    <i r="2">
      <x v="1"/>
    </i>
    <i r="2">
      <x v="2"/>
    </i>
    <i r="2">
      <x v="3"/>
    </i>
    <i r="2">
      <x v="4"/>
    </i>
    <i r="2">
      <x v="5"/>
    </i>
    <i r="2">
      <x v="6"/>
    </i>
    <i r="1">
      <x v="43"/>
    </i>
    <i r="2">
      <x/>
    </i>
    <i r="2">
      <x v="1"/>
    </i>
    <i r="2">
      <x v="2"/>
    </i>
    <i r="2">
      <x v="3"/>
    </i>
    <i r="2">
      <x v="4"/>
    </i>
    <i r="2">
      <x v="5"/>
    </i>
    <i r="2">
      <x v="6"/>
    </i>
    <i r="1">
      <x v="44"/>
    </i>
    <i r="2">
      <x/>
    </i>
    <i r="2">
      <x v="1"/>
    </i>
    <i r="2">
      <x v="2"/>
    </i>
    <i r="2">
      <x v="3"/>
    </i>
    <i r="2">
      <x v="4"/>
    </i>
    <i r="2">
      <x v="5"/>
    </i>
    <i r="2">
      <x v="6"/>
    </i>
    <i r="1">
      <x v="45"/>
    </i>
    <i r="2">
      <x/>
    </i>
    <i r="2">
      <x v="1"/>
    </i>
    <i r="2">
      <x v="2"/>
    </i>
    <i r="2">
      <x v="3"/>
    </i>
    <i r="2">
      <x v="4"/>
    </i>
    <i r="2">
      <x v="5"/>
    </i>
    <i r="2">
      <x v="6"/>
    </i>
    <i r="1">
      <x v="46"/>
    </i>
    <i r="2">
      <x/>
    </i>
    <i r="2">
      <x v="1"/>
    </i>
    <i r="2">
      <x v="2"/>
    </i>
    <i r="2">
      <x v="3"/>
    </i>
    <i r="2">
      <x v="4"/>
    </i>
    <i r="2">
      <x v="5"/>
    </i>
    <i r="2">
      <x v="6"/>
    </i>
    <i r="1">
      <x v="47"/>
    </i>
    <i r="2">
      <x/>
    </i>
    <i r="2">
      <x v="1"/>
    </i>
    <i r="2">
      <x v="2"/>
    </i>
    <i r="2">
      <x v="3"/>
    </i>
    <i r="2">
      <x v="4"/>
    </i>
    <i r="2">
      <x v="5"/>
    </i>
    <i r="2">
      <x v="6"/>
    </i>
    <i r="1">
      <x v="48"/>
    </i>
    <i r="2">
      <x/>
    </i>
    <i r="2">
      <x v="1"/>
    </i>
    <i r="2">
      <x v="2"/>
    </i>
    <i r="2">
      <x v="3"/>
    </i>
    <i r="2">
      <x v="4"/>
    </i>
    <i r="2">
      <x v="5"/>
    </i>
    <i r="2">
      <x v="6"/>
    </i>
    <i r="1">
      <x v="49"/>
    </i>
    <i r="2">
      <x/>
    </i>
    <i r="2">
      <x v="1"/>
    </i>
    <i r="2">
      <x v="2"/>
    </i>
    <i r="2">
      <x v="3"/>
    </i>
    <i r="2">
      <x v="4"/>
    </i>
    <i r="2">
      <x v="5"/>
    </i>
    <i r="2">
      <x v="6"/>
    </i>
    <i r="1">
      <x v="50"/>
    </i>
    <i r="2">
      <x/>
    </i>
    <i r="2">
      <x v="1"/>
    </i>
    <i r="2">
      <x v="2"/>
    </i>
    <i r="2">
      <x v="3"/>
    </i>
    <i r="2">
      <x v="4"/>
    </i>
    <i r="2">
      <x v="5"/>
    </i>
    <i r="2">
      <x v="6"/>
    </i>
    <i r="1">
      <x v="51"/>
    </i>
    <i r="2">
      <x/>
    </i>
    <i r="2">
      <x v="1"/>
    </i>
    <i r="2">
      <x v="2"/>
    </i>
    <i r="2">
      <x v="3"/>
    </i>
    <i r="2">
      <x v="4"/>
    </i>
    <i r="2">
      <x v="5"/>
    </i>
    <i r="2">
      <x v="6"/>
    </i>
    <i r="1">
      <x v="52"/>
    </i>
    <i r="2">
      <x/>
    </i>
    <i r="2">
      <x v="1"/>
    </i>
    <i r="2">
      <x v="2"/>
    </i>
    <i r="2">
      <x v="3"/>
    </i>
    <i r="2">
      <x v="4"/>
    </i>
    <i r="2">
      <x v="5"/>
    </i>
    <i r="2">
      <x v="6"/>
    </i>
    <i r="1">
      <x v="53"/>
    </i>
    <i r="2">
      <x/>
    </i>
    <i r="2">
      <x v="1"/>
    </i>
    <i r="2">
      <x v="2"/>
    </i>
    <i r="2">
      <x v="3"/>
    </i>
    <i r="2">
      <x v="4"/>
    </i>
    <i r="2">
      <x v="5"/>
    </i>
    <i r="2">
      <x v="6"/>
    </i>
    <i r="1">
      <x v="54"/>
    </i>
    <i r="2">
      <x/>
    </i>
    <i r="2">
      <x v="1"/>
    </i>
    <i r="2">
      <x v="2"/>
    </i>
    <i r="2">
      <x v="3"/>
    </i>
    <i r="2">
      <x v="4"/>
    </i>
    <i r="2">
      <x v="5"/>
    </i>
    <i r="2">
      <x v="6"/>
    </i>
    <i r="1">
      <x v="55"/>
    </i>
    <i r="2">
      <x/>
    </i>
    <i r="2">
      <x v="1"/>
    </i>
    <i r="2">
      <x v="2"/>
    </i>
    <i r="2">
      <x v="3"/>
    </i>
    <i r="2">
      <x v="4"/>
    </i>
    <i r="2">
      <x v="5"/>
    </i>
    <i r="2">
      <x v="6"/>
    </i>
    <i r="1">
      <x v="56"/>
    </i>
    <i r="2">
      <x/>
    </i>
    <i r="2">
      <x v="1"/>
    </i>
    <i r="2">
      <x v="2"/>
    </i>
    <i r="2">
      <x v="3"/>
    </i>
    <i r="2">
      <x v="4"/>
    </i>
    <i r="2">
      <x v="5"/>
    </i>
    <i r="2">
      <x v="6"/>
    </i>
    <i r="1">
      <x v="57"/>
    </i>
    <i r="2">
      <x/>
    </i>
    <i r="2">
      <x v="1"/>
    </i>
    <i r="2">
      <x v="2"/>
    </i>
    <i r="2">
      <x v="3"/>
    </i>
    <i r="2">
      <x v="4"/>
    </i>
    <i r="2">
      <x v="5"/>
    </i>
    <i r="2">
      <x v="6"/>
    </i>
    <i>
      <x v="3"/>
    </i>
    <i r="1">
      <x v="92"/>
    </i>
    <i r="2">
      <x/>
    </i>
    <i r="2">
      <x v="1"/>
    </i>
    <i r="2">
      <x v="2"/>
    </i>
    <i r="2">
      <x v="3"/>
    </i>
    <i r="2">
      <x v="4"/>
    </i>
    <i r="2">
      <x v="5"/>
    </i>
    <i r="2">
      <x v="6"/>
    </i>
    <i r="1">
      <x v="93"/>
    </i>
    <i r="2">
      <x/>
    </i>
    <i r="2">
      <x v="1"/>
    </i>
    <i r="2">
      <x v="2"/>
    </i>
    <i r="2">
      <x v="3"/>
    </i>
    <i r="2">
      <x v="4"/>
    </i>
    <i r="2">
      <x v="5"/>
    </i>
    <i r="2">
      <x v="6"/>
    </i>
    <i r="1">
      <x v="94"/>
    </i>
    <i r="2">
      <x/>
    </i>
    <i r="2">
      <x v="1"/>
    </i>
    <i r="2">
      <x v="2"/>
    </i>
    <i r="2">
      <x v="3"/>
    </i>
    <i r="2">
      <x v="4"/>
    </i>
    <i r="2">
      <x v="5"/>
    </i>
    <i r="2">
      <x v="6"/>
    </i>
    <i r="1">
      <x v="95"/>
    </i>
    <i r="2">
      <x/>
    </i>
    <i r="2">
      <x v="1"/>
    </i>
    <i r="2">
      <x v="2"/>
    </i>
    <i r="2">
      <x v="3"/>
    </i>
    <i r="2">
      <x v="4"/>
    </i>
    <i r="2">
      <x v="5"/>
    </i>
    <i r="2">
      <x v="6"/>
    </i>
    <i r="1">
      <x v="96"/>
    </i>
    <i r="2">
      <x/>
    </i>
    <i r="2">
      <x v="1"/>
    </i>
    <i r="2">
      <x v="2"/>
    </i>
    <i r="2">
      <x v="3"/>
    </i>
    <i r="2">
      <x v="4"/>
    </i>
    <i r="2">
      <x v="5"/>
    </i>
    <i r="2">
      <x v="6"/>
    </i>
    <i>
      <x v="4"/>
    </i>
    <i r="1">
      <x v="97"/>
    </i>
    <i r="2">
      <x/>
    </i>
    <i r="2">
      <x v="1"/>
    </i>
    <i r="2">
      <x v="2"/>
    </i>
    <i r="2">
      <x v="3"/>
    </i>
    <i r="2">
      <x v="4"/>
    </i>
    <i r="2">
      <x v="5"/>
    </i>
    <i r="2">
      <x v="6"/>
    </i>
    <i r="1">
      <x v="98"/>
    </i>
    <i r="2">
      <x/>
    </i>
    <i r="2">
      <x v="1"/>
    </i>
    <i r="2">
      <x v="2"/>
    </i>
    <i r="2">
      <x v="3"/>
    </i>
    <i r="2">
      <x v="4"/>
    </i>
    <i r="2">
      <x v="5"/>
    </i>
    <i r="2">
      <x v="6"/>
    </i>
    <i r="1">
      <x v="99"/>
    </i>
    <i r="2">
      <x/>
    </i>
    <i r="2">
      <x v="1"/>
    </i>
    <i r="2">
      <x v="2"/>
    </i>
    <i r="2">
      <x v="3"/>
    </i>
    <i r="2">
      <x v="4"/>
    </i>
    <i r="2">
      <x v="5"/>
    </i>
    <i r="2">
      <x v="6"/>
    </i>
    <i r="1">
      <x v="100"/>
    </i>
    <i r="2">
      <x/>
    </i>
    <i r="2">
      <x v="1"/>
    </i>
    <i r="2">
      <x v="2"/>
    </i>
    <i r="2">
      <x v="3"/>
    </i>
    <i r="2">
      <x v="4"/>
    </i>
    <i r="2">
      <x v="5"/>
    </i>
    <i r="2">
      <x v="6"/>
    </i>
    <i r="1">
      <x v="101"/>
    </i>
    <i r="2">
      <x/>
    </i>
    <i r="2">
      <x v="1"/>
    </i>
    <i r="2">
      <x v="2"/>
    </i>
    <i r="2">
      <x v="3"/>
    </i>
    <i r="2">
      <x v="4"/>
    </i>
    <i r="2">
      <x v="5"/>
    </i>
    <i r="2">
      <x v="6"/>
    </i>
    <i r="1">
      <x v="102"/>
    </i>
    <i r="2">
      <x/>
    </i>
    <i r="2">
      <x v="1"/>
    </i>
    <i r="2">
      <x v="2"/>
    </i>
    <i r="2">
      <x v="3"/>
    </i>
    <i r="2">
      <x v="4"/>
    </i>
    <i r="2">
      <x v="5"/>
    </i>
    <i r="2">
      <x v="6"/>
    </i>
    <i r="1">
      <x v="103"/>
    </i>
    <i r="2">
      <x/>
    </i>
    <i r="2">
      <x v="1"/>
    </i>
    <i r="2">
      <x v="2"/>
    </i>
    <i r="2">
      <x v="3"/>
    </i>
    <i r="2">
      <x v="4"/>
    </i>
    <i r="2">
      <x v="5"/>
    </i>
    <i r="2">
      <x v="6"/>
    </i>
    <i>
      <x v="5"/>
    </i>
    <i r="1">
      <x v="24"/>
    </i>
    <i r="2">
      <x/>
    </i>
    <i r="2">
      <x v="1"/>
    </i>
    <i r="2">
      <x v="2"/>
    </i>
    <i r="2">
      <x v="3"/>
    </i>
    <i r="2">
      <x v="4"/>
    </i>
    <i r="2">
      <x v="5"/>
    </i>
    <i r="2">
      <x v="6"/>
    </i>
    <i r="1">
      <x v="25"/>
    </i>
    <i r="2">
      <x/>
    </i>
    <i r="2">
      <x v="1"/>
    </i>
    <i r="2">
      <x v="2"/>
    </i>
    <i r="2">
      <x v="3"/>
    </i>
    <i r="2">
      <x v="4"/>
    </i>
    <i r="2">
      <x v="5"/>
    </i>
    <i r="2">
      <x v="6"/>
    </i>
    <i r="1">
      <x v="26"/>
    </i>
    <i r="2">
      <x/>
    </i>
    <i r="2">
      <x v="1"/>
    </i>
    <i r="2">
      <x v="2"/>
    </i>
    <i r="2">
      <x v="3"/>
    </i>
    <i r="2">
      <x v="4"/>
    </i>
    <i r="2">
      <x v="5"/>
    </i>
    <i r="2">
      <x v="6"/>
    </i>
    <i r="1">
      <x v="27"/>
    </i>
    <i r="2">
      <x/>
    </i>
    <i r="2">
      <x v="1"/>
    </i>
    <i r="2">
      <x v="2"/>
    </i>
    <i r="2">
      <x v="3"/>
    </i>
    <i r="2">
      <x v="4"/>
    </i>
    <i r="2">
      <x v="5"/>
    </i>
    <i r="2">
      <x v="6"/>
    </i>
    <i r="1">
      <x v="28"/>
    </i>
    <i r="2">
      <x/>
    </i>
    <i r="2">
      <x v="1"/>
    </i>
    <i r="2">
      <x v="2"/>
    </i>
    <i r="2">
      <x v="3"/>
    </i>
    <i r="2">
      <x v="4"/>
    </i>
    <i r="2">
      <x v="5"/>
    </i>
    <i r="2">
      <x v="6"/>
    </i>
    <i r="1">
      <x v="29"/>
    </i>
    <i r="2">
      <x/>
    </i>
    <i r="2">
      <x v="1"/>
    </i>
    <i r="2">
      <x v="2"/>
    </i>
    <i r="2">
      <x v="3"/>
    </i>
    <i r="2">
      <x v="4"/>
    </i>
    <i r="2">
      <x v="5"/>
    </i>
    <i r="2">
      <x v="6"/>
    </i>
    <i>
      <x v="6"/>
    </i>
    <i r="1">
      <x v="58"/>
    </i>
    <i r="2">
      <x/>
    </i>
    <i r="2">
      <x v="1"/>
    </i>
    <i r="2">
      <x v="2"/>
    </i>
    <i r="2">
      <x v="3"/>
    </i>
    <i r="2">
      <x v="4"/>
    </i>
    <i r="2">
      <x v="5"/>
    </i>
    <i r="2">
      <x v="6"/>
    </i>
    <i r="1">
      <x v="59"/>
    </i>
    <i r="2">
      <x/>
    </i>
    <i r="2">
      <x v="1"/>
    </i>
    <i r="2">
      <x v="2"/>
    </i>
    <i r="2">
      <x v="3"/>
    </i>
    <i r="2">
      <x v="4"/>
    </i>
    <i r="2">
      <x v="5"/>
    </i>
    <i r="2">
      <x v="6"/>
    </i>
    <i r="1">
      <x v="60"/>
    </i>
    <i r="2">
      <x/>
    </i>
    <i r="2">
      <x v="1"/>
    </i>
    <i r="2">
      <x v="2"/>
    </i>
    <i r="2">
      <x v="3"/>
    </i>
    <i r="2">
      <x v="4"/>
    </i>
    <i r="2">
      <x v="5"/>
    </i>
    <i r="2">
      <x v="6"/>
    </i>
    <i r="1">
      <x v="61"/>
    </i>
    <i r="2">
      <x/>
    </i>
    <i r="2">
      <x v="1"/>
    </i>
    <i r="2">
      <x v="2"/>
    </i>
    <i r="2">
      <x v="3"/>
    </i>
    <i r="2">
      <x v="4"/>
    </i>
    <i r="2">
      <x v="5"/>
    </i>
    <i r="2">
      <x v="6"/>
    </i>
    <i r="1">
      <x v="62"/>
    </i>
    <i r="2">
      <x/>
    </i>
    <i r="2">
      <x v="1"/>
    </i>
    <i r="2">
      <x v="2"/>
    </i>
    <i r="2">
      <x v="3"/>
    </i>
    <i r="2">
      <x v="4"/>
    </i>
    <i r="2">
      <x v="5"/>
    </i>
    <i r="2">
      <x v="6"/>
    </i>
    <i r="1">
      <x v="63"/>
    </i>
    <i r="2">
      <x/>
    </i>
    <i r="2">
      <x v="1"/>
    </i>
    <i r="2">
      <x v="2"/>
    </i>
    <i r="2">
      <x v="3"/>
    </i>
    <i r="2">
      <x v="4"/>
    </i>
    <i r="2">
      <x v="5"/>
    </i>
    <i r="2">
      <x v="6"/>
    </i>
    <i r="1">
      <x v="64"/>
    </i>
    <i r="2">
      <x/>
    </i>
    <i r="2">
      <x v="1"/>
    </i>
    <i r="2">
      <x v="2"/>
    </i>
    <i r="2">
      <x v="3"/>
    </i>
    <i r="2">
      <x v="4"/>
    </i>
    <i r="2">
      <x v="5"/>
    </i>
    <i r="2">
      <x v="6"/>
    </i>
    <i r="1">
      <x v="65"/>
    </i>
    <i r="2">
      <x/>
    </i>
    <i r="2">
      <x v="1"/>
    </i>
    <i r="2">
      <x v="2"/>
    </i>
    <i r="2">
      <x v="3"/>
    </i>
    <i r="2">
      <x v="4"/>
    </i>
    <i r="2">
      <x v="5"/>
    </i>
    <i r="2">
      <x v="6"/>
    </i>
    <i r="1">
      <x v="66"/>
    </i>
    <i r="2">
      <x/>
    </i>
    <i r="2">
      <x v="1"/>
    </i>
    <i r="2">
      <x v="2"/>
    </i>
    <i r="2">
      <x v="3"/>
    </i>
    <i r="2">
      <x v="4"/>
    </i>
    <i r="2">
      <x v="5"/>
    </i>
    <i r="2">
      <x v="6"/>
    </i>
    <i r="1">
      <x v="67"/>
    </i>
    <i r="2">
      <x/>
    </i>
    <i r="2">
      <x v="1"/>
    </i>
    <i r="2">
      <x v="2"/>
    </i>
    <i r="2">
      <x v="3"/>
    </i>
    <i r="2">
      <x v="4"/>
    </i>
    <i r="2">
      <x v="5"/>
    </i>
    <i r="2">
      <x v="6"/>
    </i>
    <i r="1">
      <x v="68"/>
    </i>
    <i r="2">
      <x/>
    </i>
    <i r="2">
      <x v="1"/>
    </i>
    <i r="2">
      <x v="2"/>
    </i>
    <i r="2">
      <x v="3"/>
    </i>
    <i r="2">
      <x v="4"/>
    </i>
    <i r="2">
      <x v="5"/>
    </i>
    <i r="2">
      <x v="6"/>
    </i>
    <i r="1">
      <x v="69"/>
    </i>
    <i r="2">
      <x/>
    </i>
    <i r="2">
      <x v="1"/>
    </i>
    <i r="2">
      <x v="2"/>
    </i>
    <i r="2">
      <x v="3"/>
    </i>
    <i r="2">
      <x v="4"/>
    </i>
    <i r="2">
      <x v="5"/>
    </i>
    <i r="2">
      <x v="6"/>
    </i>
    <i r="1">
      <x v="70"/>
    </i>
    <i r="2">
      <x/>
    </i>
    <i r="2">
      <x v="1"/>
    </i>
    <i r="2">
      <x v="2"/>
    </i>
    <i r="2">
      <x v="3"/>
    </i>
    <i r="2">
      <x v="4"/>
    </i>
    <i r="2">
      <x v="5"/>
    </i>
    <i r="2">
      <x v="6"/>
    </i>
    <i r="1">
      <x v="71"/>
    </i>
    <i r="2">
      <x/>
    </i>
    <i r="2">
      <x v="1"/>
    </i>
    <i r="2">
      <x v="2"/>
    </i>
    <i r="2">
      <x v="3"/>
    </i>
    <i r="2">
      <x v="4"/>
    </i>
    <i r="2">
      <x v="5"/>
    </i>
    <i r="2">
      <x v="6"/>
    </i>
    <i r="1">
      <x v="72"/>
    </i>
    <i r="2">
      <x/>
    </i>
    <i r="2">
      <x v="1"/>
    </i>
    <i r="2">
      <x v="2"/>
    </i>
    <i r="2">
      <x v="3"/>
    </i>
    <i r="2">
      <x v="4"/>
    </i>
    <i r="2">
      <x v="5"/>
    </i>
    <i r="2">
      <x v="6"/>
    </i>
    <i r="1">
      <x v="73"/>
    </i>
    <i r="2">
      <x/>
    </i>
    <i r="2">
      <x v="1"/>
    </i>
    <i r="2">
      <x v="2"/>
    </i>
    <i r="2">
      <x v="3"/>
    </i>
    <i r="2">
      <x v="4"/>
    </i>
    <i r="2">
      <x v="5"/>
    </i>
    <i r="2">
      <x v="6"/>
    </i>
    <i r="1">
      <x v="74"/>
    </i>
    <i r="2">
      <x/>
    </i>
    <i r="2">
      <x v="1"/>
    </i>
    <i r="2">
      <x v="2"/>
    </i>
    <i r="2">
      <x v="3"/>
    </i>
    <i r="2">
      <x v="4"/>
    </i>
    <i r="2">
      <x v="5"/>
    </i>
    <i r="2">
      <x v="6"/>
    </i>
    <i r="1">
      <x v="75"/>
    </i>
    <i r="2">
      <x/>
    </i>
    <i r="2">
      <x v="1"/>
    </i>
    <i r="2">
      <x v="2"/>
    </i>
    <i r="2">
      <x v="3"/>
    </i>
    <i r="2">
      <x v="4"/>
    </i>
    <i r="2">
      <x v="5"/>
    </i>
    <i r="2">
      <x v="6"/>
    </i>
    <i r="1">
      <x v="76"/>
    </i>
    <i r="2">
      <x/>
    </i>
    <i r="2">
      <x v="1"/>
    </i>
    <i r="2">
      <x v="2"/>
    </i>
    <i r="2">
      <x v="3"/>
    </i>
    <i r="2">
      <x v="4"/>
    </i>
    <i r="2">
      <x v="5"/>
    </i>
    <i r="2">
      <x v="6"/>
    </i>
    <i r="1">
      <x v="77"/>
    </i>
    <i r="2">
      <x/>
    </i>
    <i r="2">
      <x v="1"/>
    </i>
    <i r="2">
      <x v="2"/>
    </i>
    <i r="2">
      <x v="3"/>
    </i>
    <i r="2">
      <x v="4"/>
    </i>
    <i r="2">
      <x v="5"/>
    </i>
    <i r="2">
      <x v="6"/>
    </i>
    <i r="1">
      <x v="78"/>
    </i>
    <i r="2">
      <x/>
    </i>
    <i r="2">
      <x v="1"/>
    </i>
    <i r="2">
      <x v="2"/>
    </i>
    <i r="2">
      <x v="3"/>
    </i>
    <i r="2">
      <x v="4"/>
    </i>
    <i r="2">
      <x v="5"/>
    </i>
    <i r="2">
      <x v="6"/>
    </i>
    <i r="1">
      <x v="79"/>
    </i>
    <i r="2">
      <x/>
    </i>
    <i r="2">
      <x v="1"/>
    </i>
    <i r="2">
      <x v="2"/>
    </i>
    <i r="2">
      <x v="3"/>
    </i>
    <i r="2">
      <x v="4"/>
    </i>
    <i r="2">
      <x v="5"/>
    </i>
    <i r="2">
      <x v="6"/>
    </i>
    <i r="1">
      <x v="80"/>
    </i>
    <i r="2">
      <x/>
    </i>
    <i r="2">
      <x v="1"/>
    </i>
    <i r="2">
      <x v="2"/>
    </i>
    <i r="2">
      <x v="3"/>
    </i>
    <i r="2">
      <x v="4"/>
    </i>
    <i r="2">
      <x v="5"/>
    </i>
    <i r="2">
      <x v="6"/>
    </i>
    <i r="1">
      <x v="81"/>
    </i>
    <i r="2">
      <x/>
    </i>
    <i r="2">
      <x v="1"/>
    </i>
    <i r="2">
      <x v="2"/>
    </i>
    <i r="2">
      <x v="3"/>
    </i>
    <i r="2">
      <x v="4"/>
    </i>
    <i r="2">
      <x v="5"/>
    </i>
    <i r="2">
      <x v="6"/>
    </i>
    <i r="1">
      <x v="82"/>
    </i>
    <i r="2">
      <x/>
    </i>
    <i r="2">
      <x v="1"/>
    </i>
    <i r="2">
      <x v="2"/>
    </i>
    <i r="2">
      <x v="3"/>
    </i>
    <i r="2">
      <x v="4"/>
    </i>
    <i r="2">
      <x v="5"/>
    </i>
    <i r="2">
      <x v="6"/>
    </i>
    <i r="1">
      <x v="83"/>
    </i>
    <i r="2">
      <x/>
    </i>
    <i r="2">
      <x v="1"/>
    </i>
    <i r="2">
      <x v="2"/>
    </i>
    <i r="2">
      <x v="3"/>
    </i>
    <i r="2">
      <x v="4"/>
    </i>
    <i r="2">
      <x v="5"/>
    </i>
    <i r="2">
      <x v="6"/>
    </i>
    <i r="1">
      <x v="84"/>
    </i>
    <i r="2">
      <x/>
    </i>
    <i r="2">
      <x v="1"/>
    </i>
    <i r="2">
      <x v="2"/>
    </i>
    <i r="2">
      <x v="3"/>
    </i>
    <i r="2">
      <x v="4"/>
    </i>
    <i r="2">
      <x v="5"/>
    </i>
    <i r="2">
      <x v="6"/>
    </i>
    <i r="1">
      <x v="85"/>
    </i>
    <i r="2">
      <x/>
    </i>
    <i r="2">
      <x v="1"/>
    </i>
    <i r="2">
      <x v="2"/>
    </i>
    <i r="2">
      <x v="3"/>
    </i>
    <i r="2">
      <x v="4"/>
    </i>
    <i r="2">
      <x v="5"/>
    </i>
    <i r="2">
      <x v="6"/>
    </i>
    <i r="1">
      <x v="86"/>
    </i>
    <i r="2">
      <x/>
    </i>
    <i r="2">
      <x v="1"/>
    </i>
    <i r="2">
      <x v="2"/>
    </i>
    <i r="2">
      <x v="3"/>
    </i>
    <i r="2">
      <x v="4"/>
    </i>
    <i r="2">
      <x v="5"/>
    </i>
    <i r="2">
      <x v="6"/>
    </i>
    <i r="1">
      <x v="87"/>
    </i>
    <i r="2">
      <x/>
    </i>
    <i r="2">
      <x v="1"/>
    </i>
    <i r="2">
      <x v="2"/>
    </i>
    <i r="2">
      <x v="3"/>
    </i>
    <i r="2">
      <x v="4"/>
    </i>
    <i r="2">
      <x v="5"/>
    </i>
    <i r="2">
      <x v="6"/>
    </i>
    <i r="1">
      <x v="88"/>
    </i>
    <i r="2">
      <x/>
    </i>
    <i r="2">
      <x v="1"/>
    </i>
    <i r="2">
      <x v="2"/>
    </i>
    <i r="2">
      <x v="3"/>
    </i>
    <i r="2">
      <x v="4"/>
    </i>
    <i r="2">
      <x v="5"/>
    </i>
    <i r="2">
      <x v="6"/>
    </i>
    <i r="1">
      <x v="89"/>
    </i>
    <i r="2">
      <x/>
    </i>
    <i r="2">
      <x v="1"/>
    </i>
    <i r="2">
      <x v="2"/>
    </i>
    <i r="2">
      <x v="3"/>
    </i>
    <i r="2">
      <x v="4"/>
    </i>
    <i r="2">
      <x v="5"/>
    </i>
    <i r="2">
      <x v="6"/>
    </i>
    <i r="1">
      <x v="90"/>
    </i>
    <i r="2">
      <x/>
    </i>
    <i r="2">
      <x v="1"/>
    </i>
    <i r="2">
      <x v="2"/>
    </i>
    <i r="2">
      <x v="3"/>
    </i>
    <i r="2">
      <x v="4"/>
    </i>
    <i r="2">
      <x v="5"/>
    </i>
    <i r="2">
      <x v="6"/>
    </i>
    <i>
      <x v="7"/>
    </i>
    <i r="1">
      <x v="91"/>
    </i>
    <i r="2">
      <x/>
    </i>
    <i r="2">
      <x v="1"/>
    </i>
    <i r="2">
      <x v="2"/>
    </i>
    <i r="2">
      <x v="3"/>
    </i>
    <i r="2">
      <x v="4"/>
    </i>
    <i r="2">
      <x v="5"/>
    </i>
    <i r="2">
      <x v="6"/>
    </i>
  </rowItems>
  <colFields count="1">
    <field x="0"/>
  </colFields>
  <colItems count="3">
    <i>
      <x/>
    </i>
    <i>
      <x v="1"/>
    </i>
    <i>
      <x v="2"/>
    </i>
  </colItems>
  <dataFields count="1">
    <dataField name="Summe von Sozialversicherungspflichtig Beschäftigte" fld="4" baseField="0" baseItem="0"/>
  </dataFields>
  <formats count="14">
    <format dxfId="496">
      <pivotArea type="all" dataOnly="0" outline="0" fieldPosition="0"/>
    </format>
    <format dxfId="497">
      <pivotArea outline="0" collapsedLevelsAreSubtotals="1" fieldPosition="0"/>
    </format>
    <format dxfId="498">
      <pivotArea type="origin" dataOnly="0" labelOnly="1" outline="0" fieldPosition="0"/>
    </format>
    <format dxfId="499">
      <pivotArea field="0" type="button" dataOnly="0" labelOnly="1" outline="0" axis="axisCol" fieldPosition="0"/>
    </format>
    <format dxfId="500">
      <pivotArea type="topRight" dataOnly="0" labelOnly="1" outline="0" fieldPosition="0"/>
    </format>
    <format dxfId="501">
      <pivotArea field="1" type="button" dataOnly="0" labelOnly="1" outline="0" axis="axisRow" fieldPosition="2"/>
    </format>
    <format dxfId="502">
      <pivotArea dataOnly="0" labelOnly="1" fieldPosition="0">
        <references count="1">
          <reference field="1" count="0"/>
        </references>
      </pivotArea>
    </format>
    <format dxfId="503">
      <pivotArea dataOnly="0" labelOnly="1" fieldPosition="0">
        <references count="1">
          <reference field="0" count="0"/>
        </references>
      </pivotArea>
    </format>
    <format dxfId="504">
      <pivotArea dataOnly="0" outline="0" fieldPosition="0">
        <references count="1">
          <reference field="0" count="1">
            <x v="2"/>
          </reference>
        </references>
      </pivotArea>
    </format>
    <format dxfId="505">
      <pivotArea collapsedLevelsAreSubtotals="1" fieldPosition="0">
        <references count="1">
          <reference field="1" count="1">
            <x v="6"/>
          </reference>
        </references>
      </pivotArea>
    </format>
    <format dxfId="506">
      <pivotArea dataOnly="0" labelOnly="1" fieldPosition="0">
        <references count="1">
          <reference field="1" count="1">
            <x v="6"/>
          </reference>
        </references>
      </pivotArea>
    </format>
    <format dxfId="507">
      <pivotArea collapsedLevelsAreSubtotals="1" fieldPosition="0">
        <references count="2">
          <reference field="1" count="1" selected="0">
            <x v="0"/>
          </reference>
          <reference field="2" count="1">
            <x v="7"/>
          </reference>
        </references>
      </pivotArea>
    </format>
    <format dxfId="508">
      <pivotArea dataOnly="0" labelOnly="1" fieldPosition="0">
        <references count="2">
          <reference field="1" count="1" selected="0">
            <x v="0"/>
          </reference>
          <reference field="2" count="1">
            <x v="7"/>
          </reference>
        </references>
      </pivotArea>
    </format>
    <format dxfId="509">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63"/>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A0D89593-459A-4A15-9B37-AE3AABC957B9}" name="PivotTable23" cacheId="1481"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B7:E72"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dataField="1" subtotalTop="0" showAll="0" defaultSubtotal="0"/>
    <pivotField axis="axisRow" allDrilled="1" subtotalTop="0" showAll="0" defaultSubtotal="0" defaultAttributeDrillState="1">
      <items count="8">
        <item s="1" x="1"/>
        <item s="1" x="0"/>
        <item s="1" x="3"/>
        <item s="1" x="6"/>
        <item s="1" x="7"/>
        <item s="1" x="2"/>
        <item s="1" x="4"/>
        <item s="1" x="5"/>
      </items>
    </pivotField>
  </pivotFields>
  <rowFields count="2">
    <field x="3"/>
    <field x="1"/>
  </rowFields>
  <rowItems count="64">
    <i>
      <x/>
    </i>
    <i r="1">
      <x/>
    </i>
    <i r="1">
      <x v="1"/>
    </i>
    <i r="1">
      <x v="2"/>
    </i>
    <i r="1">
      <x v="3"/>
    </i>
    <i r="1">
      <x v="4"/>
    </i>
    <i r="1">
      <x v="5"/>
    </i>
    <i r="1">
      <x v="6"/>
    </i>
    <i>
      <x v="1"/>
    </i>
    <i r="1">
      <x/>
    </i>
    <i r="1">
      <x v="1"/>
    </i>
    <i r="1">
      <x v="2"/>
    </i>
    <i r="1">
      <x v="3"/>
    </i>
    <i r="1">
      <x v="4"/>
    </i>
    <i r="1">
      <x v="5"/>
    </i>
    <i r="1">
      <x v="6"/>
    </i>
    <i>
      <x v="2"/>
    </i>
    <i r="1">
      <x/>
    </i>
    <i r="1">
      <x v="1"/>
    </i>
    <i r="1">
      <x v="2"/>
    </i>
    <i r="1">
      <x v="3"/>
    </i>
    <i r="1">
      <x v="4"/>
    </i>
    <i r="1">
      <x v="5"/>
    </i>
    <i r="1">
      <x v="6"/>
    </i>
    <i>
      <x v="3"/>
    </i>
    <i r="1">
      <x/>
    </i>
    <i r="1">
      <x v="1"/>
    </i>
    <i r="1">
      <x v="2"/>
    </i>
    <i r="1">
      <x v="3"/>
    </i>
    <i r="1">
      <x v="4"/>
    </i>
    <i r="1">
      <x v="5"/>
    </i>
    <i r="1">
      <x v="6"/>
    </i>
    <i>
      <x v="4"/>
    </i>
    <i r="1">
      <x/>
    </i>
    <i r="1">
      <x v="1"/>
    </i>
    <i r="1">
      <x v="2"/>
    </i>
    <i r="1">
      <x v="3"/>
    </i>
    <i r="1">
      <x v="4"/>
    </i>
    <i r="1">
      <x v="5"/>
    </i>
    <i r="1">
      <x v="6"/>
    </i>
    <i>
      <x v="5"/>
    </i>
    <i r="1">
      <x/>
    </i>
    <i r="1">
      <x v="1"/>
    </i>
    <i r="1">
      <x v="2"/>
    </i>
    <i r="1">
      <x v="3"/>
    </i>
    <i r="1">
      <x v="4"/>
    </i>
    <i r="1">
      <x v="5"/>
    </i>
    <i r="1">
      <x v="6"/>
    </i>
    <i>
      <x v="6"/>
    </i>
    <i r="1">
      <x/>
    </i>
    <i r="1">
      <x v="1"/>
    </i>
    <i r="1">
      <x v="2"/>
    </i>
    <i r="1">
      <x v="3"/>
    </i>
    <i r="1">
      <x v="4"/>
    </i>
    <i r="1">
      <x v="5"/>
    </i>
    <i r="1">
      <x v="6"/>
    </i>
    <i>
      <x v="7"/>
    </i>
    <i r="1">
      <x/>
    </i>
    <i r="1">
      <x v="1"/>
    </i>
    <i r="1">
      <x v="2"/>
    </i>
    <i r="1">
      <x v="3"/>
    </i>
    <i r="1">
      <x v="4"/>
    </i>
    <i r="1">
      <x v="5"/>
    </i>
    <i r="1">
      <x v="6"/>
    </i>
  </rowItems>
  <colFields count="1">
    <field x="0"/>
  </colFields>
  <colItems count="3">
    <i>
      <x/>
    </i>
    <i>
      <x v="1"/>
    </i>
    <i>
      <x v="2"/>
    </i>
  </colItems>
  <dataFields count="1">
    <dataField name="Handwerksunternehmen" fld="2" baseField="0" baseItem="0" numFmtId="165"/>
  </dataFields>
  <formats count="13">
    <format dxfId="483">
      <pivotArea type="all" dataOnly="0" outline="0" fieldPosition="0"/>
    </format>
    <format dxfId="484">
      <pivotArea outline="0" collapsedLevelsAreSubtotals="1" fieldPosition="0"/>
    </format>
    <format dxfId="485">
      <pivotArea type="origin" dataOnly="0" labelOnly="1" outline="0" fieldPosition="0"/>
    </format>
    <format dxfId="486">
      <pivotArea field="0" type="button" dataOnly="0" labelOnly="1" outline="0" axis="axisCol" fieldPosition="0"/>
    </format>
    <format dxfId="487">
      <pivotArea type="topRight" dataOnly="0" labelOnly="1" outline="0" fieldPosition="0"/>
    </format>
    <format dxfId="488">
      <pivotArea field="1" type="button" dataOnly="0" labelOnly="1" outline="0" axis="axisRow" fieldPosition="1"/>
    </format>
    <format dxfId="489">
      <pivotArea dataOnly="0" labelOnly="1" fieldPosition="0">
        <references count="1">
          <reference field="1" count="0"/>
        </references>
      </pivotArea>
    </format>
    <format dxfId="490">
      <pivotArea dataOnly="0" labelOnly="1" fieldPosition="0">
        <references count="1">
          <reference field="0" count="0"/>
        </references>
      </pivotArea>
    </format>
    <format dxfId="491">
      <pivotArea dataOnly="0" outline="0" fieldPosition="0">
        <references count="1">
          <reference field="0" count="1">
            <x v="2"/>
          </reference>
        </references>
      </pivotArea>
    </format>
    <format dxfId="492">
      <pivotArea collapsedLevelsAreSubtotals="1" fieldPosition="0">
        <references count="1">
          <reference field="1" count="1">
            <x v="6"/>
          </reference>
        </references>
      </pivotArea>
    </format>
    <format dxfId="493">
      <pivotArea dataOnly="0" labelOnly="1" fieldPosition="0">
        <references count="1">
          <reference field="1" count="1">
            <x v="6"/>
          </reference>
        </references>
      </pivotArea>
    </format>
    <format dxfId="494">
      <pivotArea field="3" type="button" dataOnly="0" labelOnly="1" outline="0" axis="axisRow" fieldPosition="0"/>
    </format>
    <format dxfId="495">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0266991F-C838-4097-9236-E758CD3E878A}" name="PivotTable24" cacheId="1480"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B102:E943"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dataField="1" subtotalTop="0" showAll="0" defaultSubtotal="0"/>
    <pivotField axis="axisRow" allDrilled="1" subtotalTop="0" showAll="0" defaultSubtotal="0" defaultAttributeDrillState="1">
      <items count="8">
        <item x="1"/>
        <item x="0"/>
        <item x="3"/>
        <item x="6"/>
        <item x="7"/>
        <item x="2"/>
        <item x="4"/>
        <item x="5"/>
      </items>
    </pivotField>
    <pivotField axis="axisRow" allDrilled="1" subtotalTop="0" showAll="0" dataSourceSort="1" defaultSubtotal="0" defaultAttributeDrillState="1">
      <items count="1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s>
    </pivotField>
  </pivotFields>
  <rowFields count="3">
    <field x="3"/>
    <field x="4"/>
    <field x="1"/>
  </rowFields>
  <rowItems count="840">
    <i>
      <x/>
    </i>
    <i r="1">
      <x v="14"/>
    </i>
    <i r="2">
      <x/>
    </i>
    <i r="2">
      <x v="1"/>
    </i>
    <i r="2">
      <x v="2"/>
    </i>
    <i r="2">
      <x v="3"/>
    </i>
    <i r="2">
      <x v="4"/>
    </i>
    <i r="2">
      <x v="5"/>
    </i>
    <i r="2">
      <x v="6"/>
    </i>
    <i r="1">
      <x v="15"/>
    </i>
    <i r="2">
      <x/>
    </i>
    <i r="2">
      <x v="1"/>
    </i>
    <i r="2">
      <x v="2"/>
    </i>
    <i r="2">
      <x v="3"/>
    </i>
    <i r="2">
      <x v="4"/>
    </i>
    <i r="2">
      <x v="5"/>
    </i>
    <i r="2">
      <x v="6"/>
    </i>
    <i r="1">
      <x v="16"/>
    </i>
    <i r="2">
      <x/>
    </i>
    <i r="2">
      <x v="1"/>
    </i>
    <i r="2">
      <x v="2"/>
    </i>
    <i r="2">
      <x v="3"/>
    </i>
    <i r="2">
      <x v="4"/>
    </i>
    <i r="2">
      <x v="5"/>
    </i>
    <i r="2">
      <x v="6"/>
    </i>
    <i r="1">
      <x v="17"/>
    </i>
    <i r="2">
      <x/>
    </i>
    <i r="2">
      <x v="1"/>
    </i>
    <i r="2">
      <x v="2"/>
    </i>
    <i r="2">
      <x v="3"/>
    </i>
    <i r="2">
      <x v="4"/>
    </i>
    <i r="2">
      <x v="5"/>
    </i>
    <i r="2">
      <x v="6"/>
    </i>
    <i r="1">
      <x v="18"/>
    </i>
    <i r="2">
      <x/>
    </i>
    <i r="2">
      <x v="1"/>
    </i>
    <i r="2">
      <x v="2"/>
    </i>
    <i r="2">
      <x v="3"/>
    </i>
    <i r="2">
      <x v="4"/>
    </i>
    <i r="2">
      <x v="5"/>
    </i>
    <i r="2">
      <x v="6"/>
    </i>
    <i r="1">
      <x v="19"/>
    </i>
    <i r="2">
      <x/>
    </i>
    <i r="2">
      <x v="1"/>
    </i>
    <i r="2">
      <x v="2"/>
    </i>
    <i r="2">
      <x v="3"/>
    </i>
    <i r="2">
      <x v="4"/>
    </i>
    <i r="2">
      <x v="5"/>
    </i>
    <i r="2">
      <x v="6"/>
    </i>
    <i r="1">
      <x v="20"/>
    </i>
    <i r="2">
      <x/>
    </i>
    <i r="2">
      <x v="1"/>
    </i>
    <i r="2">
      <x v="2"/>
    </i>
    <i r="2">
      <x v="3"/>
    </i>
    <i r="2">
      <x v="4"/>
    </i>
    <i r="2">
      <x v="5"/>
    </i>
    <i r="2">
      <x v="6"/>
    </i>
    <i r="1">
      <x v="21"/>
    </i>
    <i r="2">
      <x/>
    </i>
    <i r="2">
      <x v="1"/>
    </i>
    <i r="2">
      <x v="2"/>
    </i>
    <i r="2">
      <x v="3"/>
    </i>
    <i r="2">
      <x v="4"/>
    </i>
    <i r="2">
      <x v="5"/>
    </i>
    <i r="2">
      <x v="6"/>
    </i>
    <i r="1">
      <x v="22"/>
    </i>
    <i r="2">
      <x/>
    </i>
    <i r="2">
      <x v="1"/>
    </i>
    <i r="2">
      <x v="2"/>
    </i>
    <i r="2">
      <x v="3"/>
    </i>
    <i r="2">
      <x v="4"/>
    </i>
    <i r="2">
      <x v="5"/>
    </i>
    <i r="2">
      <x v="6"/>
    </i>
    <i r="1">
      <x v="23"/>
    </i>
    <i r="2">
      <x/>
    </i>
    <i r="2">
      <x v="1"/>
    </i>
    <i r="2">
      <x v="2"/>
    </i>
    <i r="2">
      <x v="3"/>
    </i>
    <i r="2">
      <x v="4"/>
    </i>
    <i r="2">
      <x v="5"/>
    </i>
    <i r="2">
      <x v="6"/>
    </i>
    <i>
      <x v="1"/>
    </i>
    <i r="1">
      <x/>
    </i>
    <i r="2">
      <x/>
    </i>
    <i r="2">
      <x v="1"/>
    </i>
    <i r="2">
      <x v="2"/>
    </i>
    <i r="2">
      <x v="3"/>
    </i>
    <i r="2">
      <x v="4"/>
    </i>
    <i r="2">
      <x v="5"/>
    </i>
    <i r="2">
      <x v="6"/>
    </i>
    <i r="1">
      <x v="1"/>
    </i>
    <i r="2">
      <x/>
    </i>
    <i r="2">
      <x v="1"/>
    </i>
    <i r="2">
      <x v="2"/>
    </i>
    <i r="2">
      <x v="3"/>
    </i>
    <i r="2">
      <x v="4"/>
    </i>
    <i r="2">
      <x v="5"/>
    </i>
    <i r="2">
      <x v="6"/>
    </i>
    <i r="1">
      <x v="2"/>
    </i>
    <i r="2">
      <x/>
    </i>
    <i r="2">
      <x v="1"/>
    </i>
    <i r="2">
      <x v="2"/>
    </i>
    <i r="2">
      <x v="3"/>
    </i>
    <i r="2">
      <x v="4"/>
    </i>
    <i r="2">
      <x v="5"/>
    </i>
    <i r="2">
      <x v="6"/>
    </i>
    <i r="1">
      <x v="3"/>
    </i>
    <i r="2">
      <x/>
    </i>
    <i r="2">
      <x v="1"/>
    </i>
    <i r="2">
      <x v="2"/>
    </i>
    <i r="2">
      <x v="3"/>
    </i>
    <i r="2">
      <x v="4"/>
    </i>
    <i r="2">
      <x v="5"/>
    </i>
    <i r="2">
      <x v="6"/>
    </i>
    <i r="1">
      <x v="4"/>
    </i>
    <i r="2">
      <x/>
    </i>
    <i r="2">
      <x v="1"/>
    </i>
    <i r="2">
      <x v="2"/>
    </i>
    <i r="2">
      <x v="3"/>
    </i>
    <i r="2">
      <x v="4"/>
    </i>
    <i r="2">
      <x v="5"/>
    </i>
    <i r="2">
      <x v="6"/>
    </i>
    <i r="1">
      <x v="5"/>
    </i>
    <i r="2">
      <x/>
    </i>
    <i r="2">
      <x v="1"/>
    </i>
    <i r="2">
      <x v="2"/>
    </i>
    <i r="2">
      <x v="3"/>
    </i>
    <i r="2">
      <x v="4"/>
    </i>
    <i r="2">
      <x v="5"/>
    </i>
    <i r="2">
      <x v="6"/>
    </i>
    <i r="1">
      <x v="6"/>
    </i>
    <i r="2">
      <x/>
    </i>
    <i r="2">
      <x v="1"/>
    </i>
    <i r="2">
      <x v="2"/>
    </i>
    <i r="2">
      <x v="3"/>
    </i>
    <i r="2">
      <x v="4"/>
    </i>
    <i r="2">
      <x v="5"/>
    </i>
    <i r="2">
      <x v="6"/>
    </i>
    <i r="1">
      <x v="7"/>
    </i>
    <i r="2">
      <x/>
    </i>
    <i r="2">
      <x v="1"/>
    </i>
    <i r="2">
      <x v="2"/>
    </i>
    <i r="2">
      <x v="3"/>
    </i>
    <i r="2">
      <x v="4"/>
    </i>
    <i r="2">
      <x v="5"/>
    </i>
    <i r="2">
      <x v="6"/>
    </i>
    <i r="1">
      <x v="8"/>
    </i>
    <i r="2">
      <x/>
    </i>
    <i r="2">
      <x v="1"/>
    </i>
    <i r="2">
      <x v="2"/>
    </i>
    <i r="2">
      <x v="3"/>
    </i>
    <i r="2">
      <x v="4"/>
    </i>
    <i r="2">
      <x v="5"/>
    </i>
    <i r="2">
      <x v="6"/>
    </i>
    <i r="1">
      <x v="9"/>
    </i>
    <i r="2">
      <x/>
    </i>
    <i r="2">
      <x v="1"/>
    </i>
    <i r="2">
      <x v="2"/>
    </i>
    <i r="2">
      <x v="3"/>
    </i>
    <i r="2">
      <x v="4"/>
    </i>
    <i r="2">
      <x v="5"/>
    </i>
    <i r="2">
      <x v="6"/>
    </i>
    <i r="1">
      <x v="10"/>
    </i>
    <i r="2">
      <x/>
    </i>
    <i r="2">
      <x v="1"/>
    </i>
    <i r="2">
      <x v="2"/>
    </i>
    <i r="2">
      <x v="3"/>
    </i>
    <i r="2">
      <x v="4"/>
    </i>
    <i r="2">
      <x v="5"/>
    </i>
    <i r="2">
      <x v="6"/>
    </i>
    <i r="1">
      <x v="11"/>
    </i>
    <i r="2">
      <x/>
    </i>
    <i r="2">
      <x v="1"/>
    </i>
    <i r="2">
      <x v="2"/>
    </i>
    <i r="2">
      <x v="3"/>
    </i>
    <i r="2">
      <x v="4"/>
    </i>
    <i r="2">
      <x v="5"/>
    </i>
    <i r="2">
      <x v="6"/>
    </i>
    <i r="1">
      <x v="12"/>
    </i>
    <i r="2">
      <x/>
    </i>
    <i r="2">
      <x v="1"/>
    </i>
    <i r="2">
      <x v="2"/>
    </i>
    <i r="2">
      <x v="3"/>
    </i>
    <i r="2">
      <x v="4"/>
    </i>
    <i r="2">
      <x v="5"/>
    </i>
    <i r="2">
      <x v="6"/>
    </i>
    <i r="1">
      <x v="13"/>
    </i>
    <i r="2">
      <x/>
    </i>
    <i r="2">
      <x v="1"/>
    </i>
    <i r="2">
      <x v="2"/>
    </i>
    <i r="2">
      <x v="3"/>
    </i>
    <i r="2">
      <x v="4"/>
    </i>
    <i r="2">
      <x v="5"/>
    </i>
    <i r="2">
      <x v="6"/>
    </i>
    <i>
      <x v="2"/>
    </i>
    <i r="1">
      <x v="30"/>
    </i>
    <i r="2">
      <x/>
    </i>
    <i r="2">
      <x v="1"/>
    </i>
    <i r="2">
      <x v="2"/>
    </i>
    <i r="2">
      <x v="3"/>
    </i>
    <i r="2">
      <x v="4"/>
    </i>
    <i r="2">
      <x v="5"/>
    </i>
    <i r="2">
      <x v="6"/>
    </i>
    <i r="1">
      <x v="31"/>
    </i>
    <i r="2">
      <x/>
    </i>
    <i r="2">
      <x v="1"/>
    </i>
    <i r="2">
      <x v="2"/>
    </i>
    <i r="2">
      <x v="3"/>
    </i>
    <i r="2">
      <x v="4"/>
    </i>
    <i r="2">
      <x v="5"/>
    </i>
    <i r="2">
      <x v="6"/>
    </i>
    <i r="1">
      <x v="32"/>
    </i>
    <i r="2">
      <x/>
    </i>
    <i r="2">
      <x v="1"/>
    </i>
    <i r="2">
      <x v="2"/>
    </i>
    <i r="2">
      <x v="3"/>
    </i>
    <i r="2">
      <x v="4"/>
    </i>
    <i r="2">
      <x v="5"/>
    </i>
    <i r="2">
      <x v="6"/>
    </i>
    <i r="1">
      <x v="33"/>
    </i>
    <i r="2">
      <x/>
    </i>
    <i r="2">
      <x v="1"/>
    </i>
    <i r="2">
      <x v="2"/>
    </i>
    <i r="2">
      <x v="3"/>
    </i>
    <i r="2">
      <x v="4"/>
    </i>
    <i r="2">
      <x v="5"/>
    </i>
    <i r="2">
      <x v="6"/>
    </i>
    <i r="1">
      <x v="34"/>
    </i>
    <i r="2">
      <x/>
    </i>
    <i r="2">
      <x v="1"/>
    </i>
    <i r="2">
      <x v="2"/>
    </i>
    <i r="2">
      <x v="3"/>
    </i>
    <i r="2">
      <x v="4"/>
    </i>
    <i r="2">
      <x v="5"/>
    </i>
    <i r="2">
      <x v="6"/>
    </i>
    <i r="1">
      <x v="35"/>
    </i>
    <i r="2">
      <x/>
    </i>
    <i r="2">
      <x v="1"/>
    </i>
    <i r="2">
      <x v="2"/>
    </i>
    <i r="2">
      <x v="3"/>
    </i>
    <i r="2">
      <x v="4"/>
    </i>
    <i r="2">
      <x v="5"/>
    </i>
    <i r="2">
      <x v="6"/>
    </i>
    <i r="1">
      <x v="36"/>
    </i>
    <i r="2">
      <x/>
    </i>
    <i r="2">
      <x v="1"/>
    </i>
    <i r="2">
      <x v="2"/>
    </i>
    <i r="2">
      <x v="3"/>
    </i>
    <i r="2">
      <x v="4"/>
    </i>
    <i r="2">
      <x v="5"/>
    </i>
    <i r="2">
      <x v="6"/>
    </i>
    <i r="1">
      <x v="37"/>
    </i>
    <i r="2">
      <x/>
    </i>
    <i r="2">
      <x v="1"/>
    </i>
    <i r="2">
      <x v="2"/>
    </i>
    <i r="2">
      <x v="3"/>
    </i>
    <i r="2">
      <x v="4"/>
    </i>
    <i r="2">
      <x v="5"/>
    </i>
    <i r="2">
      <x v="6"/>
    </i>
    <i r="1">
      <x v="38"/>
    </i>
    <i r="2">
      <x/>
    </i>
    <i r="2">
      <x v="1"/>
    </i>
    <i r="2">
      <x v="2"/>
    </i>
    <i r="2">
      <x v="3"/>
    </i>
    <i r="2">
      <x v="4"/>
    </i>
    <i r="2">
      <x v="5"/>
    </i>
    <i r="2">
      <x v="6"/>
    </i>
    <i r="1">
      <x v="39"/>
    </i>
    <i r="2">
      <x/>
    </i>
    <i r="2">
      <x v="1"/>
    </i>
    <i r="2">
      <x v="2"/>
    </i>
    <i r="2">
      <x v="3"/>
    </i>
    <i r="2">
      <x v="4"/>
    </i>
    <i r="2">
      <x v="5"/>
    </i>
    <i r="2">
      <x v="6"/>
    </i>
    <i r="1">
      <x v="40"/>
    </i>
    <i r="2">
      <x/>
    </i>
    <i r="2">
      <x v="1"/>
    </i>
    <i r="2">
      <x v="2"/>
    </i>
    <i r="2">
      <x v="3"/>
    </i>
    <i r="2">
      <x v="4"/>
    </i>
    <i r="2">
      <x v="5"/>
    </i>
    <i r="2">
      <x v="6"/>
    </i>
    <i r="1">
      <x v="41"/>
    </i>
    <i r="2">
      <x/>
    </i>
    <i r="2">
      <x v="1"/>
    </i>
    <i r="2">
      <x v="2"/>
    </i>
    <i r="2">
      <x v="3"/>
    </i>
    <i r="2">
      <x v="4"/>
    </i>
    <i r="2">
      <x v="5"/>
    </i>
    <i r="2">
      <x v="6"/>
    </i>
    <i r="1">
      <x v="42"/>
    </i>
    <i r="2">
      <x/>
    </i>
    <i r="2">
      <x v="1"/>
    </i>
    <i r="2">
      <x v="2"/>
    </i>
    <i r="2">
      <x v="3"/>
    </i>
    <i r="2">
      <x v="4"/>
    </i>
    <i r="2">
      <x v="5"/>
    </i>
    <i r="2">
      <x v="6"/>
    </i>
    <i r="1">
      <x v="43"/>
    </i>
    <i r="2">
      <x/>
    </i>
    <i r="2">
      <x v="1"/>
    </i>
    <i r="2">
      <x v="2"/>
    </i>
    <i r="2">
      <x v="3"/>
    </i>
    <i r="2">
      <x v="4"/>
    </i>
    <i r="2">
      <x v="5"/>
    </i>
    <i r="2">
      <x v="6"/>
    </i>
    <i r="1">
      <x v="44"/>
    </i>
    <i r="2">
      <x/>
    </i>
    <i r="2">
      <x v="1"/>
    </i>
    <i r="2">
      <x v="2"/>
    </i>
    <i r="2">
      <x v="3"/>
    </i>
    <i r="2">
      <x v="4"/>
    </i>
    <i r="2">
      <x v="5"/>
    </i>
    <i r="2">
      <x v="6"/>
    </i>
    <i r="1">
      <x v="45"/>
    </i>
    <i r="2">
      <x/>
    </i>
    <i r="2">
      <x v="1"/>
    </i>
    <i r="2">
      <x v="2"/>
    </i>
    <i r="2">
      <x v="3"/>
    </i>
    <i r="2">
      <x v="4"/>
    </i>
    <i r="2">
      <x v="5"/>
    </i>
    <i r="2">
      <x v="6"/>
    </i>
    <i r="1">
      <x v="46"/>
    </i>
    <i r="2">
      <x/>
    </i>
    <i r="2">
      <x v="1"/>
    </i>
    <i r="2">
      <x v="2"/>
    </i>
    <i r="2">
      <x v="3"/>
    </i>
    <i r="2">
      <x v="4"/>
    </i>
    <i r="2">
      <x v="5"/>
    </i>
    <i r="2">
      <x v="6"/>
    </i>
    <i r="1">
      <x v="47"/>
    </i>
    <i r="2">
      <x/>
    </i>
    <i r="2">
      <x v="1"/>
    </i>
    <i r="2">
      <x v="2"/>
    </i>
    <i r="2">
      <x v="3"/>
    </i>
    <i r="2">
      <x v="4"/>
    </i>
    <i r="2">
      <x v="5"/>
    </i>
    <i r="2">
      <x v="6"/>
    </i>
    <i r="1">
      <x v="48"/>
    </i>
    <i r="2">
      <x/>
    </i>
    <i r="2">
      <x v="1"/>
    </i>
    <i r="2">
      <x v="2"/>
    </i>
    <i r="2">
      <x v="3"/>
    </i>
    <i r="2">
      <x v="4"/>
    </i>
    <i r="2">
      <x v="5"/>
    </i>
    <i r="2">
      <x v="6"/>
    </i>
    <i r="1">
      <x v="49"/>
    </i>
    <i r="2">
      <x/>
    </i>
    <i r="2">
      <x v="1"/>
    </i>
    <i r="2">
      <x v="2"/>
    </i>
    <i r="2">
      <x v="3"/>
    </i>
    <i r="2">
      <x v="4"/>
    </i>
    <i r="2">
      <x v="5"/>
    </i>
    <i r="2">
      <x v="6"/>
    </i>
    <i r="1">
      <x v="50"/>
    </i>
    <i r="2">
      <x/>
    </i>
    <i r="2">
      <x v="1"/>
    </i>
    <i r="2">
      <x v="2"/>
    </i>
    <i r="2">
      <x v="3"/>
    </i>
    <i r="2">
      <x v="4"/>
    </i>
    <i r="2">
      <x v="5"/>
    </i>
    <i r="2">
      <x v="6"/>
    </i>
    <i r="1">
      <x v="51"/>
    </i>
    <i r="2">
      <x/>
    </i>
    <i r="2">
      <x v="1"/>
    </i>
    <i r="2">
      <x v="2"/>
    </i>
    <i r="2">
      <x v="3"/>
    </i>
    <i r="2">
      <x v="4"/>
    </i>
    <i r="2">
      <x v="5"/>
    </i>
    <i r="2">
      <x v="6"/>
    </i>
    <i r="1">
      <x v="52"/>
    </i>
    <i r="2">
      <x/>
    </i>
    <i r="2">
      <x v="1"/>
    </i>
    <i r="2">
      <x v="2"/>
    </i>
    <i r="2">
      <x v="3"/>
    </i>
    <i r="2">
      <x v="4"/>
    </i>
    <i r="2">
      <x v="5"/>
    </i>
    <i r="2">
      <x v="6"/>
    </i>
    <i r="1">
      <x v="53"/>
    </i>
    <i r="2">
      <x/>
    </i>
    <i r="2">
      <x v="1"/>
    </i>
    <i r="2">
      <x v="2"/>
    </i>
    <i r="2">
      <x v="3"/>
    </i>
    <i r="2">
      <x v="4"/>
    </i>
    <i r="2">
      <x v="5"/>
    </i>
    <i r="2">
      <x v="6"/>
    </i>
    <i r="1">
      <x v="54"/>
    </i>
    <i r="2">
      <x/>
    </i>
    <i r="2">
      <x v="1"/>
    </i>
    <i r="2">
      <x v="2"/>
    </i>
    <i r="2">
      <x v="3"/>
    </i>
    <i r="2">
      <x v="4"/>
    </i>
    <i r="2">
      <x v="5"/>
    </i>
    <i r="2">
      <x v="6"/>
    </i>
    <i r="1">
      <x v="55"/>
    </i>
    <i r="2">
      <x/>
    </i>
    <i r="2">
      <x v="1"/>
    </i>
    <i r="2">
      <x v="2"/>
    </i>
    <i r="2">
      <x v="3"/>
    </i>
    <i r="2">
      <x v="4"/>
    </i>
    <i r="2">
      <x v="5"/>
    </i>
    <i r="2">
      <x v="6"/>
    </i>
    <i r="1">
      <x v="56"/>
    </i>
    <i r="2">
      <x/>
    </i>
    <i r="2">
      <x v="1"/>
    </i>
    <i r="2">
      <x v="2"/>
    </i>
    <i r="2">
      <x v="3"/>
    </i>
    <i r="2">
      <x v="4"/>
    </i>
    <i r="2">
      <x v="5"/>
    </i>
    <i r="2">
      <x v="6"/>
    </i>
    <i r="1">
      <x v="57"/>
    </i>
    <i r="2">
      <x/>
    </i>
    <i r="2">
      <x v="1"/>
    </i>
    <i r="2">
      <x v="2"/>
    </i>
    <i r="2">
      <x v="3"/>
    </i>
    <i r="2">
      <x v="4"/>
    </i>
    <i r="2">
      <x v="5"/>
    </i>
    <i r="2">
      <x v="6"/>
    </i>
    <i>
      <x v="3"/>
    </i>
    <i r="1">
      <x v="92"/>
    </i>
    <i r="2">
      <x/>
    </i>
    <i r="2">
      <x v="1"/>
    </i>
    <i r="2">
      <x v="2"/>
    </i>
    <i r="2">
      <x v="3"/>
    </i>
    <i r="2">
      <x v="4"/>
    </i>
    <i r="2">
      <x v="5"/>
    </i>
    <i r="2">
      <x v="6"/>
    </i>
    <i r="1">
      <x v="93"/>
    </i>
    <i r="2">
      <x/>
    </i>
    <i r="2">
      <x v="1"/>
    </i>
    <i r="2">
      <x v="2"/>
    </i>
    <i r="2">
      <x v="3"/>
    </i>
    <i r="2">
      <x v="4"/>
    </i>
    <i r="2">
      <x v="5"/>
    </i>
    <i r="2">
      <x v="6"/>
    </i>
    <i r="1">
      <x v="94"/>
    </i>
    <i r="2">
      <x/>
    </i>
    <i r="2">
      <x v="1"/>
    </i>
    <i r="2">
      <x v="2"/>
    </i>
    <i r="2">
      <x v="3"/>
    </i>
    <i r="2">
      <x v="4"/>
    </i>
    <i r="2">
      <x v="5"/>
    </i>
    <i r="2">
      <x v="6"/>
    </i>
    <i r="1">
      <x v="95"/>
    </i>
    <i r="2">
      <x/>
    </i>
    <i r="2">
      <x v="1"/>
    </i>
    <i r="2">
      <x v="2"/>
    </i>
    <i r="2">
      <x v="3"/>
    </i>
    <i r="2">
      <x v="4"/>
    </i>
    <i r="2">
      <x v="5"/>
    </i>
    <i r="2">
      <x v="6"/>
    </i>
    <i r="1">
      <x v="96"/>
    </i>
    <i r="2">
      <x/>
    </i>
    <i r="2">
      <x v="1"/>
    </i>
    <i r="2">
      <x v="2"/>
    </i>
    <i r="2">
      <x v="3"/>
    </i>
    <i r="2">
      <x v="4"/>
    </i>
    <i r="2">
      <x v="5"/>
    </i>
    <i r="2">
      <x v="6"/>
    </i>
    <i>
      <x v="4"/>
    </i>
    <i r="1">
      <x v="97"/>
    </i>
    <i r="2">
      <x/>
    </i>
    <i r="2">
      <x v="1"/>
    </i>
    <i r="2">
      <x v="2"/>
    </i>
    <i r="2">
      <x v="3"/>
    </i>
    <i r="2">
      <x v="4"/>
    </i>
    <i r="2">
      <x v="5"/>
    </i>
    <i r="2">
      <x v="6"/>
    </i>
    <i r="1">
      <x v="98"/>
    </i>
    <i r="2">
      <x/>
    </i>
    <i r="2">
      <x v="1"/>
    </i>
    <i r="2">
      <x v="2"/>
    </i>
    <i r="2">
      <x v="3"/>
    </i>
    <i r="2">
      <x v="4"/>
    </i>
    <i r="2">
      <x v="5"/>
    </i>
    <i r="2">
      <x v="6"/>
    </i>
    <i r="1">
      <x v="99"/>
    </i>
    <i r="2">
      <x/>
    </i>
    <i r="2">
      <x v="1"/>
    </i>
    <i r="2">
      <x v="2"/>
    </i>
    <i r="2">
      <x v="3"/>
    </i>
    <i r="2">
      <x v="4"/>
    </i>
    <i r="2">
      <x v="5"/>
    </i>
    <i r="2">
      <x v="6"/>
    </i>
    <i r="1">
      <x v="100"/>
    </i>
    <i r="2">
      <x/>
    </i>
    <i r="2">
      <x v="1"/>
    </i>
    <i r="2">
      <x v="2"/>
    </i>
    <i r="2">
      <x v="3"/>
    </i>
    <i r="2">
      <x v="4"/>
    </i>
    <i r="2">
      <x v="5"/>
    </i>
    <i r="2">
      <x v="6"/>
    </i>
    <i r="1">
      <x v="101"/>
    </i>
    <i r="2">
      <x/>
    </i>
    <i r="2">
      <x v="1"/>
    </i>
    <i r="2">
      <x v="2"/>
    </i>
    <i r="2">
      <x v="3"/>
    </i>
    <i r="2">
      <x v="4"/>
    </i>
    <i r="2">
      <x v="5"/>
    </i>
    <i r="2">
      <x v="6"/>
    </i>
    <i r="1">
      <x v="102"/>
    </i>
    <i r="2">
      <x/>
    </i>
    <i r="2">
      <x v="1"/>
    </i>
    <i r="2">
      <x v="2"/>
    </i>
    <i r="2">
      <x v="3"/>
    </i>
    <i r="2">
      <x v="4"/>
    </i>
    <i r="2">
      <x v="5"/>
    </i>
    <i r="2">
      <x v="6"/>
    </i>
    <i r="1">
      <x v="103"/>
    </i>
    <i r="2">
      <x/>
    </i>
    <i r="2">
      <x v="1"/>
    </i>
    <i r="2">
      <x v="2"/>
    </i>
    <i r="2">
      <x v="3"/>
    </i>
    <i r="2">
      <x v="4"/>
    </i>
    <i r="2">
      <x v="5"/>
    </i>
    <i r="2">
      <x v="6"/>
    </i>
    <i>
      <x v="5"/>
    </i>
    <i r="1">
      <x v="24"/>
    </i>
    <i r="2">
      <x/>
    </i>
    <i r="2">
      <x v="1"/>
    </i>
    <i r="2">
      <x v="2"/>
    </i>
    <i r="2">
      <x v="3"/>
    </i>
    <i r="2">
      <x v="4"/>
    </i>
    <i r="2">
      <x v="5"/>
    </i>
    <i r="2">
      <x v="6"/>
    </i>
    <i r="1">
      <x v="25"/>
    </i>
    <i r="2">
      <x/>
    </i>
    <i r="2">
      <x v="1"/>
    </i>
    <i r="2">
      <x v="2"/>
    </i>
    <i r="2">
      <x v="3"/>
    </i>
    <i r="2">
      <x v="4"/>
    </i>
    <i r="2">
      <x v="5"/>
    </i>
    <i r="2">
      <x v="6"/>
    </i>
    <i r="1">
      <x v="26"/>
    </i>
    <i r="2">
      <x/>
    </i>
    <i r="2">
      <x v="1"/>
    </i>
    <i r="2">
      <x v="2"/>
    </i>
    <i r="2">
      <x v="3"/>
    </i>
    <i r="2">
      <x v="4"/>
    </i>
    <i r="2">
      <x v="5"/>
    </i>
    <i r="2">
      <x v="6"/>
    </i>
    <i r="1">
      <x v="27"/>
    </i>
    <i r="2">
      <x/>
    </i>
    <i r="2">
      <x v="1"/>
    </i>
    <i r="2">
      <x v="2"/>
    </i>
    <i r="2">
      <x v="3"/>
    </i>
    <i r="2">
      <x v="4"/>
    </i>
    <i r="2">
      <x v="5"/>
    </i>
    <i r="2">
      <x v="6"/>
    </i>
    <i r="1">
      <x v="28"/>
    </i>
    <i r="2">
      <x/>
    </i>
    <i r="2">
      <x v="1"/>
    </i>
    <i r="2">
      <x v="2"/>
    </i>
    <i r="2">
      <x v="3"/>
    </i>
    <i r="2">
      <x v="4"/>
    </i>
    <i r="2">
      <x v="5"/>
    </i>
    <i r="2">
      <x v="6"/>
    </i>
    <i r="1">
      <x v="29"/>
    </i>
    <i r="2">
      <x/>
    </i>
    <i r="2">
      <x v="1"/>
    </i>
    <i r="2">
      <x v="2"/>
    </i>
    <i r="2">
      <x v="3"/>
    </i>
    <i r="2">
      <x v="4"/>
    </i>
    <i r="2">
      <x v="5"/>
    </i>
    <i r="2">
      <x v="6"/>
    </i>
    <i>
      <x v="6"/>
    </i>
    <i r="1">
      <x v="58"/>
    </i>
    <i r="2">
      <x/>
    </i>
    <i r="2">
      <x v="1"/>
    </i>
    <i r="2">
      <x v="2"/>
    </i>
    <i r="2">
      <x v="3"/>
    </i>
    <i r="2">
      <x v="4"/>
    </i>
    <i r="2">
      <x v="5"/>
    </i>
    <i r="2">
      <x v="6"/>
    </i>
    <i r="1">
      <x v="59"/>
    </i>
    <i r="2">
      <x/>
    </i>
    <i r="2">
      <x v="1"/>
    </i>
    <i r="2">
      <x v="2"/>
    </i>
    <i r="2">
      <x v="3"/>
    </i>
    <i r="2">
      <x v="4"/>
    </i>
    <i r="2">
      <x v="5"/>
    </i>
    <i r="2">
      <x v="6"/>
    </i>
    <i r="1">
      <x v="60"/>
    </i>
    <i r="2">
      <x/>
    </i>
    <i r="2">
      <x v="1"/>
    </i>
    <i r="2">
      <x v="2"/>
    </i>
    <i r="2">
      <x v="3"/>
    </i>
    <i r="2">
      <x v="4"/>
    </i>
    <i r="2">
      <x v="5"/>
    </i>
    <i r="2">
      <x v="6"/>
    </i>
    <i r="1">
      <x v="61"/>
    </i>
    <i r="2">
      <x/>
    </i>
    <i r="2">
      <x v="1"/>
    </i>
    <i r="2">
      <x v="2"/>
    </i>
    <i r="2">
      <x v="3"/>
    </i>
    <i r="2">
      <x v="4"/>
    </i>
    <i r="2">
      <x v="5"/>
    </i>
    <i r="2">
      <x v="6"/>
    </i>
    <i r="1">
      <x v="62"/>
    </i>
    <i r="2">
      <x/>
    </i>
    <i r="2">
      <x v="1"/>
    </i>
    <i r="2">
      <x v="2"/>
    </i>
    <i r="2">
      <x v="3"/>
    </i>
    <i r="2">
      <x v="4"/>
    </i>
    <i r="2">
      <x v="5"/>
    </i>
    <i r="2">
      <x v="6"/>
    </i>
    <i r="1">
      <x v="63"/>
    </i>
    <i r="2">
      <x/>
    </i>
    <i r="2">
      <x v="1"/>
    </i>
    <i r="2">
      <x v="2"/>
    </i>
    <i r="2">
      <x v="3"/>
    </i>
    <i r="2">
      <x v="4"/>
    </i>
    <i r="2">
      <x v="5"/>
    </i>
    <i r="2">
      <x v="6"/>
    </i>
    <i r="1">
      <x v="64"/>
    </i>
    <i r="2">
      <x/>
    </i>
    <i r="2">
      <x v="1"/>
    </i>
    <i r="2">
      <x v="2"/>
    </i>
    <i r="2">
      <x v="3"/>
    </i>
    <i r="2">
      <x v="4"/>
    </i>
    <i r="2">
      <x v="5"/>
    </i>
    <i r="2">
      <x v="6"/>
    </i>
    <i r="1">
      <x v="65"/>
    </i>
    <i r="2">
      <x/>
    </i>
    <i r="2">
      <x v="1"/>
    </i>
    <i r="2">
      <x v="2"/>
    </i>
    <i r="2">
      <x v="3"/>
    </i>
    <i r="2">
      <x v="4"/>
    </i>
    <i r="2">
      <x v="5"/>
    </i>
    <i r="2">
      <x v="6"/>
    </i>
    <i r="1">
      <x v="66"/>
    </i>
    <i r="2">
      <x/>
    </i>
    <i r="2">
      <x v="1"/>
    </i>
    <i r="2">
      <x v="2"/>
    </i>
    <i r="2">
      <x v="3"/>
    </i>
    <i r="2">
      <x v="4"/>
    </i>
    <i r="2">
      <x v="5"/>
    </i>
    <i r="2">
      <x v="6"/>
    </i>
    <i r="1">
      <x v="67"/>
    </i>
    <i r="2">
      <x/>
    </i>
    <i r="2">
      <x v="1"/>
    </i>
    <i r="2">
      <x v="2"/>
    </i>
    <i r="2">
      <x v="3"/>
    </i>
    <i r="2">
      <x v="4"/>
    </i>
    <i r="2">
      <x v="5"/>
    </i>
    <i r="2">
      <x v="6"/>
    </i>
    <i r="1">
      <x v="68"/>
    </i>
    <i r="2">
      <x/>
    </i>
    <i r="2">
      <x v="1"/>
    </i>
    <i r="2">
      <x v="2"/>
    </i>
    <i r="2">
      <x v="3"/>
    </i>
    <i r="2">
      <x v="4"/>
    </i>
    <i r="2">
      <x v="5"/>
    </i>
    <i r="2">
      <x v="6"/>
    </i>
    <i r="1">
      <x v="69"/>
    </i>
    <i r="2">
      <x/>
    </i>
    <i r="2">
      <x v="1"/>
    </i>
    <i r="2">
      <x v="2"/>
    </i>
    <i r="2">
      <x v="3"/>
    </i>
    <i r="2">
      <x v="4"/>
    </i>
    <i r="2">
      <x v="5"/>
    </i>
    <i r="2">
      <x v="6"/>
    </i>
    <i r="1">
      <x v="70"/>
    </i>
    <i r="2">
      <x/>
    </i>
    <i r="2">
      <x v="1"/>
    </i>
    <i r="2">
      <x v="2"/>
    </i>
    <i r="2">
      <x v="3"/>
    </i>
    <i r="2">
      <x v="4"/>
    </i>
    <i r="2">
      <x v="5"/>
    </i>
    <i r="2">
      <x v="6"/>
    </i>
    <i r="1">
      <x v="71"/>
    </i>
    <i r="2">
      <x/>
    </i>
    <i r="2">
      <x v="1"/>
    </i>
    <i r="2">
      <x v="2"/>
    </i>
    <i r="2">
      <x v="3"/>
    </i>
    <i r="2">
      <x v="4"/>
    </i>
    <i r="2">
      <x v="5"/>
    </i>
    <i r="2">
      <x v="6"/>
    </i>
    <i r="1">
      <x v="72"/>
    </i>
    <i r="2">
      <x/>
    </i>
    <i r="2">
      <x v="1"/>
    </i>
    <i r="2">
      <x v="2"/>
    </i>
    <i r="2">
      <x v="3"/>
    </i>
    <i r="2">
      <x v="4"/>
    </i>
    <i r="2">
      <x v="5"/>
    </i>
    <i r="2">
      <x v="6"/>
    </i>
    <i r="1">
      <x v="73"/>
    </i>
    <i r="2">
      <x/>
    </i>
    <i r="2">
      <x v="1"/>
    </i>
    <i r="2">
      <x v="2"/>
    </i>
    <i r="2">
      <x v="3"/>
    </i>
    <i r="2">
      <x v="4"/>
    </i>
    <i r="2">
      <x v="5"/>
    </i>
    <i r="2">
      <x v="6"/>
    </i>
    <i r="1">
      <x v="74"/>
    </i>
    <i r="2">
      <x/>
    </i>
    <i r="2">
      <x v="1"/>
    </i>
    <i r="2">
      <x v="2"/>
    </i>
    <i r="2">
      <x v="3"/>
    </i>
    <i r="2">
      <x v="4"/>
    </i>
    <i r="2">
      <x v="5"/>
    </i>
    <i r="2">
      <x v="6"/>
    </i>
    <i r="1">
      <x v="75"/>
    </i>
    <i r="2">
      <x/>
    </i>
    <i r="2">
      <x v="1"/>
    </i>
    <i r="2">
      <x v="2"/>
    </i>
    <i r="2">
      <x v="3"/>
    </i>
    <i r="2">
      <x v="4"/>
    </i>
    <i r="2">
      <x v="5"/>
    </i>
    <i r="2">
      <x v="6"/>
    </i>
    <i r="1">
      <x v="76"/>
    </i>
    <i r="2">
      <x/>
    </i>
    <i r="2">
      <x v="1"/>
    </i>
    <i r="2">
      <x v="2"/>
    </i>
    <i r="2">
      <x v="3"/>
    </i>
    <i r="2">
      <x v="4"/>
    </i>
    <i r="2">
      <x v="5"/>
    </i>
    <i r="2">
      <x v="6"/>
    </i>
    <i r="1">
      <x v="77"/>
    </i>
    <i r="2">
      <x/>
    </i>
    <i r="2">
      <x v="1"/>
    </i>
    <i r="2">
      <x v="2"/>
    </i>
    <i r="2">
      <x v="3"/>
    </i>
    <i r="2">
      <x v="4"/>
    </i>
    <i r="2">
      <x v="5"/>
    </i>
    <i r="2">
      <x v="6"/>
    </i>
    <i r="1">
      <x v="78"/>
    </i>
    <i r="2">
      <x/>
    </i>
    <i r="2">
      <x v="1"/>
    </i>
    <i r="2">
      <x v="2"/>
    </i>
    <i r="2">
      <x v="3"/>
    </i>
    <i r="2">
      <x v="4"/>
    </i>
    <i r="2">
      <x v="5"/>
    </i>
    <i r="2">
      <x v="6"/>
    </i>
    <i r="1">
      <x v="79"/>
    </i>
    <i r="2">
      <x/>
    </i>
    <i r="2">
      <x v="1"/>
    </i>
    <i r="2">
      <x v="2"/>
    </i>
    <i r="2">
      <x v="3"/>
    </i>
    <i r="2">
      <x v="4"/>
    </i>
    <i r="2">
      <x v="5"/>
    </i>
    <i r="2">
      <x v="6"/>
    </i>
    <i r="1">
      <x v="80"/>
    </i>
    <i r="2">
      <x/>
    </i>
    <i r="2">
      <x v="1"/>
    </i>
    <i r="2">
      <x v="2"/>
    </i>
    <i r="2">
      <x v="3"/>
    </i>
    <i r="2">
      <x v="4"/>
    </i>
    <i r="2">
      <x v="5"/>
    </i>
    <i r="2">
      <x v="6"/>
    </i>
    <i r="1">
      <x v="81"/>
    </i>
    <i r="2">
      <x/>
    </i>
    <i r="2">
      <x v="1"/>
    </i>
    <i r="2">
      <x v="2"/>
    </i>
    <i r="2">
      <x v="3"/>
    </i>
    <i r="2">
      <x v="4"/>
    </i>
    <i r="2">
      <x v="5"/>
    </i>
    <i r="2">
      <x v="6"/>
    </i>
    <i r="1">
      <x v="82"/>
    </i>
    <i r="2">
      <x/>
    </i>
    <i r="2">
      <x v="1"/>
    </i>
    <i r="2">
      <x v="2"/>
    </i>
    <i r="2">
      <x v="3"/>
    </i>
    <i r="2">
      <x v="4"/>
    </i>
    <i r="2">
      <x v="5"/>
    </i>
    <i r="2">
      <x v="6"/>
    </i>
    <i r="1">
      <x v="83"/>
    </i>
    <i r="2">
      <x/>
    </i>
    <i r="2">
      <x v="1"/>
    </i>
    <i r="2">
      <x v="2"/>
    </i>
    <i r="2">
      <x v="3"/>
    </i>
    <i r="2">
      <x v="4"/>
    </i>
    <i r="2">
      <x v="5"/>
    </i>
    <i r="2">
      <x v="6"/>
    </i>
    <i r="1">
      <x v="84"/>
    </i>
    <i r="2">
      <x/>
    </i>
    <i r="2">
      <x v="1"/>
    </i>
    <i r="2">
      <x v="2"/>
    </i>
    <i r="2">
      <x v="3"/>
    </i>
    <i r="2">
      <x v="4"/>
    </i>
    <i r="2">
      <x v="5"/>
    </i>
    <i r="2">
      <x v="6"/>
    </i>
    <i r="1">
      <x v="85"/>
    </i>
    <i r="2">
      <x/>
    </i>
    <i r="2">
      <x v="1"/>
    </i>
    <i r="2">
      <x v="2"/>
    </i>
    <i r="2">
      <x v="3"/>
    </i>
    <i r="2">
      <x v="4"/>
    </i>
    <i r="2">
      <x v="5"/>
    </i>
    <i r="2">
      <x v="6"/>
    </i>
    <i r="1">
      <x v="86"/>
    </i>
    <i r="2">
      <x/>
    </i>
    <i r="2">
      <x v="1"/>
    </i>
    <i r="2">
      <x v="2"/>
    </i>
    <i r="2">
      <x v="3"/>
    </i>
    <i r="2">
      <x v="4"/>
    </i>
    <i r="2">
      <x v="5"/>
    </i>
    <i r="2">
      <x v="6"/>
    </i>
    <i r="1">
      <x v="87"/>
    </i>
    <i r="2">
      <x/>
    </i>
    <i r="2">
      <x v="1"/>
    </i>
    <i r="2">
      <x v="2"/>
    </i>
    <i r="2">
      <x v="3"/>
    </i>
    <i r="2">
      <x v="4"/>
    </i>
    <i r="2">
      <x v="5"/>
    </i>
    <i r="2">
      <x v="6"/>
    </i>
    <i r="1">
      <x v="88"/>
    </i>
    <i r="2">
      <x/>
    </i>
    <i r="2">
      <x v="1"/>
    </i>
    <i r="2">
      <x v="2"/>
    </i>
    <i r="2">
      <x v="3"/>
    </i>
    <i r="2">
      <x v="4"/>
    </i>
    <i r="2">
      <x v="5"/>
    </i>
    <i r="2">
      <x v="6"/>
    </i>
    <i r="1">
      <x v="89"/>
    </i>
    <i r="2">
      <x/>
    </i>
    <i r="2">
      <x v="1"/>
    </i>
    <i r="2">
      <x v="2"/>
    </i>
    <i r="2">
      <x v="3"/>
    </i>
    <i r="2">
      <x v="4"/>
    </i>
    <i r="2">
      <x v="5"/>
    </i>
    <i r="2">
      <x v="6"/>
    </i>
    <i r="1">
      <x v="90"/>
    </i>
    <i r="2">
      <x/>
    </i>
    <i r="2">
      <x v="1"/>
    </i>
    <i r="2">
      <x v="2"/>
    </i>
    <i r="2">
      <x v="3"/>
    </i>
    <i r="2">
      <x v="4"/>
    </i>
    <i r="2">
      <x v="5"/>
    </i>
    <i r="2">
      <x v="6"/>
    </i>
    <i>
      <x v="7"/>
    </i>
    <i r="1">
      <x v="91"/>
    </i>
    <i r="2">
      <x/>
    </i>
    <i r="2">
      <x v="1"/>
    </i>
    <i r="2">
      <x v="2"/>
    </i>
    <i r="2">
      <x v="3"/>
    </i>
    <i r="2">
      <x v="4"/>
    </i>
    <i r="2">
      <x v="5"/>
    </i>
    <i r="2">
      <x v="6"/>
    </i>
  </rowItems>
  <colFields count="1">
    <field x="0"/>
  </colFields>
  <colItems count="3">
    <i>
      <x/>
    </i>
    <i>
      <x v="1"/>
    </i>
    <i>
      <x v="2"/>
    </i>
  </colItems>
  <dataFields count="1">
    <dataField name="Handwerksunternehmen" fld="2" baseField="0" baseItem="0" numFmtId="165"/>
  </dataFields>
  <formats count="14">
    <format dxfId="469">
      <pivotArea type="all" dataOnly="0" outline="0" fieldPosition="0"/>
    </format>
    <format dxfId="470">
      <pivotArea outline="0" collapsedLevelsAreSubtotals="1" fieldPosition="0"/>
    </format>
    <format dxfId="471">
      <pivotArea type="origin" dataOnly="0" labelOnly="1" outline="0" fieldPosition="0"/>
    </format>
    <format dxfId="472">
      <pivotArea field="0" type="button" dataOnly="0" labelOnly="1" outline="0" axis="axisCol" fieldPosition="0"/>
    </format>
    <format dxfId="473">
      <pivotArea type="topRight" dataOnly="0" labelOnly="1" outline="0" fieldPosition="0"/>
    </format>
    <format dxfId="474">
      <pivotArea field="1" type="button" dataOnly="0" labelOnly="1" outline="0" axis="axisRow" fieldPosition="2"/>
    </format>
    <format dxfId="475">
      <pivotArea dataOnly="0" labelOnly="1" fieldPosition="0">
        <references count="1">
          <reference field="1" count="0"/>
        </references>
      </pivotArea>
    </format>
    <format dxfId="476">
      <pivotArea dataOnly="0" labelOnly="1" fieldPosition="0">
        <references count="1">
          <reference field="0" count="0"/>
        </references>
      </pivotArea>
    </format>
    <format dxfId="477">
      <pivotArea dataOnly="0" outline="0" fieldPosition="0">
        <references count="1">
          <reference field="0" count="1">
            <x v="2"/>
          </reference>
        </references>
      </pivotArea>
    </format>
    <format dxfId="478">
      <pivotArea collapsedLevelsAreSubtotals="1" fieldPosition="0">
        <references count="1">
          <reference field="1" count="1">
            <x v="6"/>
          </reference>
        </references>
      </pivotArea>
    </format>
    <format dxfId="479">
      <pivotArea dataOnly="0" labelOnly="1" fieldPosition="0">
        <references count="1">
          <reference field="1" count="1">
            <x v="6"/>
          </reference>
        </references>
      </pivotArea>
    </format>
    <format dxfId="480">
      <pivotArea collapsedLevelsAreSubtotals="1" fieldPosition="0">
        <references count="2">
          <reference field="1" count="1" selected="0">
            <x v="0"/>
          </reference>
          <reference field="3" count="1">
            <x v="7"/>
          </reference>
        </references>
      </pivotArea>
    </format>
    <format dxfId="481">
      <pivotArea dataOnly="0" labelOnly="1" fieldPosition="0">
        <references count="2">
          <reference field="1" count="1" selected="0">
            <x v="0"/>
          </reference>
          <reference field="3" count="1">
            <x v="7"/>
          </reference>
        </references>
      </pivotArea>
    </format>
    <format dxfId="482">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63"/>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A89D264F-9C7F-4113-BDC4-0A3CCB5ECAE2}" name="PivotTable25" cacheId="1488"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G7:J72"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64">
    <i>
      <x/>
    </i>
    <i r="1">
      <x/>
    </i>
    <i r="1">
      <x v="1"/>
    </i>
    <i r="1">
      <x v="2"/>
    </i>
    <i r="1">
      <x v="3"/>
    </i>
    <i r="1">
      <x v="4"/>
    </i>
    <i r="1">
      <x v="5"/>
    </i>
    <i r="1">
      <x v="6"/>
    </i>
    <i>
      <x v="1"/>
    </i>
    <i r="1">
      <x/>
    </i>
    <i r="1">
      <x v="1"/>
    </i>
    <i r="1">
      <x v="2"/>
    </i>
    <i r="1">
      <x v="3"/>
    </i>
    <i r="1">
      <x v="4"/>
    </i>
    <i r="1">
      <x v="5"/>
    </i>
    <i r="1">
      <x v="6"/>
    </i>
    <i>
      <x v="2"/>
    </i>
    <i r="1">
      <x/>
    </i>
    <i r="1">
      <x v="1"/>
    </i>
    <i r="1">
      <x v="2"/>
    </i>
    <i r="1">
      <x v="3"/>
    </i>
    <i r="1">
      <x v="4"/>
    </i>
    <i r="1">
      <x v="5"/>
    </i>
    <i r="1">
      <x v="6"/>
    </i>
    <i>
      <x v="3"/>
    </i>
    <i r="1">
      <x/>
    </i>
    <i r="1">
      <x v="1"/>
    </i>
    <i r="1">
      <x v="2"/>
    </i>
    <i r="1">
      <x v="3"/>
    </i>
    <i r="1">
      <x v="4"/>
    </i>
    <i r="1">
      <x v="5"/>
    </i>
    <i r="1">
      <x v="6"/>
    </i>
    <i>
      <x v="4"/>
    </i>
    <i r="1">
      <x/>
    </i>
    <i r="1">
      <x v="1"/>
    </i>
    <i r="1">
      <x v="2"/>
    </i>
    <i r="1">
      <x v="3"/>
    </i>
    <i r="1">
      <x v="4"/>
    </i>
    <i r="1">
      <x v="5"/>
    </i>
    <i r="1">
      <x v="6"/>
    </i>
    <i>
      <x v="5"/>
    </i>
    <i r="1">
      <x/>
    </i>
    <i r="1">
      <x v="1"/>
    </i>
    <i r="1">
      <x v="2"/>
    </i>
    <i r="1">
      <x v="3"/>
    </i>
    <i r="1">
      <x v="4"/>
    </i>
    <i r="1">
      <x v="5"/>
    </i>
    <i r="1">
      <x v="6"/>
    </i>
    <i>
      <x v="6"/>
    </i>
    <i r="1">
      <x/>
    </i>
    <i r="1">
      <x v="1"/>
    </i>
    <i r="1">
      <x v="2"/>
    </i>
    <i r="1">
      <x v="3"/>
    </i>
    <i r="1">
      <x v="4"/>
    </i>
    <i r="1">
      <x v="5"/>
    </i>
    <i r="1">
      <x v="6"/>
    </i>
    <i>
      <x v="7"/>
    </i>
    <i r="1">
      <x/>
    </i>
    <i r="1">
      <x v="1"/>
    </i>
    <i r="1">
      <x v="2"/>
    </i>
    <i r="1">
      <x v="3"/>
    </i>
    <i r="1">
      <x v="4"/>
    </i>
    <i r="1">
      <x v="5"/>
    </i>
    <i r="1">
      <x v="6"/>
    </i>
  </rowItems>
  <colFields count="1">
    <field x="0"/>
  </colFields>
  <colItems count="3">
    <i>
      <x/>
    </i>
    <i>
      <x v="1"/>
    </i>
    <i>
      <x v="2"/>
    </i>
  </colItems>
  <dataFields count="1">
    <dataField name="Summe von Tätige Personen" fld="3" baseField="0" baseItem="0"/>
  </dataFields>
  <formats count="13">
    <format dxfId="456">
      <pivotArea type="all" dataOnly="0" outline="0" fieldPosition="0"/>
    </format>
    <format dxfId="457">
      <pivotArea outline="0" collapsedLevelsAreSubtotals="1" fieldPosition="0"/>
    </format>
    <format dxfId="458">
      <pivotArea type="origin" dataOnly="0" labelOnly="1" outline="0" fieldPosition="0"/>
    </format>
    <format dxfId="459">
      <pivotArea field="0" type="button" dataOnly="0" labelOnly="1" outline="0" axis="axisCol" fieldPosition="0"/>
    </format>
    <format dxfId="460">
      <pivotArea type="topRight" dataOnly="0" labelOnly="1" outline="0" fieldPosition="0"/>
    </format>
    <format dxfId="461">
      <pivotArea field="1" type="button" dataOnly="0" labelOnly="1" outline="0" axis="axisRow" fieldPosition="1"/>
    </format>
    <format dxfId="462">
      <pivotArea dataOnly="0" labelOnly="1" fieldPosition="0">
        <references count="1">
          <reference field="1" count="0"/>
        </references>
      </pivotArea>
    </format>
    <format dxfId="463">
      <pivotArea dataOnly="0" labelOnly="1" fieldPosition="0">
        <references count="1">
          <reference field="0" count="0"/>
        </references>
      </pivotArea>
    </format>
    <format dxfId="464">
      <pivotArea dataOnly="0" outline="0" fieldPosition="0">
        <references count="1">
          <reference field="0" count="1">
            <x v="2"/>
          </reference>
        </references>
      </pivotArea>
    </format>
    <format dxfId="465">
      <pivotArea collapsedLevelsAreSubtotals="1" fieldPosition="0">
        <references count="1">
          <reference field="1" count="1">
            <x v="6"/>
          </reference>
        </references>
      </pivotArea>
    </format>
    <format dxfId="466">
      <pivotArea dataOnly="0" labelOnly="1" fieldPosition="0">
        <references count="1">
          <reference field="1" count="1">
            <x v="6"/>
          </reference>
        </references>
      </pivotArea>
    </format>
    <format dxfId="467">
      <pivotArea field="2" type="button" dataOnly="0" labelOnly="1" outline="0" axis="axisRow" fieldPosition="0"/>
    </format>
    <format dxfId="468">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2A98A218-797D-42CA-B854-EA7CB6849A08}" name="PivotTable27" cacheId="1484"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P7:S72"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64">
    <i>
      <x/>
    </i>
    <i r="1">
      <x/>
    </i>
    <i r="1">
      <x v="1"/>
    </i>
    <i r="1">
      <x v="2"/>
    </i>
    <i r="1">
      <x v="3"/>
    </i>
    <i r="1">
      <x v="4"/>
    </i>
    <i r="1">
      <x v="5"/>
    </i>
    <i r="1">
      <x v="6"/>
    </i>
    <i>
      <x v="1"/>
    </i>
    <i r="1">
      <x/>
    </i>
    <i r="1">
      <x v="1"/>
    </i>
    <i r="1">
      <x v="2"/>
    </i>
    <i r="1">
      <x v="3"/>
    </i>
    <i r="1">
      <x v="4"/>
    </i>
    <i r="1">
      <x v="5"/>
    </i>
    <i r="1">
      <x v="6"/>
    </i>
    <i>
      <x v="2"/>
    </i>
    <i r="1">
      <x/>
    </i>
    <i r="1">
      <x v="1"/>
    </i>
    <i r="1">
      <x v="2"/>
    </i>
    <i r="1">
      <x v="3"/>
    </i>
    <i r="1">
      <x v="4"/>
    </i>
    <i r="1">
      <x v="5"/>
    </i>
    <i r="1">
      <x v="6"/>
    </i>
    <i>
      <x v="3"/>
    </i>
    <i r="1">
      <x/>
    </i>
    <i r="1">
      <x v="1"/>
    </i>
    <i r="1">
      <x v="2"/>
    </i>
    <i r="1">
      <x v="3"/>
    </i>
    <i r="1">
      <x v="4"/>
    </i>
    <i r="1">
      <x v="5"/>
    </i>
    <i r="1">
      <x v="6"/>
    </i>
    <i>
      <x v="4"/>
    </i>
    <i r="1">
      <x/>
    </i>
    <i r="1">
      <x v="1"/>
    </i>
    <i r="1">
      <x v="2"/>
    </i>
    <i r="1">
      <x v="3"/>
    </i>
    <i r="1">
      <x v="4"/>
    </i>
    <i r="1">
      <x v="5"/>
    </i>
    <i r="1">
      <x v="6"/>
    </i>
    <i>
      <x v="5"/>
    </i>
    <i r="1">
      <x/>
    </i>
    <i r="1">
      <x v="1"/>
    </i>
    <i r="1">
      <x v="2"/>
    </i>
    <i r="1">
      <x v="3"/>
    </i>
    <i r="1">
      <x v="4"/>
    </i>
    <i r="1">
      <x v="5"/>
    </i>
    <i r="1">
      <x v="6"/>
    </i>
    <i>
      <x v="6"/>
    </i>
    <i r="1">
      <x/>
    </i>
    <i r="1">
      <x v="1"/>
    </i>
    <i r="1">
      <x v="2"/>
    </i>
    <i r="1">
      <x v="3"/>
    </i>
    <i r="1">
      <x v="4"/>
    </i>
    <i r="1">
      <x v="5"/>
    </i>
    <i r="1">
      <x v="6"/>
    </i>
    <i>
      <x v="7"/>
    </i>
    <i r="1">
      <x/>
    </i>
    <i r="1">
      <x v="1"/>
    </i>
    <i r="1">
      <x v="2"/>
    </i>
    <i r="1">
      <x v="3"/>
    </i>
    <i r="1">
      <x v="4"/>
    </i>
    <i r="1">
      <x v="5"/>
    </i>
    <i r="1">
      <x v="6"/>
    </i>
  </rowItems>
  <colFields count="1">
    <field x="0"/>
  </colFields>
  <colItems count="3">
    <i>
      <x/>
    </i>
    <i>
      <x v="1"/>
    </i>
    <i>
      <x v="2"/>
    </i>
  </colItems>
  <dataFields count="1">
    <dataField name="Summe von Sozialversicherungspflichtig Beschäftigte" fld="3" baseField="0" baseItem="0"/>
  </dataFields>
  <formats count="13">
    <format dxfId="443">
      <pivotArea type="all" dataOnly="0" outline="0" fieldPosition="0"/>
    </format>
    <format dxfId="444">
      <pivotArea outline="0" collapsedLevelsAreSubtotals="1" fieldPosition="0"/>
    </format>
    <format dxfId="445">
      <pivotArea type="origin" dataOnly="0" labelOnly="1" outline="0" fieldPosition="0"/>
    </format>
    <format dxfId="446">
      <pivotArea field="0" type="button" dataOnly="0" labelOnly="1" outline="0" axis="axisCol" fieldPosition="0"/>
    </format>
    <format dxfId="447">
      <pivotArea type="topRight" dataOnly="0" labelOnly="1" outline="0" fieldPosition="0"/>
    </format>
    <format dxfId="448">
      <pivotArea field="1" type="button" dataOnly="0" labelOnly="1" outline="0" axis="axisRow" fieldPosition="1"/>
    </format>
    <format dxfId="449">
      <pivotArea dataOnly="0" labelOnly="1" fieldPosition="0">
        <references count="1">
          <reference field="1" count="0"/>
        </references>
      </pivotArea>
    </format>
    <format dxfId="450">
      <pivotArea dataOnly="0" labelOnly="1" fieldPosition="0">
        <references count="1">
          <reference field="0" count="0"/>
        </references>
      </pivotArea>
    </format>
    <format dxfId="451">
      <pivotArea dataOnly="0" outline="0" fieldPosition="0">
        <references count="1">
          <reference field="0" count="1">
            <x v="2"/>
          </reference>
        </references>
      </pivotArea>
    </format>
    <format dxfId="452">
      <pivotArea collapsedLevelsAreSubtotals="1" fieldPosition="0">
        <references count="1">
          <reference field="1" count="1">
            <x v="6"/>
          </reference>
        </references>
      </pivotArea>
    </format>
    <format dxfId="453">
      <pivotArea dataOnly="0" labelOnly="1" fieldPosition="0">
        <references count="1">
          <reference field="1" count="1">
            <x v="6"/>
          </reference>
        </references>
      </pivotArea>
    </format>
    <format dxfId="454">
      <pivotArea field="2" type="button" dataOnly="0" labelOnly="1" outline="0" axis="axisRow" fieldPosition="0"/>
    </format>
    <format dxfId="455">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4451288D-A719-4C10-84E9-88F0B6525617}" name="PivotTable29" cacheId="1487"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Z7:AC72"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64">
    <i>
      <x/>
    </i>
    <i r="1">
      <x/>
    </i>
    <i r="1">
      <x v="1"/>
    </i>
    <i r="1">
      <x v="2"/>
    </i>
    <i r="1">
      <x v="3"/>
    </i>
    <i r="1">
      <x v="4"/>
    </i>
    <i r="1">
      <x v="5"/>
    </i>
    <i r="1">
      <x v="6"/>
    </i>
    <i>
      <x v="1"/>
    </i>
    <i r="1">
      <x/>
    </i>
    <i r="1">
      <x v="1"/>
    </i>
    <i r="1">
      <x v="2"/>
    </i>
    <i r="1">
      <x v="3"/>
    </i>
    <i r="1">
      <x v="4"/>
    </i>
    <i r="1">
      <x v="5"/>
    </i>
    <i r="1">
      <x v="6"/>
    </i>
    <i>
      <x v="2"/>
    </i>
    <i r="1">
      <x/>
    </i>
    <i r="1">
      <x v="1"/>
    </i>
    <i r="1">
      <x v="2"/>
    </i>
    <i r="1">
      <x v="3"/>
    </i>
    <i r="1">
      <x v="4"/>
    </i>
    <i r="1">
      <x v="5"/>
    </i>
    <i r="1">
      <x v="6"/>
    </i>
    <i>
      <x v="3"/>
    </i>
    <i r="1">
      <x/>
    </i>
    <i r="1">
      <x v="1"/>
    </i>
    <i r="1">
      <x v="2"/>
    </i>
    <i r="1">
      <x v="3"/>
    </i>
    <i r="1">
      <x v="4"/>
    </i>
    <i r="1">
      <x v="5"/>
    </i>
    <i r="1">
      <x v="6"/>
    </i>
    <i>
      <x v="4"/>
    </i>
    <i r="1">
      <x/>
    </i>
    <i r="1">
      <x v="1"/>
    </i>
    <i r="1">
      <x v="2"/>
    </i>
    <i r="1">
      <x v="3"/>
    </i>
    <i r="1">
      <x v="4"/>
    </i>
    <i r="1">
      <x v="5"/>
    </i>
    <i r="1">
      <x v="6"/>
    </i>
    <i>
      <x v="5"/>
    </i>
    <i r="1">
      <x/>
    </i>
    <i r="1">
      <x v="1"/>
    </i>
    <i r="1">
      <x v="2"/>
    </i>
    <i r="1">
      <x v="3"/>
    </i>
    <i r="1">
      <x v="4"/>
    </i>
    <i r="1">
      <x v="5"/>
    </i>
    <i r="1">
      <x v="6"/>
    </i>
    <i>
      <x v="6"/>
    </i>
    <i r="1">
      <x/>
    </i>
    <i r="1">
      <x v="1"/>
    </i>
    <i r="1">
      <x v="2"/>
    </i>
    <i r="1">
      <x v="3"/>
    </i>
    <i r="1">
      <x v="4"/>
    </i>
    <i r="1">
      <x v="5"/>
    </i>
    <i r="1">
      <x v="6"/>
    </i>
    <i>
      <x v="7"/>
    </i>
    <i r="1">
      <x/>
    </i>
    <i r="1">
      <x v="1"/>
    </i>
    <i r="1">
      <x v="2"/>
    </i>
    <i r="1">
      <x v="3"/>
    </i>
    <i r="1">
      <x v="4"/>
    </i>
    <i r="1">
      <x v="5"/>
    </i>
    <i r="1">
      <x v="6"/>
    </i>
  </rowItems>
  <colFields count="1">
    <field x="0"/>
  </colFields>
  <colItems count="3">
    <i>
      <x/>
    </i>
    <i>
      <x v="1"/>
    </i>
    <i>
      <x v="2"/>
    </i>
  </colItems>
  <dataFields count="1">
    <dataField name="Summe von Umsatz in Tsd. €" fld="3" baseField="0" baseItem="0"/>
  </dataFields>
  <formats count="13">
    <format dxfId="430">
      <pivotArea type="all" dataOnly="0" outline="0" fieldPosition="0"/>
    </format>
    <format dxfId="431">
      <pivotArea outline="0" collapsedLevelsAreSubtotals="1" fieldPosition="0"/>
    </format>
    <format dxfId="432">
      <pivotArea type="origin" dataOnly="0" labelOnly="1" outline="0" fieldPosition="0"/>
    </format>
    <format dxfId="433">
      <pivotArea field="0" type="button" dataOnly="0" labelOnly="1" outline="0" axis="axisCol" fieldPosition="0"/>
    </format>
    <format dxfId="434">
      <pivotArea type="topRight" dataOnly="0" labelOnly="1" outline="0" fieldPosition="0"/>
    </format>
    <format dxfId="435">
      <pivotArea field="1" type="button" dataOnly="0" labelOnly="1" outline="0" axis="axisRow" fieldPosition="1"/>
    </format>
    <format dxfId="436">
      <pivotArea dataOnly="0" labelOnly="1" fieldPosition="0">
        <references count="1">
          <reference field="1" count="0"/>
        </references>
      </pivotArea>
    </format>
    <format dxfId="437">
      <pivotArea dataOnly="0" labelOnly="1" fieldPosition="0">
        <references count="1">
          <reference field="0" count="0"/>
        </references>
      </pivotArea>
    </format>
    <format dxfId="438">
      <pivotArea dataOnly="0" outline="0" fieldPosition="0">
        <references count="1">
          <reference field="0" count="1">
            <x v="2"/>
          </reference>
        </references>
      </pivotArea>
    </format>
    <format dxfId="439">
      <pivotArea collapsedLevelsAreSubtotals="1" fieldPosition="0">
        <references count="1">
          <reference field="1" count="1">
            <x v="6"/>
          </reference>
        </references>
      </pivotArea>
    </format>
    <format dxfId="440">
      <pivotArea dataOnly="0" labelOnly="1" fieldPosition="0">
        <references count="1">
          <reference field="1" count="1">
            <x v="6"/>
          </reference>
        </references>
      </pivotArea>
    </format>
    <format dxfId="441">
      <pivotArea field="2" type="button" dataOnly="0" labelOnly="1" outline="0" axis="axisRow" fieldPosition="0"/>
    </format>
    <format dxfId="442">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204B95A0-05C1-45FD-9791-BDF1D65B6A55}" name="PivotTable32" cacheId="1485"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Z102:AC943"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x="1"/>
        <item x="0"/>
        <item x="3"/>
        <item x="6"/>
        <item x="7"/>
        <item x="2"/>
        <item x="4"/>
        <item x="5"/>
      </items>
    </pivotField>
    <pivotField axis="axisRow" allDrilled="1" subtotalTop="0" showAll="0" dataSourceSort="1" defaultSubtotal="0" defaultAttributeDrillState="1">
      <items count="1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s>
    </pivotField>
    <pivotField dataField="1" subtotalTop="0" showAll="0" defaultSubtotal="0"/>
  </pivotFields>
  <rowFields count="3">
    <field x="2"/>
    <field x="3"/>
    <field x="1"/>
  </rowFields>
  <rowItems count="840">
    <i>
      <x/>
    </i>
    <i r="1">
      <x v="14"/>
    </i>
    <i r="2">
      <x/>
    </i>
    <i r="2">
      <x v="1"/>
    </i>
    <i r="2">
      <x v="2"/>
    </i>
    <i r="2">
      <x v="3"/>
    </i>
    <i r="2">
      <x v="4"/>
    </i>
    <i r="2">
      <x v="5"/>
    </i>
    <i r="2">
      <x v="6"/>
    </i>
    <i r="1">
      <x v="15"/>
    </i>
    <i r="2">
      <x/>
    </i>
    <i r="2">
      <x v="1"/>
    </i>
    <i r="2">
      <x v="2"/>
    </i>
    <i r="2">
      <x v="3"/>
    </i>
    <i r="2">
      <x v="4"/>
    </i>
    <i r="2">
      <x v="5"/>
    </i>
    <i r="2">
      <x v="6"/>
    </i>
    <i r="1">
      <x v="16"/>
    </i>
    <i r="2">
      <x/>
    </i>
    <i r="2">
      <x v="1"/>
    </i>
    <i r="2">
      <x v="2"/>
    </i>
    <i r="2">
      <x v="3"/>
    </i>
    <i r="2">
      <x v="4"/>
    </i>
    <i r="2">
      <x v="5"/>
    </i>
    <i r="2">
      <x v="6"/>
    </i>
    <i r="1">
      <x v="17"/>
    </i>
    <i r="2">
      <x/>
    </i>
    <i r="2">
      <x v="1"/>
    </i>
    <i r="2">
      <x v="2"/>
    </i>
    <i r="2">
      <x v="3"/>
    </i>
    <i r="2">
      <x v="4"/>
    </i>
    <i r="2">
      <x v="5"/>
    </i>
    <i r="2">
      <x v="6"/>
    </i>
    <i r="1">
      <x v="18"/>
    </i>
    <i r="2">
      <x/>
    </i>
    <i r="2">
      <x v="1"/>
    </i>
    <i r="2">
      <x v="2"/>
    </i>
    <i r="2">
      <x v="3"/>
    </i>
    <i r="2">
      <x v="4"/>
    </i>
    <i r="2">
      <x v="5"/>
    </i>
    <i r="2">
      <x v="6"/>
    </i>
    <i r="1">
      <x v="19"/>
    </i>
    <i r="2">
      <x/>
    </i>
    <i r="2">
      <x v="1"/>
    </i>
    <i r="2">
      <x v="2"/>
    </i>
    <i r="2">
      <x v="3"/>
    </i>
    <i r="2">
      <x v="4"/>
    </i>
    <i r="2">
      <x v="5"/>
    </i>
    <i r="2">
      <x v="6"/>
    </i>
    <i r="1">
      <x v="20"/>
    </i>
    <i r="2">
      <x/>
    </i>
    <i r="2">
      <x v="1"/>
    </i>
    <i r="2">
      <x v="2"/>
    </i>
    <i r="2">
      <x v="3"/>
    </i>
    <i r="2">
      <x v="4"/>
    </i>
    <i r="2">
      <x v="5"/>
    </i>
    <i r="2">
      <x v="6"/>
    </i>
    <i r="1">
      <x v="21"/>
    </i>
    <i r="2">
      <x/>
    </i>
    <i r="2">
      <x v="1"/>
    </i>
    <i r="2">
      <x v="2"/>
    </i>
    <i r="2">
      <x v="3"/>
    </i>
    <i r="2">
      <x v="4"/>
    </i>
    <i r="2">
      <x v="5"/>
    </i>
    <i r="2">
      <x v="6"/>
    </i>
    <i r="1">
      <x v="22"/>
    </i>
    <i r="2">
      <x/>
    </i>
    <i r="2">
      <x v="1"/>
    </i>
    <i r="2">
      <x v="2"/>
    </i>
    <i r="2">
      <x v="3"/>
    </i>
    <i r="2">
      <x v="4"/>
    </i>
    <i r="2">
      <x v="5"/>
    </i>
    <i r="2">
      <x v="6"/>
    </i>
    <i r="1">
      <x v="23"/>
    </i>
    <i r="2">
      <x/>
    </i>
    <i r="2">
      <x v="1"/>
    </i>
    <i r="2">
      <x v="2"/>
    </i>
    <i r="2">
      <x v="3"/>
    </i>
    <i r="2">
      <x v="4"/>
    </i>
    <i r="2">
      <x v="5"/>
    </i>
    <i r="2">
      <x v="6"/>
    </i>
    <i>
      <x v="1"/>
    </i>
    <i r="1">
      <x/>
    </i>
    <i r="2">
      <x/>
    </i>
    <i r="2">
      <x v="1"/>
    </i>
    <i r="2">
      <x v="2"/>
    </i>
    <i r="2">
      <x v="3"/>
    </i>
    <i r="2">
      <x v="4"/>
    </i>
    <i r="2">
      <x v="5"/>
    </i>
    <i r="2">
      <x v="6"/>
    </i>
    <i r="1">
      <x v="1"/>
    </i>
    <i r="2">
      <x/>
    </i>
    <i r="2">
      <x v="1"/>
    </i>
    <i r="2">
      <x v="2"/>
    </i>
    <i r="2">
      <x v="3"/>
    </i>
    <i r="2">
      <x v="4"/>
    </i>
    <i r="2">
      <x v="5"/>
    </i>
    <i r="2">
      <x v="6"/>
    </i>
    <i r="1">
      <x v="2"/>
    </i>
    <i r="2">
      <x/>
    </i>
    <i r="2">
      <x v="1"/>
    </i>
    <i r="2">
      <x v="2"/>
    </i>
    <i r="2">
      <x v="3"/>
    </i>
    <i r="2">
      <x v="4"/>
    </i>
    <i r="2">
      <x v="5"/>
    </i>
    <i r="2">
      <x v="6"/>
    </i>
    <i r="1">
      <x v="3"/>
    </i>
    <i r="2">
      <x/>
    </i>
    <i r="2">
      <x v="1"/>
    </i>
    <i r="2">
      <x v="2"/>
    </i>
    <i r="2">
      <x v="3"/>
    </i>
    <i r="2">
      <x v="4"/>
    </i>
    <i r="2">
      <x v="5"/>
    </i>
    <i r="2">
      <x v="6"/>
    </i>
    <i r="1">
      <x v="4"/>
    </i>
    <i r="2">
      <x/>
    </i>
    <i r="2">
      <x v="1"/>
    </i>
    <i r="2">
      <x v="2"/>
    </i>
    <i r="2">
      <x v="3"/>
    </i>
    <i r="2">
      <x v="4"/>
    </i>
    <i r="2">
      <x v="5"/>
    </i>
    <i r="2">
      <x v="6"/>
    </i>
    <i r="1">
      <x v="5"/>
    </i>
    <i r="2">
      <x/>
    </i>
    <i r="2">
      <x v="1"/>
    </i>
    <i r="2">
      <x v="2"/>
    </i>
    <i r="2">
      <x v="3"/>
    </i>
    <i r="2">
      <x v="4"/>
    </i>
    <i r="2">
      <x v="5"/>
    </i>
    <i r="2">
      <x v="6"/>
    </i>
    <i r="1">
      <x v="6"/>
    </i>
    <i r="2">
      <x/>
    </i>
    <i r="2">
      <x v="1"/>
    </i>
    <i r="2">
      <x v="2"/>
    </i>
    <i r="2">
      <x v="3"/>
    </i>
    <i r="2">
      <x v="4"/>
    </i>
    <i r="2">
      <x v="5"/>
    </i>
    <i r="2">
      <x v="6"/>
    </i>
    <i r="1">
      <x v="7"/>
    </i>
    <i r="2">
      <x/>
    </i>
    <i r="2">
      <x v="1"/>
    </i>
    <i r="2">
      <x v="2"/>
    </i>
    <i r="2">
      <x v="3"/>
    </i>
    <i r="2">
      <x v="4"/>
    </i>
    <i r="2">
      <x v="5"/>
    </i>
    <i r="2">
      <x v="6"/>
    </i>
    <i r="1">
      <x v="8"/>
    </i>
    <i r="2">
      <x/>
    </i>
    <i r="2">
      <x v="1"/>
    </i>
    <i r="2">
      <x v="2"/>
    </i>
    <i r="2">
      <x v="3"/>
    </i>
    <i r="2">
      <x v="4"/>
    </i>
    <i r="2">
      <x v="5"/>
    </i>
    <i r="2">
      <x v="6"/>
    </i>
    <i r="1">
      <x v="9"/>
    </i>
    <i r="2">
      <x/>
    </i>
    <i r="2">
      <x v="1"/>
    </i>
    <i r="2">
      <x v="2"/>
    </i>
    <i r="2">
      <x v="3"/>
    </i>
    <i r="2">
      <x v="4"/>
    </i>
    <i r="2">
      <x v="5"/>
    </i>
    <i r="2">
      <x v="6"/>
    </i>
    <i r="1">
      <x v="10"/>
    </i>
    <i r="2">
      <x/>
    </i>
    <i r="2">
      <x v="1"/>
    </i>
    <i r="2">
      <x v="2"/>
    </i>
    <i r="2">
      <x v="3"/>
    </i>
    <i r="2">
      <x v="4"/>
    </i>
    <i r="2">
      <x v="5"/>
    </i>
    <i r="2">
      <x v="6"/>
    </i>
    <i r="1">
      <x v="11"/>
    </i>
    <i r="2">
      <x/>
    </i>
    <i r="2">
      <x v="1"/>
    </i>
    <i r="2">
      <x v="2"/>
    </i>
    <i r="2">
      <x v="3"/>
    </i>
    <i r="2">
      <x v="4"/>
    </i>
    <i r="2">
      <x v="5"/>
    </i>
    <i r="2">
      <x v="6"/>
    </i>
    <i r="1">
      <x v="12"/>
    </i>
    <i r="2">
      <x/>
    </i>
    <i r="2">
      <x v="1"/>
    </i>
    <i r="2">
      <x v="2"/>
    </i>
    <i r="2">
      <x v="3"/>
    </i>
    <i r="2">
      <x v="4"/>
    </i>
    <i r="2">
      <x v="5"/>
    </i>
    <i r="2">
      <x v="6"/>
    </i>
    <i r="1">
      <x v="13"/>
    </i>
    <i r="2">
      <x/>
    </i>
    <i r="2">
      <x v="1"/>
    </i>
    <i r="2">
      <x v="2"/>
    </i>
    <i r="2">
      <x v="3"/>
    </i>
    <i r="2">
      <x v="4"/>
    </i>
    <i r="2">
      <x v="5"/>
    </i>
    <i r="2">
      <x v="6"/>
    </i>
    <i>
      <x v="2"/>
    </i>
    <i r="1">
      <x v="30"/>
    </i>
    <i r="2">
      <x/>
    </i>
    <i r="2">
      <x v="1"/>
    </i>
    <i r="2">
      <x v="2"/>
    </i>
    <i r="2">
      <x v="3"/>
    </i>
    <i r="2">
      <x v="4"/>
    </i>
    <i r="2">
      <x v="5"/>
    </i>
    <i r="2">
      <x v="6"/>
    </i>
    <i r="1">
      <x v="31"/>
    </i>
    <i r="2">
      <x/>
    </i>
    <i r="2">
      <x v="1"/>
    </i>
    <i r="2">
      <x v="2"/>
    </i>
    <i r="2">
      <x v="3"/>
    </i>
    <i r="2">
      <x v="4"/>
    </i>
    <i r="2">
      <x v="5"/>
    </i>
    <i r="2">
      <x v="6"/>
    </i>
    <i r="1">
      <x v="32"/>
    </i>
    <i r="2">
      <x/>
    </i>
    <i r="2">
      <x v="1"/>
    </i>
    <i r="2">
      <x v="2"/>
    </i>
    <i r="2">
      <x v="3"/>
    </i>
    <i r="2">
      <x v="4"/>
    </i>
    <i r="2">
      <x v="5"/>
    </i>
    <i r="2">
      <x v="6"/>
    </i>
    <i r="1">
      <x v="33"/>
    </i>
    <i r="2">
      <x/>
    </i>
    <i r="2">
      <x v="1"/>
    </i>
    <i r="2">
      <x v="2"/>
    </i>
    <i r="2">
      <x v="3"/>
    </i>
    <i r="2">
      <x v="4"/>
    </i>
    <i r="2">
      <x v="5"/>
    </i>
    <i r="2">
      <x v="6"/>
    </i>
    <i r="1">
      <x v="34"/>
    </i>
    <i r="2">
      <x/>
    </i>
    <i r="2">
      <x v="1"/>
    </i>
    <i r="2">
      <x v="2"/>
    </i>
    <i r="2">
      <x v="3"/>
    </i>
    <i r="2">
      <x v="4"/>
    </i>
    <i r="2">
      <x v="5"/>
    </i>
    <i r="2">
      <x v="6"/>
    </i>
    <i r="1">
      <x v="35"/>
    </i>
    <i r="2">
      <x/>
    </i>
    <i r="2">
      <x v="1"/>
    </i>
    <i r="2">
      <x v="2"/>
    </i>
    <i r="2">
      <x v="3"/>
    </i>
    <i r="2">
      <x v="4"/>
    </i>
    <i r="2">
      <x v="5"/>
    </i>
    <i r="2">
      <x v="6"/>
    </i>
    <i r="1">
      <x v="36"/>
    </i>
    <i r="2">
      <x/>
    </i>
    <i r="2">
      <x v="1"/>
    </i>
    <i r="2">
      <x v="2"/>
    </i>
    <i r="2">
      <x v="3"/>
    </i>
    <i r="2">
      <x v="4"/>
    </i>
    <i r="2">
      <x v="5"/>
    </i>
    <i r="2">
      <x v="6"/>
    </i>
    <i r="1">
      <x v="37"/>
    </i>
    <i r="2">
      <x/>
    </i>
    <i r="2">
      <x v="1"/>
    </i>
    <i r="2">
      <x v="2"/>
    </i>
    <i r="2">
      <x v="3"/>
    </i>
    <i r="2">
      <x v="4"/>
    </i>
    <i r="2">
      <x v="5"/>
    </i>
    <i r="2">
      <x v="6"/>
    </i>
    <i r="1">
      <x v="38"/>
    </i>
    <i r="2">
      <x/>
    </i>
    <i r="2">
      <x v="1"/>
    </i>
    <i r="2">
      <x v="2"/>
    </i>
    <i r="2">
      <x v="3"/>
    </i>
    <i r="2">
      <x v="4"/>
    </i>
    <i r="2">
      <x v="5"/>
    </i>
    <i r="2">
      <x v="6"/>
    </i>
    <i r="1">
      <x v="39"/>
    </i>
    <i r="2">
      <x/>
    </i>
    <i r="2">
      <x v="1"/>
    </i>
    <i r="2">
      <x v="2"/>
    </i>
    <i r="2">
      <x v="3"/>
    </i>
    <i r="2">
      <x v="4"/>
    </i>
    <i r="2">
      <x v="5"/>
    </i>
    <i r="2">
      <x v="6"/>
    </i>
    <i r="1">
      <x v="40"/>
    </i>
    <i r="2">
      <x/>
    </i>
    <i r="2">
      <x v="1"/>
    </i>
    <i r="2">
      <x v="2"/>
    </i>
    <i r="2">
      <x v="3"/>
    </i>
    <i r="2">
      <x v="4"/>
    </i>
    <i r="2">
      <x v="5"/>
    </i>
    <i r="2">
      <x v="6"/>
    </i>
    <i r="1">
      <x v="41"/>
    </i>
    <i r="2">
      <x/>
    </i>
    <i r="2">
      <x v="1"/>
    </i>
    <i r="2">
      <x v="2"/>
    </i>
    <i r="2">
      <x v="3"/>
    </i>
    <i r="2">
      <x v="4"/>
    </i>
    <i r="2">
      <x v="5"/>
    </i>
    <i r="2">
      <x v="6"/>
    </i>
    <i r="1">
      <x v="42"/>
    </i>
    <i r="2">
      <x/>
    </i>
    <i r="2">
      <x v="1"/>
    </i>
    <i r="2">
      <x v="2"/>
    </i>
    <i r="2">
      <x v="3"/>
    </i>
    <i r="2">
      <x v="4"/>
    </i>
    <i r="2">
      <x v="5"/>
    </i>
    <i r="2">
      <x v="6"/>
    </i>
    <i r="1">
      <x v="43"/>
    </i>
    <i r="2">
      <x/>
    </i>
    <i r="2">
      <x v="1"/>
    </i>
    <i r="2">
      <x v="2"/>
    </i>
    <i r="2">
      <x v="3"/>
    </i>
    <i r="2">
      <x v="4"/>
    </i>
    <i r="2">
      <x v="5"/>
    </i>
    <i r="2">
      <x v="6"/>
    </i>
    <i r="1">
      <x v="44"/>
    </i>
    <i r="2">
      <x/>
    </i>
    <i r="2">
      <x v="1"/>
    </i>
    <i r="2">
      <x v="2"/>
    </i>
    <i r="2">
      <x v="3"/>
    </i>
    <i r="2">
      <x v="4"/>
    </i>
    <i r="2">
      <x v="5"/>
    </i>
    <i r="2">
      <x v="6"/>
    </i>
    <i r="1">
      <x v="45"/>
    </i>
    <i r="2">
      <x/>
    </i>
    <i r="2">
      <x v="1"/>
    </i>
    <i r="2">
      <x v="2"/>
    </i>
    <i r="2">
      <x v="3"/>
    </i>
    <i r="2">
      <x v="4"/>
    </i>
    <i r="2">
      <x v="5"/>
    </i>
    <i r="2">
      <x v="6"/>
    </i>
    <i r="1">
      <x v="46"/>
    </i>
    <i r="2">
      <x/>
    </i>
    <i r="2">
      <x v="1"/>
    </i>
    <i r="2">
      <x v="2"/>
    </i>
    <i r="2">
      <x v="3"/>
    </i>
    <i r="2">
      <x v="4"/>
    </i>
    <i r="2">
      <x v="5"/>
    </i>
    <i r="2">
      <x v="6"/>
    </i>
    <i r="1">
      <x v="47"/>
    </i>
    <i r="2">
      <x/>
    </i>
    <i r="2">
      <x v="1"/>
    </i>
    <i r="2">
      <x v="2"/>
    </i>
    <i r="2">
      <x v="3"/>
    </i>
    <i r="2">
      <x v="4"/>
    </i>
    <i r="2">
      <x v="5"/>
    </i>
    <i r="2">
      <x v="6"/>
    </i>
    <i r="1">
      <x v="48"/>
    </i>
    <i r="2">
      <x/>
    </i>
    <i r="2">
      <x v="1"/>
    </i>
    <i r="2">
      <x v="2"/>
    </i>
    <i r="2">
      <x v="3"/>
    </i>
    <i r="2">
      <x v="4"/>
    </i>
    <i r="2">
      <x v="5"/>
    </i>
    <i r="2">
      <x v="6"/>
    </i>
    <i r="1">
      <x v="49"/>
    </i>
    <i r="2">
      <x/>
    </i>
    <i r="2">
      <x v="1"/>
    </i>
    <i r="2">
      <x v="2"/>
    </i>
    <i r="2">
      <x v="3"/>
    </i>
    <i r="2">
      <x v="4"/>
    </i>
    <i r="2">
      <x v="5"/>
    </i>
    <i r="2">
      <x v="6"/>
    </i>
    <i r="1">
      <x v="50"/>
    </i>
    <i r="2">
      <x/>
    </i>
    <i r="2">
      <x v="1"/>
    </i>
    <i r="2">
      <x v="2"/>
    </i>
    <i r="2">
      <x v="3"/>
    </i>
    <i r="2">
      <x v="4"/>
    </i>
    <i r="2">
      <x v="5"/>
    </i>
    <i r="2">
      <x v="6"/>
    </i>
    <i r="1">
      <x v="51"/>
    </i>
    <i r="2">
      <x/>
    </i>
    <i r="2">
      <x v="1"/>
    </i>
    <i r="2">
      <x v="2"/>
    </i>
    <i r="2">
      <x v="3"/>
    </i>
    <i r="2">
      <x v="4"/>
    </i>
    <i r="2">
      <x v="5"/>
    </i>
    <i r="2">
      <x v="6"/>
    </i>
    <i r="1">
      <x v="52"/>
    </i>
    <i r="2">
      <x/>
    </i>
    <i r="2">
      <x v="1"/>
    </i>
    <i r="2">
      <x v="2"/>
    </i>
    <i r="2">
      <x v="3"/>
    </i>
    <i r="2">
      <x v="4"/>
    </i>
    <i r="2">
      <x v="5"/>
    </i>
    <i r="2">
      <x v="6"/>
    </i>
    <i r="1">
      <x v="53"/>
    </i>
    <i r="2">
      <x/>
    </i>
    <i r="2">
      <x v="1"/>
    </i>
    <i r="2">
      <x v="2"/>
    </i>
    <i r="2">
      <x v="3"/>
    </i>
    <i r="2">
      <x v="4"/>
    </i>
    <i r="2">
      <x v="5"/>
    </i>
    <i r="2">
      <x v="6"/>
    </i>
    <i r="1">
      <x v="54"/>
    </i>
    <i r="2">
      <x/>
    </i>
    <i r="2">
      <x v="1"/>
    </i>
    <i r="2">
      <x v="2"/>
    </i>
    <i r="2">
      <x v="3"/>
    </i>
    <i r="2">
      <x v="4"/>
    </i>
    <i r="2">
      <x v="5"/>
    </i>
    <i r="2">
      <x v="6"/>
    </i>
    <i r="1">
      <x v="55"/>
    </i>
    <i r="2">
      <x/>
    </i>
    <i r="2">
      <x v="1"/>
    </i>
    <i r="2">
      <x v="2"/>
    </i>
    <i r="2">
      <x v="3"/>
    </i>
    <i r="2">
      <x v="4"/>
    </i>
    <i r="2">
      <x v="5"/>
    </i>
    <i r="2">
      <x v="6"/>
    </i>
    <i r="1">
      <x v="56"/>
    </i>
    <i r="2">
      <x/>
    </i>
    <i r="2">
      <x v="1"/>
    </i>
    <i r="2">
      <x v="2"/>
    </i>
    <i r="2">
      <x v="3"/>
    </i>
    <i r="2">
      <x v="4"/>
    </i>
    <i r="2">
      <x v="5"/>
    </i>
    <i r="2">
      <x v="6"/>
    </i>
    <i r="1">
      <x v="57"/>
    </i>
    <i r="2">
      <x/>
    </i>
    <i r="2">
      <x v="1"/>
    </i>
    <i r="2">
      <x v="2"/>
    </i>
    <i r="2">
      <x v="3"/>
    </i>
    <i r="2">
      <x v="4"/>
    </i>
    <i r="2">
      <x v="5"/>
    </i>
    <i r="2">
      <x v="6"/>
    </i>
    <i>
      <x v="3"/>
    </i>
    <i r="1">
      <x v="92"/>
    </i>
    <i r="2">
      <x/>
    </i>
    <i r="2">
      <x v="1"/>
    </i>
    <i r="2">
      <x v="2"/>
    </i>
    <i r="2">
      <x v="3"/>
    </i>
    <i r="2">
      <x v="4"/>
    </i>
    <i r="2">
      <x v="5"/>
    </i>
    <i r="2">
      <x v="6"/>
    </i>
    <i r="1">
      <x v="93"/>
    </i>
    <i r="2">
      <x/>
    </i>
    <i r="2">
      <x v="1"/>
    </i>
    <i r="2">
      <x v="2"/>
    </i>
    <i r="2">
      <x v="3"/>
    </i>
    <i r="2">
      <x v="4"/>
    </i>
    <i r="2">
      <x v="5"/>
    </i>
    <i r="2">
      <x v="6"/>
    </i>
    <i r="1">
      <x v="94"/>
    </i>
    <i r="2">
      <x/>
    </i>
    <i r="2">
      <x v="1"/>
    </i>
    <i r="2">
      <x v="2"/>
    </i>
    <i r="2">
      <x v="3"/>
    </i>
    <i r="2">
      <x v="4"/>
    </i>
    <i r="2">
      <x v="5"/>
    </i>
    <i r="2">
      <x v="6"/>
    </i>
    <i r="1">
      <x v="95"/>
    </i>
    <i r="2">
      <x/>
    </i>
    <i r="2">
      <x v="1"/>
    </i>
    <i r="2">
      <x v="2"/>
    </i>
    <i r="2">
      <x v="3"/>
    </i>
    <i r="2">
      <x v="4"/>
    </i>
    <i r="2">
      <x v="5"/>
    </i>
    <i r="2">
      <x v="6"/>
    </i>
    <i r="1">
      <x v="96"/>
    </i>
    <i r="2">
      <x/>
    </i>
    <i r="2">
      <x v="1"/>
    </i>
    <i r="2">
      <x v="2"/>
    </i>
    <i r="2">
      <x v="3"/>
    </i>
    <i r="2">
      <x v="4"/>
    </i>
    <i r="2">
      <x v="5"/>
    </i>
    <i r="2">
      <x v="6"/>
    </i>
    <i>
      <x v="4"/>
    </i>
    <i r="1">
      <x v="97"/>
    </i>
    <i r="2">
      <x/>
    </i>
    <i r="2">
      <x v="1"/>
    </i>
    <i r="2">
      <x v="2"/>
    </i>
    <i r="2">
      <x v="3"/>
    </i>
    <i r="2">
      <x v="4"/>
    </i>
    <i r="2">
      <x v="5"/>
    </i>
    <i r="2">
      <x v="6"/>
    </i>
    <i r="1">
      <x v="98"/>
    </i>
    <i r="2">
      <x/>
    </i>
    <i r="2">
      <x v="1"/>
    </i>
    <i r="2">
      <x v="2"/>
    </i>
    <i r="2">
      <x v="3"/>
    </i>
    <i r="2">
      <x v="4"/>
    </i>
    <i r="2">
      <x v="5"/>
    </i>
    <i r="2">
      <x v="6"/>
    </i>
    <i r="1">
      <x v="99"/>
    </i>
    <i r="2">
      <x/>
    </i>
    <i r="2">
      <x v="1"/>
    </i>
    <i r="2">
      <x v="2"/>
    </i>
    <i r="2">
      <x v="3"/>
    </i>
    <i r="2">
      <x v="4"/>
    </i>
    <i r="2">
      <x v="5"/>
    </i>
    <i r="2">
      <x v="6"/>
    </i>
    <i r="1">
      <x v="100"/>
    </i>
    <i r="2">
      <x/>
    </i>
    <i r="2">
      <x v="1"/>
    </i>
    <i r="2">
      <x v="2"/>
    </i>
    <i r="2">
      <x v="3"/>
    </i>
    <i r="2">
      <x v="4"/>
    </i>
    <i r="2">
      <x v="5"/>
    </i>
    <i r="2">
      <x v="6"/>
    </i>
    <i r="1">
      <x v="101"/>
    </i>
    <i r="2">
      <x/>
    </i>
    <i r="2">
      <x v="1"/>
    </i>
    <i r="2">
      <x v="2"/>
    </i>
    <i r="2">
      <x v="3"/>
    </i>
    <i r="2">
      <x v="4"/>
    </i>
    <i r="2">
      <x v="5"/>
    </i>
    <i r="2">
      <x v="6"/>
    </i>
    <i r="1">
      <x v="102"/>
    </i>
    <i r="2">
      <x/>
    </i>
    <i r="2">
      <x v="1"/>
    </i>
    <i r="2">
      <x v="2"/>
    </i>
    <i r="2">
      <x v="3"/>
    </i>
    <i r="2">
      <x v="4"/>
    </i>
    <i r="2">
      <x v="5"/>
    </i>
    <i r="2">
      <x v="6"/>
    </i>
    <i r="1">
      <x v="103"/>
    </i>
    <i r="2">
      <x/>
    </i>
    <i r="2">
      <x v="1"/>
    </i>
    <i r="2">
      <x v="2"/>
    </i>
    <i r="2">
      <x v="3"/>
    </i>
    <i r="2">
      <x v="4"/>
    </i>
    <i r="2">
      <x v="5"/>
    </i>
    <i r="2">
      <x v="6"/>
    </i>
    <i>
      <x v="5"/>
    </i>
    <i r="1">
      <x v="24"/>
    </i>
    <i r="2">
      <x/>
    </i>
    <i r="2">
      <x v="1"/>
    </i>
    <i r="2">
      <x v="2"/>
    </i>
    <i r="2">
      <x v="3"/>
    </i>
    <i r="2">
      <x v="4"/>
    </i>
    <i r="2">
      <x v="5"/>
    </i>
    <i r="2">
      <x v="6"/>
    </i>
    <i r="1">
      <x v="25"/>
    </i>
    <i r="2">
      <x/>
    </i>
    <i r="2">
      <x v="1"/>
    </i>
    <i r="2">
      <x v="2"/>
    </i>
    <i r="2">
      <x v="3"/>
    </i>
    <i r="2">
      <x v="4"/>
    </i>
    <i r="2">
      <x v="5"/>
    </i>
    <i r="2">
      <x v="6"/>
    </i>
    <i r="1">
      <x v="26"/>
    </i>
    <i r="2">
      <x/>
    </i>
    <i r="2">
      <x v="1"/>
    </i>
    <i r="2">
      <x v="2"/>
    </i>
    <i r="2">
      <x v="3"/>
    </i>
    <i r="2">
      <x v="4"/>
    </i>
    <i r="2">
      <x v="5"/>
    </i>
    <i r="2">
      <x v="6"/>
    </i>
    <i r="1">
      <x v="27"/>
    </i>
    <i r="2">
      <x/>
    </i>
    <i r="2">
      <x v="1"/>
    </i>
    <i r="2">
      <x v="2"/>
    </i>
    <i r="2">
      <x v="3"/>
    </i>
    <i r="2">
      <x v="4"/>
    </i>
    <i r="2">
      <x v="5"/>
    </i>
    <i r="2">
      <x v="6"/>
    </i>
    <i r="1">
      <x v="28"/>
    </i>
    <i r="2">
      <x/>
    </i>
    <i r="2">
      <x v="1"/>
    </i>
    <i r="2">
      <x v="2"/>
    </i>
    <i r="2">
      <x v="3"/>
    </i>
    <i r="2">
      <x v="4"/>
    </i>
    <i r="2">
      <x v="5"/>
    </i>
    <i r="2">
      <x v="6"/>
    </i>
    <i r="1">
      <x v="29"/>
    </i>
    <i r="2">
      <x/>
    </i>
    <i r="2">
      <x v="1"/>
    </i>
    <i r="2">
      <x v="2"/>
    </i>
    <i r="2">
      <x v="3"/>
    </i>
    <i r="2">
      <x v="4"/>
    </i>
    <i r="2">
      <x v="5"/>
    </i>
    <i r="2">
      <x v="6"/>
    </i>
    <i>
      <x v="6"/>
    </i>
    <i r="1">
      <x v="58"/>
    </i>
    <i r="2">
      <x/>
    </i>
    <i r="2">
      <x v="1"/>
    </i>
    <i r="2">
      <x v="2"/>
    </i>
    <i r="2">
      <x v="3"/>
    </i>
    <i r="2">
      <x v="4"/>
    </i>
    <i r="2">
      <x v="5"/>
    </i>
    <i r="2">
      <x v="6"/>
    </i>
    <i r="1">
      <x v="59"/>
    </i>
    <i r="2">
      <x/>
    </i>
    <i r="2">
      <x v="1"/>
    </i>
    <i r="2">
      <x v="2"/>
    </i>
    <i r="2">
      <x v="3"/>
    </i>
    <i r="2">
      <x v="4"/>
    </i>
    <i r="2">
      <x v="5"/>
    </i>
    <i r="2">
      <x v="6"/>
    </i>
    <i r="1">
      <x v="60"/>
    </i>
    <i r="2">
      <x/>
    </i>
    <i r="2">
      <x v="1"/>
    </i>
    <i r="2">
      <x v="2"/>
    </i>
    <i r="2">
      <x v="3"/>
    </i>
    <i r="2">
      <x v="4"/>
    </i>
    <i r="2">
      <x v="5"/>
    </i>
    <i r="2">
      <x v="6"/>
    </i>
    <i r="1">
      <x v="61"/>
    </i>
    <i r="2">
      <x/>
    </i>
    <i r="2">
      <x v="1"/>
    </i>
    <i r="2">
      <x v="2"/>
    </i>
    <i r="2">
      <x v="3"/>
    </i>
    <i r="2">
      <x v="4"/>
    </i>
    <i r="2">
      <x v="5"/>
    </i>
    <i r="2">
      <x v="6"/>
    </i>
    <i r="1">
      <x v="62"/>
    </i>
    <i r="2">
      <x/>
    </i>
    <i r="2">
      <x v="1"/>
    </i>
    <i r="2">
      <x v="2"/>
    </i>
    <i r="2">
      <x v="3"/>
    </i>
    <i r="2">
      <x v="4"/>
    </i>
    <i r="2">
      <x v="5"/>
    </i>
    <i r="2">
      <x v="6"/>
    </i>
    <i r="1">
      <x v="63"/>
    </i>
    <i r="2">
      <x/>
    </i>
    <i r="2">
      <x v="1"/>
    </i>
    <i r="2">
      <x v="2"/>
    </i>
    <i r="2">
      <x v="3"/>
    </i>
    <i r="2">
      <x v="4"/>
    </i>
    <i r="2">
      <x v="5"/>
    </i>
    <i r="2">
      <x v="6"/>
    </i>
    <i r="1">
      <x v="64"/>
    </i>
    <i r="2">
      <x/>
    </i>
    <i r="2">
      <x v="1"/>
    </i>
    <i r="2">
      <x v="2"/>
    </i>
    <i r="2">
      <x v="3"/>
    </i>
    <i r="2">
      <x v="4"/>
    </i>
    <i r="2">
      <x v="5"/>
    </i>
    <i r="2">
      <x v="6"/>
    </i>
    <i r="1">
      <x v="65"/>
    </i>
    <i r="2">
      <x/>
    </i>
    <i r="2">
      <x v="1"/>
    </i>
    <i r="2">
      <x v="2"/>
    </i>
    <i r="2">
      <x v="3"/>
    </i>
    <i r="2">
      <x v="4"/>
    </i>
    <i r="2">
      <x v="5"/>
    </i>
    <i r="2">
      <x v="6"/>
    </i>
    <i r="1">
      <x v="66"/>
    </i>
    <i r="2">
      <x/>
    </i>
    <i r="2">
      <x v="1"/>
    </i>
    <i r="2">
      <x v="2"/>
    </i>
    <i r="2">
      <x v="3"/>
    </i>
    <i r="2">
      <x v="4"/>
    </i>
    <i r="2">
      <x v="5"/>
    </i>
    <i r="2">
      <x v="6"/>
    </i>
    <i r="1">
      <x v="67"/>
    </i>
    <i r="2">
      <x/>
    </i>
    <i r="2">
      <x v="1"/>
    </i>
    <i r="2">
      <x v="2"/>
    </i>
    <i r="2">
      <x v="3"/>
    </i>
    <i r="2">
      <x v="4"/>
    </i>
    <i r="2">
      <x v="5"/>
    </i>
    <i r="2">
      <x v="6"/>
    </i>
    <i r="1">
      <x v="68"/>
    </i>
    <i r="2">
      <x/>
    </i>
    <i r="2">
      <x v="1"/>
    </i>
    <i r="2">
      <x v="2"/>
    </i>
    <i r="2">
      <x v="3"/>
    </i>
    <i r="2">
      <x v="4"/>
    </i>
    <i r="2">
      <x v="5"/>
    </i>
    <i r="2">
      <x v="6"/>
    </i>
    <i r="1">
      <x v="69"/>
    </i>
    <i r="2">
      <x/>
    </i>
    <i r="2">
      <x v="1"/>
    </i>
    <i r="2">
      <x v="2"/>
    </i>
    <i r="2">
      <x v="3"/>
    </i>
    <i r="2">
      <x v="4"/>
    </i>
    <i r="2">
      <x v="5"/>
    </i>
    <i r="2">
      <x v="6"/>
    </i>
    <i r="1">
      <x v="70"/>
    </i>
    <i r="2">
      <x/>
    </i>
    <i r="2">
      <x v="1"/>
    </i>
    <i r="2">
      <x v="2"/>
    </i>
    <i r="2">
      <x v="3"/>
    </i>
    <i r="2">
      <x v="4"/>
    </i>
    <i r="2">
      <x v="5"/>
    </i>
    <i r="2">
      <x v="6"/>
    </i>
    <i r="1">
      <x v="71"/>
    </i>
    <i r="2">
      <x/>
    </i>
    <i r="2">
      <x v="1"/>
    </i>
    <i r="2">
      <x v="2"/>
    </i>
    <i r="2">
      <x v="3"/>
    </i>
    <i r="2">
      <x v="4"/>
    </i>
    <i r="2">
      <x v="5"/>
    </i>
    <i r="2">
      <x v="6"/>
    </i>
    <i r="1">
      <x v="72"/>
    </i>
    <i r="2">
      <x/>
    </i>
    <i r="2">
      <x v="1"/>
    </i>
    <i r="2">
      <x v="2"/>
    </i>
    <i r="2">
      <x v="3"/>
    </i>
    <i r="2">
      <x v="4"/>
    </i>
    <i r="2">
      <x v="5"/>
    </i>
    <i r="2">
      <x v="6"/>
    </i>
    <i r="1">
      <x v="73"/>
    </i>
    <i r="2">
      <x/>
    </i>
    <i r="2">
      <x v="1"/>
    </i>
    <i r="2">
      <x v="2"/>
    </i>
    <i r="2">
      <x v="3"/>
    </i>
    <i r="2">
      <x v="4"/>
    </i>
    <i r="2">
      <x v="5"/>
    </i>
    <i r="2">
      <x v="6"/>
    </i>
    <i r="1">
      <x v="74"/>
    </i>
    <i r="2">
      <x/>
    </i>
    <i r="2">
      <x v="1"/>
    </i>
    <i r="2">
      <x v="2"/>
    </i>
    <i r="2">
      <x v="3"/>
    </i>
    <i r="2">
      <x v="4"/>
    </i>
    <i r="2">
      <x v="5"/>
    </i>
    <i r="2">
      <x v="6"/>
    </i>
    <i r="1">
      <x v="75"/>
    </i>
    <i r="2">
      <x/>
    </i>
    <i r="2">
      <x v="1"/>
    </i>
    <i r="2">
      <x v="2"/>
    </i>
    <i r="2">
      <x v="3"/>
    </i>
    <i r="2">
      <x v="4"/>
    </i>
    <i r="2">
      <x v="5"/>
    </i>
    <i r="2">
      <x v="6"/>
    </i>
    <i r="1">
      <x v="76"/>
    </i>
    <i r="2">
      <x/>
    </i>
    <i r="2">
      <x v="1"/>
    </i>
    <i r="2">
      <x v="2"/>
    </i>
    <i r="2">
      <x v="3"/>
    </i>
    <i r="2">
      <x v="4"/>
    </i>
    <i r="2">
      <x v="5"/>
    </i>
    <i r="2">
      <x v="6"/>
    </i>
    <i r="1">
      <x v="77"/>
    </i>
    <i r="2">
      <x/>
    </i>
    <i r="2">
      <x v="1"/>
    </i>
    <i r="2">
      <x v="2"/>
    </i>
    <i r="2">
      <x v="3"/>
    </i>
    <i r="2">
      <x v="4"/>
    </i>
    <i r="2">
      <x v="5"/>
    </i>
    <i r="2">
      <x v="6"/>
    </i>
    <i r="1">
      <x v="78"/>
    </i>
    <i r="2">
      <x/>
    </i>
    <i r="2">
      <x v="1"/>
    </i>
    <i r="2">
      <x v="2"/>
    </i>
    <i r="2">
      <x v="3"/>
    </i>
    <i r="2">
      <x v="4"/>
    </i>
    <i r="2">
      <x v="5"/>
    </i>
    <i r="2">
      <x v="6"/>
    </i>
    <i r="1">
      <x v="79"/>
    </i>
    <i r="2">
      <x/>
    </i>
    <i r="2">
      <x v="1"/>
    </i>
    <i r="2">
      <x v="2"/>
    </i>
    <i r="2">
      <x v="3"/>
    </i>
    <i r="2">
      <x v="4"/>
    </i>
    <i r="2">
      <x v="5"/>
    </i>
    <i r="2">
      <x v="6"/>
    </i>
    <i r="1">
      <x v="80"/>
    </i>
    <i r="2">
      <x/>
    </i>
    <i r="2">
      <x v="1"/>
    </i>
    <i r="2">
      <x v="2"/>
    </i>
    <i r="2">
      <x v="3"/>
    </i>
    <i r="2">
      <x v="4"/>
    </i>
    <i r="2">
      <x v="5"/>
    </i>
    <i r="2">
      <x v="6"/>
    </i>
    <i r="1">
      <x v="81"/>
    </i>
    <i r="2">
      <x/>
    </i>
    <i r="2">
      <x v="1"/>
    </i>
    <i r="2">
      <x v="2"/>
    </i>
    <i r="2">
      <x v="3"/>
    </i>
    <i r="2">
      <x v="4"/>
    </i>
    <i r="2">
      <x v="5"/>
    </i>
    <i r="2">
      <x v="6"/>
    </i>
    <i r="1">
      <x v="82"/>
    </i>
    <i r="2">
      <x/>
    </i>
    <i r="2">
      <x v="1"/>
    </i>
    <i r="2">
      <x v="2"/>
    </i>
    <i r="2">
      <x v="3"/>
    </i>
    <i r="2">
      <x v="4"/>
    </i>
    <i r="2">
      <x v="5"/>
    </i>
    <i r="2">
      <x v="6"/>
    </i>
    <i r="1">
      <x v="83"/>
    </i>
    <i r="2">
      <x/>
    </i>
    <i r="2">
      <x v="1"/>
    </i>
    <i r="2">
      <x v="2"/>
    </i>
    <i r="2">
      <x v="3"/>
    </i>
    <i r="2">
      <x v="4"/>
    </i>
    <i r="2">
      <x v="5"/>
    </i>
    <i r="2">
      <x v="6"/>
    </i>
    <i r="1">
      <x v="84"/>
    </i>
    <i r="2">
      <x/>
    </i>
    <i r="2">
      <x v="1"/>
    </i>
    <i r="2">
      <x v="2"/>
    </i>
    <i r="2">
      <x v="3"/>
    </i>
    <i r="2">
      <x v="4"/>
    </i>
    <i r="2">
      <x v="5"/>
    </i>
    <i r="2">
      <x v="6"/>
    </i>
    <i r="1">
      <x v="85"/>
    </i>
    <i r="2">
      <x/>
    </i>
    <i r="2">
      <x v="1"/>
    </i>
    <i r="2">
      <x v="2"/>
    </i>
    <i r="2">
      <x v="3"/>
    </i>
    <i r="2">
      <x v="4"/>
    </i>
    <i r="2">
      <x v="5"/>
    </i>
    <i r="2">
      <x v="6"/>
    </i>
    <i r="1">
      <x v="86"/>
    </i>
    <i r="2">
      <x/>
    </i>
    <i r="2">
      <x v="1"/>
    </i>
    <i r="2">
      <x v="2"/>
    </i>
    <i r="2">
      <x v="3"/>
    </i>
    <i r="2">
      <x v="4"/>
    </i>
    <i r="2">
      <x v="5"/>
    </i>
    <i r="2">
      <x v="6"/>
    </i>
    <i r="1">
      <x v="87"/>
    </i>
    <i r="2">
      <x/>
    </i>
    <i r="2">
      <x v="1"/>
    </i>
    <i r="2">
      <x v="2"/>
    </i>
    <i r="2">
      <x v="3"/>
    </i>
    <i r="2">
      <x v="4"/>
    </i>
    <i r="2">
      <x v="5"/>
    </i>
    <i r="2">
      <x v="6"/>
    </i>
    <i r="1">
      <x v="88"/>
    </i>
    <i r="2">
      <x/>
    </i>
    <i r="2">
      <x v="1"/>
    </i>
    <i r="2">
      <x v="2"/>
    </i>
    <i r="2">
      <x v="3"/>
    </i>
    <i r="2">
      <x v="4"/>
    </i>
    <i r="2">
      <x v="5"/>
    </i>
    <i r="2">
      <x v="6"/>
    </i>
    <i r="1">
      <x v="89"/>
    </i>
    <i r="2">
      <x/>
    </i>
    <i r="2">
      <x v="1"/>
    </i>
    <i r="2">
      <x v="2"/>
    </i>
    <i r="2">
      <x v="3"/>
    </i>
    <i r="2">
      <x v="4"/>
    </i>
    <i r="2">
      <x v="5"/>
    </i>
    <i r="2">
      <x v="6"/>
    </i>
    <i r="1">
      <x v="90"/>
    </i>
    <i r="2">
      <x/>
    </i>
    <i r="2">
      <x v="1"/>
    </i>
    <i r="2">
      <x v="2"/>
    </i>
    <i r="2">
      <x v="3"/>
    </i>
    <i r="2">
      <x v="4"/>
    </i>
    <i r="2">
      <x v="5"/>
    </i>
    <i r="2">
      <x v="6"/>
    </i>
    <i>
      <x v="7"/>
    </i>
    <i r="1">
      <x v="91"/>
    </i>
    <i r="2">
      <x/>
    </i>
    <i r="2">
      <x v="1"/>
    </i>
    <i r="2">
      <x v="2"/>
    </i>
    <i r="2">
      <x v="3"/>
    </i>
    <i r="2">
      <x v="4"/>
    </i>
    <i r="2">
      <x v="5"/>
    </i>
    <i r="2">
      <x v="6"/>
    </i>
  </rowItems>
  <colFields count="1">
    <field x="0"/>
  </colFields>
  <colItems count="3">
    <i>
      <x/>
    </i>
    <i>
      <x v="1"/>
    </i>
    <i>
      <x v="2"/>
    </i>
  </colItems>
  <dataFields count="1">
    <dataField name="Summe von Umsatz in Tsd. €" fld="4" baseField="0" baseItem="0"/>
  </dataFields>
  <formats count="14">
    <format dxfId="416">
      <pivotArea type="all" dataOnly="0" outline="0" fieldPosition="0"/>
    </format>
    <format dxfId="417">
      <pivotArea outline="0" collapsedLevelsAreSubtotals="1" fieldPosition="0"/>
    </format>
    <format dxfId="418">
      <pivotArea type="origin" dataOnly="0" labelOnly="1" outline="0" fieldPosition="0"/>
    </format>
    <format dxfId="419">
      <pivotArea field="0" type="button" dataOnly="0" labelOnly="1" outline="0" axis="axisCol" fieldPosition="0"/>
    </format>
    <format dxfId="420">
      <pivotArea type="topRight" dataOnly="0" labelOnly="1" outline="0" fieldPosition="0"/>
    </format>
    <format dxfId="421">
      <pivotArea field="1" type="button" dataOnly="0" labelOnly="1" outline="0" axis="axisRow" fieldPosition="2"/>
    </format>
    <format dxfId="422">
      <pivotArea dataOnly="0" labelOnly="1" fieldPosition="0">
        <references count="1">
          <reference field="1" count="0"/>
        </references>
      </pivotArea>
    </format>
    <format dxfId="423">
      <pivotArea dataOnly="0" labelOnly="1" fieldPosition="0">
        <references count="1">
          <reference field="0" count="0"/>
        </references>
      </pivotArea>
    </format>
    <format dxfId="424">
      <pivotArea dataOnly="0" outline="0" fieldPosition="0">
        <references count="1">
          <reference field="0" count="1">
            <x v="2"/>
          </reference>
        </references>
      </pivotArea>
    </format>
    <format dxfId="425">
      <pivotArea collapsedLevelsAreSubtotals="1" fieldPosition="0">
        <references count="1">
          <reference field="1" count="1">
            <x v="6"/>
          </reference>
        </references>
      </pivotArea>
    </format>
    <format dxfId="426">
      <pivotArea dataOnly="0" labelOnly="1" fieldPosition="0">
        <references count="1">
          <reference field="1" count="1">
            <x v="6"/>
          </reference>
        </references>
      </pivotArea>
    </format>
    <format dxfId="427">
      <pivotArea collapsedLevelsAreSubtotals="1" fieldPosition="0">
        <references count="2">
          <reference field="1" count="1" selected="0">
            <x v="0"/>
          </reference>
          <reference field="2" count="1">
            <x v="7"/>
          </reference>
        </references>
      </pivotArea>
    </format>
    <format dxfId="428">
      <pivotArea dataOnly="0" labelOnly="1" fieldPosition="0">
        <references count="2">
          <reference field="1" count="1" selected="0">
            <x v="0"/>
          </reference>
          <reference field="2" count="1">
            <x v="7"/>
          </reference>
        </references>
      </pivotArea>
    </format>
    <format dxfId="429">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63"/>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7DA0C8BA-C4E1-4468-A6D5-2F7E48FE951D}" name="PivotTable28" cacheId="1486"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UKL" colHeaderCaption="Anlagen">
  <location ref="U7:X72"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7">
        <item x="6"/>
        <item x="3"/>
        <item x="0"/>
        <item x="1"/>
        <item x="4"/>
        <item x="2"/>
        <item x="5"/>
      </items>
    </pivotField>
    <pivotField axis="axisRow" allDrilled="1" subtotalTop="0" showAll="0" defaultSubtotal="0" defaultAttributeDrillState="1">
      <items count="8">
        <item s="1" x="1"/>
        <item s="1" x="0"/>
        <item s="1" x="3"/>
        <item s="1" x="6"/>
        <item s="1" x="7"/>
        <item s="1" x="2"/>
        <item s="1" x="4"/>
        <item s="1" x="5"/>
      </items>
    </pivotField>
    <pivotField dataField="1" subtotalTop="0" showAll="0" defaultSubtotal="0"/>
  </pivotFields>
  <rowFields count="2">
    <field x="2"/>
    <field x="1"/>
  </rowFields>
  <rowItems count="64">
    <i>
      <x/>
    </i>
    <i r="1">
      <x/>
    </i>
    <i r="1">
      <x v="1"/>
    </i>
    <i r="1">
      <x v="2"/>
    </i>
    <i r="1">
      <x v="3"/>
    </i>
    <i r="1">
      <x v="4"/>
    </i>
    <i r="1">
      <x v="5"/>
    </i>
    <i r="1">
      <x v="6"/>
    </i>
    <i>
      <x v="1"/>
    </i>
    <i r="1">
      <x/>
    </i>
    <i r="1">
      <x v="1"/>
    </i>
    <i r="1">
      <x v="2"/>
    </i>
    <i r="1">
      <x v="3"/>
    </i>
    <i r="1">
      <x v="4"/>
    </i>
    <i r="1">
      <x v="5"/>
    </i>
    <i r="1">
      <x v="6"/>
    </i>
    <i>
      <x v="2"/>
    </i>
    <i r="1">
      <x/>
    </i>
    <i r="1">
      <x v="1"/>
    </i>
    <i r="1">
      <x v="2"/>
    </i>
    <i r="1">
      <x v="3"/>
    </i>
    <i r="1">
      <x v="4"/>
    </i>
    <i r="1">
      <x v="5"/>
    </i>
    <i r="1">
      <x v="6"/>
    </i>
    <i>
      <x v="3"/>
    </i>
    <i r="1">
      <x/>
    </i>
    <i r="1">
      <x v="1"/>
    </i>
    <i r="1">
      <x v="2"/>
    </i>
    <i r="1">
      <x v="3"/>
    </i>
    <i r="1">
      <x v="4"/>
    </i>
    <i r="1">
      <x v="5"/>
    </i>
    <i r="1">
      <x v="6"/>
    </i>
    <i>
      <x v="4"/>
    </i>
    <i r="1">
      <x/>
    </i>
    <i r="1">
      <x v="1"/>
    </i>
    <i r="1">
      <x v="2"/>
    </i>
    <i r="1">
      <x v="3"/>
    </i>
    <i r="1">
      <x v="4"/>
    </i>
    <i r="1">
      <x v="5"/>
    </i>
    <i r="1">
      <x v="6"/>
    </i>
    <i>
      <x v="5"/>
    </i>
    <i r="1">
      <x/>
    </i>
    <i r="1">
      <x v="1"/>
    </i>
    <i r="1">
      <x v="2"/>
    </i>
    <i r="1">
      <x v="3"/>
    </i>
    <i r="1">
      <x v="4"/>
    </i>
    <i r="1">
      <x v="5"/>
    </i>
    <i r="1">
      <x v="6"/>
    </i>
    <i>
      <x v="6"/>
    </i>
    <i r="1">
      <x/>
    </i>
    <i r="1">
      <x v="1"/>
    </i>
    <i r="1">
      <x v="2"/>
    </i>
    <i r="1">
      <x v="3"/>
    </i>
    <i r="1">
      <x v="4"/>
    </i>
    <i r="1">
      <x v="5"/>
    </i>
    <i r="1">
      <x v="6"/>
    </i>
    <i>
      <x v="7"/>
    </i>
    <i r="1">
      <x/>
    </i>
    <i r="1">
      <x v="1"/>
    </i>
    <i r="1">
      <x v="2"/>
    </i>
    <i r="1">
      <x v="3"/>
    </i>
    <i r="1">
      <x v="4"/>
    </i>
    <i r="1">
      <x v="5"/>
    </i>
    <i r="1">
      <x v="6"/>
    </i>
  </rowItems>
  <colFields count="1">
    <field x="0"/>
  </colFields>
  <colItems count="3">
    <i>
      <x/>
    </i>
    <i>
      <x v="1"/>
    </i>
    <i>
      <x v="2"/>
    </i>
  </colItems>
  <dataFields count="1">
    <dataField name="Summe von Geringfügig entlohnte Beschäftigte" fld="3" baseField="0" baseItem="0"/>
  </dataFields>
  <formats count="13">
    <format dxfId="403">
      <pivotArea type="all" dataOnly="0" outline="0" fieldPosition="0"/>
    </format>
    <format dxfId="404">
      <pivotArea outline="0" collapsedLevelsAreSubtotals="1" fieldPosition="0"/>
    </format>
    <format dxfId="405">
      <pivotArea type="origin" dataOnly="0" labelOnly="1" outline="0" fieldPosition="0"/>
    </format>
    <format dxfId="406">
      <pivotArea field="0" type="button" dataOnly="0" labelOnly="1" outline="0" axis="axisCol" fieldPosition="0"/>
    </format>
    <format dxfId="407">
      <pivotArea type="topRight" dataOnly="0" labelOnly="1" outline="0" fieldPosition="0"/>
    </format>
    <format dxfId="408">
      <pivotArea field="1" type="button" dataOnly="0" labelOnly="1" outline="0" axis="axisRow" fieldPosition="1"/>
    </format>
    <format dxfId="409">
      <pivotArea dataOnly="0" labelOnly="1" fieldPosition="0">
        <references count="1">
          <reference field="1" count="0"/>
        </references>
      </pivotArea>
    </format>
    <format dxfId="410">
      <pivotArea dataOnly="0" labelOnly="1" fieldPosition="0">
        <references count="1">
          <reference field="0" count="0"/>
        </references>
      </pivotArea>
    </format>
    <format dxfId="411">
      <pivotArea dataOnly="0" outline="0" fieldPosition="0">
        <references count="1">
          <reference field="0" count="1">
            <x v="2"/>
          </reference>
        </references>
      </pivotArea>
    </format>
    <format dxfId="412">
      <pivotArea collapsedLevelsAreSubtotals="1" fieldPosition="0">
        <references count="1">
          <reference field="1" count="1">
            <x v="6"/>
          </reference>
        </references>
      </pivotArea>
    </format>
    <format dxfId="413">
      <pivotArea dataOnly="0" labelOnly="1" fieldPosition="0">
        <references count="1">
          <reference field="1" count="1">
            <x v="6"/>
          </reference>
        </references>
      </pivotArea>
    </format>
    <format dxfId="414">
      <pivotArea field="2" type="button" dataOnly="0" labelOnly="1" outline="0" axis="axisRow" fieldPosition="0"/>
    </format>
    <format dxfId="415">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64"/>
    <rowHierarchyUsage hierarchyUsage="65"/>
  </rowHierarchiesUsage>
  <colHierarchiesUsage count="1">
    <colHierarchyUsage hierarchyUsage="6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UKL A+B1">
        <x15:activeTabTopLevelEntity name="[UK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19EA16EF-C889-4CF3-9D2C-B3DE734F9A2F}" name="PivotTable7" cacheId="147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L / Gruppe" colHeaderCaption="Anlagen">
  <location ref="G240:J2049"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91"/>
        <item x="13"/>
        <item x="23"/>
        <item x="29"/>
        <item x="57"/>
        <item x="90"/>
        <item x="96"/>
        <item x="103"/>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Row" allDrilled="1" subtotalTop="0" showAll="0" defaultSubtotal="0" defaultAttributeDrillState="1">
      <items count="8">
        <item x="5"/>
        <item x="1"/>
        <item x="0"/>
        <item x="3"/>
        <item x="6"/>
        <item x="7"/>
        <item x="2"/>
        <item x="4"/>
      </items>
    </pivotField>
    <pivotField dataField="1" subtotalTop="0" showAll="0" defaultSubtotal="0"/>
  </pivotFields>
  <rowFields count="3">
    <field x="2"/>
    <field x="3"/>
    <field x="1"/>
  </rowFields>
  <rowItems count="1808">
    <i>
      <x/>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6"/>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7"/>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8"/>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9"/>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0"/>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rowItems>
  <colFields count="1">
    <field x="0"/>
  </colFields>
  <colItems count="3">
    <i>
      <x/>
    </i>
    <i>
      <x v="1"/>
    </i>
    <i>
      <x v="2"/>
    </i>
  </colItems>
  <dataFields count="1">
    <dataField name="Summe von Tätige Personen" fld="4" baseField="0" baseItem="0"/>
  </dataFields>
  <formats count="18">
    <format dxfId="385">
      <pivotArea type="all" dataOnly="0" outline="0" fieldPosition="0"/>
    </format>
    <format dxfId="386">
      <pivotArea outline="0" collapsedLevelsAreSubtotals="1" fieldPosition="0"/>
    </format>
    <format dxfId="387">
      <pivotArea type="origin" dataOnly="0" labelOnly="1" outline="0" fieldPosition="0"/>
    </format>
    <format dxfId="388">
      <pivotArea field="0" type="button" dataOnly="0" labelOnly="1" outline="0" axis="axisCol" fieldPosition="0"/>
    </format>
    <format dxfId="389">
      <pivotArea type="topRight" dataOnly="0" labelOnly="1" outline="0" fieldPosition="0"/>
    </format>
    <format dxfId="390">
      <pivotArea field="2" type="button" dataOnly="0" labelOnly="1" outline="0" axis="axisRow" fieldPosition="0"/>
    </format>
    <format dxfId="391">
      <pivotArea dataOnly="0" labelOnly="1" fieldPosition="0">
        <references count="1">
          <reference field="2" count="0"/>
        </references>
      </pivotArea>
    </format>
    <format dxfId="392">
      <pivotArea dataOnly="0" labelOnly="1" fieldPosition="0">
        <references count="1">
          <reference field="0" count="0"/>
        </references>
      </pivotArea>
    </format>
    <format dxfId="393">
      <pivotArea dataOnly="0" outline="0" fieldPosition="0">
        <references count="1">
          <reference field="0" count="1">
            <x v="2"/>
          </reference>
        </references>
      </pivotArea>
    </format>
    <format dxfId="394">
      <pivotArea dataOnly="0" fieldPosition="0">
        <references count="1">
          <reference field="1" count="1">
            <x v="98"/>
          </reference>
        </references>
      </pivotArea>
    </format>
    <format dxfId="395">
      <pivotArea dataOnly="0" fieldPosition="0">
        <references count="1">
          <reference field="1" count="1">
            <x v="97"/>
          </reference>
        </references>
      </pivotArea>
    </format>
    <format dxfId="396">
      <pivotArea dataOnly="0" fieldPosition="0">
        <references count="1">
          <reference field="1" count="1">
            <x v="100"/>
          </reference>
        </references>
      </pivotArea>
    </format>
    <format dxfId="397">
      <pivotArea dataOnly="0" fieldPosition="0">
        <references count="2">
          <reference field="1" count="1">
            <x v="102"/>
          </reference>
          <reference field="3" count="1" selected="0">
            <x v="4"/>
          </reference>
        </references>
      </pivotArea>
    </format>
    <format dxfId="398">
      <pivotArea dataOnly="0" fieldPosition="0">
        <references count="1">
          <reference field="1" count="1">
            <x v="103"/>
          </reference>
        </references>
      </pivotArea>
    </format>
    <format dxfId="399">
      <pivotArea dataOnly="0" fieldPosition="0">
        <references count="1">
          <reference field="1" count="1">
            <x v="99"/>
          </reference>
        </references>
      </pivotArea>
    </format>
    <format dxfId="400">
      <pivotArea dataOnly="0" fieldPosition="0">
        <references count="1">
          <reference field="1" count="1">
            <x v="101"/>
          </reference>
        </references>
      </pivotArea>
    </format>
    <format dxfId="401">
      <pivotArea field="2" type="button" dataOnly="0" labelOnly="1" outline="0" axis="axisRow" fieldPosition="0"/>
    </format>
    <format dxfId="402">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16"/>
    <rowHierarchyUsage hierarchyUsage="19"/>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8CB30F5A-A842-420F-997C-638485CA2349}" name="PivotTable6" cacheId="1477"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L / Gruppe" colHeaderCaption="Anlagen">
  <location ref="B240:E2049"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91"/>
        <item x="13"/>
        <item x="23"/>
        <item x="29"/>
        <item x="57"/>
        <item x="90"/>
        <item x="96"/>
        <item x="103"/>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 axis="axisRow" allDrilled="1" subtotalTop="0" showAll="0" defaultSubtotal="0" defaultAttributeDrillState="1">
      <items count="8">
        <item x="5"/>
        <item x="1"/>
        <item x="0"/>
        <item x="3"/>
        <item x="6"/>
        <item x="7"/>
        <item x="2"/>
        <item x="4"/>
      </items>
    </pivotField>
  </pivotFields>
  <rowFields count="3">
    <field x="2"/>
    <field x="4"/>
    <field x="1"/>
  </rowFields>
  <rowItems count="1808">
    <i>
      <x/>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6"/>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7"/>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8"/>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9"/>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0"/>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rowItems>
  <colFields count="1">
    <field x="0"/>
  </colFields>
  <colItems count="3">
    <i>
      <x/>
    </i>
    <i>
      <x v="1"/>
    </i>
    <i>
      <x v="2"/>
    </i>
  </colItems>
  <dataFields count="1">
    <dataField name="Handwerksunternehmen" fld="3" baseField="0" baseItem="0" numFmtId="165"/>
  </dataFields>
  <formats count="17">
    <format dxfId="368">
      <pivotArea type="all" dataOnly="0" outline="0" fieldPosition="0"/>
    </format>
    <format dxfId="369">
      <pivotArea outline="0" collapsedLevelsAreSubtotals="1" fieldPosition="0"/>
    </format>
    <format dxfId="370">
      <pivotArea type="origin" dataOnly="0" labelOnly="1" outline="0" fieldPosition="0"/>
    </format>
    <format dxfId="371">
      <pivotArea field="0" type="button" dataOnly="0" labelOnly="1" outline="0" axis="axisCol" fieldPosition="0"/>
    </format>
    <format dxfId="372">
      <pivotArea type="topRight" dataOnly="0" labelOnly="1" outline="0" fieldPosition="0"/>
    </format>
    <format dxfId="373">
      <pivotArea field="2" type="button" dataOnly="0" labelOnly="1" outline="0" axis="axisRow" fieldPosition="0"/>
    </format>
    <format dxfId="374">
      <pivotArea dataOnly="0" labelOnly="1" fieldPosition="0">
        <references count="1">
          <reference field="2" count="0"/>
        </references>
      </pivotArea>
    </format>
    <format dxfId="375">
      <pivotArea dataOnly="0" labelOnly="1" fieldPosition="0">
        <references count="1">
          <reference field="0" count="0"/>
        </references>
      </pivotArea>
    </format>
    <format dxfId="376">
      <pivotArea dataOnly="0" outline="0" fieldPosition="0">
        <references count="1">
          <reference field="0" count="1">
            <x v="2"/>
          </reference>
        </references>
      </pivotArea>
    </format>
    <format dxfId="377">
      <pivotArea dataOnly="0" fieldPosition="0">
        <references count="1">
          <reference field="1" count="1">
            <x v="98"/>
          </reference>
        </references>
      </pivotArea>
    </format>
    <format dxfId="378">
      <pivotArea dataOnly="0" fieldPosition="0">
        <references count="1">
          <reference field="1" count="1">
            <x v="97"/>
          </reference>
        </references>
      </pivotArea>
    </format>
    <format dxfId="379">
      <pivotArea dataOnly="0" fieldPosition="0">
        <references count="1">
          <reference field="1" count="1">
            <x v="100"/>
          </reference>
        </references>
      </pivotArea>
    </format>
    <format dxfId="380">
      <pivotArea dataOnly="0" fieldPosition="0">
        <references count="2">
          <reference field="1" count="1">
            <x v="102"/>
          </reference>
          <reference field="4" count="1" selected="0">
            <x v="4"/>
          </reference>
        </references>
      </pivotArea>
    </format>
    <format dxfId="381">
      <pivotArea dataOnly="0" fieldPosition="0">
        <references count="1">
          <reference field="1" count="1">
            <x v="103"/>
          </reference>
        </references>
      </pivotArea>
    </format>
    <format dxfId="382">
      <pivotArea dataOnly="0" fieldPosition="0">
        <references count="1">
          <reference field="1" count="1">
            <x v="99"/>
          </reference>
        </references>
      </pivotArea>
    </format>
    <format dxfId="383">
      <pivotArea dataOnly="0" fieldPosition="0">
        <references count="1">
          <reference field="1" count="1">
            <x v="101"/>
          </reference>
        </references>
      </pivotArea>
    </format>
    <format dxfId="384">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16"/>
    <rowHierarchyUsage hierarchyUsage="19"/>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xr:uid="{C7FC8153-035F-4106-B9D3-81C57014C02C}" name="PivotTable9" cacheId="1465"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P91:S236"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8">
        <item s="1" x="1"/>
        <item s="1" x="0"/>
        <item s="1" x="3"/>
        <item s="1" x="6"/>
        <item s="1" x="7"/>
        <item s="1" x="2"/>
        <item s="1" x="4"/>
        <item s="1" x="5"/>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s>
  <rowFields count="2">
    <field x="2"/>
    <field x="1"/>
  </rowFields>
  <rowItems count="144">
    <i>
      <x/>
    </i>
    <i r="1">
      <x/>
    </i>
    <i r="1">
      <x v="1"/>
    </i>
    <i r="1">
      <x v="2"/>
    </i>
    <i r="1">
      <x v="3"/>
    </i>
    <i r="1">
      <x v="4"/>
    </i>
    <i r="1">
      <x v="5"/>
    </i>
    <i r="1">
      <x v="6"/>
    </i>
    <i r="1">
      <x v="7"/>
    </i>
    <i>
      <x v="1"/>
    </i>
    <i r="1">
      <x/>
    </i>
    <i r="1">
      <x v="1"/>
    </i>
    <i r="1">
      <x v="2"/>
    </i>
    <i r="1">
      <x v="3"/>
    </i>
    <i r="1">
      <x v="4"/>
    </i>
    <i r="1">
      <x v="5"/>
    </i>
    <i r="1">
      <x v="6"/>
    </i>
    <i r="1">
      <x v="7"/>
    </i>
    <i>
      <x v="2"/>
    </i>
    <i r="1">
      <x/>
    </i>
    <i r="1">
      <x v="1"/>
    </i>
    <i r="1">
      <x v="2"/>
    </i>
    <i r="1">
      <x v="3"/>
    </i>
    <i r="1">
      <x v="4"/>
    </i>
    <i r="1">
      <x v="5"/>
    </i>
    <i r="1">
      <x v="6"/>
    </i>
    <i r="1">
      <x v="7"/>
    </i>
    <i>
      <x v="3"/>
    </i>
    <i r="1">
      <x/>
    </i>
    <i r="1">
      <x v="1"/>
    </i>
    <i r="1">
      <x v="2"/>
    </i>
    <i r="1">
      <x v="3"/>
    </i>
    <i r="1">
      <x v="4"/>
    </i>
    <i r="1">
      <x v="5"/>
    </i>
    <i r="1">
      <x v="6"/>
    </i>
    <i r="1">
      <x v="7"/>
    </i>
    <i>
      <x v="4"/>
    </i>
    <i r="1">
      <x/>
    </i>
    <i r="1">
      <x v="1"/>
    </i>
    <i r="1">
      <x v="2"/>
    </i>
    <i r="1">
      <x v="3"/>
    </i>
    <i r="1">
      <x v="4"/>
    </i>
    <i r="1">
      <x v="5"/>
    </i>
    <i r="1">
      <x v="6"/>
    </i>
    <i r="1">
      <x v="7"/>
    </i>
    <i>
      <x v="5"/>
    </i>
    <i r="1">
      <x/>
    </i>
    <i r="1">
      <x v="1"/>
    </i>
    <i r="1">
      <x v="2"/>
    </i>
    <i r="1">
      <x v="3"/>
    </i>
    <i r="1">
      <x v="4"/>
    </i>
    <i r="1">
      <x v="5"/>
    </i>
    <i r="1">
      <x v="6"/>
    </i>
    <i r="1">
      <x v="7"/>
    </i>
    <i>
      <x v="6"/>
    </i>
    <i r="1">
      <x/>
    </i>
    <i r="1">
      <x v="1"/>
    </i>
    <i r="1">
      <x v="2"/>
    </i>
    <i r="1">
      <x v="3"/>
    </i>
    <i r="1">
      <x v="4"/>
    </i>
    <i r="1">
      <x v="5"/>
    </i>
    <i r="1">
      <x v="6"/>
    </i>
    <i r="1">
      <x v="7"/>
    </i>
    <i>
      <x v="7"/>
    </i>
    <i r="1">
      <x/>
    </i>
    <i r="1">
      <x v="1"/>
    </i>
    <i r="1">
      <x v="2"/>
    </i>
    <i r="1">
      <x v="3"/>
    </i>
    <i r="1">
      <x v="4"/>
    </i>
    <i r="1">
      <x v="5"/>
    </i>
    <i r="1">
      <x v="6"/>
    </i>
    <i r="1">
      <x v="7"/>
    </i>
    <i>
      <x v="8"/>
    </i>
    <i r="1">
      <x/>
    </i>
    <i r="1">
      <x v="1"/>
    </i>
    <i r="1">
      <x v="2"/>
    </i>
    <i r="1">
      <x v="3"/>
    </i>
    <i r="1">
      <x v="4"/>
    </i>
    <i r="1">
      <x v="5"/>
    </i>
    <i r="1">
      <x v="6"/>
    </i>
    <i r="1">
      <x v="7"/>
    </i>
    <i>
      <x v="9"/>
    </i>
    <i r="1">
      <x/>
    </i>
    <i r="1">
      <x v="1"/>
    </i>
    <i r="1">
      <x v="2"/>
    </i>
    <i r="1">
      <x v="3"/>
    </i>
    <i r="1">
      <x v="4"/>
    </i>
    <i r="1">
      <x v="5"/>
    </i>
    <i r="1">
      <x v="6"/>
    </i>
    <i r="1">
      <x v="7"/>
    </i>
    <i>
      <x v="10"/>
    </i>
    <i r="1">
      <x/>
    </i>
    <i r="1">
      <x v="1"/>
    </i>
    <i r="1">
      <x v="2"/>
    </i>
    <i r="1">
      <x v="3"/>
    </i>
    <i r="1">
      <x v="4"/>
    </i>
    <i r="1">
      <x v="5"/>
    </i>
    <i r="1">
      <x v="6"/>
    </i>
    <i r="1">
      <x v="7"/>
    </i>
    <i>
      <x v="11"/>
    </i>
    <i r="1">
      <x/>
    </i>
    <i r="1">
      <x v="1"/>
    </i>
    <i r="1">
      <x v="2"/>
    </i>
    <i r="1">
      <x v="3"/>
    </i>
    <i r="1">
      <x v="4"/>
    </i>
    <i r="1">
      <x v="5"/>
    </i>
    <i r="1">
      <x v="6"/>
    </i>
    <i r="1">
      <x v="7"/>
    </i>
    <i>
      <x v="12"/>
    </i>
    <i r="1">
      <x/>
    </i>
    <i r="1">
      <x v="1"/>
    </i>
    <i r="1">
      <x v="2"/>
    </i>
    <i r="1">
      <x v="3"/>
    </i>
    <i r="1">
      <x v="4"/>
    </i>
    <i r="1">
      <x v="5"/>
    </i>
    <i r="1">
      <x v="6"/>
    </i>
    <i r="1">
      <x v="7"/>
    </i>
    <i>
      <x v="13"/>
    </i>
    <i r="1">
      <x/>
    </i>
    <i r="1">
      <x v="1"/>
    </i>
    <i r="1">
      <x v="2"/>
    </i>
    <i r="1">
      <x v="3"/>
    </i>
    <i r="1">
      <x v="4"/>
    </i>
    <i r="1">
      <x v="5"/>
    </i>
    <i r="1">
      <x v="6"/>
    </i>
    <i r="1">
      <x v="7"/>
    </i>
    <i>
      <x v="14"/>
    </i>
    <i r="1">
      <x/>
    </i>
    <i r="1">
      <x v="1"/>
    </i>
    <i r="1">
      <x v="2"/>
    </i>
    <i r="1">
      <x v="3"/>
    </i>
    <i r="1">
      <x v="4"/>
    </i>
    <i r="1">
      <x v="5"/>
    </i>
    <i r="1">
      <x v="6"/>
    </i>
    <i r="1">
      <x v="7"/>
    </i>
    <i>
      <x v="15"/>
    </i>
    <i r="1">
      <x/>
    </i>
    <i r="1">
      <x v="1"/>
    </i>
    <i r="1">
      <x v="2"/>
    </i>
    <i r="1">
      <x v="3"/>
    </i>
    <i r="1">
      <x v="4"/>
    </i>
    <i r="1">
      <x v="5"/>
    </i>
    <i r="1">
      <x v="6"/>
    </i>
    <i r="1">
      <x v="7"/>
    </i>
  </rowItems>
  <colFields count="1">
    <field x="0"/>
  </colFields>
  <colItems count="3">
    <i>
      <x/>
    </i>
    <i>
      <x v="1"/>
    </i>
    <i>
      <x v="2"/>
    </i>
  </colItems>
  <dataFields count="1">
    <dataField name="Summe von Sozialversicherungspflichtig Beschäftigte" fld="3" baseField="0" baseItem="0"/>
  </dataFields>
  <formats count="11">
    <format dxfId="357">
      <pivotArea type="all" dataOnly="0" outline="0" fieldPosition="0"/>
    </format>
    <format dxfId="358">
      <pivotArea outline="0" collapsedLevelsAreSubtotals="1" fieldPosition="0"/>
    </format>
    <format dxfId="359">
      <pivotArea type="origin" dataOnly="0" labelOnly="1" outline="0" fieldPosition="0"/>
    </format>
    <format dxfId="360">
      <pivotArea field="0" type="button" dataOnly="0" labelOnly="1" outline="0" axis="axisCol" fieldPosition="0"/>
    </format>
    <format dxfId="361">
      <pivotArea type="topRight" dataOnly="0" labelOnly="1" outline="0" fieldPosition="0"/>
    </format>
    <format dxfId="362">
      <pivotArea field="2" type="button" dataOnly="0" labelOnly="1" outline="0" axis="axisRow" fieldPosition="0"/>
    </format>
    <format dxfId="363">
      <pivotArea dataOnly="0" labelOnly="1" fieldPosition="0">
        <references count="1">
          <reference field="2" count="0"/>
        </references>
      </pivotArea>
    </format>
    <format dxfId="364">
      <pivotArea dataOnly="0" labelOnly="1" fieldPosition="0">
        <references count="1">
          <reference field="0" count="0"/>
        </references>
      </pivotArea>
    </format>
    <format dxfId="365">
      <pivotArea dataOnly="0" fieldPosition="0">
        <references count="1">
          <reference field="1" count="2">
            <x v="6"/>
            <x v="7"/>
          </reference>
        </references>
      </pivotArea>
    </format>
    <format dxfId="366">
      <pivotArea dataOnly="0" fieldPosition="0">
        <references count="1">
          <reference field="1" count="2">
            <x v="5"/>
            <x v="6"/>
          </reference>
        </references>
      </pivotArea>
    </format>
    <format dxfId="367">
      <pivotArea dataOnly="0" outline="0" fieldPosition="0">
        <references count="1">
          <reference field="0"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16"/>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7.xml><?xml version="1.0" encoding="utf-8"?>
<pivotTableDefinition xmlns="http://schemas.openxmlformats.org/spreadsheetml/2006/main" xmlns:mc="http://schemas.openxmlformats.org/markup-compatibility/2006" xmlns:xr="http://schemas.microsoft.com/office/spreadsheetml/2014/revision" mc:Ignorable="xr" xr:uid="{0CC32126-DEB0-4CD6-8CB5-96165B76349B}" name="PivotTable12" cacheId="146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U91:X236"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8">
        <item s="1" x="1"/>
        <item s="1" x="0"/>
        <item s="1" x="3"/>
        <item s="1" x="6"/>
        <item s="1" x="7"/>
        <item s="1" x="2"/>
        <item s="1" x="4"/>
        <item s="1" x="5"/>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s>
  <rowFields count="2">
    <field x="2"/>
    <field x="1"/>
  </rowFields>
  <rowItems count="144">
    <i>
      <x/>
    </i>
    <i r="1">
      <x/>
    </i>
    <i r="1">
      <x v="1"/>
    </i>
    <i r="1">
      <x v="2"/>
    </i>
    <i r="1">
      <x v="3"/>
    </i>
    <i r="1">
      <x v="4"/>
    </i>
    <i r="1">
      <x v="5"/>
    </i>
    <i r="1">
      <x v="6"/>
    </i>
    <i r="1">
      <x v="7"/>
    </i>
    <i>
      <x v="1"/>
    </i>
    <i r="1">
      <x/>
    </i>
    <i r="1">
      <x v="1"/>
    </i>
    <i r="1">
      <x v="2"/>
    </i>
    <i r="1">
      <x v="3"/>
    </i>
    <i r="1">
      <x v="4"/>
    </i>
    <i r="1">
      <x v="5"/>
    </i>
    <i r="1">
      <x v="6"/>
    </i>
    <i r="1">
      <x v="7"/>
    </i>
    <i>
      <x v="2"/>
    </i>
    <i r="1">
      <x/>
    </i>
    <i r="1">
      <x v="1"/>
    </i>
    <i r="1">
      <x v="2"/>
    </i>
    <i r="1">
      <x v="3"/>
    </i>
    <i r="1">
      <x v="4"/>
    </i>
    <i r="1">
      <x v="5"/>
    </i>
    <i r="1">
      <x v="6"/>
    </i>
    <i r="1">
      <x v="7"/>
    </i>
    <i>
      <x v="3"/>
    </i>
    <i r="1">
      <x/>
    </i>
    <i r="1">
      <x v="1"/>
    </i>
    <i r="1">
      <x v="2"/>
    </i>
    <i r="1">
      <x v="3"/>
    </i>
    <i r="1">
      <x v="4"/>
    </i>
    <i r="1">
      <x v="5"/>
    </i>
    <i r="1">
      <x v="6"/>
    </i>
    <i r="1">
      <x v="7"/>
    </i>
    <i>
      <x v="4"/>
    </i>
    <i r="1">
      <x/>
    </i>
    <i r="1">
      <x v="1"/>
    </i>
    <i r="1">
      <x v="2"/>
    </i>
    <i r="1">
      <x v="3"/>
    </i>
    <i r="1">
      <x v="4"/>
    </i>
    <i r="1">
      <x v="5"/>
    </i>
    <i r="1">
      <x v="6"/>
    </i>
    <i r="1">
      <x v="7"/>
    </i>
    <i>
      <x v="5"/>
    </i>
    <i r="1">
      <x/>
    </i>
    <i r="1">
      <x v="1"/>
    </i>
    <i r="1">
      <x v="2"/>
    </i>
    <i r="1">
      <x v="3"/>
    </i>
    <i r="1">
      <x v="4"/>
    </i>
    <i r="1">
      <x v="5"/>
    </i>
    <i r="1">
      <x v="6"/>
    </i>
    <i r="1">
      <x v="7"/>
    </i>
    <i>
      <x v="6"/>
    </i>
    <i r="1">
      <x/>
    </i>
    <i r="1">
      <x v="1"/>
    </i>
    <i r="1">
      <x v="2"/>
    </i>
    <i r="1">
      <x v="3"/>
    </i>
    <i r="1">
      <x v="4"/>
    </i>
    <i r="1">
      <x v="5"/>
    </i>
    <i r="1">
      <x v="6"/>
    </i>
    <i r="1">
      <x v="7"/>
    </i>
    <i>
      <x v="7"/>
    </i>
    <i r="1">
      <x/>
    </i>
    <i r="1">
      <x v="1"/>
    </i>
    <i r="1">
      <x v="2"/>
    </i>
    <i r="1">
      <x v="3"/>
    </i>
    <i r="1">
      <x v="4"/>
    </i>
    <i r="1">
      <x v="5"/>
    </i>
    <i r="1">
      <x v="6"/>
    </i>
    <i r="1">
      <x v="7"/>
    </i>
    <i>
      <x v="8"/>
    </i>
    <i r="1">
      <x/>
    </i>
    <i r="1">
      <x v="1"/>
    </i>
    <i r="1">
      <x v="2"/>
    </i>
    <i r="1">
      <x v="3"/>
    </i>
    <i r="1">
      <x v="4"/>
    </i>
    <i r="1">
      <x v="5"/>
    </i>
    <i r="1">
      <x v="6"/>
    </i>
    <i r="1">
      <x v="7"/>
    </i>
    <i>
      <x v="9"/>
    </i>
    <i r="1">
      <x/>
    </i>
    <i r="1">
      <x v="1"/>
    </i>
    <i r="1">
      <x v="2"/>
    </i>
    <i r="1">
      <x v="3"/>
    </i>
    <i r="1">
      <x v="4"/>
    </i>
    <i r="1">
      <x v="5"/>
    </i>
    <i r="1">
      <x v="6"/>
    </i>
    <i r="1">
      <x v="7"/>
    </i>
    <i>
      <x v="10"/>
    </i>
    <i r="1">
      <x/>
    </i>
    <i r="1">
      <x v="1"/>
    </i>
    <i r="1">
      <x v="2"/>
    </i>
    <i r="1">
      <x v="3"/>
    </i>
    <i r="1">
      <x v="4"/>
    </i>
    <i r="1">
      <x v="5"/>
    </i>
    <i r="1">
      <x v="6"/>
    </i>
    <i r="1">
      <x v="7"/>
    </i>
    <i>
      <x v="11"/>
    </i>
    <i r="1">
      <x/>
    </i>
    <i r="1">
      <x v="1"/>
    </i>
    <i r="1">
      <x v="2"/>
    </i>
    <i r="1">
      <x v="3"/>
    </i>
    <i r="1">
      <x v="4"/>
    </i>
    <i r="1">
      <x v="5"/>
    </i>
    <i r="1">
      <x v="6"/>
    </i>
    <i r="1">
      <x v="7"/>
    </i>
    <i>
      <x v="12"/>
    </i>
    <i r="1">
      <x/>
    </i>
    <i r="1">
      <x v="1"/>
    </i>
    <i r="1">
      <x v="2"/>
    </i>
    <i r="1">
      <x v="3"/>
    </i>
    <i r="1">
      <x v="4"/>
    </i>
    <i r="1">
      <x v="5"/>
    </i>
    <i r="1">
      <x v="6"/>
    </i>
    <i r="1">
      <x v="7"/>
    </i>
    <i>
      <x v="13"/>
    </i>
    <i r="1">
      <x/>
    </i>
    <i r="1">
      <x v="1"/>
    </i>
    <i r="1">
      <x v="2"/>
    </i>
    <i r="1">
      <x v="3"/>
    </i>
    <i r="1">
      <x v="4"/>
    </i>
    <i r="1">
      <x v="5"/>
    </i>
    <i r="1">
      <x v="6"/>
    </i>
    <i r="1">
      <x v="7"/>
    </i>
    <i>
      <x v="14"/>
    </i>
    <i r="1">
      <x/>
    </i>
    <i r="1">
      <x v="1"/>
    </i>
    <i r="1">
      <x v="2"/>
    </i>
    <i r="1">
      <x v="3"/>
    </i>
    <i r="1">
      <x v="4"/>
    </i>
    <i r="1">
      <x v="5"/>
    </i>
    <i r="1">
      <x v="6"/>
    </i>
    <i r="1">
      <x v="7"/>
    </i>
    <i>
      <x v="15"/>
    </i>
    <i r="1">
      <x/>
    </i>
    <i r="1">
      <x v="1"/>
    </i>
    <i r="1">
      <x v="2"/>
    </i>
    <i r="1">
      <x v="3"/>
    </i>
    <i r="1">
      <x v="4"/>
    </i>
    <i r="1">
      <x v="5"/>
    </i>
    <i r="1">
      <x v="6"/>
    </i>
    <i r="1">
      <x v="7"/>
    </i>
  </rowItems>
  <colFields count="1">
    <field x="0"/>
  </colFields>
  <colItems count="3">
    <i>
      <x/>
    </i>
    <i>
      <x v="1"/>
    </i>
    <i>
      <x v="2"/>
    </i>
  </colItems>
  <dataFields count="1">
    <dataField name="Summe von Geringfügig entlohnte Beschäftigte" fld="3" baseField="0" baseItem="0"/>
  </dataFields>
  <formats count="11">
    <format dxfId="346">
      <pivotArea type="all" dataOnly="0" outline="0" fieldPosition="0"/>
    </format>
    <format dxfId="347">
      <pivotArea outline="0" collapsedLevelsAreSubtotals="1" fieldPosition="0"/>
    </format>
    <format dxfId="348">
      <pivotArea type="origin" dataOnly="0" labelOnly="1" outline="0" fieldPosition="0"/>
    </format>
    <format dxfId="349">
      <pivotArea field="0" type="button" dataOnly="0" labelOnly="1" outline="0" axis="axisCol" fieldPosition="0"/>
    </format>
    <format dxfId="350">
      <pivotArea type="topRight" dataOnly="0" labelOnly="1" outline="0" fieldPosition="0"/>
    </format>
    <format dxfId="351">
      <pivotArea field="2" type="button" dataOnly="0" labelOnly="1" outline="0" axis="axisRow" fieldPosition="0"/>
    </format>
    <format dxfId="352">
      <pivotArea dataOnly="0" labelOnly="1" fieldPosition="0">
        <references count="1">
          <reference field="2" count="0"/>
        </references>
      </pivotArea>
    </format>
    <format dxfId="353">
      <pivotArea dataOnly="0" labelOnly="1" fieldPosition="0">
        <references count="1">
          <reference field="0" count="0"/>
        </references>
      </pivotArea>
    </format>
    <format dxfId="354">
      <pivotArea dataOnly="0" fieldPosition="0">
        <references count="1">
          <reference field="1" count="2">
            <x v="6"/>
            <x v="7"/>
          </reference>
        </references>
      </pivotArea>
    </format>
    <format dxfId="355">
      <pivotArea dataOnly="0" fieldPosition="0">
        <references count="1">
          <reference field="1" count="2">
            <x v="5"/>
            <x v="6"/>
          </reference>
        </references>
      </pivotArea>
    </format>
    <format dxfId="356">
      <pivotArea dataOnly="0" outline="0" fieldPosition="0">
        <references count="1">
          <reference field="0"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16"/>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8.xml><?xml version="1.0" encoding="utf-8"?>
<pivotTableDefinition xmlns="http://schemas.openxmlformats.org/spreadsheetml/2006/main" xmlns:mc="http://schemas.openxmlformats.org/markup-compatibility/2006" xmlns:xr="http://schemas.microsoft.com/office/spreadsheetml/2014/revision" mc:Ignorable="xr" xr:uid="{14B78BC3-8445-4ABE-B0AF-384A715515F0}" name="PivotTable1" cacheId="1475"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L / Gruppe" colHeaderCaption="Anlagen">
  <location ref="B91:E236"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8">
        <item s="1" x="1"/>
        <item s="1" x="0"/>
        <item s="1" x="3"/>
        <item s="1" x="6"/>
        <item s="1" x="7"/>
        <item s="1" x="2"/>
        <item s="1" x="4"/>
        <item s="1" x="5"/>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s>
  <rowFields count="2">
    <field x="2"/>
    <field x="1"/>
  </rowFields>
  <rowItems count="144">
    <i>
      <x/>
    </i>
    <i r="1">
      <x/>
    </i>
    <i r="1">
      <x v="1"/>
    </i>
    <i r="1">
      <x v="2"/>
    </i>
    <i r="1">
      <x v="3"/>
    </i>
    <i r="1">
      <x v="4"/>
    </i>
    <i r="1">
      <x v="5"/>
    </i>
    <i r="1">
      <x v="6"/>
    </i>
    <i r="1">
      <x v="7"/>
    </i>
    <i>
      <x v="1"/>
    </i>
    <i r="1">
      <x/>
    </i>
    <i r="1">
      <x v="1"/>
    </i>
    <i r="1">
      <x v="2"/>
    </i>
    <i r="1">
      <x v="3"/>
    </i>
    <i r="1">
      <x v="4"/>
    </i>
    <i r="1">
      <x v="5"/>
    </i>
    <i r="1">
      <x v="6"/>
    </i>
    <i r="1">
      <x v="7"/>
    </i>
    <i>
      <x v="2"/>
    </i>
    <i r="1">
      <x/>
    </i>
    <i r="1">
      <x v="1"/>
    </i>
    <i r="1">
      <x v="2"/>
    </i>
    <i r="1">
      <x v="3"/>
    </i>
    <i r="1">
      <x v="4"/>
    </i>
    <i r="1">
      <x v="5"/>
    </i>
    <i r="1">
      <x v="6"/>
    </i>
    <i r="1">
      <x v="7"/>
    </i>
    <i>
      <x v="3"/>
    </i>
    <i r="1">
      <x/>
    </i>
    <i r="1">
      <x v="1"/>
    </i>
    <i r="1">
      <x v="2"/>
    </i>
    <i r="1">
      <x v="3"/>
    </i>
    <i r="1">
      <x v="4"/>
    </i>
    <i r="1">
      <x v="5"/>
    </i>
    <i r="1">
      <x v="6"/>
    </i>
    <i r="1">
      <x v="7"/>
    </i>
    <i>
      <x v="4"/>
    </i>
    <i r="1">
      <x/>
    </i>
    <i r="1">
      <x v="1"/>
    </i>
    <i r="1">
      <x v="2"/>
    </i>
    <i r="1">
      <x v="3"/>
    </i>
    <i r="1">
      <x v="4"/>
    </i>
    <i r="1">
      <x v="5"/>
    </i>
    <i r="1">
      <x v="6"/>
    </i>
    <i r="1">
      <x v="7"/>
    </i>
    <i>
      <x v="5"/>
    </i>
    <i r="1">
      <x/>
    </i>
    <i r="1">
      <x v="1"/>
    </i>
    <i r="1">
      <x v="2"/>
    </i>
    <i r="1">
      <x v="3"/>
    </i>
    <i r="1">
      <x v="4"/>
    </i>
    <i r="1">
      <x v="5"/>
    </i>
    <i r="1">
      <x v="6"/>
    </i>
    <i r="1">
      <x v="7"/>
    </i>
    <i>
      <x v="6"/>
    </i>
    <i r="1">
      <x/>
    </i>
    <i r="1">
      <x v="1"/>
    </i>
    <i r="1">
      <x v="2"/>
    </i>
    <i r="1">
      <x v="3"/>
    </i>
    <i r="1">
      <x v="4"/>
    </i>
    <i r="1">
      <x v="5"/>
    </i>
    <i r="1">
      <x v="6"/>
    </i>
    <i r="1">
      <x v="7"/>
    </i>
    <i>
      <x v="7"/>
    </i>
    <i r="1">
      <x/>
    </i>
    <i r="1">
      <x v="1"/>
    </i>
    <i r="1">
      <x v="2"/>
    </i>
    <i r="1">
      <x v="3"/>
    </i>
    <i r="1">
      <x v="4"/>
    </i>
    <i r="1">
      <x v="5"/>
    </i>
    <i r="1">
      <x v="6"/>
    </i>
    <i r="1">
      <x v="7"/>
    </i>
    <i>
      <x v="8"/>
    </i>
    <i r="1">
      <x/>
    </i>
    <i r="1">
      <x v="1"/>
    </i>
    <i r="1">
      <x v="2"/>
    </i>
    <i r="1">
      <x v="3"/>
    </i>
    <i r="1">
      <x v="4"/>
    </i>
    <i r="1">
      <x v="5"/>
    </i>
    <i r="1">
      <x v="6"/>
    </i>
    <i r="1">
      <x v="7"/>
    </i>
    <i>
      <x v="9"/>
    </i>
    <i r="1">
      <x/>
    </i>
    <i r="1">
      <x v="1"/>
    </i>
    <i r="1">
      <x v="2"/>
    </i>
    <i r="1">
      <x v="3"/>
    </i>
    <i r="1">
      <x v="4"/>
    </i>
    <i r="1">
      <x v="5"/>
    </i>
    <i r="1">
      <x v="6"/>
    </i>
    <i r="1">
      <x v="7"/>
    </i>
    <i>
      <x v="10"/>
    </i>
    <i r="1">
      <x/>
    </i>
    <i r="1">
      <x v="1"/>
    </i>
    <i r="1">
      <x v="2"/>
    </i>
    <i r="1">
      <x v="3"/>
    </i>
    <i r="1">
      <x v="4"/>
    </i>
    <i r="1">
      <x v="5"/>
    </i>
    <i r="1">
      <x v="6"/>
    </i>
    <i r="1">
      <x v="7"/>
    </i>
    <i>
      <x v="11"/>
    </i>
    <i r="1">
      <x/>
    </i>
    <i r="1">
      <x v="1"/>
    </i>
    <i r="1">
      <x v="2"/>
    </i>
    <i r="1">
      <x v="3"/>
    </i>
    <i r="1">
      <x v="4"/>
    </i>
    <i r="1">
      <x v="5"/>
    </i>
    <i r="1">
      <x v="6"/>
    </i>
    <i r="1">
      <x v="7"/>
    </i>
    <i>
      <x v="12"/>
    </i>
    <i r="1">
      <x/>
    </i>
    <i r="1">
      <x v="1"/>
    </i>
    <i r="1">
      <x v="2"/>
    </i>
    <i r="1">
      <x v="3"/>
    </i>
    <i r="1">
      <x v="4"/>
    </i>
    <i r="1">
      <x v="5"/>
    </i>
    <i r="1">
      <x v="6"/>
    </i>
    <i r="1">
      <x v="7"/>
    </i>
    <i>
      <x v="13"/>
    </i>
    <i r="1">
      <x/>
    </i>
    <i r="1">
      <x v="1"/>
    </i>
    <i r="1">
      <x v="2"/>
    </i>
    <i r="1">
      <x v="3"/>
    </i>
    <i r="1">
      <x v="4"/>
    </i>
    <i r="1">
      <x v="5"/>
    </i>
    <i r="1">
      <x v="6"/>
    </i>
    <i r="1">
      <x v="7"/>
    </i>
    <i>
      <x v="14"/>
    </i>
    <i r="1">
      <x/>
    </i>
    <i r="1">
      <x v="1"/>
    </i>
    <i r="1">
      <x v="2"/>
    </i>
    <i r="1">
      <x v="3"/>
    </i>
    <i r="1">
      <x v="4"/>
    </i>
    <i r="1">
      <x v="5"/>
    </i>
    <i r="1">
      <x v="6"/>
    </i>
    <i r="1">
      <x v="7"/>
    </i>
    <i>
      <x v="15"/>
    </i>
    <i r="1">
      <x/>
    </i>
    <i r="1">
      <x v="1"/>
    </i>
    <i r="1">
      <x v="2"/>
    </i>
    <i r="1">
      <x v="3"/>
    </i>
    <i r="1">
      <x v="4"/>
    </i>
    <i r="1">
      <x v="5"/>
    </i>
    <i r="1">
      <x v="6"/>
    </i>
    <i r="1">
      <x v="7"/>
    </i>
  </rowItems>
  <colFields count="1">
    <field x="0"/>
  </colFields>
  <colItems count="3">
    <i>
      <x/>
    </i>
    <i>
      <x v="1"/>
    </i>
    <i>
      <x v="2"/>
    </i>
  </colItems>
  <dataFields count="1">
    <dataField name="Handwerksunternehmen" fld="3" baseField="0" baseItem="0" numFmtId="165"/>
  </dataFields>
  <formats count="12">
    <format dxfId="334">
      <pivotArea type="all" dataOnly="0" outline="0" fieldPosition="0"/>
    </format>
    <format dxfId="335">
      <pivotArea outline="0" collapsedLevelsAreSubtotals="1" fieldPosition="0"/>
    </format>
    <format dxfId="336">
      <pivotArea type="origin" dataOnly="0" labelOnly="1" outline="0" fieldPosition="0"/>
    </format>
    <format dxfId="337">
      <pivotArea field="0" type="button" dataOnly="0" labelOnly="1" outline="0" axis="axisCol" fieldPosition="0"/>
    </format>
    <format dxfId="338">
      <pivotArea type="topRight" dataOnly="0" labelOnly="1" outline="0" fieldPosition="0"/>
    </format>
    <format dxfId="339">
      <pivotArea field="2" type="button" dataOnly="0" labelOnly="1" outline="0" axis="axisRow" fieldPosition="0"/>
    </format>
    <format dxfId="340">
      <pivotArea dataOnly="0" labelOnly="1" fieldPosition="0">
        <references count="1">
          <reference field="2" count="0"/>
        </references>
      </pivotArea>
    </format>
    <format dxfId="341">
      <pivotArea dataOnly="0" labelOnly="1" fieldPosition="0">
        <references count="1">
          <reference field="0" count="0"/>
        </references>
      </pivotArea>
    </format>
    <format dxfId="342">
      <pivotArea dataOnly="0" fieldPosition="0">
        <references count="1">
          <reference field="1" count="2">
            <x v="6"/>
            <x v="7"/>
          </reference>
        </references>
      </pivotArea>
    </format>
    <format dxfId="343">
      <pivotArea dataOnly="0" fieldPosition="0">
        <references count="1">
          <reference field="1" count="2">
            <x v="5"/>
            <x v="6"/>
          </reference>
        </references>
      </pivotArea>
    </format>
    <format dxfId="344">
      <pivotArea dataOnly="0" outline="0" fieldPosition="0">
        <references count="1">
          <reference field="0" count="1">
            <x v="2"/>
          </reference>
        </references>
      </pivotArea>
    </format>
    <format dxfId="345">
      <pivotArea dataOnly="0" labelOnly="1" fieldPosition="0">
        <references count="1">
          <reference field="0" count="1">
            <x v="0"/>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16"/>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9.xml><?xml version="1.0" encoding="utf-8"?>
<pivotTableDefinition xmlns="http://schemas.openxmlformats.org/spreadsheetml/2006/main" xmlns:mc="http://schemas.openxmlformats.org/markup-compatibility/2006" xmlns:xr="http://schemas.microsoft.com/office/spreadsheetml/2014/revision" mc:Ignorable="xr" xr:uid="{E8EF6D1B-F720-4017-BF66-04ACC58B5070}" name="PivotTable15" cacheId="1476"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Z91:AC236"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8">
        <item s="1" x="1"/>
        <item s="1" x="0"/>
        <item s="1" x="3"/>
        <item s="1" x="6"/>
        <item s="1" x="7"/>
        <item s="1" x="2"/>
        <item s="1" x="4"/>
        <item s="1" x="5"/>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s>
  <rowFields count="2">
    <field x="2"/>
    <field x="1"/>
  </rowFields>
  <rowItems count="144">
    <i>
      <x/>
    </i>
    <i r="1">
      <x/>
    </i>
    <i r="1">
      <x v="1"/>
    </i>
    <i r="1">
      <x v="2"/>
    </i>
    <i r="1">
      <x v="3"/>
    </i>
    <i r="1">
      <x v="4"/>
    </i>
    <i r="1">
      <x v="5"/>
    </i>
    <i r="1">
      <x v="6"/>
    </i>
    <i r="1">
      <x v="7"/>
    </i>
    <i>
      <x v="1"/>
    </i>
    <i r="1">
      <x/>
    </i>
    <i r="1">
      <x v="1"/>
    </i>
    <i r="1">
      <x v="2"/>
    </i>
    <i r="1">
      <x v="3"/>
    </i>
    <i r="1">
      <x v="4"/>
    </i>
    <i r="1">
      <x v="5"/>
    </i>
    <i r="1">
      <x v="6"/>
    </i>
    <i r="1">
      <x v="7"/>
    </i>
    <i>
      <x v="2"/>
    </i>
    <i r="1">
      <x/>
    </i>
    <i r="1">
      <x v="1"/>
    </i>
    <i r="1">
      <x v="2"/>
    </i>
    <i r="1">
      <x v="3"/>
    </i>
    <i r="1">
      <x v="4"/>
    </i>
    <i r="1">
      <x v="5"/>
    </i>
    <i r="1">
      <x v="6"/>
    </i>
    <i r="1">
      <x v="7"/>
    </i>
    <i>
      <x v="3"/>
    </i>
    <i r="1">
      <x/>
    </i>
    <i r="1">
      <x v="1"/>
    </i>
    <i r="1">
      <x v="2"/>
    </i>
    <i r="1">
      <x v="3"/>
    </i>
    <i r="1">
      <x v="4"/>
    </i>
    <i r="1">
      <x v="5"/>
    </i>
    <i r="1">
      <x v="6"/>
    </i>
    <i r="1">
      <x v="7"/>
    </i>
    <i>
      <x v="4"/>
    </i>
    <i r="1">
      <x/>
    </i>
    <i r="1">
      <x v="1"/>
    </i>
    <i r="1">
      <x v="2"/>
    </i>
    <i r="1">
      <x v="3"/>
    </i>
    <i r="1">
      <x v="4"/>
    </i>
    <i r="1">
      <x v="5"/>
    </i>
    <i r="1">
      <x v="6"/>
    </i>
    <i r="1">
      <x v="7"/>
    </i>
    <i>
      <x v="5"/>
    </i>
    <i r="1">
      <x/>
    </i>
    <i r="1">
      <x v="1"/>
    </i>
    <i r="1">
      <x v="2"/>
    </i>
    <i r="1">
      <x v="3"/>
    </i>
    <i r="1">
      <x v="4"/>
    </i>
    <i r="1">
      <x v="5"/>
    </i>
    <i r="1">
      <x v="6"/>
    </i>
    <i r="1">
      <x v="7"/>
    </i>
    <i>
      <x v="6"/>
    </i>
    <i r="1">
      <x/>
    </i>
    <i r="1">
      <x v="1"/>
    </i>
    <i r="1">
      <x v="2"/>
    </i>
    <i r="1">
      <x v="3"/>
    </i>
    <i r="1">
      <x v="4"/>
    </i>
    <i r="1">
      <x v="5"/>
    </i>
    <i r="1">
      <x v="6"/>
    </i>
    <i r="1">
      <x v="7"/>
    </i>
    <i>
      <x v="7"/>
    </i>
    <i r="1">
      <x/>
    </i>
    <i r="1">
      <x v="1"/>
    </i>
    <i r="1">
      <x v="2"/>
    </i>
    <i r="1">
      <x v="3"/>
    </i>
    <i r="1">
      <x v="4"/>
    </i>
    <i r="1">
      <x v="5"/>
    </i>
    <i r="1">
      <x v="6"/>
    </i>
    <i r="1">
      <x v="7"/>
    </i>
    <i>
      <x v="8"/>
    </i>
    <i r="1">
      <x/>
    </i>
    <i r="1">
      <x v="1"/>
    </i>
    <i r="1">
      <x v="2"/>
    </i>
    <i r="1">
      <x v="3"/>
    </i>
    <i r="1">
      <x v="4"/>
    </i>
    <i r="1">
      <x v="5"/>
    </i>
    <i r="1">
      <x v="6"/>
    </i>
    <i r="1">
      <x v="7"/>
    </i>
    <i>
      <x v="9"/>
    </i>
    <i r="1">
      <x/>
    </i>
    <i r="1">
      <x v="1"/>
    </i>
    <i r="1">
      <x v="2"/>
    </i>
    <i r="1">
      <x v="3"/>
    </i>
    <i r="1">
      <x v="4"/>
    </i>
    <i r="1">
      <x v="5"/>
    </i>
    <i r="1">
      <x v="6"/>
    </i>
    <i r="1">
      <x v="7"/>
    </i>
    <i>
      <x v="10"/>
    </i>
    <i r="1">
      <x/>
    </i>
    <i r="1">
      <x v="1"/>
    </i>
    <i r="1">
      <x v="2"/>
    </i>
    <i r="1">
      <x v="3"/>
    </i>
    <i r="1">
      <x v="4"/>
    </i>
    <i r="1">
      <x v="5"/>
    </i>
    <i r="1">
      <x v="6"/>
    </i>
    <i r="1">
      <x v="7"/>
    </i>
    <i>
      <x v="11"/>
    </i>
    <i r="1">
      <x/>
    </i>
    <i r="1">
      <x v="1"/>
    </i>
    <i r="1">
      <x v="2"/>
    </i>
    <i r="1">
      <x v="3"/>
    </i>
    <i r="1">
      <x v="4"/>
    </i>
    <i r="1">
      <x v="5"/>
    </i>
    <i r="1">
      <x v="6"/>
    </i>
    <i r="1">
      <x v="7"/>
    </i>
    <i>
      <x v="12"/>
    </i>
    <i r="1">
      <x/>
    </i>
    <i r="1">
      <x v="1"/>
    </i>
    <i r="1">
      <x v="2"/>
    </i>
    <i r="1">
      <x v="3"/>
    </i>
    <i r="1">
      <x v="4"/>
    </i>
    <i r="1">
      <x v="5"/>
    </i>
    <i r="1">
      <x v="6"/>
    </i>
    <i r="1">
      <x v="7"/>
    </i>
    <i>
      <x v="13"/>
    </i>
    <i r="1">
      <x/>
    </i>
    <i r="1">
      <x v="1"/>
    </i>
    <i r="1">
      <x v="2"/>
    </i>
    <i r="1">
      <x v="3"/>
    </i>
    <i r="1">
      <x v="4"/>
    </i>
    <i r="1">
      <x v="5"/>
    </i>
    <i r="1">
      <x v="6"/>
    </i>
    <i r="1">
      <x v="7"/>
    </i>
    <i>
      <x v="14"/>
    </i>
    <i r="1">
      <x/>
    </i>
    <i r="1">
      <x v="1"/>
    </i>
    <i r="1">
      <x v="2"/>
    </i>
    <i r="1">
      <x v="3"/>
    </i>
    <i r="1">
      <x v="4"/>
    </i>
    <i r="1">
      <x v="5"/>
    </i>
    <i r="1">
      <x v="6"/>
    </i>
    <i r="1">
      <x v="7"/>
    </i>
    <i>
      <x v="15"/>
    </i>
    <i r="1">
      <x/>
    </i>
    <i r="1">
      <x v="1"/>
    </i>
    <i r="1">
      <x v="2"/>
    </i>
    <i r="1">
      <x v="3"/>
    </i>
    <i r="1">
      <x v="4"/>
    </i>
    <i r="1">
      <x v="5"/>
    </i>
    <i r="1">
      <x v="6"/>
    </i>
    <i r="1">
      <x v="7"/>
    </i>
  </rowItems>
  <colFields count="1">
    <field x="0"/>
  </colFields>
  <colItems count="3">
    <i>
      <x/>
    </i>
    <i>
      <x v="1"/>
    </i>
    <i>
      <x v="2"/>
    </i>
  </colItems>
  <dataFields count="1">
    <dataField name="Summe von Umsatz in Tsd. €" fld="3" baseField="0" baseItem="0"/>
  </dataFields>
  <formats count="11">
    <format dxfId="323">
      <pivotArea type="all" dataOnly="0" outline="0" fieldPosition="0"/>
    </format>
    <format dxfId="324">
      <pivotArea outline="0" collapsedLevelsAreSubtotals="1" fieldPosition="0"/>
    </format>
    <format dxfId="325">
      <pivotArea type="origin" dataOnly="0" labelOnly="1" outline="0" fieldPosition="0"/>
    </format>
    <format dxfId="326">
      <pivotArea field="0" type="button" dataOnly="0" labelOnly="1" outline="0" axis="axisCol" fieldPosition="0"/>
    </format>
    <format dxfId="327">
      <pivotArea type="topRight" dataOnly="0" labelOnly="1" outline="0" fieldPosition="0"/>
    </format>
    <format dxfId="328">
      <pivotArea field="2" type="button" dataOnly="0" labelOnly="1" outline="0" axis="axisRow" fieldPosition="0"/>
    </format>
    <format dxfId="329">
      <pivotArea dataOnly="0" labelOnly="1" fieldPosition="0">
        <references count="1">
          <reference field="2" count="0"/>
        </references>
      </pivotArea>
    </format>
    <format dxfId="330">
      <pivotArea dataOnly="0" labelOnly="1" fieldPosition="0">
        <references count="1">
          <reference field="0" count="0"/>
        </references>
      </pivotArea>
    </format>
    <format dxfId="331">
      <pivotArea dataOnly="0" fieldPosition="0">
        <references count="1">
          <reference field="1" count="2">
            <x v="6"/>
            <x v="7"/>
          </reference>
        </references>
      </pivotArea>
    </format>
    <format dxfId="332">
      <pivotArea dataOnly="0" fieldPosition="0">
        <references count="1">
          <reference field="1" count="2">
            <x v="5"/>
            <x v="6"/>
          </reference>
        </references>
      </pivotArea>
    </format>
    <format dxfId="333">
      <pivotArea dataOnly="0" outline="0" fieldPosition="0">
        <references count="1">
          <reference field="0"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16"/>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0.xml><?xml version="1.0" encoding="utf-8"?>
<pivotTableDefinition xmlns="http://schemas.openxmlformats.org/spreadsheetml/2006/main" xmlns:mc="http://schemas.openxmlformats.org/markup-compatibility/2006" xmlns:xr="http://schemas.microsoft.com/office/spreadsheetml/2014/revision" mc:Ignorable="xr" xr:uid="{9FCCD357-B23F-4704-999F-344D0C9E4861}" name="PivotTable3" cacheId="1474" applyNumberFormats="0" applyBorderFormats="0" applyFontFormats="0" applyPatternFormats="0" applyAlignmentFormats="0" applyWidthHeightFormats="1" dataCaption="Werte" updatedVersion="8" minRefreshableVersion="3" colGrandTotals="0" itemPrintTitles="1" createdVersion="8" indent="0" showEmptyRow="1" outline="1" outlineData="1" multipleFieldFilters="0" rowHeaderCaption="BL" colHeaderCaption="Anlagen">
  <location ref="G8:J26" firstHeaderRow="1" firstDataRow="2" firstDataCol="1" rowPageCount="1" colPageCount="1"/>
  <pivotFields count="5">
    <pivotField axis="axisCol" allDrilled="1" subtotalTop="0" showAll="0" defaultSubtotal="0" defaultAttributeDrillState="1">
      <items count="3">
        <item x="0"/>
        <item x="2"/>
        <item x="1"/>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Page"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1">
    <field x="1"/>
  </rowFields>
  <rowItems count="17">
    <i>
      <x/>
    </i>
    <i>
      <x v="1"/>
    </i>
    <i>
      <x v="2"/>
    </i>
    <i>
      <x v="3"/>
    </i>
    <i>
      <x v="4"/>
    </i>
    <i>
      <x v="5"/>
    </i>
    <i>
      <x v="6"/>
    </i>
    <i>
      <x v="7"/>
    </i>
    <i>
      <x v="8"/>
    </i>
    <i>
      <x v="9"/>
    </i>
    <i>
      <x v="10"/>
    </i>
    <i>
      <x v="11"/>
    </i>
    <i>
      <x v="12"/>
    </i>
    <i>
      <x v="13"/>
    </i>
    <i>
      <x v="14"/>
    </i>
    <i>
      <x v="15"/>
    </i>
    <i t="grand">
      <x/>
    </i>
  </rowItems>
  <colFields count="1">
    <field x="0"/>
  </colFields>
  <colItems count="3">
    <i>
      <x/>
    </i>
    <i>
      <x v="1"/>
    </i>
    <i>
      <x v="2"/>
    </i>
  </colItems>
  <pageFields count="1">
    <pageField fld="2" hier="20" name="[BL A B1].[Gewerk].&amp;[Insgesamt]" cap="Insgesamt"/>
  </pageFields>
  <dataFields count="1">
    <dataField name="Tätige Personen" fld="4" baseField="0" baseItem="0"/>
  </dataFields>
  <formats count="9">
    <format dxfId="314">
      <pivotArea type="all" dataOnly="0" outline="0" fieldPosition="0"/>
    </format>
    <format dxfId="315">
      <pivotArea outline="0" collapsedLevelsAreSubtotals="1" fieldPosition="0"/>
    </format>
    <format dxfId="316">
      <pivotArea type="origin" dataOnly="0" labelOnly="1" outline="0" fieldPosition="0"/>
    </format>
    <format dxfId="317">
      <pivotArea field="0" type="button" dataOnly="0" labelOnly="1" outline="0" axis="axisCol" fieldPosition="0"/>
    </format>
    <format dxfId="318">
      <pivotArea type="topRight" dataOnly="0" labelOnly="1" outline="0" fieldPosition="0"/>
    </format>
    <format dxfId="319">
      <pivotArea field="1" type="button" dataOnly="0" labelOnly="1" outline="0" axis="axisRow" fieldPosition="0"/>
    </format>
    <format dxfId="320">
      <pivotArea dataOnly="0" labelOnly="1" fieldPosition="0">
        <references count="1">
          <reference field="1" count="0"/>
        </references>
      </pivotArea>
    </format>
    <format dxfId="321">
      <pivotArea dataOnly="0" labelOnly="1" grandRow="1" outline="0" fieldPosition="0"/>
    </format>
    <format dxfId="322">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members count="8" level="1">
        <member name="[BL A B1].[Gruppe].&amp;"/>
        <member name="[BL A B1].[Gruppe].&amp;[Ausbaugewerbe]"/>
        <member name="[BL A B1].[Gruppe].&amp;[Bauhauptgewerbe]"/>
        <member name="[BL A B1].[Gruppe].&amp;[Gesundheitsgewerbe]"/>
        <member name="[BL A B1].[Gruppe].&amp;[Lebensmittelgewerbe]"/>
        <member name="[BL A B1].[Gruppe].&amp;[Kraftfahrzeuggewerbe]"/>
        <member name="[BL A B1].[Gruppe].&amp;[Handwerke für den privaten Bedarf]"/>
        <member name="[BL A B1].[Gruppe].&amp;[Handwerke für den gewerblichen Bedarf]"/>
      </members>
    </pivotHierarchy>
    <pivotHierarchy multipleItemSelectionAllowed="1" dragToData="1">
      <members count="1" level="1">
        <member name="[BL A B1].[Gewerk].&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16"/>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1.xml><?xml version="1.0" encoding="utf-8"?>
<pivotTableDefinition xmlns="http://schemas.openxmlformats.org/spreadsheetml/2006/main" xmlns:mc="http://schemas.openxmlformats.org/markup-compatibility/2006" xmlns:xr="http://schemas.microsoft.com/office/spreadsheetml/2014/revision" mc:Ignorable="xr" xr:uid="{4B83C2BC-F0D0-4452-8E92-73B59EBD4D93}" name="PivotTable4" cacheId="147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ruppen" colHeaderCaption="Anlagen">
  <location ref="G91:J236"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8">
        <item s="1" x="1"/>
        <item s="1" x="0"/>
        <item s="1" x="3"/>
        <item s="1" x="6"/>
        <item s="1" x="7"/>
        <item s="1" x="2"/>
        <item s="1" x="4"/>
        <item s="1" x="5"/>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s>
  <rowFields count="2">
    <field x="2"/>
    <field x="1"/>
  </rowFields>
  <rowItems count="144">
    <i>
      <x/>
    </i>
    <i r="1">
      <x/>
    </i>
    <i r="1">
      <x v="1"/>
    </i>
    <i r="1">
      <x v="2"/>
    </i>
    <i r="1">
      <x v="3"/>
    </i>
    <i r="1">
      <x v="4"/>
    </i>
    <i r="1">
      <x v="5"/>
    </i>
    <i r="1">
      <x v="6"/>
    </i>
    <i r="1">
      <x v="7"/>
    </i>
    <i>
      <x v="1"/>
    </i>
    <i r="1">
      <x/>
    </i>
    <i r="1">
      <x v="1"/>
    </i>
    <i r="1">
      <x v="2"/>
    </i>
    <i r="1">
      <x v="3"/>
    </i>
    <i r="1">
      <x v="4"/>
    </i>
    <i r="1">
      <x v="5"/>
    </i>
    <i r="1">
      <x v="6"/>
    </i>
    <i r="1">
      <x v="7"/>
    </i>
    <i>
      <x v="2"/>
    </i>
    <i r="1">
      <x/>
    </i>
    <i r="1">
      <x v="1"/>
    </i>
    <i r="1">
      <x v="2"/>
    </i>
    <i r="1">
      <x v="3"/>
    </i>
    <i r="1">
      <x v="4"/>
    </i>
    <i r="1">
      <x v="5"/>
    </i>
    <i r="1">
      <x v="6"/>
    </i>
    <i r="1">
      <x v="7"/>
    </i>
    <i>
      <x v="3"/>
    </i>
    <i r="1">
      <x/>
    </i>
    <i r="1">
      <x v="1"/>
    </i>
    <i r="1">
      <x v="2"/>
    </i>
    <i r="1">
      <x v="3"/>
    </i>
    <i r="1">
      <x v="4"/>
    </i>
    <i r="1">
      <x v="5"/>
    </i>
    <i r="1">
      <x v="6"/>
    </i>
    <i r="1">
      <x v="7"/>
    </i>
    <i>
      <x v="4"/>
    </i>
    <i r="1">
      <x/>
    </i>
    <i r="1">
      <x v="1"/>
    </i>
    <i r="1">
      <x v="2"/>
    </i>
    <i r="1">
      <x v="3"/>
    </i>
    <i r="1">
      <x v="4"/>
    </i>
    <i r="1">
      <x v="5"/>
    </i>
    <i r="1">
      <x v="6"/>
    </i>
    <i r="1">
      <x v="7"/>
    </i>
    <i>
      <x v="5"/>
    </i>
    <i r="1">
      <x/>
    </i>
    <i r="1">
      <x v="1"/>
    </i>
    <i r="1">
      <x v="2"/>
    </i>
    <i r="1">
      <x v="3"/>
    </i>
    <i r="1">
      <x v="4"/>
    </i>
    <i r="1">
      <x v="5"/>
    </i>
    <i r="1">
      <x v="6"/>
    </i>
    <i r="1">
      <x v="7"/>
    </i>
    <i>
      <x v="6"/>
    </i>
    <i r="1">
      <x/>
    </i>
    <i r="1">
      <x v="1"/>
    </i>
    <i r="1">
      <x v="2"/>
    </i>
    <i r="1">
      <x v="3"/>
    </i>
    <i r="1">
      <x v="4"/>
    </i>
    <i r="1">
      <x v="5"/>
    </i>
    <i r="1">
      <x v="6"/>
    </i>
    <i r="1">
      <x v="7"/>
    </i>
    <i>
      <x v="7"/>
    </i>
    <i r="1">
      <x/>
    </i>
    <i r="1">
      <x v="1"/>
    </i>
    <i r="1">
      <x v="2"/>
    </i>
    <i r="1">
      <x v="3"/>
    </i>
    <i r="1">
      <x v="4"/>
    </i>
    <i r="1">
      <x v="5"/>
    </i>
    <i r="1">
      <x v="6"/>
    </i>
    <i r="1">
      <x v="7"/>
    </i>
    <i>
      <x v="8"/>
    </i>
    <i r="1">
      <x/>
    </i>
    <i r="1">
      <x v="1"/>
    </i>
    <i r="1">
      <x v="2"/>
    </i>
    <i r="1">
      <x v="3"/>
    </i>
    <i r="1">
      <x v="4"/>
    </i>
    <i r="1">
      <x v="5"/>
    </i>
    <i r="1">
      <x v="6"/>
    </i>
    <i r="1">
      <x v="7"/>
    </i>
    <i>
      <x v="9"/>
    </i>
    <i r="1">
      <x/>
    </i>
    <i r="1">
      <x v="1"/>
    </i>
    <i r="1">
      <x v="2"/>
    </i>
    <i r="1">
      <x v="3"/>
    </i>
    <i r="1">
      <x v="4"/>
    </i>
    <i r="1">
      <x v="5"/>
    </i>
    <i r="1">
      <x v="6"/>
    </i>
    <i r="1">
      <x v="7"/>
    </i>
    <i>
      <x v="10"/>
    </i>
    <i r="1">
      <x/>
    </i>
    <i r="1">
      <x v="1"/>
    </i>
    <i r="1">
      <x v="2"/>
    </i>
    <i r="1">
      <x v="3"/>
    </i>
    <i r="1">
      <x v="4"/>
    </i>
    <i r="1">
      <x v="5"/>
    </i>
    <i r="1">
      <x v="6"/>
    </i>
    <i r="1">
      <x v="7"/>
    </i>
    <i>
      <x v="11"/>
    </i>
    <i r="1">
      <x/>
    </i>
    <i r="1">
      <x v="1"/>
    </i>
    <i r="1">
      <x v="2"/>
    </i>
    <i r="1">
      <x v="3"/>
    </i>
    <i r="1">
      <x v="4"/>
    </i>
    <i r="1">
      <x v="5"/>
    </i>
    <i r="1">
      <x v="6"/>
    </i>
    <i r="1">
      <x v="7"/>
    </i>
    <i>
      <x v="12"/>
    </i>
    <i r="1">
      <x/>
    </i>
    <i r="1">
      <x v="1"/>
    </i>
    <i r="1">
      <x v="2"/>
    </i>
    <i r="1">
      <x v="3"/>
    </i>
    <i r="1">
      <x v="4"/>
    </i>
    <i r="1">
      <x v="5"/>
    </i>
    <i r="1">
      <x v="6"/>
    </i>
    <i r="1">
      <x v="7"/>
    </i>
    <i>
      <x v="13"/>
    </i>
    <i r="1">
      <x/>
    </i>
    <i r="1">
      <x v="1"/>
    </i>
    <i r="1">
      <x v="2"/>
    </i>
    <i r="1">
      <x v="3"/>
    </i>
    <i r="1">
      <x v="4"/>
    </i>
    <i r="1">
      <x v="5"/>
    </i>
    <i r="1">
      <x v="6"/>
    </i>
    <i r="1">
      <x v="7"/>
    </i>
    <i>
      <x v="14"/>
    </i>
    <i r="1">
      <x/>
    </i>
    <i r="1">
      <x v="1"/>
    </i>
    <i r="1">
      <x v="2"/>
    </i>
    <i r="1">
      <x v="3"/>
    </i>
    <i r="1">
      <x v="4"/>
    </i>
    <i r="1">
      <x v="5"/>
    </i>
    <i r="1">
      <x v="6"/>
    </i>
    <i r="1">
      <x v="7"/>
    </i>
    <i>
      <x v="15"/>
    </i>
    <i r="1">
      <x/>
    </i>
    <i r="1">
      <x v="1"/>
    </i>
    <i r="1">
      <x v="2"/>
    </i>
    <i r="1">
      <x v="3"/>
    </i>
    <i r="1">
      <x v="4"/>
    </i>
    <i r="1">
      <x v="5"/>
    </i>
    <i r="1">
      <x v="6"/>
    </i>
    <i r="1">
      <x v="7"/>
    </i>
  </rowItems>
  <colFields count="1">
    <field x="0"/>
  </colFields>
  <colItems count="3">
    <i>
      <x/>
    </i>
    <i>
      <x v="1"/>
    </i>
    <i>
      <x v="2"/>
    </i>
  </colItems>
  <dataFields count="1">
    <dataField name="Tätige Personen" fld="3" baseField="0" baseItem="0"/>
  </dataFields>
  <formats count="11">
    <format dxfId="303">
      <pivotArea type="all" dataOnly="0" outline="0" fieldPosition="0"/>
    </format>
    <format dxfId="304">
      <pivotArea outline="0" collapsedLevelsAreSubtotals="1" fieldPosition="0"/>
    </format>
    <format dxfId="305">
      <pivotArea type="origin" dataOnly="0" labelOnly="1" outline="0" fieldPosition="0"/>
    </format>
    <format dxfId="306">
      <pivotArea field="0" type="button" dataOnly="0" labelOnly="1" outline="0" axis="axisCol" fieldPosition="0"/>
    </format>
    <format dxfId="307">
      <pivotArea type="topRight" dataOnly="0" labelOnly="1" outline="0" fieldPosition="0"/>
    </format>
    <format dxfId="308">
      <pivotArea field="2" type="button" dataOnly="0" labelOnly="1" outline="0" axis="axisRow" fieldPosition="0"/>
    </format>
    <format dxfId="309">
      <pivotArea dataOnly="0" labelOnly="1" fieldPosition="0">
        <references count="1">
          <reference field="2" count="0"/>
        </references>
      </pivotArea>
    </format>
    <format dxfId="310">
      <pivotArea dataOnly="0" labelOnly="1" fieldPosition="0">
        <references count="1">
          <reference field="0" count="0"/>
        </references>
      </pivotArea>
    </format>
    <format dxfId="311">
      <pivotArea dataOnly="0" fieldPosition="0">
        <references count="1">
          <reference field="1" count="2">
            <x v="6"/>
            <x v="7"/>
          </reference>
        </references>
      </pivotArea>
    </format>
    <format dxfId="312">
      <pivotArea dataOnly="0" fieldPosition="0">
        <references count="1">
          <reference field="1" count="2">
            <x v="5"/>
            <x v="6"/>
          </reference>
        </references>
      </pivotArea>
    </format>
    <format dxfId="313">
      <pivotArea dataOnly="0" outline="0" fieldPosition="0">
        <references count="1">
          <reference field="0" count="1">
            <x v="2"/>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16"/>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2.xml><?xml version="1.0" encoding="utf-8"?>
<pivotTableDefinition xmlns="http://schemas.openxmlformats.org/spreadsheetml/2006/main" xmlns:mc="http://schemas.openxmlformats.org/markup-compatibility/2006" xmlns:xr="http://schemas.microsoft.com/office/spreadsheetml/2014/revision" mc:Ignorable="xr" xr:uid="{9AED0F32-04B1-4FA9-9CD6-8A7457D01A63}" name="PivotTable10" cacheId="1470"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L / Gruppe" colHeaderCaption="Anlagen">
  <location ref="P240:S2049"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91"/>
        <item x="13"/>
        <item x="23"/>
        <item x="29"/>
        <item x="57"/>
        <item x="90"/>
        <item x="96"/>
        <item x="103"/>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Row" allDrilled="1" subtotalTop="0" showAll="0" defaultSubtotal="0" defaultAttributeDrillState="1">
      <items count="8">
        <item x="5"/>
        <item x="1"/>
        <item x="0"/>
        <item x="3"/>
        <item x="6"/>
        <item x="7"/>
        <item x="2"/>
        <item x="4"/>
      </items>
    </pivotField>
    <pivotField dataField="1" subtotalTop="0" showAll="0" defaultSubtotal="0"/>
  </pivotFields>
  <rowFields count="3">
    <field x="2"/>
    <field x="3"/>
    <field x="1"/>
  </rowFields>
  <rowItems count="1808">
    <i>
      <x/>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6"/>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7"/>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8"/>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9"/>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0"/>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rowItems>
  <colFields count="1">
    <field x="0"/>
  </colFields>
  <colItems count="3">
    <i>
      <x/>
    </i>
    <i>
      <x v="1"/>
    </i>
    <i>
      <x v="2"/>
    </i>
  </colItems>
  <dataFields count="1">
    <dataField name="Summe von Sozialversicherungspflichtig Beschäftigte" fld="4" baseField="0" baseItem="0"/>
  </dataFields>
  <formats count="18">
    <format dxfId="285">
      <pivotArea type="all" dataOnly="0" outline="0" fieldPosition="0"/>
    </format>
    <format dxfId="286">
      <pivotArea outline="0" collapsedLevelsAreSubtotals="1" fieldPosition="0"/>
    </format>
    <format dxfId="287">
      <pivotArea type="origin" dataOnly="0" labelOnly="1" outline="0" fieldPosition="0"/>
    </format>
    <format dxfId="288">
      <pivotArea field="0" type="button" dataOnly="0" labelOnly="1" outline="0" axis="axisCol" fieldPosition="0"/>
    </format>
    <format dxfId="289">
      <pivotArea type="topRight" dataOnly="0" labelOnly="1" outline="0" fieldPosition="0"/>
    </format>
    <format dxfId="290">
      <pivotArea field="2" type="button" dataOnly="0" labelOnly="1" outline="0" axis="axisRow" fieldPosition="0"/>
    </format>
    <format dxfId="291">
      <pivotArea dataOnly="0" labelOnly="1" fieldPosition="0">
        <references count="1">
          <reference field="2" count="0"/>
        </references>
      </pivotArea>
    </format>
    <format dxfId="292">
      <pivotArea dataOnly="0" labelOnly="1" fieldPosition="0">
        <references count="1">
          <reference field="0" count="0"/>
        </references>
      </pivotArea>
    </format>
    <format dxfId="293">
      <pivotArea dataOnly="0" outline="0" fieldPosition="0">
        <references count="1">
          <reference field="0" count="1">
            <x v="2"/>
          </reference>
        </references>
      </pivotArea>
    </format>
    <format dxfId="294">
      <pivotArea dataOnly="0" fieldPosition="0">
        <references count="1">
          <reference field="1" count="1">
            <x v="98"/>
          </reference>
        </references>
      </pivotArea>
    </format>
    <format dxfId="295">
      <pivotArea dataOnly="0" fieldPosition="0">
        <references count="1">
          <reference field="1" count="1">
            <x v="97"/>
          </reference>
        </references>
      </pivotArea>
    </format>
    <format dxfId="296">
      <pivotArea dataOnly="0" fieldPosition="0">
        <references count="1">
          <reference field="1" count="1">
            <x v="100"/>
          </reference>
        </references>
      </pivotArea>
    </format>
    <format dxfId="297">
      <pivotArea dataOnly="0" fieldPosition="0">
        <references count="2">
          <reference field="1" count="1">
            <x v="102"/>
          </reference>
          <reference field="3" count="1" selected="0">
            <x v="4"/>
          </reference>
        </references>
      </pivotArea>
    </format>
    <format dxfId="298">
      <pivotArea dataOnly="0" fieldPosition="0">
        <references count="1">
          <reference field="1" count="1">
            <x v="103"/>
          </reference>
        </references>
      </pivotArea>
    </format>
    <format dxfId="299">
      <pivotArea dataOnly="0" fieldPosition="0">
        <references count="1">
          <reference field="1" count="1">
            <x v="99"/>
          </reference>
        </references>
      </pivotArea>
    </format>
    <format dxfId="300">
      <pivotArea dataOnly="0" fieldPosition="0">
        <references count="1">
          <reference field="1" count="1">
            <x v="101"/>
          </reference>
        </references>
      </pivotArea>
    </format>
    <format dxfId="301">
      <pivotArea field="2" type="button" dataOnly="0" labelOnly="1" outline="0" axis="axisRow" fieldPosition="0"/>
    </format>
    <format dxfId="302">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16"/>
    <rowHierarchyUsage hierarchyUsage="19"/>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3.xml><?xml version="1.0" encoding="utf-8"?>
<pivotTableDefinition xmlns="http://schemas.openxmlformats.org/spreadsheetml/2006/main" xmlns:mc="http://schemas.openxmlformats.org/markup-compatibility/2006" xmlns:xr="http://schemas.microsoft.com/office/spreadsheetml/2014/revision" mc:Ignorable="xr" xr:uid="{CF52FD7A-634E-4676-AD03-027AC40AEFEF}" name="PivotTable16" cacheId="1478"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L / Gruppe" colHeaderCaption="Anlagen">
  <location ref="Z240:AC2049"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91"/>
        <item x="13"/>
        <item x="23"/>
        <item x="29"/>
        <item x="57"/>
        <item x="90"/>
        <item x="96"/>
        <item x="103"/>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Row" allDrilled="1" subtotalTop="0" showAll="0" defaultSubtotal="0" defaultAttributeDrillState="1">
      <items count="8">
        <item x="5"/>
        <item x="1"/>
        <item x="0"/>
        <item x="3"/>
        <item x="6"/>
        <item x="7"/>
        <item x="2"/>
        <item x="4"/>
      </items>
    </pivotField>
    <pivotField dataField="1" subtotalTop="0" showAll="0" defaultSubtotal="0"/>
  </pivotFields>
  <rowFields count="3">
    <field x="2"/>
    <field x="3"/>
    <field x="1"/>
  </rowFields>
  <rowItems count="1808">
    <i>
      <x/>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6"/>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7"/>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8"/>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9"/>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0"/>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rowItems>
  <colFields count="1">
    <field x="0"/>
  </colFields>
  <colItems count="3">
    <i>
      <x/>
    </i>
    <i>
      <x v="1"/>
    </i>
    <i>
      <x v="2"/>
    </i>
  </colItems>
  <dataFields count="1">
    <dataField name="Summe von Umsatz in Tsd. €" fld="4" baseField="0" baseItem="0"/>
  </dataFields>
  <formats count="18">
    <format dxfId="267">
      <pivotArea type="all" dataOnly="0" outline="0" fieldPosition="0"/>
    </format>
    <format dxfId="268">
      <pivotArea outline="0" collapsedLevelsAreSubtotals="1" fieldPosition="0"/>
    </format>
    <format dxfId="269">
      <pivotArea type="origin" dataOnly="0" labelOnly="1" outline="0" fieldPosition="0"/>
    </format>
    <format dxfId="270">
      <pivotArea field="0" type="button" dataOnly="0" labelOnly="1" outline="0" axis="axisCol" fieldPosition="0"/>
    </format>
    <format dxfId="271">
      <pivotArea type="topRight" dataOnly="0" labelOnly="1" outline="0" fieldPosition="0"/>
    </format>
    <format dxfId="272">
      <pivotArea field="2" type="button" dataOnly="0" labelOnly="1" outline="0" axis="axisRow" fieldPosition="0"/>
    </format>
    <format dxfId="273">
      <pivotArea dataOnly="0" labelOnly="1" fieldPosition="0">
        <references count="1">
          <reference field="2" count="0"/>
        </references>
      </pivotArea>
    </format>
    <format dxfId="274">
      <pivotArea dataOnly="0" labelOnly="1" fieldPosition="0">
        <references count="1">
          <reference field="0" count="0"/>
        </references>
      </pivotArea>
    </format>
    <format dxfId="275">
      <pivotArea dataOnly="0" outline="0" fieldPosition="0">
        <references count="1">
          <reference field="0" count="1">
            <x v="2"/>
          </reference>
        </references>
      </pivotArea>
    </format>
    <format dxfId="276">
      <pivotArea dataOnly="0" fieldPosition="0">
        <references count="1">
          <reference field="1" count="1">
            <x v="98"/>
          </reference>
        </references>
      </pivotArea>
    </format>
    <format dxfId="277">
      <pivotArea dataOnly="0" fieldPosition="0">
        <references count="1">
          <reference field="1" count="1">
            <x v="97"/>
          </reference>
        </references>
      </pivotArea>
    </format>
    <format dxfId="278">
      <pivotArea dataOnly="0" fieldPosition="0">
        <references count="1">
          <reference field="1" count="1">
            <x v="100"/>
          </reference>
        </references>
      </pivotArea>
    </format>
    <format dxfId="279">
      <pivotArea dataOnly="0" fieldPosition="0">
        <references count="2">
          <reference field="1" count="1">
            <x v="102"/>
          </reference>
          <reference field="3" count="1" selected="0">
            <x v="4"/>
          </reference>
        </references>
      </pivotArea>
    </format>
    <format dxfId="280">
      <pivotArea dataOnly="0" fieldPosition="0">
        <references count="1">
          <reference field="1" count="1">
            <x v="103"/>
          </reference>
        </references>
      </pivotArea>
    </format>
    <format dxfId="281">
      <pivotArea dataOnly="0" fieldPosition="0">
        <references count="1">
          <reference field="1" count="1">
            <x v="99"/>
          </reference>
        </references>
      </pivotArea>
    </format>
    <format dxfId="282">
      <pivotArea dataOnly="0" fieldPosition="0">
        <references count="1">
          <reference field="1" count="1">
            <x v="101"/>
          </reference>
        </references>
      </pivotArea>
    </format>
    <format dxfId="283">
      <pivotArea field="2" type="button" dataOnly="0" labelOnly="1" outline="0" axis="axisRow" fieldPosition="0"/>
    </format>
    <format dxfId="284">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16"/>
    <rowHierarchyUsage hierarchyUsage="19"/>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4.xml><?xml version="1.0" encoding="utf-8"?>
<pivotTableDefinition xmlns="http://schemas.openxmlformats.org/spreadsheetml/2006/main" xmlns:mc="http://schemas.openxmlformats.org/markup-compatibility/2006" xmlns:xr="http://schemas.microsoft.com/office/spreadsheetml/2014/revision" mc:Ignorable="xr" xr:uid="{0755CDC4-B870-48A1-9E8E-816A0682A0FA}" name="PivotTable2" cacheId="1467" applyNumberFormats="0" applyBorderFormats="0" applyFontFormats="0" applyPatternFormats="0" applyAlignmentFormats="0" applyWidthHeightFormats="1" dataCaption="Werte" updatedVersion="8" minRefreshableVersion="3" colGrandTotals="0" itemPrintTitles="1" createdVersion="8" indent="0" showEmptyRow="1" outline="1" outlineData="1" multipleFieldFilters="0" rowHeaderCaption="Bundesland" colHeaderCaption="Anlagen">
  <location ref="B8:E26" firstHeaderRow="1" firstDataRow="2" firstDataCol="1" rowPageCount="1" colPageCount="1"/>
  <pivotFields count="4">
    <pivotField axis="axisCol" allDrilled="1" subtotalTop="0" showAll="0" defaultSubtotal="0" defaultAttributeDrillState="1">
      <items count="3">
        <item x="0"/>
        <item x="2"/>
        <item x="1"/>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dataField="1" subtotalTop="0" showAll="0" defaultSubtotal="0"/>
    <pivotField axis="axisPage" allDrilled="1" subtotalTop="0" showAll="0" dataSourceSort="1" defaultSubtotal="0" defaultAttributeDrillState="1"/>
  </pivotFields>
  <rowFields count="1">
    <field x="1"/>
  </rowFields>
  <rowItems count="17">
    <i>
      <x/>
    </i>
    <i>
      <x v="1"/>
    </i>
    <i>
      <x v="2"/>
    </i>
    <i>
      <x v="3"/>
    </i>
    <i>
      <x v="4"/>
    </i>
    <i>
      <x v="5"/>
    </i>
    <i>
      <x v="6"/>
    </i>
    <i>
      <x v="7"/>
    </i>
    <i>
      <x v="8"/>
    </i>
    <i>
      <x v="9"/>
    </i>
    <i>
      <x v="10"/>
    </i>
    <i>
      <x v="11"/>
    </i>
    <i>
      <x v="12"/>
    </i>
    <i>
      <x v="13"/>
    </i>
    <i>
      <x v="14"/>
    </i>
    <i>
      <x v="15"/>
    </i>
    <i t="grand">
      <x/>
    </i>
  </rowItems>
  <colFields count="1">
    <field x="0"/>
  </colFields>
  <colItems count="3">
    <i>
      <x/>
    </i>
    <i>
      <x v="1"/>
    </i>
    <i>
      <x v="2"/>
    </i>
  </colItems>
  <pageFields count="1">
    <pageField fld="3" hier="20" name="[BL A B1].[Gewerk].&amp;[Insgesamt]" cap="Insgesamt"/>
  </pageFields>
  <dataFields count="1">
    <dataField name="Handwerksunternehmen" fld="2" baseField="0" baseItem="0" numFmtId="165"/>
  </dataFields>
  <formats count="10">
    <format dxfId="257">
      <pivotArea type="all" dataOnly="0" outline="0" fieldPosition="0"/>
    </format>
    <format dxfId="258">
      <pivotArea outline="0" collapsedLevelsAreSubtotals="1" fieldPosition="0"/>
    </format>
    <format dxfId="259">
      <pivotArea type="origin" dataOnly="0" labelOnly="1" outline="0" fieldPosition="0"/>
    </format>
    <format dxfId="260">
      <pivotArea field="0" type="button" dataOnly="0" labelOnly="1" outline="0" axis="axisCol" fieldPosition="0"/>
    </format>
    <format dxfId="261">
      <pivotArea type="topRight" dataOnly="0" labelOnly="1" outline="0" fieldPosition="0"/>
    </format>
    <format dxfId="262">
      <pivotArea field="1" type="button" dataOnly="0" labelOnly="1" outline="0" axis="axisRow" fieldPosition="0"/>
    </format>
    <format dxfId="263">
      <pivotArea dataOnly="0" labelOnly="1" fieldPosition="0">
        <references count="1">
          <reference field="1" count="0"/>
        </references>
      </pivotArea>
    </format>
    <format dxfId="264">
      <pivotArea dataOnly="0" labelOnly="1" grandRow="1" outline="0" fieldPosition="0"/>
    </format>
    <format dxfId="265">
      <pivotArea dataOnly="0" labelOnly="1" fieldPosition="0">
        <references count="1">
          <reference field="0" count="0"/>
        </references>
      </pivotArea>
    </format>
    <format dxfId="266">
      <pivotArea dataOnly="0" labelOnly="1" fieldPosition="0">
        <references count="1">
          <reference field="0" count="1">
            <x v="0"/>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BL A B1].[Gewerk].&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16"/>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5.xml><?xml version="1.0" encoding="utf-8"?>
<pivotTableDefinition xmlns="http://schemas.openxmlformats.org/spreadsheetml/2006/main" xmlns:mc="http://schemas.openxmlformats.org/markup-compatibility/2006" xmlns:xr="http://schemas.microsoft.com/office/spreadsheetml/2014/revision" mc:Ignorable="xr" xr:uid="{84F0CFAB-EF46-4A40-8D56-33F4207C3FD9}" name="PivotTable8" cacheId="1468" applyNumberFormats="0" applyBorderFormats="0" applyFontFormats="0" applyPatternFormats="0" applyAlignmentFormats="0" applyWidthHeightFormats="1" dataCaption="Werte" updatedVersion="8" minRefreshableVersion="3" colGrandTotals="0" itemPrintTitles="1" createdVersion="8" indent="0" showEmptyRow="1" outline="1" outlineData="1" multipleFieldFilters="0" rowHeaderCaption="BL" colHeaderCaption="Anlagen">
  <location ref="P8:S26" firstHeaderRow="1" firstDataRow="2" firstDataCol="1" rowPageCount="1" colPageCount="1"/>
  <pivotFields count="5">
    <pivotField axis="axisCol" allDrilled="1" subtotalTop="0" showAll="0" defaultSubtotal="0" defaultAttributeDrillState="1">
      <items count="3">
        <item x="0"/>
        <item x="2"/>
        <item x="1"/>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Page"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1">
    <field x="1"/>
  </rowFields>
  <rowItems count="17">
    <i>
      <x/>
    </i>
    <i>
      <x v="1"/>
    </i>
    <i>
      <x v="2"/>
    </i>
    <i>
      <x v="3"/>
    </i>
    <i>
      <x v="4"/>
    </i>
    <i>
      <x v="5"/>
    </i>
    <i>
      <x v="6"/>
    </i>
    <i>
      <x v="7"/>
    </i>
    <i>
      <x v="8"/>
    </i>
    <i>
      <x v="9"/>
    </i>
    <i>
      <x v="10"/>
    </i>
    <i>
      <x v="11"/>
    </i>
    <i>
      <x v="12"/>
    </i>
    <i>
      <x v="13"/>
    </i>
    <i>
      <x v="14"/>
    </i>
    <i>
      <x v="15"/>
    </i>
    <i t="grand">
      <x/>
    </i>
  </rowItems>
  <colFields count="1">
    <field x="0"/>
  </colFields>
  <colItems count="3">
    <i>
      <x/>
    </i>
    <i>
      <x v="1"/>
    </i>
    <i>
      <x v="2"/>
    </i>
  </colItems>
  <pageFields count="1">
    <pageField fld="2" hier="20" name="[BL A B1].[Gewerk].&amp;[Insgesamt]" cap="Insgesamt"/>
  </pageFields>
  <dataFields count="1">
    <dataField name="Summe von Sozialversicherungspflichtig Beschäftigte" fld="4" baseField="0" baseItem="0"/>
  </dataFields>
  <formats count="9">
    <format dxfId="248">
      <pivotArea type="all" dataOnly="0" outline="0" fieldPosition="0"/>
    </format>
    <format dxfId="249">
      <pivotArea outline="0" collapsedLevelsAreSubtotals="1" fieldPosition="0"/>
    </format>
    <format dxfId="250">
      <pivotArea type="origin" dataOnly="0" labelOnly="1" outline="0" fieldPosition="0"/>
    </format>
    <format dxfId="251">
      <pivotArea field="0" type="button" dataOnly="0" labelOnly="1" outline="0" axis="axisCol" fieldPosition="0"/>
    </format>
    <format dxfId="252">
      <pivotArea type="topRight" dataOnly="0" labelOnly="1" outline="0" fieldPosition="0"/>
    </format>
    <format dxfId="253">
      <pivotArea field="1" type="button" dataOnly="0" labelOnly="1" outline="0" axis="axisRow" fieldPosition="0"/>
    </format>
    <format dxfId="254">
      <pivotArea dataOnly="0" labelOnly="1" fieldPosition="0">
        <references count="1">
          <reference field="1" count="0"/>
        </references>
      </pivotArea>
    </format>
    <format dxfId="255">
      <pivotArea dataOnly="0" labelOnly="1" grandRow="1" outline="0" fieldPosition="0"/>
    </format>
    <format dxfId="256">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members count="8" level="1">
        <member name="[BL A B1].[Gruppe].&amp;"/>
        <member name="[BL A B1].[Gruppe].&amp;[Ausbaugewerbe]"/>
        <member name="[BL A B1].[Gruppe].&amp;[Bauhauptgewerbe]"/>
        <member name="[BL A B1].[Gruppe].&amp;[Gesundheitsgewerbe]"/>
        <member name="[BL A B1].[Gruppe].&amp;[Lebensmittelgewerbe]"/>
        <member name="[BL A B1].[Gruppe].&amp;[Kraftfahrzeuggewerbe]"/>
        <member name="[BL A B1].[Gruppe].&amp;[Handwerke für den privaten Bedarf]"/>
        <member name="[BL A B1].[Gruppe].&amp;[Handwerke für den gewerblichen Bedarf]"/>
      </members>
    </pivotHierarchy>
    <pivotHierarchy multipleItemSelectionAllowed="1" dragToData="1">
      <members count="1" level="1">
        <member name="[BL A B1].[Gewerk].&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16"/>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6.xml><?xml version="1.0" encoding="utf-8"?>
<pivotTableDefinition xmlns="http://schemas.openxmlformats.org/spreadsheetml/2006/main" xmlns:mc="http://schemas.openxmlformats.org/markup-compatibility/2006" xmlns:xr="http://schemas.microsoft.com/office/spreadsheetml/2014/revision" mc:Ignorable="xr" xr:uid="{5A5BAC0F-734B-403D-B1DB-60AB5701A3EF}" name="PivotTable11" cacheId="1473"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L / Gruppe" colHeaderCaption="Anlagen">
  <location ref="U240:X2049" firstHeaderRow="1" firstDataRow="2" firstDataCol="1"/>
  <pivotFields count="5">
    <pivotField axis="axisCol" allDrilled="1" subtotalTop="0" showAll="0" defaultSubtotal="0" defaultAttributeDrillState="1">
      <items count="3">
        <item x="0"/>
        <item x="2"/>
        <item x="1"/>
      </items>
    </pivotField>
    <pivotField axis="axisRow" allDrilled="1" subtotalTop="0" showAll="0" defaultSubtotal="0" defaultAttributeDrillState="1">
      <items count="104">
        <item x="24"/>
        <item x="97"/>
        <item x="30"/>
        <item x="58"/>
        <item x="59"/>
        <item x="60"/>
        <item x="31"/>
        <item x="98"/>
        <item x="14"/>
        <item x="32"/>
        <item x="33"/>
        <item x="34"/>
        <item x="15"/>
        <item x="61"/>
        <item x="35"/>
        <item x="36"/>
        <item x="0"/>
        <item x="1"/>
        <item x="37"/>
        <item x="38"/>
        <item x="99"/>
        <item x="39"/>
        <item x="2"/>
        <item x="62"/>
        <item x="63"/>
        <item x="40"/>
        <item x="41"/>
        <item x="64"/>
        <item x="16"/>
        <item x="42"/>
        <item x="43"/>
        <item x="3"/>
        <item x="44"/>
        <item x="65"/>
        <item x="66"/>
        <item x="67"/>
        <item x="17"/>
        <item x="68"/>
        <item x="69"/>
        <item x="25"/>
        <item x="45"/>
        <item x="4"/>
        <item x="46"/>
        <item x="92"/>
        <item x="70"/>
        <item x="71"/>
        <item x="5"/>
        <item x="100"/>
        <item x="72"/>
        <item x="73"/>
        <item x="93"/>
        <item x="74"/>
        <item x="47"/>
        <item x="6"/>
        <item x="75"/>
        <item x="18"/>
        <item x="94"/>
        <item x="48"/>
        <item x="49"/>
        <item x="50"/>
        <item x="76"/>
        <item x="51"/>
        <item x="77"/>
        <item x="101"/>
        <item x="7"/>
        <item x="78"/>
        <item x="26"/>
        <item x="27"/>
        <item x="8"/>
        <item x="52"/>
        <item x="53"/>
        <item x="9"/>
        <item x="10"/>
        <item x="79"/>
        <item x="54"/>
        <item x="80"/>
        <item x="81"/>
        <item x="82"/>
        <item x="55"/>
        <item x="56"/>
        <item x="83"/>
        <item x="19"/>
        <item x="11"/>
        <item x="84"/>
        <item x="85"/>
        <item x="12"/>
        <item x="86"/>
        <item x="87"/>
        <item x="88"/>
        <item x="20"/>
        <item x="102"/>
        <item x="21"/>
        <item x="28"/>
        <item x="22"/>
        <item x="89"/>
        <item x="95"/>
        <item x="91"/>
        <item x="13"/>
        <item x="23"/>
        <item x="29"/>
        <item x="57"/>
        <item x="90"/>
        <item x="96"/>
        <item x="103"/>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Row" allDrilled="1" subtotalTop="0" showAll="0" defaultSubtotal="0" defaultAttributeDrillState="1">
      <items count="8">
        <item x="5"/>
        <item x="1"/>
        <item x="0"/>
        <item x="3"/>
        <item x="6"/>
        <item x="7"/>
        <item x="2"/>
        <item x="4"/>
      </items>
    </pivotField>
    <pivotField dataField="1" subtotalTop="0" showAll="0" defaultSubtotal="0"/>
  </pivotFields>
  <rowFields count="3">
    <field x="2"/>
    <field x="3"/>
    <field x="1"/>
  </rowFields>
  <rowItems count="1808">
    <i>
      <x/>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6"/>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7"/>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8"/>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9"/>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0"/>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1"/>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2"/>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3"/>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4"/>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i>
      <x v="15"/>
    </i>
    <i r="1">
      <x/>
    </i>
    <i r="2">
      <x v="96"/>
    </i>
    <i r="1">
      <x v="1"/>
    </i>
    <i r="2">
      <x v="8"/>
    </i>
    <i r="2">
      <x v="12"/>
    </i>
    <i r="2">
      <x v="28"/>
    </i>
    <i r="2">
      <x v="36"/>
    </i>
    <i r="2">
      <x v="55"/>
    </i>
    <i r="2">
      <x v="81"/>
    </i>
    <i r="2">
      <x v="89"/>
    </i>
    <i r="2">
      <x v="91"/>
    </i>
    <i r="2">
      <x v="93"/>
    </i>
    <i r="2">
      <x v="98"/>
    </i>
    <i r="1">
      <x v="2"/>
    </i>
    <i r="2">
      <x v="16"/>
    </i>
    <i r="2">
      <x v="17"/>
    </i>
    <i r="2">
      <x v="22"/>
    </i>
    <i r="2">
      <x v="31"/>
    </i>
    <i r="2">
      <x v="41"/>
    </i>
    <i r="2">
      <x v="46"/>
    </i>
    <i r="2">
      <x v="53"/>
    </i>
    <i r="2">
      <x v="64"/>
    </i>
    <i r="2">
      <x v="68"/>
    </i>
    <i r="2">
      <x v="71"/>
    </i>
    <i r="2">
      <x v="72"/>
    </i>
    <i r="2">
      <x v="82"/>
    </i>
    <i r="2">
      <x v="85"/>
    </i>
    <i r="2">
      <x v="97"/>
    </i>
    <i r="1">
      <x v="3"/>
    </i>
    <i r="2">
      <x v="2"/>
    </i>
    <i r="2">
      <x v="6"/>
    </i>
    <i r="2">
      <x v="9"/>
    </i>
    <i r="2">
      <x v="10"/>
    </i>
    <i r="2">
      <x v="11"/>
    </i>
    <i r="2">
      <x v="14"/>
    </i>
    <i r="2">
      <x v="15"/>
    </i>
    <i r="2">
      <x v="18"/>
    </i>
    <i r="2">
      <x v="19"/>
    </i>
    <i r="2">
      <x v="21"/>
    </i>
    <i r="2">
      <x v="25"/>
    </i>
    <i r="2">
      <x v="26"/>
    </i>
    <i r="2">
      <x v="29"/>
    </i>
    <i r="2">
      <x v="30"/>
    </i>
    <i r="2">
      <x v="32"/>
    </i>
    <i r="2">
      <x v="40"/>
    </i>
    <i r="2">
      <x v="42"/>
    </i>
    <i r="2">
      <x v="52"/>
    </i>
    <i r="2">
      <x v="57"/>
    </i>
    <i r="2">
      <x v="58"/>
    </i>
    <i r="2">
      <x v="59"/>
    </i>
    <i r="2">
      <x v="61"/>
    </i>
    <i r="2">
      <x v="69"/>
    </i>
    <i r="2">
      <x v="70"/>
    </i>
    <i r="2">
      <x v="74"/>
    </i>
    <i r="2">
      <x v="78"/>
    </i>
    <i r="2">
      <x v="79"/>
    </i>
    <i r="2">
      <x v="100"/>
    </i>
    <i r="1">
      <x v="4"/>
    </i>
    <i r="2">
      <x v="43"/>
    </i>
    <i r="2">
      <x v="50"/>
    </i>
    <i r="2">
      <x v="56"/>
    </i>
    <i r="2">
      <x v="95"/>
    </i>
    <i r="2">
      <x v="102"/>
    </i>
    <i r="1">
      <x v="5"/>
    </i>
    <i r="2">
      <x v="1"/>
    </i>
    <i r="2">
      <x v="7"/>
    </i>
    <i r="2">
      <x v="20"/>
    </i>
    <i r="2">
      <x v="47"/>
    </i>
    <i r="2">
      <x v="63"/>
    </i>
    <i r="2">
      <x v="90"/>
    </i>
    <i r="2">
      <x v="103"/>
    </i>
    <i r="1">
      <x v="6"/>
    </i>
    <i r="2">
      <x/>
    </i>
    <i r="2">
      <x v="39"/>
    </i>
    <i r="2">
      <x v="66"/>
    </i>
    <i r="2">
      <x v="67"/>
    </i>
    <i r="2">
      <x v="92"/>
    </i>
    <i r="2">
      <x v="99"/>
    </i>
    <i r="1">
      <x v="7"/>
    </i>
    <i r="2">
      <x v="3"/>
    </i>
    <i r="2">
      <x v="4"/>
    </i>
    <i r="2">
      <x v="5"/>
    </i>
    <i r="2">
      <x v="13"/>
    </i>
    <i r="2">
      <x v="23"/>
    </i>
    <i r="2">
      <x v="24"/>
    </i>
    <i r="2">
      <x v="27"/>
    </i>
    <i r="2">
      <x v="33"/>
    </i>
    <i r="2">
      <x v="34"/>
    </i>
    <i r="2">
      <x v="35"/>
    </i>
    <i r="2">
      <x v="37"/>
    </i>
    <i r="2">
      <x v="38"/>
    </i>
    <i r="2">
      <x v="44"/>
    </i>
    <i r="2">
      <x v="45"/>
    </i>
    <i r="2">
      <x v="48"/>
    </i>
    <i r="2">
      <x v="49"/>
    </i>
    <i r="2">
      <x v="51"/>
    </i>
    <i r="2">
      <x v="54"/>
    </i>
    <i r="2">
      <x v="60"/>
    </i>
    <i r="2">
      <x v="62"/>
    </i>
    <i r="2">
      <x v="65"/>
    </i>
    <i r="2">
      <x v="73"/>
    </i>
    <i r="2">
      <x v="75"/>
    </i>
    <i r="2">
      <x v="76"/>
    </i>
    <i r="2">
      <x v="77"/>
    </i>
    <i r="2">
      <x v="80"/>
    </i>
    <i r="2">
      <x v="83"/>
    </i>
    <i r="2">
      <x v="84"/>
    </i>
    <i r="2">
      <x v="86"/>
    </i>
    <i r="2">
      <x v="87"/>
    </i>
    <i r="2">
      <x v="88"/>
    </i>
    <i r="2">
      <x v="94"/>
    </i>
    <i r="2">
      <x v="101"/>
    </i>
  </rowItems>
  <colFields count="1">
    <field x="0"/>
  </colFields>
  <colItems count="3">
    <i>
      <x/>
    </i>
    <i>
      <x v="1"/>
    </i>
    <i>
      <x v="2"/>
    </i>
  </colItems>
  <dataFields count="1">
    <dataField name="Summe von Geringfügig entlohnte Beschäftigte" fld="4" baseField="0" baseItem="0"/>
  </dataFields>
  <formats count="18">
    <format dxfId="230">
      <pivotArea type="all" dataOnly="0" outline="0" fieldPosition="0"/>
    </format>
    <format dxfId="231">
      <pivotArea outline="0" collapsedLevelsAreSubtotals="1" fieldPosition="0"/>
    </format>
    <format dxfId="232">
      <pivotArea type="origin" dataOnly="0" labelOnly="1" outline="0" fieldPosition="0"/>
    </format>
    <format dxfId="233">
      <pivotArea field="0" type="button" dataOnly="0" labelOnly="1" outline="0" axis="axisCol" fieldPosition="0"/>
    </format>
    <format dxfId="234">
      <pivotArea type="topRight" dataOnly="0" labelOnly="1" outline="0" fieldPosition="0"/>
    </format>
    <format dxfId="235">
      <pivotArea field="2" type="button" dataOnly="0" labelOnly="1" outline="0" axis="axisRow" fieldPosition="0"/>
    </format>
    <format dxfId="236">
      <pivotArea dataOnly="0" labelOnly="1" fieldPosition="0">
        <references count="1">
          <reference field="2" count="0"/>
        </references>
      </pivotArea>
    </format>
    <format dxfId="237">
      <pivotArea dataOnly="0" labelOnly="1" fieldPosition="0">
        <references count="1">
          <reference field="0" count="0"/>
        </references>
      </pivotArea>
    </format>
    <format dxfId="238">
      <pivotArea dataOnly="0" outline="0" fieldPosition="0">
        <references count="1">
          <reference field="0" count="1">
            <x v="2"/>
          </reference>
        </references>
      </pivotArea>
    </format>
    <format dxfId="239">
      <pivotArea dataOnly="0" fieldPosition="0">
        <references count="1">
          <reference field="1" count="1">
            <x v="98"/>
          </reference>
        </references>
      </pivotArea>
    </format>
    <format dxfId="240">
      <pivotArea dataOnly="0" fieldPosition="0">
        <references count="1">
          <reference field="1" count="1">
            <x v="97"/>
          </reference>
        </references>
      </pivotArea>
    </format>
    <format dxfId="241">
      <pivotArea dataOnly="0" fieldPosition="0">
        <references count="1">
          <reference field="1" count="1">
            <x v="100"/>
          </reference>
        </references>
      </pivotArea>
    </format>
    <format dxfId="242">
      <pivotArea dataOnly="0" fieldPosition="0">
        <references count="2">
          <reference field="1" count="1">
            <x v="102"/>
          </reference>
          <reference field="3" count="1" selected="0">
            <x v="4"/>
          </reference>
        </references>
      </pivotArea>
    </format>
    <format dxfId="243">
      <pivotArea dataOnly="0" fieldPosition="0">
        <references count="1">
          <reference field="1" count="1">
            <x v="103"/>
          </reference>
        </references>
      </pivotArea>
    </format>
    <format dxfId="244">
      <pivotArea dataOnly="0" fieldPosition="0">
        <references count="1">
          <reference field="1" count="1">
            <x v="99"/>
          </reference>
        </references>
      </pivotArea>
    </format>
    <format dxfId="245">
      <pivotArea dataOnly="0" fieldPosition="0">
        <references count="1">
          <reference field="1" count="1">
            <x v="101"/>
          </reference>
        </references>
      </pivotArea>
    </format>
    <format dxfId="246">
      <pivotArea field="2" type="button" dataOnly="0" labelOnly="1" outline="0" axis="axisRow" fieldPosition="0"/>
    </format>
    <format dxfId="247">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3">
    <rowHierarchyUsage hierarchyUsage="16"/>
    <rowHierarchyUsage hierarchyUsage="19"/>
    <rowHierarchyUsage hierarchyUsage="20"/>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BL A+B1">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7.xml><?xml version="1.0" encoding="utf-8"?>
<pivotTableDefinition xmlns="http://schemas.openxmlformats.org/spreadsheetml/2006/main" xmlns:mc="http://schemas.openxmlformats.org/markup-compatibility/2006" xmlns:xr="http://schemas.microsoft.com/office/spreadsheetml/2014/revision" mc:Ignorable="xr" xr:uid="{77F525D1-DC42-4E82-AD80-E08E512EC1DE}" name="PivotTable14" cacheId="1466" applyNumberFormats="0" applyBorderFormats="0" applyFontFormats="0" applyPatternFormats="0" applyAlignmentFormats="0" applyWidthHeightFormats="1" dataCaption="Werte" updatedVersion="8" minRefreshableVersion="3" colGrandTotals="0" itemPrintTitles="1" createdVersion="8" indent="0" showEmptyRow="1" outline="1" outlineData="1" multipleFieldFilters="0" rowHeaderCaption="BL" colHeaderCaption="Anlagen">
  <location ref="Z8:AC26" firstHeaderRow="1" firstDataRow="2" firstDataCol="1" rowPageCount="1" colPageCount="1"/>
  <pivotFields count="5">
    <pivotField axis="axisCol" allDrilled="1" subtotalTop="0" showAll="0" defaultSubtotal="0" defaultAttributeDrillState="1">
      <items count="3">
        <item x="0"/>
        <item x="2"/>
        <item x="1"/>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Page"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1">
    <field x="1"/>
  </rowFields>
  <rowItems count="17">
    <i>
      <x/>
    </i>
    <i>
      <x v="1"/>
    </i>
    <i>
      <x v="2"/>
    </i>
    <i>
      <x v="3"/>
    </i>
    <i>
      <x v="4"/>
    </i>
    <i>
      <x v="5"/>
    </i>
    <i>
      <x v="6"/>
    </i>
    <i>
      <x v="7"/>
    </i>
    <i>
      <x v="8"/>
    </i>
    <i>
      <x v="9"/>
    </i>
    <i>
      <x v="10"/>
    </i>
    <i>
      <x v="11"/>
    </i>
    <i>
      <x v="12"/>
    </i>
    <i>
      <x v="13"/>
    </i>
    <i>
      <x v="14"/>
    </i>
    <i>
      <x v="15"/>
    </i>
    <i t="grand">
      <x/>
    </i>
  </rowItems>
  <colFields count="1">
    <field x="0"/>
  </colFields>
  <colItems count="3">
    <i>
      <x/>
    </i>
    <i>
      <x v="1"/>
    </i>
    <i>
      <x v="2"/>
    </i>
  </colItems>
  <pageFields count="1">
    <pageField fld="2" hier="20" name="[BL A B1].[Gewerk].&amp;[Insgesamt]" cap="Insgesamt"/>
  </pageFields>
  <dataFields count="1">
    <dataField name="Summe von Umsatz in Tsd. €" fld="4" baseField="0" baseItem="0"/>
  </dataFields>
  <formats count="9">
    <format dxfId="221">
      <pivotArea type="all" dataOnly="0" outline="0" fieldPosition="0"/>
    </format>
    <format dxfId="222">
      <pivotArea outline="0" collapsedLevelsAreSubtotals="1" fieldPosition="0"/>
    </format>
    <format dxfId="223">
      <pivotArea type="origin" dataOnly="0" labelOnly="1" outline="0" fieldPosition="0"/>
    </format>
    <format dxfId="224">
      <pivotArea field="0" type="button" dataOnly="0" labelOnly="1" outline="0" axis="axisCol" fieldPosition="0"/>
    </format>
    <format dxfId="225">
      <pivotArea type="topRight" dataOnly="0" labelOnly="1" outline="0" fieldPosition="0"/>
    </format>
    <format dxfId="226">
      <pivotArea field="1" type="button" dataOnly="0" labelOnly="1" outline="0" axis="axisRow" fieldPosition="0"/>
    </format>
    <format dxfId="227">
      <pivotArea dataOnly="0" labelOnly="1" fieldPosition="0">
        <references count="1">
          <reference field="1" count="0"/>
        </references>
      </pivotArea>
    </format>
    <format dxfId="228">
      <pivotArea dataOnly="0" labelOnly="1" grandRow="1" outline="0" fieldPosition="0"/>
    </format>
    <format dxfId="229">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members count="8" level="1">
        <member name="[BL A B1].[Gruppe].&amp;"/>
        <member name="[BL A B1].[Gruppe].&amp;[Ausbaugewerbe]"/>
        <member name="[BL A B1].[Gruppe].&amp;[Bauhauptgewerbe]"/>
        <member name="[BL A B1].[Gruppe].&amp;[Gesundheitsgewerbe]"/>
        <member name="[BL A B1].[Gruppe].&amp;[Lebensmittelgewerbe]"/>
        <member name="[BL A B1].[Gruppe].&amp;[Kraftfahrzeuggewerbe]"/>
        <member name="[BL A B1].[Gruppe].&amp;[Handwerke für den privaten Bedarf]"/>
        <member name="[BL A B1].[Gruppe].&amp;[Handwerke für den gewerblichen Bedarf]"/>
      </members>
    </pivotHierarchy>
    <pivotHierarchy multipleItemSelectionAllowed="1" dragToData="1">
      <members count="1" level="1">
        <member name="[BL A B1].[Gewerk].&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16"/>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8.xml><?xml version="1.0" encoding="utf-8"?>
<pivotTableDefinition xmlns="http://schemas.openxmlformats.org/spreadsheetml/2006/main" xmlns:mc="http://schemas.openxmlformats.org/markup-compatibility/2006" xmlns:xr="http://schemas.microsoft.com/office/spreadsheetml/2014/revision" mc:Ignorable="xr" xr:uid="{8AAD4005-9E90-48BA-A4D3-0A4A865E6AA0}" name="PivotTable13" cacheId="1471" applyNumberFormats="0" applyBorderFormats="0" applyFontFormats="0" applyPatternFormats="0" applyAlignmentFormats="0" applyWidthHeightFormats="1" dataCaption="Werte" updatedVersion="8" minRefreshableVersion="3" colGrandTotals="0" itemPrintTitles="1" createdVersion="8" indent="0" showEmptyRow="1" outline="1" outlineData="1" multipleFieldFilters="0" rowHeaderCaption="BL" colHeaderCaption="Anlagen">
  <location ref="U8:X26" firstHeaderRow="1" firstDataRow="2" firstDataCol="1" rowPageCount="1" colPageCount="1"/>
  <pivotFields count="5">
    <pivotField axis="axisCol" allDrilled="1" subtotalTop="0" showAll="0" defaultSubtotal="0" defaultAttributeDrillState="1">
      <items count="3">
        <item x="0"/>
        <item x="2"/>
        <item x="1"/>
      </items>
    </pivotField>
    <pivotField axis="axisRow" allDrilled="1" subtotalTop="0" showAll="0" dataSourceSort="1" defaultSubtotal="0" defaultAttributeDrillState="1">
      <items count="16">
        <item s="1" x="0"/>
        <item s="1" x="1"/>
        <item s="1" x="2"/>
        <item s="1" x="3"/>
        <item s="1" x="4"/>
        <item s="1" x="5"/>
        <item s="1" x="6"/>
        <item s="1" x="7"/>
        <item s="1" x="8"/>
        <item s="1" x="9"/>
        <item s="1" x="10"/>
        <item s="1" x="11"/>
        <item s="1" x="12"/>
        <item s="1" x="13"/>
        <item s="1" x="14"/>
        <item s="1" x="15"/>
      </items>
    </pivotField>
    <pivotField axis="axisPage"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1">
    <field x="1"/>
  </rowFields>
  <rowItems count="17">
    <i>
      <x/>
    </i>
    <i>
      <x v="1"/>
    </i>
    <i>
      <x v="2"/>
    </i>
    <i>
      <x v="3"/>
    </i>
    <i>
      <x v="4"/>
    </i>
    <i>
      <x v="5"/>
    </i>
    <i>
      <x v="6"/>
    </i>
    <i>
      <x v="7"/>
    </i>
    <i>
      <x v="8"/>
    </i>
    <i>
      <x v="9"/>
    </i>
    <i>
      <x v="10"/>
    </i>
    <i>
      <x v="11"/>
    </i>
    <i>
      <x v="12"/>
    </i>
    <i>
      <x v="13"/>
    </i>
    <i>
      <x v="14"/>
    </i>
    <i>
      <x v="15"/>
    </i>
    <i t="grand">
      <x/>
    </i>
  </rowItems>
  <colFields count="1">
    <field x="0"/>
  </colFields>
  <colItems count="3">
    <i>
      <x/>
    </i>
    <i>
      <x v="1"/>
    </i>
    <i>
      <x v="2"/>
    </i>
  </colItems>
  <pageFields count="1">
    <pageField fld="2" hier="20" name="[BL A B1].[Gewerk].&amp;[Insgesamt]" cap="Insgesamt"/>
  </pageFields>
  <dataFields count="1">
    <dataField name="Summe von Geringfügig entlohnte Beschäftigte" fld="4" baseField="0" baseItem="0"/>
  </dataFields>
  <formats count="9">
    <format dxfId="212">
      <pivotArea type="all" dataOnly="0" outline="0" fieldPosition="0"/>
    </format>
    <format dxfId="213">
      <pivotArea outline="0" collapsedLevelsAreSubtotals="1" fieldPosition="0"/>
    </format>
    <format dxfId="214">
      <pivotArea type="origin" dataOnly="0" labelOnly="1" outline="0" fieldPosition="0"/>
    </format>
    <format dxfId="215">
      <pivotArea field="0" type="button" dataOnly="0" labelOnly="1" outline="0" axis="axisCol" fieldPosition="0"/>
    </format>
    <format dxfId="216">
      <pivotArea type="topRight" dataOnly="0" labelOnly="1" outline="0" fieldPosition="0"/>
    </format>
    <format dxfId="217">
      <pivotArea field="1" type="button" dataOnly="0" labelOnly="1" outline="0" axis="axisRow" fieldPosition="0"/>
    </format>
    <format dxfId="218">
      <pivotArea dataOnly="0" labelOnly="1" fieldPosition="0">
        <references count="1">
          <reference field="1" count="0"/>
        </references>
      </pivotArea>
    </format>
    <format dxfId="219">
      <pivotArea dataOnly="0" labelOnly="1" grandRow="1" outline="0" fieldPosition="0"/>
    </format>
    <format dxfId="220">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multipleItemSelectionAllowed="1" dragToData="1">
      <members count="8" level="1">
        <member name="[BL A B1].[Gruppe].&amp;"/>
        <member name="[BL A B1].[Gruppe].&amp;[Ausbaugewerbe]"/>
        <member name="[BL A B1].[Gruppe].&amp;[Bauhauptgewerbe]"/>
        <member name="[BL A B1].[Gruppe].&amp;[Gesundheitsgewerbe]"/>
        <member name="[BL A B1].[Gruppe].&amp;[Lebensmittelgewerbe]"/>
        <member name="[BL A B1].[Gruppe].&amp;[Kraftfahrzeuggewerbe]"/>
        <member name="[BL A B1].[Gruppe].&amp;[Handwerke für den privaten Bedarf]"/>
        <member name="[BL A B1].[Gruppe].&amp;[Handwerke für den gewerblichen Bedarf]"/>
      </members>
    </pivotHierarchy>
    <pivotHierarchy multipleItemSelectionAllowed="1" dragToData="1">
      <members count="1" level="1">
        <member name="[BL A B1].[Gewerk].&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16"/>
  </rowHierarchiesUsage>
  <colHierarchiesUsage count="1">
    <colHierarchyUsage hierarchyUsage="1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L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9.xml><?xml version="1.0" encoding="utf-8"?>
<pivotTableDefinition xmlns="http://schemas.openxmlformats.org/spreadsheetml/2006/main" xmlns:mc="http://schemas.openxmlformats.org/markup-compatibility/2006" xmlns:xr="http://schemas.microsoft.com/office/spreadsheetml/2014/revision" mc:Ignorable="xr" xr:uid="{ED6AF0B6-08D4-4D46-9D0A-2F2DF978C9B9}" name="PivotTable17" cacheId="1455"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Rechtsform">
  <location ref="B9:E15" firstHeaderRow="1" firstDataRow="2" firstDataCol="1" rowPageCount="1" colPageCount="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dataField="1" subtotalTop="0" showAll="0" defaultSubtotal="0"/>
    <pivotField axis="axisPage" allDrilled="1" subtotalTop="0" showAll="0" dataSourceSort="1" defaultSubtotal="0" defaultAttributeDrillState="1"/>
  </pivotFields>
  <rowFields count="1">
    <field x="1"/>
  </rowFields>
  <rowItems count="5">
    <i>
      <x/>
    </i>
    <i>
      <x v="1"/>
    </i>
    <i>
      <x v="2"/>
    </i>
    <i>
      <x v="3"/>
    </i>
    <i>
      <x v="4"/>
    </i>
  </rowItems>
  <colFields count="1">
    <field x="0"/>
  </colFields>
  <colItems count="3">
    <i>
      <x/>
    </i>
    <i>
      <x v="1"/>
    </i>
    <i>
      <x v="2"/>
    </i>
  </colItems>
  <pageFields count="1">
    <pageField fld="3" hier="49" name="[Rechtsform A B1].[BKL].&amp;[Insgesamt]" cap="Insgesamt"/>
  </pageFields>
  <dataFields count="1">
    <dataField name="Summe von Handwerksunternehmen" fld="2" baseField="0" baseItem="0" numFmtId="165"/>
  </dataFields>
  <formats count="12">
    <format dxfId="200">
      <pivotArea type="all" dataOnly="0" outline="0" fieldPosition="0"/>
    </format>
    <format dxfId="201">
      <pivotArea outline="0" collapsedLevelsAreSubtotals="1" fieldPosition="0"/>
    </format>
    <format dxfId="202">
      <pivotArea type="origin" dataOnly="0" labelOnly="1" outline="0" fieldPosition="0"/>
    </format>
    <format dxfId="203">
      <pivotArea field="0" type="button" dataOnly="0" labelOnly="1" outline="0" axis="axisCol" fieldPosition="0"/>
    </format>
    <format dxfId="204">
      <pivotArea type="topRight" dataOnly="0" labelOnly="1" outline="0" fieldPosition="0"/>
    </format>
    <format dxfId="205">
      <pivotArea field="1" type="button" dataOnly="0" labelOnly="1" outline="0" axis="axisRow" fieldPosition="0"/>
    </format>
    <format dxfId="206">
      <pivotArea dataOnly="0" labelOnly="1" fieldPosition="0">
        <references count="1">
          <reference field="1" count="0"/>
        </references>
      </pivotArea>
    </format>
    <format dxfId="207">
      <pivotArea dataOnly="0" labelOnly="1" fieldPosition="0">
        <references count="1">
          <reference field="0" count="0"/>
        </references>
      </pivotArea>
    </format>
    <format dxfId="208">
      <pivotArea collapsedLevelsAreSubtotals="1" fieldPosition="0">
        <references count="1">
          <reference field="1" count="1">
            <x v="4"/>
          </reference>
        </references>
      </pivotArea>
    </format>
    <format dxfId="209">
      <pivotArea dataOnly="0" labelOnly="1" fieldPosition="0">
        <references count="1">
          <reference field="1" count="1">
            <x v="4"/>
          </reference>
        </references>
      </pivotArea>
    </format>
    <format dxfId="210">
      <pivotArea collapsedLevelsAreSubtotals="1" fieldPosition="0">
        <references count="2">
          <reference field="0" count="1" selected="0">
            <x v="2"/>
          </reference>
          <reference field="1" count="4">
            <x v="0"/>
            <x v="1"/>
            <x v="2"/>
            <x v="3"/>
          </reference>
        </references>
      </pivotArea>
    </format>
    <format dxfId="211">
      <pivotArea dataOnly="0" labelOnly="1" fieldPosition="0">
        <references count="1">
          <reference field="0" count="1">
            <x v="0"/>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Rechtsform A B1].[BKL].&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48"/>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0.xml><?xml version="1.0" encoding="utf-8"?>
<pivotTableDefinition xmlns="http://schemas.openxmlformats.org/spreadsheetml/2006/main" xmlns:mc="http://schemas.openxmlformats.org/markup-compatibility/2006" xmlns:xr="http://schemas.microsoft.com/office/spreadsheetml/2014/revision" mc:Ignorable="xr" xr:uid="{A377B298-15EC-46F3-85AA-49BEA27FECE3}" name="PivotTable25" cacheId="145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U39:X75"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Row" allDrilled="1" subtotalTop="0" showAll="0" defaultSubtotal="0" defaultAttributeDrillState="1">
      <items count="6">
        <item x="5"/>
        <item x="2"/>
        <item x="0"/>
        <item x="1"/>
        <item x="3"/>
        <item x="4"/>
      </items>
    </pivotField>
    <pivotField dataField="1" subtotalTop="0" showAll="0" defaultSubtotal="0"/>
  </pivotFields>
  <rowFields count="2">
    <field x="1"/>
    <field x="2"/>
  </rowFields>
  <rowItems count="35">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rowItems>
  <colFields count="1">
    <field x="0"/>
  </colFields>
  <colItems count="3">
    <i>
      <x/>
    </i>
    <i>
      <x v="1"/>
    </i>
    <i>
      <x v="2"/>
    </i>
  </colItems>
  <dataFields count="1">
    <dataField name="Geringfügig entlohnte Beschäftigte" fld="3" baseField="0" baseItem="0"/>
  </dataFields>
  <formats count="16">
    <format dxfId="184">
      <pivotArea type="all" dataOnly="0" outline="0" fieldPosition="0"/>
    </format>
    <format dxfId="185">
      <pivotArea outline="0" collapsedLevelsAreSubtotals="1" fieldPosition="0"/>
    </format>
    <format dxfId="186">
      <pivotArea type="origin" dataOnly="0" labelOnly="1" outline="0" fieldPosition="0"/>
    </format>
    <format dxfId="187">
      <pivotArea field="0" type="button" dataOnly="0" labelOnly="1" outline="0" axis="axisCol" fieldPosition="0"/>
    </format>
    <format dxfId="188">
      <pivotArea type="topRight" dataOnly="0" labelOnly="1" outline="0" fieldPosition="0"/>
    </format>
    <format dxfId="189">
      <pivotArea field="1" type="button" dataOnly="0" labelOnly="1" outline="0" axis="axisRow" fieldPosition="0"/>
    </format>
    <format dxfId="190">
      <pivotArea dataOnly="0" labelOnly="1" fieldPosition="0">
        <references count="1">
          <reference field="1" count="0"/>
        </references>
      </pivotArea>
    </format>
    <format dxfId="191">
      <pivotArea dataOnly="0" labelOnly="1" fieldPosition="0">
        <references count="1">
          <reference field="0" count="0"/>
        </references>
      </pivotArea>
    </format>
    <format dxfId="192">
      <pivotArea collapsedLevelsAreSubtotals="1" fieldPosition="0">
        <references count="1">
          <reference field="1" count="1">
            <x v="4"/>
          </reference>
        </references>
      </pivotArea>
    </format>
    <format dxfId="193">
      <pivotArea dataOnly="0" labelOnly="1" fieldPosition="0">
        <references count="1">
          <reference field="1" count="1">
            <x v="4"/>
          </reference>
        </references>
      </pivotArea>
    </format>
    <format dxfId="194">
      <pivotArea collapsedLevelsAreSubtotals="1" fieldPosition="0">
        <references count="2">
          <reference field="0" count="1" selected="0">
            <x v="2"/>
          </reference>
          <reference field="1" count="4">
            <x v="0"/>
            <x v="1"/>
            <x v="2"/>
            <x v="3"/>
          </reference>
        </references>
      </pivotArea>
    </format>
    <format dxfId="195">
      <pivotArea dataOnly="0" fieldPosition="0">
        <references count="1">
          <reference field="2" count="2">
            <x v="4"/>
            <x v="5"/>
          </reference>
        </references>
      </pivotArea>
    </format>
    <format dxfId="196">
      <pivotArea dataOnly="0" fieldPosition="0">
        <references count="1">
          <reference field="2" count="2">
            <x v="3"/>
            <x v="4"/>
          </reference>
        </references>
      </pivotArea>
    </format>
    <format dxfId="197">
      <pivotArea dataOnly="0" outline="0" fieldPosition="0">
        <references count="1">
          <reference field="0" count="1">
            <x v="2"/>
          </reference>
        </references>
      </pivotArea>
    </format>
    <format dxfId="198">
      <pivotArea field="1" type="button" dataOnly="0" labelOnly="1" outline="0" axis="axisRow" fieldPosition="0"/>
    </format>
    <format dxfId="199">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8"/>
    <rowHierarchyUsage hierarchyUsage="49"/>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1.xml><?xml version="1.0" encoding="utf-8"?>
<pivotTableDefinition xmlns="http://schemas.openxmlformats.org/spreadsheetml/2006/main" xmlns:mc="http://schemas.openxmlformats.org/markup-compatibility/2006" xmlns:xr="http://schemas.microsoft.com/office/spreadsheetml/2014/revision" mc:Ignorable="xr" xr:uid="{7D2BE192-BE51-4364-AFC4-EE19A54E0B90}" name="PivotTable18" cacheId="1461"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colHeaderCaption="Anlagen">
  <location ref="G9:J15" firstHeaderRow="1" firstDataRow="2" firstDataCol="1" rowPageCount="1" colPageCount="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Page" allDrilled="1" subtotalTop="0" showAll="0" dataSourceSort="1" defaultSubtotal="0" defaultAttributeDrillState="1"/>
    <pivotField dataField="1" subtotalTop="0" showAll="0" defaultSubtotal="0"/>
  </pivotFields>
  <rowFields count="1">
    <field x="1"/>
  </rowFields>
  <rowItems count="5">
    <i>
      <x/>
    </i>
    <i>
      <x v="1"/>
    </i>
    <i>
      <x v="2"/>
    </i>
    <i>
      <x v="3"/>
    </i>
    <i>
      <x v="4"/>
    </i>
  </rowItems>
  <colFields count="1">
    <field x="0"/>
  </colFields>
  <colItems count="3">
    <i>
      <x/>
    </i>
    <i>
      <x v="1"/>
    </i>
    <i>
      <x v="2"/>
    </i>
  </colItems>
  <pageFields count="1">
    <pageField fld="2" hier="49" name="[Rechtsform A B1].[BKL].&amp;[Insgesamt]" cap="Insgesamt"/>
  </pageFields>
  <dataFields count="1">
    <dataField name="Tätige Personen" fld="3" baseField="0" baseItem="0"/>
  </dataFields>
  <formats count="11">
    <format dxfId="173">
      <pivotArea type="all" dataOnly="0" outline="0" fieldPosition="0"/>
    </format>
    <format dxfId="174">
      <pivotArea outline="0" collapsedLevelsAreSubtotals="1" fieldPosition="0"/>
    </format>
    <format dxfId="175">
      <pivotArea type="origin" dataOnly="0" labelOnly="1" outline="0" fieldPosition="0"/>
    </format>
    <format dxfId="176">
      <pivotArea field="0" type="button" dataOnly="0" labelOnly="1" outline="0" axis="axisCol" fieldPosition="0"/>
    </format>
    <format dxfId="177">
      <pivotArea type="topRight" dataOnly="0" labelOnly="1" outline="0" fieldPosition="0"/>
    </format>
    <format dxfId="178">
      <pivotArea field="1" type="button" dataOnly="0" labelOnly="1" outline="0" axis="axisRow" fieldPosition="0"/>
    </format>
    <format dxfId="179">
      <pivotArea dataOnly="0" labelOnly="1" fieldPosition="0">
        <references count="1">
          <reference field="1" count="0"/>
        </references>
      </pivotArea>
    </format>
    <format dxfId="180">
      <pivotArea dataOnly="0" labelOnly="1" fieldPosition="0">
        <references count="1">
          <reference field="0" count="0"/>
        </references>
      </pivotArea>
    </format>
    <format dxfId="181">
      <pivotArea collapsedLevelsAreSubtotals="1" fieldPosition="0">
        <references count="1">
          <reference field="1" count="1">
            <x v="4"/>
          </reference>
        </references>
      </pivotArea>
    </format>
    <format dxfId="182">
      <pivotArea dataOnly="0" labelOnly="1" fieldPosition="0">
        <references count="1">
          <reference field="1" count="1">
            <x v="4"/>
          </reference>
        </references>
      </pivotArea>
    </format>
    <format dxfId="183">
      <pivotArea collapsedLevelsAreSubtotals="1" fieldPosition="0">
        <references count="2">
          <reference field="0" count="1" selected="0">
            <x v="2"/>
          </reference>
          <reference field="1" count="4">
            <x v="0"/>
            <x v="1"/>
            <x v="2"/>
            <x v="3"/>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Rechtsform A B1].[BKL].&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48"/>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2.xml><?xml version="1.0" encoding="utf-8"?>
<pivotTableDefinition xmlns="http://schemas.openxmlformats.org/spreadsheetml/2006/main" xmlns:mc="http://schemas.openxmlformats.org/markup-compatibility/2006" xmlns:xr="http://schemas.microsoft.com/office/spreadsheetml/2014/revision" mc:Ignorable="xr" xr:uid="{F0405D7E-D3BA-4712-82E5-110DAAEFC2F8}" name="PivotTable26" cacheId="1457"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colHeaderCaption="Anlagen">
  <location ref="Z9:AC15" firstHeaderRow="1" firstDataRow="2" firstDataCol="1" rowPageCount="1" colPageCount="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Page" allDrilled="1" subtotalTop="0" showAll="0" dataSourceSort="1" defaultSubtotal="0" defaultAttributeDrillState="1"/>
    <pivotField dataField="1" subtotalTop="0" showAll="0" defaultSubtotal="0"/>
  </pivotFields>
  <rowFields count="1">
    <field x="1"/>
  </rowFields>
  <rowItems count="5">
    <i>
      <x/>
    </i>
    <i>
      <x v="1"/>
    </i>
    <i>
      <x v="2"/>
    </i>
    <i>
      <x v="3"/>
    </i>
    <i>
      <x v="4"/>
    </i>
  </rowItems>
  <colFields count="1">
    <field x="0"/>
  </colFields>
  <colItems count="3">
    <i>
      <x/>
    </i>
    <i>
      <x v="1"/>
    </i>
    <i>
      <x v="2"/>
    </i>
  </colItems>
  <pageFields count="1">
    <pageField fld="2" hier="49" name="[Rechtsform A B1].[BKL].&amp;[Insgesamt]" cap="Insgesamt"/>
  </pageFields>
  <dataFields count="1">
    <dataField name="Summe von Umsatz in Tsd. €" fld="3" baseField="0" baseItem="0"/>
  </dataFields>
  <formats count="11">
    <format dxfId="162">
      <pivotArea type="all" dataOnly="0" outline="0" fieldPosition="0"/>
    </format>
    <format dxfId="163">
      <pivotArea outline="0" collapsedLevelsAreSubtotals="1" fieldPosition="0"/>
    </format>
    <format dxfId="164">
      <pivotArea type="origin" dataOnly="0" labelOnly="1" outline="0" fieldPosition="0"/>
    </format>
    <format dxfId="165">
      <pivotArea field="0" type="button" dataOnly="0" labelOnly="1" outline="0" axis="axisCol" fieldPosition="0"/>
    </format>
    <format dxfId="166">
      <pivotArea type="topRight" dataOnly="0" labelOnly="1" outline="0" fieldPosition="0"/>
    </format>
    <format dxfId="167">
      <pivotArea field="1" type="button" dataOnly="0" labelOnly="1" outline="0" axis="axisRow" fieldPosition="0"/>
    </format>
    <format dxfId="168">
      <pivotArea dataOnly="0" labelOnly="1" fieldPosition="0">
        <references count="1">
          <reference field="1" count="0"/>
        </references>
      </pivotArea>
    </format>
    <format dxfId="169">
      <pivotArea dataOnly="0" labelOnly="1" fieldPosition="0">
        <references count="1">
          <reference field="0" count="0"/>
        </references>
      </pivotArea>
    </format>
    <format dxfId="170">
      <pivotArea collapsedLevelsAreSubtotals="1" fieldPosition="0">
        <references count="1">
          <reference field="1" count="1">
            <x v="4"/>
          </reference>
        </references>
      </pivotArea>
    </format>
    <format dxfId="171">
      <pivotArea dataOnly="0" labelOnly="1" fieldPosition="0">
        <references count="1">
          <reference field="1" count="1">
            <x v="4"/>
          </reference>
        </references>
      </pivotArea>
    </format>
    <format dxfId="172">
      <pivotArea collapsedLevelsAreSubtotals="1" fieldPosition="0">
        <references count="2">
          <reference field="0" count="1" selected="0">
            <x v="2"/>
          </reference>
          <reference field="1" count="4">
            <x v="0"/>
            <x v="1"/>
            <x v="2"/>
            <x v="3"/>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Rechtsform A B1].[BKL].&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48"/>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3.xml><?xml version="1.0" encoding="utf-8"?>
<pivotTableDefinition xmlns="http://schemas.openxmlformats.org/spreadsheetml/2006/main" xmlns:mc="http://schemas.openxmlformats.org/markup-compatibility/2006" xmlns:xr="http://schemas.microsoft.com/office/spreadsheetml/2014/revision" mc:Ignorable="xr" xr:uid="{D9CD0B93-8CEB-4ED5-8FA4-6578D228D4FB}" name="PivotTable23" cacheId="1463"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P39:S75"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Row" allDrilled="1" subtotalTop="0" showAll="0" defaultSubtotal="0" defaultAttributeDrillState="1">
      <items count="6">
        <item x="5"/>
        <item x="2"/>
        <item x="0"/>
        <item x="1"/>
        <item x="3"/>
        <item x="4"/>
      </items>
    </pivotField>
    <pivotField dataField="1" subtotalTop="0" showAll="0" defaultSubtotal="0"/>
  </pivotFields>
  <rowFields count="2">
    <field x="1"/>
    <field x="2"/>
  </rowFields>
  <rowItems count="35">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rowItems>
  <colFields count="1">
    <field x="0"/>
  </colFields>
  <colItems count="3">
    <i>
      <x/>
    </i>
    <i>
      <x v="1"/>
    </i>
    <i>
      <x v="2"/>
    </i>
  </colItems>
  <dataFields count="1">
    <dataField name="Sozialversicherungspflichtig Beschäftigte" fld="3" baseField="0" baseItem="0"/>
  </dataFields>
  <formats count="16">
    <format dxfId="146">
      <pivotArea type="all" dataOnly="0" outline="0" fieldPosition="0"/>
    </format>
    <format dxfId="147">
      <pivotArea outline="0" collapsedLevelsAreSubtotals="1" fieldPosition="0"/>
    </format>
    <format dxfId="148">
      <pivotArea type="origin" dataOnly="0" labelOnly="1" outline="0" fieldPosition="0"/>
    </format>
    <format dxfId="149">
      <pivotArea field="0" type="button" dataOnly="0" labelOnly="1" outline="0" axis="axisCol" fieldPosition="0"/>
    </format>
    <format dxfId="150">
      <pivotArea type="topRight" dataOnly="0" labelOnly="1" outline="0" fieldPosition="0"/>
    </format>
    <format dxfId="151">
      <pivotArea field="1" type="button" dataOnly="0" labelOnly="1" outline="0" axis="axisRow" fieldPosition="0"/>
    </format>
    <format dxfId="152">
      <pivotArea dataOnly="0" labelOnly="1" fieldPosition="0">
        <references count="1">
          <reference field="1" count="0"/>
        </references>
      </pivotArea>
    </format>
    <format dxfId="153">
      <pivotArea dataOnly="0" labelOnly="1" fieldPosition="0">
        <references count="1">
          <reference field="0" count="0"/>
        </references>
      </pivotArea>
    </format>
    <format dxfId="154">
      <pivotArea collapsedLevelsAreSubtotals="1" fieldPosition="0">
        <references count="1">
          <reference field="1" count="1">
            <x v="4"/>
          </reference>
        </references>
      </pivotArea>
    </format>
    <format dxfId="155">
      <pivotArea dataOnly="0" labelOnly="1" fieldPosition="0">
        <references count="1">
          <reference field="1" count="1">
            <x v="4"/>
          </reference>
        </references>
      </pivotArea>
    </format>
    <format dxfId="156">
      <pivotArea collapsedLevelsAreSubtotals="1" fieldPosition="0">
        <references count="2">
          <reference field="0" count="1" selected="0">
            <x v="2"/>
          </reference>
          <reference field="1" count="4">
            <x v="0"/>
            <x v="1"/>
            <x v="2"/>
            <x v="3"/>
          </reference>
        </references>
      </pivotArea>
    </format>
    <format dxfId="157">
      <pivotArea dataOnly="0" fieldPosition="0">
        <references count="1">
          <reference field="2" count="2">
            <x v="4"/>
            <x v="5"/>
          </reference>
        </references>
      </pivotArea>
    </format>
    <format dxfId="158">
      <pivotArea dataOnly="0" fieldPosition="0">
        <references count="1">
          <reference field="2" count="2">
            <x v="3"/>
            <x v="4"/>
          </reference>
        </references>
      </pivotArea>
    </format>
    <format dxfId="159">
      <pivotArea dataOnly="0" outline="0" fieldPosition="0">
        <references count="1">
          <reference field="0" count="1">
            <x v="2"/>
          </reference>
        </references>
      </pivotArea>
    </format>
    <format dxfId="160">
      <pivotArea field="1" type="button" dataOnly="0" labelOnly="1" outline="0" axis="axisRow" fieldPosition="0"/>
    </format>
    <format dxfId="161">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8"/>
    <rowHierarchyUsage hierarchyUsage="49"/>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4.xml><?xml version="1.0" encoding="utf-8"?>
<pivotTableDefinition xmlns="http://schemas.openxmlformats.org/spreadsheetml/2006/main" xmlns:mc="http://schemas.openxmlformats.org/markup-compatibility/2006" xmlns:xr="http://schemas.microsoft.com/office/spreadsheetml/2014/revision" mc:Ignorable="xr" xr:uid="{F3ECB852-C48D-4319-A80E-25A2E0AD308F}" name="PivotTable27" cacheId="1456"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Z39:AC75"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Row" allDrilled="1" subtotalTop="0" showAll="0" defaultSubtotal="0" defaultAttributeDrillState="1">
      <items count="6">
        <item x="5"/>
        <item x="2"/>
        <item x="0"/>
        <item x="1"/>
        <item x="3"/>
        <item x="4"/>
      </items>
    </pivotField>
    <pivotField dataField="1" subtotalTop="0" showAll="0" defaultSubtotal="0"/>
  </pivotFields>
  <rowFields count="2">
    <field x="1"/>
    <field x="2"/>
  </rowFields>
  <rowItems count="35">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rowItems>
  <colFields count="1">
    <field x="0"/>
  </colFields>
  <colItems count="3">
    <i>
      <x/>
    </i>
    <i>
      <x v="1"/>
    </i>
    <i>
      <x v="2"/>
    </i>
  </colItems>
  <dataFields count="1">
    <dataField name="Summe von Umsatz in Tsd. €" fld="3" baseField="0" baseItem="0"/>
  </dataFields>
  <formats count="16">
    <format dxfId="130">
      <pivotArea type="all" dataOnly="0" outline="0" fieldPosition="0"/>
    </format>
    <format dxfId="131">
      <pivotArea outline="0" collapsedLevelsAreSubtotals="1" fieldPosition="0"/>
    </format>
    <format dxfId="132">
      <pivotArea type="origin" dataOnly="0" labelOnly="1" outline="0" fieldPosition="0"/>
    </format>
    <format dxfId="133">
      <pivotArea field="0" type="button" dataOnly="0" labelOnly="1" outline="0" axis="axisCol" fieldPosition="0"/>
    </format>
    <format dxfId="134">
      <pivotArea type="topRight" dataOnly="0" labelOnly="1" outline="0" fieldPosition="0"/>
    </format>
    <format dxfId="135">
      <pivotArea field="1" type="button" dataOnly="0" labelOnly="1" outline="0" axis="axisRow" fieldPosition="0"/>
    </format>
    <format dxfId="136">
      <pivotArea dataOnly="0" labelOnly="1" fieldPosition="0">
        <references count="1">
          <reference field="1" count="0"/>
        </references>
      </pivotArea>
    </format>
    <format dxfId="137">
      <pivotArea dataOnly="0" labelOnly="1" fieldPosition="0">
        <references count="1">
          <reference field="0" count="0"/>
        </references>
      </pivotArea>
    </format>
    <format dxfId="138">
      <pivotArea collapsedLevelsAreSubtotals="1" fieldPosition="0">
        <references count="1">
          <reference field="1" count="1">
            <x v="4"/>
          </reference>
        </references>
      </pivotArea>
    </format>
    <format dxfId="139">
      <pivotArea dataOnly="0" labelOnly="1" fieldPosition="0">
        <references count="1">
          <reference field="1" count="1">
            <x v="4"/>
          </reference>
        </references>
      </pivotArea>
    </format>
    <format dxfId="140">
      <pivotArea collapsedLevelsAreSubtotals="1" fieldPosition="0">
        <references count="2">
          <reference field="0" count="1" selected="0">
            <x v="2"/>
          </reference>
          <reference field="1" count="4">
            <x v="0"/>
            <x v="1"/>
            <x v="2"/>
            <x v="3"/>
          </reference>
        </references>
      </pivotArea>
    </format>
    <format dxfId="141">
      <pivotArea dataOnly="0" fieldPosition="0">
        <references count="1">
          <reference field="2" count="2">
            <x v="4"/>
            <x v="5"/>
          </reference>
        </references>
      </pivotArea>
    </format>
    <format dxfId="142">
      <pivotArea dataOnly="0" fieldPosition="0">
        <references count="1">
          <reference field="2" count="2">
            <x v="3"/>
            <x v="4"/>
          </reference>
        </references>
      </pivotArea>
    </format>
    <format dxfId="143">
      <pivotArea dataOnly="0" outline="0" fieldPosition="0">
        <references count="1">
          <reference field="0" count="1">
            <x v="2"/>
          </reference>
        </references>
      </pivotArea>
    </format>
    <format dxfId="144">
      <pivotArea field="1" type="button" dataOnly="0" labelOnly="1" outline="0" axis="axisRow" fieldPosition="0"/>
    </format>
    <format dxfId="145">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8"/>
    <rowHierarchyUsage hierarchyUsage="49"/>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5.xml><?xml version="1.0" encoding="utf-8"?>
<pivotTableDefinition xmlns="http://schemas.openxmlformats.org/spreadsheetml/2006/main" xmlns:mc="http://schemas.openxmlformats.org/markup-compatibility/2006" xmlns:xr="http://schemas.microsoft.com/office/spreadsheetml/2014/revision" mc:Ignorable="xr" xr:uid="{14EE0044-D2CC-4B43-8A90-2D7FD6D01791}" name="PivotTable24" cacheId="1464"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colHeaderCaption="Anlagen">
  <location ref="U9:X15" firstHeaderRow="1" firstDataRow="2" firstDataCol="1" rowPageCount="1" colPageCount="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Page" allDrilled="1" subtotalTop="0" showAll="0" dataSourceSort="1" defaultSubtotal="0" defaultAttributeDrillState="1"/>
    <pivotField dataField="1" subtotalTop="0" showAll="0" defaultSubtotal="0"/>
  </pivotFields>
  <rowFields count="1">
    <field x="1"/>
  </rowFields>
  <rowItems count="5">
    <i>
      <x/>
    </i>
    <i>
      <x v="1"/>
    </i>
    <i>
      <x v="2"/>
    </i>
    <i>
      <x v="3"/>
    </i>
    <i>
      <x v="4"/>
    </i>
  </rowItems>
  <colFields count="1">
    <field x="0"/>
  </colFields>
  <colItems count="3">
    <i>
      <x/>
    </i>
    <i>
      <x v="1"/>
    </i>
    <i>
      <x v="2"/>
    </i>
  </colItems>
  <pageFields count="1">
    <pageField fld="2" hier="49" name="[Rechtsform A B1].[BKL].&amp;[Insgesamt]" cap="Insgesamt"/>
  </pageFields>
  <dataFields count="1">
    <dataField name="Summe von Geringfügig entlohnte Beschäftigte" fld="3" baseField="0" baseItem="0"/>
  </dataFields>
  <formats count="11">
    <format dxfId="119">
      <pivotArea type="all" dataOnly="0" outline="0" fieldPosition="0"/>
    </format>
    <format dxfId="120">
      <pivotArea outline="0" collapsedLevelsAreSubtotals="1" fieldPosition="0"/>
    </format>
    <format dxfId="121">
      <pivotArea type="origin" dataOnly="0" labelOnly="1" outline="0" fieldPosition="0"/>
    </format>
    <format dxfId="122">
      <pivotArea field="0" type="button" dataOnly="0" labelOnly="1" outline="0" axis="axisCol" fieldPosition="0"/>
    </format>
    <format dxfId="123">
      <pivotArea type="topRight" dataOnly="0" labelOnly="1" outline="0" fieldPosition="0"/>
    </format>
    <format dxfId="124">
      <pivotArea field="1" type="button" dataOnly="0" labelOnly="1" outline="0" axis="axisRow" fieldPosition="0"/>
    </format>
    <format dxfId="125">
      <pivotArea dataOnly="0" labelOnly="1" fieldPosition="0">
        <references count="1">
          <reference field="1" count="0"/>
        </references>
      </pivotArea>
    </format>
    <format dxfId="126">
      <pivotArea dataOnly="0" labelOnly="1" fieldPosition="0">
        <references count="1">
          <reference field="0" count="0"/>
        </references>
      </pivotArea>
    </format>
    <format dxfId="127">
      <pivotArea collapsedLevelsAreSubtotals="1" fieldPosition="0">
        <references count="1">
          <reference field="1" count="1">
            <x v="4"/>
          </reference>
        </references>
      </pivotArea>
    </format>
    <format dxfId="128">
      <pivotArea dataOnly="0" labelOnly="1" fieldPosition="0">
        <references count="1">
          <reference field="1" count="1">
            <x v="4"/>
          </reference>
        </references>
      </pivotArea>
    </format>
    <format dxfId="129">
      <pivotArea collapsedLevelsAreSubtotals="1" fieldPosition="0">
        <references count="2">
          <reference field="0" count="1" selected="0">
            <x v="2"/>
          </reference>
          <reference field="1" count="4">
            <x v="0"/>
            <x v="1"/>
            <x v="2"/>
            <x v="3"/>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Rechtsform A B1].[BKL].&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48"/>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6.xml><?xml version="1.0" encoding="utf-8"?>
<pivotTableDefinition xmlns="http://schemas.openxmlformats.org/spreadsheetml/2006/main" xmlns:mc="http://schemas.openxmlformats.org/markup-compatibility/2006" xmlns:xr="http://schemas.microsoft.com/office/spreadsheetml/2014/revision" mc:Ignorable="xr" xr:uid="{B4A0E1DE-09B2-4D08-A620-BEA87AC7C4F9}" name="PivotTable21" cacheId="1458"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G39:J75"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Row" allDrilled="1" subtotalTop="0" showAll="0" defaultSubtotal="0" defaultAttributeDrillState="1">
      <items count="6">
        <item x="5"/>
        <item x="2"/>
        <item x="0"/>
        <item x="1"/>
        <item x="3"/>
        <item x="4"/>
      </items>
    </pivotField>
    <pivotField dataField="1" subtotalTop="0" showAll="0" defaultSubtotal="0"/>
  </pivotFields>
  <rowFields count="2">
    <field x="1"/>
    <field x="2"/>
  </rowFields>
  <rowItems count="35">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rowItems>
  <colFields count="1">
    <field x="0"/>
  </colFields>
  <colItems count="3">
    <i>
      <x/>
    </i>
    <i>
      <x v="1"/>
    </i>
    <i>
      <x v="2"/>
    </i>
  </colItems>
  <dataFields count="1">
    <dataField name="Tätige Personen" fld="3" baseField="0" baseItem="0"/>
  </dataFields>
  <formats count="16">
    <format dxfId="103">
      <pivotArea type="all" dataOnly="0" outline="0" fieldPosition="0"/>
    </format>
    <format dxfId="104">
      <pivotArea outline="0" collapsedLevelsAreSubtotals="1" fieldPosition="0"/>
    </format>
    <format dxfId="105">
      <pivotArea type="origin" dataOnly="0" labelOnly="1" outline="0" fieldPosition="0"/>
    </format>
    <format dxfId="106">
      <pivotArea field="0" type="button" dataOnly="0" labelOnly="1" outline="0" axis="axisCol" fieldPosition="0"/>
    </format>
    <format dxfId="107">
      <pivotArea type="topRight" dataOnly="0" labelOnly="1" outline="0" fieldPosition="0"/>
    </format>
    <format dxfId="108">
      <pivotArea field="1" type="button" dataOnly="0" labelOnly="1" outline="0" axis="axisRow" fieldPosition="0"/>
    </format>
    <format dxfId="109">
      <pivotArea dataOnly="0" labelOnly="1" fieldPosition="0">
        <references count="1">
          <reference field="1" count="0"/>
        </references>
      </pivotArea>
    </format>
    <format dxfId="110">
      <pivotArea dataOnly="0" labelOnly="1" fieldPosition="0">
        <references count="1">
          <reference field="0" count="0"/>
        </references>
      </pivotArea>
    </format>
    <format dxfId="111">
      <pivotArea collapsedLevelsAreSubtotals="1" fieldPosition="0">
        <references count="1">
          <reference field="1" count="1">
            <x v="4"/>
          </reference>
        </references>
      </pivotArea>
    </format>
    <format dxfId="112">
      <pivotArea dataOnly="0" labelOnly="1" fieldPosition="0">
        <references count="1">
          <reference field="1" count="1">
            <x v="4"/>
          </reference>
        </references>
      </pivotArea>
    </format>
    <format dxfId="113">
      <pivotArea collapsedLevelsAreSubtotals="1" fieldPosition="0">
        <references count="2">
          <reference field="0" count="1" selected="0">
            <x v="2"/>
          </reference>
          <reference field="1" count="4">
            <x v="0"/>
            <x v="1"/>
            <x v="2"/>
            <x v="3"/>
          </reference>
        </references>
      </pivotArea>
    </format>
    <format dxfId="114">
      <pivotArea dataOnly="0" fieldPosition="0">
        <references count="1">
          <reference field="2" count="2">
            <x v="4"/>
            <x v="5"/>
          </reference>
        </references>
      </pivotArea>
    </format>
    <format dxfId="115">
      <pivotArea dataOnly="0" fieldPosition="0">
        <references count="1">
          <reference field="2" count="2">
            <x v="3"/>
            <x v="4"/>
          </reference>
        </references>
      </pivotArea>
    </format>
    <format dxfId="116">
      <pivotArea dataOnly="0" outline="0" fieldPosition="0">
        <references count="1">
          <reference field="0" count="1">
            <x v="2"/>
          </reference>
        </references>
      </pivotArea>
    </format>
    <format dxfId="117">
      <pivotArea field="1" type="button" dataOnly="0" labelOnly="1" outline="0" axis="axisRow" fieldPosition="0"/>
    </format>
    <format dxfId="118">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8"/>
    <rowHierarchyUsage hierarchyUsage="49"/>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7.xml><?xml version="1.0" encoding="utf-8"?>
<pivotTableDefinition xmlns="http://schemas.openxmlformats.org/spreadsheetml/2006/main" xmlns:mc="http://schemas.openxmlformats.org/markup-compatibility/2006" xmlns:xr="http://schemas.microsoft.com/office/spreadsheetml/2014/revision" mc:Ignorable="xr" xr:uid="{1AE1660E-ECEF-489A-9060-330DF5D77B49}" name="PivotTable22" cacheId="146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colHeaderCaption="Anlagen">
  <location ref="P9:S15" firstHeaderRow="1" firstDataRow="2" firstDataCol="1" rowPageCount="1" colPageCount="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axis="axisPage" allDrilled="1" subtotalTop="0" showAll="0" dataSourceSort="1" defaultSubtotal="0" defaultAttributeDrillState="1"/>
    <pivotField dataField="1" subtotalTop="0" showAll="0" defaultSubtotal="0"/>
  </pivotFields>
  <rowFields count="1">
    <field x="1"/>
  </rowFields>
  <rowItems count="5">
    <i>
      <x/>
    </i>
    <i>
      <x v="1"/>
    </i>
    <i>
      <x v="2"/>
    </i>
    <i>
      <x v="3"/>
    </i>
    <i>
      <x v="4"/>
    </i>
  </rowItems>
  <colFields count="1">
    <field x="0"/>
  </colFields>
  <colItems count="3">
    <i>
      <x/>
    </i>
    <i>
      <x v="1"/>
    </i>
    <i>
      <x v="2"/>
    </i>
  </colItems>
  <pageFields count="1">
    <pageField fld="2" hier="49" name="[Rechtsform A B1].[BKL].&amp;[Insgesamt]" cap="Insgesamt"/>
  </pageFields>
  <dataFields count="1">
    <dataField name="Sozialversicherungspflichtig Beschäftigte" fld="3" baseField="0" baseItem="0"/>
  </dataFields>
  <formats count="11">
    <format dxfId="92">
      <pivotArea type="all" dataOnly="0" outline="0" fieldPosition="0"/>
    </format>
    <format dxfId="93">
      <pivotArea outline="0" collapsedLevelsAreSubtotals="1" fieldPosition="0"/>
    </format>
    <format dxfId="94">
      <pivotArea type="origin" dataOnly="0" labelOnly="1" outline="0" fieldPosition="0"/>
    </format>
    <format dxfId="95">
      <pivotArea field="0" type="button" dataOnly="0" labelOnly="1" outline="0" axis="axisCol" fieldPosition="0"/>
    </format>
    <format dxfId="96">
      <pivotArea type="topRight" dataOnly="0" labelOnly="1" outline="0" fieldPosition="0"/>
    </format>
    <format dxfId="97">
      <pivotArea field="1" type="button" dataOnly="0" labelOnly="1" outline="0" axis="axisRow" fieldPosition="0"/>
    </format>
    <format dxfId="98">
      <pivotArea dataOnly="0" labelOnly="1" fieldPosition="0">
        <references count="1">
          <reference field="1" count="0"/>
        </references>
      </pivotArea>
    </format>
    <format dxfId="99">
      <pivotArea dataOnly="0" labelOnly="1" fieldPosition="0">
        <references count="1">
          <reference field="0" count="0"/>
        </references>
      </pivotArea>
    </format>
    <format dxfId="100">
      <pivotArea collapsedLevelsAreSubtotals="1" fieldPosition="0">
        <references count="1">
          <reference field="1" count="1">
            <x v="4"/>
          </reference>
        </references>
      </pivotArea>
    </format>
    <format dxfId="101">
      <pivotArea dataOnly="0" labelOnly="1" fieldPosition="0">
        <references count="1">
          <reference field="1" count="1">
            <x v="4"/>
          </reference>
        </references>
      </pivotArea>
    </format>
    <format dxfId="102">
      <pivotArea collapsedLevelsAreSubtotals="1" fieldPosition="0">
        <references count="2">
          <reference field="0" count="1" selected="0">
            <x v="2"/>
          </reference>
          <reference field="1" count="4">
            <x v="0"/>
            <x v="1"/>
            <x v="2"/>
            <x v="3"/>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Rechtsform A B1].[BKL].&amp;[Insgesam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48"/>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8.xml><?xml version="1.0" encoding="utf-8"?>
<pivotTableDefinition xmlns="http://schemas.openxmlformats.org/spreadsheetml/2006/main" xmlns:mc="http://schemas.openxmlformats.org/markup-compatibility/2006" xmlns:xr="http://schemas.microsoft.com/office/spreadsheetml/2014/revision" mc:Ignorable="xr" xr:uid="{EAED680C-8289-4DE5-B620-11E23C10640A}" name="PivotTable20" cacheId="1460"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BKL" colHeaderCaption="Anlagen">
  <location ref="B39:E75" firstHeaderRow="1" firstDataRow="2" firstDataCol="1"/>
  <pivotFields count="4">
    <pivotField axis="axisCol" allDrilled="1" subtotalTop="0" showAll="0" defaultSubtotal="0" defaultAttributeDrillState="1">
      <items count="3">
        <item x="0"/>
        <item x="2"/>
        <item x="1"/>
      </items>
    </pivotField>
    <pivotField axis="axisRow" allDrilled="1" subtotalTop="0" showAll="0" defaultSubtotal="0" defaultAttributeDrillState="1">
      <items count="5">
        <item s="1" x="0"/>
        <item s="1" x="1"/>
        <item s="1" x="3"/>
        <item s="1" x="4"/>
        <item s="1" x="2"/>
      </items>
    </pivotField>
    <pivotField dataField="1" subtotalTop="0" showAll="0" defaultSubtotal="0"/>
    <pivotField axis="axisRow" allDrilled="1" subtotalTop="0" showAll="0" defaultSubtotal="0" defaultAttributeDrillState="1">
      <items count="6">
        <item x="5"/>
        <item x="2"/>
        <item x="0"/>
        <item x="1"/>
        <item x="3"/>
        <item x="4"/>
      </items>
    </pivotField>
  </pivotFields>
  <rowFields count="2">
    <field x="1"/>
    <field x="3"/>
  </rowFields>
  <rowItems count="35">
    <i>
      <x/>
    </i>
    <i r="1">
      <x/>
    </i>
    <i r="1">
      <x v="1"/>
    </i>
    <i r="1">
      <x v="2"/>
    </i>
    <i r="1">
      <x v="3"/>
    </i>
    <i r="1">
      <x v="4"/>
    </i>
    <i r="1">
      <x v="5"/>
    </i>
    <i>
      <x v="1"/>
    </i>
    <i r="1">
      <x/>
    </i>
    <i r="1">
      <x v="1"/>
    </i>
    <i r="1">
      <x v="2"/>
    </i>
    <i r="1">
      <x v="3"/>
    </i>
    <i r="1">
      <x v="4"/>
    </i>
    <i r="1">
      <x v="5"/>
    </i>
    <i>
      <x v="2"/>
    </i>
    <i r="1">
      <x/>
    </i>
    <i r="1">
      <x v="1"/>
    </i>
    <i r="1">
      <x v="2"/>
    </i>
    <i r="1">
      <x v="3"/>
    </i>
    <i r="1">
      <x v="4"/>
    </i>
    <i r="1">
      <x v="5"/>
    </i>
    <i>
      <x v="3"/>
    </i>
    <i r="1">
      <x/>
    </i>
    <i r="1">
      <x v="1"/>
    </i>
    <i r="1">
      <x v="2"/>
    </i>
    <i r="1">
      <x v="3"/>
    </i>
    <i r="1">
      <x v="4"/>
    </i>
    <i r="1">
      <x v="5"/>
    </i>
    <i>
      <x v="4"/>
    </i>
    <i r="1">
      <x/>
    </i>
    <i r="1">
      <x v="1"/>
    </i>
    <i r="1">
      <x v="2"/>
    </i>
    <i r="1">
      <x v="3"/>
    </i>
    <i r="1">
      <x v="4"/>
    </i>
    <i r="1">
      <x v="5"/>
    </i>
  </rowItems>
  <colFields count="1">
    <field x="0"/>
  </colFields>
  <colItems count="3">
    <i>
      <x/>
    </i>
    <i>
      <x v="1"/>
    </i>
    <i>
      <x v="2"/>
    </i>
  </colItems>
  <dataFields count="1">
    <dataField name="Handwerksunternehmen" fld="2" baseField="0" baseItem="0" numFmtId="165"/>
  </dataFields>
  <formats count="15">
    <format dxfId="77">
      <pivotArea type="all" dataOnly="0" outline="0" fieldPosition="0"/>
    </format>
    <format dxfId="78">
      <pivotArea outline="0" collapsedLevelsAreSubtotals="1" fieldPosition="0"/>
    </format>
    <format dxfId="79">
      <pivotArea type="origin" dataOnly="0" labelOnly="1" outline="0" fieldPosition="0"/>
    </format>
    <format dxfId="80">
      <pivotArea field="0" type="button" dataOnly="0" labelOnly="1" outline="0" axis="axisCol" fieldPosition="0"/>
    </format>
    <format dxfId="81">
      <pivotArea type="topRight" dataOnly="0" labelOnly="1" outline="0" fieldPosition="0"/>
    </format>
    <format dxfId="82">
      <pivotArea field="1" type="button" dataOnly="0" labelOnly="1" outline="0" axis="axisRow" fieldPosition="0"/>
    </format>
    <format dxfId="83">
      <pivotArea dataOnly="0" labelOnly="1" fieldPosition="0">
        <references count="1">
          <reference field="1" count="0"/>
        </references>
      </pivotArea>
    </format>
    <format dxfId="84">
      <pivotArea dataOnly="0" labelOnly="1" fieldPosition="0">
        <references count="1">
          <reference field="0" count="0"/>
        </references>
      </pivotArea>
    </format>
    <format dxfId="85">
      <pivotArea collapsedLevelsAreSubtotals="1" fieldPosition="0">
        <references count="1">
          <reference field="1" count="1">
            <x v="4"/>
          </reference>
        </references>
      </pivotArea>
    </format>
    <format dxfId="86">
      <pivotArea dataOnly="0" labelOnly="1" fieldPosition="0">
        <references count="1">
          <reference field="1" count="1">
            <x v="4"/>
          </reference>
        </references>
      </pivotArea>
    </format>
    <format dxfId="87">
      <pivotArea collapsedLevelsAreSubtotals="1" fieldPosition="0">
        <references count="2">
          <reference field="0" count="1" selected="0">
            <x v="2"/>
          </reference>
          <reference field="1" count="4">
            <x v="0"/>
            <x v="1"/>
            <x v="2"/>
            <x v="3"/>
          </reference>
        </references>
      </pivotArea>
    </format>
    <format dxfId="88">
      <pivotArea dataOnly="0" fieldPosition="0">
        <references count="1">
          <reference field="3" count="2">
            <x v="4"/>
            <x v="5"/>
          </reference>
        </references>
      </pivotArea>
    </format>
    <format dxfId="89">
      <pivotArea dataOnly="0" fieldPosition="0">
        <references count="1">
          <reference field="3" count="2">
            <x v="3"/>
            <x v="4"/>
          </reference>
        </references>
      </pivotArea>
    </format>
    <format dxfId="90">
      <pivotArea dataOnly="0" outline="0" fieldPosition="0">
        <references count="1">
          <reference field="0" count="1">
            <x v="2"/>
          </reference>
        </references>
      </pivotArea>
    </format>
    <format dxfId="91">
      <pivotArea dataOnly="0" labelOnly="1" fieldPosition="0">
        <references count="1">
          <reference field="0" count="0"/>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2">
    <rowHierarchyUsage hierarchyUsage="48"/>
    <rowHierarchyUsage hierarchyUsage="49"/>
  </rowHierarchiesUsage>
  <colHierarchiesUsage count="1">
    <colHierarchyUsage hierarchyUsage="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Rechtsform A+B1">
        <x15:activeTabTopLevelEntity name="[Rechtsform A B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9.xml><?xml version="1.0" encoding="utf-8"?>
<pivotTableDefinition xmlns="http://schemas.openxmlformats.org/spreadsheetml/2006/main" xmlns:mc="http://schemas.openxmlformats.org/markup-compatibility/2006" xmlns:xr="http://schemas.microsoft.com/office/spreadsheetml/2014/revision" mc:Ignorable="xr" xr:uid="{06B781B1-5167-4138-AE5F-7A8A69D40036}" name="PivotTable9" cacheId="1452"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U8:W107" firstHeaderRow="1" firstDataRow="3" firstDataCol="1"/>
  <pivotFields count="4">
    <pivotField axis="axisRow" allDrilled="1" showAll="0" defaultAttributeDrillState="1">
      <items count="98">
        <item s="1" x="0"/>
        <item s="1" x="1"/>
        <item s="1" x="3"/>
        <item s="1" x="4"/>
        <item s="1" x="6"/>
        <item s="1" x="7"/>
        <item s="1" x="8"/>
        <item s="1" x="9"/>
        <item s="1" x="10"/>
        <item s="1" x="11"/>
        <item s="1" x="12"/>
        <item s="1" x="13"/>
        <item s="1" x="15"/>
        <item s="1" x="16"/>
        <item s="1" x="17"/>
        <item s="1" x="18"/>
        <item s="1" x="19"/>
        <item s="1" x="20"/>
        <item s="1" x="21"/>
        <item s="1" x="23"/>
        <item s="1" x="24"/>
        <item s="1" x="25"/>
        <item s="1" x="26"/>
        <item s="1" x="27"/>
        <item s="1" x="28"/>
        <item s="1" x="30"/>
        <item s="1" x="31"/>
        <item s="1" x="32"/>
        <item s="1" x="34"/>
        <item s="1" x="35"/>
        <item s="1" x="37"/>
        <item s="1" x="38"/>
        <item s="1" x="39"/>
        <item s="1" x="40"/>
        <item s="1" x="41"/>
        <item s="1" x="42"/>
        <item s="1" x="44"/>
        <item s="1" x="46"/>
        <item s="1" x="47"/>
        <item s="1" x="49"/>
        <item s="1" x="50"/>
        <item s="1" x="51"/>
        <item s="1" x="53"/>
        <item s="1" x="54"/>
        <item s="1" x="55"/>
        <item s="1" x="58"/>
        <item s="1" x="59"/>
        <item s="1" x="60"/>
        <item s="1" x="61"/>
        <item s="1" x="62"/>
        <item s="1" x="63"/>
        <item s="1" x="66"/>
        <item s="1" x="67"/>
        <item s="1" x="68"/>
        <item s="1" x="69"/>
        <item s="1" x="71"/>
        <item s="1" x="73"/>
        <item s="1" x="75"/>
        <item s="1" x="76"/>
        <item s="1" x="77"/>
        <item s="1" x="78"/>
        <item s="1" x="79"/>
        <item s="1" x="80"/>
        <item s="1" x="81"/>
        <item s="1" x="82"/>
        <item s="1" x="83"/>
        <item s="1" x="84"/>
        <item s="1" x="85"/>
        <item s="1" x="86"/>
        <item s="1" x="87"/>
        <item s="1" x="88"/>
        <item s="1" x="90"/>
        <item s="1" x="92"/>
        <item s="1" x="93"/>
        <item s="1" x="94"/>
        <item s="1" x="95"/>
        <item s="1" x="22"/>
        <item s="1" x="64"/>
        <item s="1" x="72"/>
        <item s="1" x="36"/>
        <item s="1" x="89"/>
        <item s="1" x="91"/>
        <item s="1" x="2"/>
        <item s="1" x="14"/>
        <item s="1" x="29"/>
        <item s="1" x="52"/>
        <item s="1" x="57"/>
        <item s="1" x="70"/>
        <item s="1" x="74"/>
        <item s="1" x="5"/>
        <item s="1" x="33"/>
        <item s="1" x="45"/>
        <item s="1" x="48"/>
        <item s="1" x="65"/>
        <item s="1" x="43"/>
        <item s="1" x="56"/>
        <item s="1" x="96"/>
        <item t="default"/>
      </items>
    </pivotField>
    <pivotField axis="axisCol" allDrilled="1" showAll="0" defaultAttributeDrillState="1">
      <items count="2">
        <item s="1" x="0"/>
        <item t="default"/>
      </items>
    </pivotField>
    <pivotField dataField="1" showAll="0"/>
    <pivotField dataField="1" showAll="0"/>
  </pivotFields>
  <rowFields count="1">
    <field x="0"/>
  </rowFields>
  <rowItems count="9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rowItems>
  <colFields count="2">
    <field x="1"/>
    <field x="-2"/>
  </colFields>
  <colItems count="2">
    <i>
      <x/>
      <x/>
    </i>
    <i r="1" i="1">
      <x v="1"/>
    </i>
  </colItems>
  <dataFields count="2">
    <dataField name="Summe von Tätige Personen" fld="3" baseField="0" baseItem="0"/>
    <dataField name="Geringfügig entlohnte Beschäftigte" fld="2" baseField="0" baseItem="0"/>
  </dataFields>
  <formats count="7">
    <format dxfId="70">
      <pivotArea type="all" dataOnly="0" outline="0" fieldPosition="0"/>
    </format>
    <format dxfId="71">
      <pivotArea outline="0" collapsedLevelsAreSubtotals="1" fieldPosition="0"/>
    </format>
    <format dxfId="72">
      <pivotArea type="origin" dataOnly="0" labelOnly="1" outline="0" fieldPosition="0"/>
    </format>
    <format dxfId="73">
      <pivotArea field="1" type="button" dataOnly="0" labelOnly="1" outline="0" axis="axisCol" fieldPosition="0"/>
    </format>
    <format dxfId="74">
      <pivotArea type="topRight" dataOnly="0" labelOnly="1" outline="0" fieldPosition="0"/>
    </format>
    <format dxfId="75">
      <pivotArea dataOnly="0" labelOnly="1" fieldPosition="0">
        <references count="1">
          <reference field="1" count="0"/>
        </references>
      </pivotArea>
    </format>
    <format dxfId="76">
      <pivotArea dataOnly="0" outline="0" fieldPosition="0">
        <references count="1">
          <reference field="1" count="1">
            <x v="0"/>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2">
    <colHierarchyUsage hierarchyUsage="3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60.xml><?xml version="1.0" encoding="utf-8"?>
<pivotTableDefinition xmlns="http://schemas.openxmlformats.org/spreadsheetml/2006/main" xmlns:mc="http://schemas.openxmlformats.org/markup-compatibility/2006" xmlns:xr="http://schemas.microsoft.com/office/spreadsheetml/2014/revision" mc:Ignorable="xr" xr:uid="{4027CF2E-A059-40FB-B81B-716A7DF6BED0}" name="PivotTable2" cacheId="1451" applyNumberFormats="0" applyBorderFormats="0" applyFontFormats="0" applyPatternFormats="0" applyAlignmentFormats="0" applyWidthHeightFormats="1" dataCaption="Werte" updatedVersion="8" minRefreshableVersion="3" subtotalHiddenItems="1" rowGrandTotals="0" colGrandTotals="0" itemPrintTitles="1" createdVersion="8" indent="0" showEmptyRow="1" outline="1" outlineData="1" multipleFieldFilters="0" rowHeaderCaption="Gewerke" colHeaderCaption="Anlagen">
  <location ref="B8:D107" firstHeaderRow="1" firstDataRow="3" firstDataCol="1"/>
  <pivotFields count="4">
    <pivotField dataField="1" subtotalTop="0" showAll="0" defaultSubtotal="0"/>
    <pivotField axis="axisRow" allDrilled="1" showAll="0" defaultAttributeDrillState="1">
      <items count="98">
        <item s="1" x="0"/>
        <item s="1" x="1"/>
        <item s="1" x="3"/>
        <item s="1" x="4"/>
        <item s="1" x="6"/>
        <item s="1" x="7"/>
        <item s="1" x="8"/>
        <item s="1" x="9"/>
        <item s="1" x="10"/>
        <item s="1" x="11"/>
        <item s="1" x="12"/>
        <item s="1" x="13"/>
        <item s="1" x="15"/>
        <item s="1" x="16"/>
        <item s="1" x="17"/>
        <item s="1" x="18"/>
        <item s="1" x="19"/>
        <item s="1" x="20"/>
        <item s="1" x="21"/>
        <item s="1" x="23"/>
        <item s="1" x="24"/>
        <item s="1" x="25"/>
        <item s="1" x="26"/>
        <item s="1" x="27"/>
        <item s="1" x="28"/>
        <item s="1" x="30"/>
        <item s="1" x="31"/>
        <item s="1" x="32"/>
        <item s="1" x="34"/>
        <item s="1" x="35"/>
        <item s="1" x="37"/>
        <item s="1" x="38"/>
        <item s="1" x="39"/>
        <item s="1" x="40"/>
        <item s="1" x="41"/>
        <item s="1" x="42"/>
        <item s="1" x="44"/>
        <item s="1" x="46"/>
        <item s="1" x="47"/>
        <item s="1" x="49"/>
        <item s="1" x="50"/>
        <item s="1" x="51"/>
        <item s="1" x="53"/>
        <item s="1" x="54"/>
        <item s="1" x="55"/>
        <item s="1" x="58"/>
        <item s="1" x="59"/>
        <item s="1" x="60"/>
        <item s="1" x="61"/>
        <item s="1" x="62"/>
        <item s="1" x="63"/>
        <item s="1" x="66"/>
        <item s="1" x="67"/>
        <item s="1" x="68"/>
        <item s="1" x="69"/>
        <item s="1" x="71"/>
        <item s="1" x="73"/>
        <item s="1" x="75"/>
        <item s="1" x="76"/>
        <item s="1" x="77"/>
        <item s="1" x="78"/>
        <item s="1" x="79"/>
        <item s="1" x="80"/>
        <item s="1" x="81"/>
        <item s="1" x="82"/>
        <item s="1" x="83"/>
        <item s="1" x="84"/>
        <item s="1" x="85"/>
        <item s="1" x="86"/>
        <item s="1" x="87"/>
        <item s="1" x="88"/>
        <item s="1" x="90"/>
        <item s="1" x="92"/>
        <item s="1" x="93"/>
        <item s="1" x="94"/>
        <item s="1" x="95"/>
        <item s="1" x="22"/>
        <item s="1" x="64"/>
        <item s="1" x="72"/>
        <item s="1" x="36"/>
        <item s="1" x="89"/>
        <item s="1" x="91"/>
        <item s="1" x="2"/>
        <item s="1" x="14"/>
        <item s="1" x="29"/>
        <item s="1" x="52"/>
        <item s="1" x="57"/>
        <item s="1" x="70"/>
        <item s="1" x="74"/>
        <item s="1" x="5"/>
        <item s="1" x="33"/>
        <item s="1" x="45"/>
        <item s="1" x="48"/>
        <item s="1" x="65"/>
        <item s="1" x="43"/>
        <item s="1" x="56"/>
        <item s="1" x="96"/>
        <item t="default"/>
      </items>
    </pivotField>
    <pivotField axis="axisCol" allDrilled="1" showAll="0" defaultAttributeDrillState="1">
      <items count="2">
        <item s="1" x="0"/>
        <item t="default"/>
      </items>
    </pivotField>
    <pivotField dataField="1" showAll="0"/>
  </pivotFields>
  <rowFields count="1">
    <field x="1"/>
  </rowFields>
  <rowItems count="9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rowItems>
  <colFields count="2">
    <field x="2"/>
    <field x="-2"/>
  </colFields>
  <colItems count="2">
    <i>
      <x/>
      <x/>
    </i>
    <i r="1" i="1">
      <x v="1"/>
    </i>
  </colItems>
  <dataFields count="2">
    <dataField name="Handwerksunternehmen" fld="0" baseField="0" baseItem="0" numFmtId="165"/>
    <dataField name="Summe von Tätige Personen" fld="3" baseField="0" baseItem="0"/>
  </dataFields>
  <formats count="7">
    <format dxfId="63">
      <pivotArea type="all" dataOnly="0" outline="0" fieldPosition="0"/>
    </format>
    <format dxfId="64">
      <pivotArea outline="0" collapsedLevelsAreSubtotals="1" fieldPosition="0"/>
    </format>
    <format dxfId="65">
      <pivotArea type="origin" dataOnly="0" labelOnly="1" outline="0" fieldPosition="0"/>
    </format>
    <format dxfId="66">
      <pivotArea field="2" type="button" dataOnly="0" labelOnly="1" outline="0" axis="axisCol" fieldPosition="0"/>
    </format>
    <format dxfId="67">
      <pivotArea type="topRight" dataOnly="0" labelOnly="1" outline="0" fieldPosition="0"/>
    </format>
    <format dxfId="68">
      <pivotArea dataOnly="0" labelOnly="1" fieldPosition="0">
        <references count="1">
          <reference field="2" count="0"/>
        </references>
      </pivotArea>
    </format>
    <format dxfId="69">
      <pivotArea dataOnly="0" outline="0" fieldPosition="0">
        <references count="1">
          <reference field="2" count="1">
            <x v="0"/>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2">
    <colHierarchyUsage hierarchyUsage="3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61.xml><?xml version="1.0" encoding="utf-8"?>
<pivotTableDefinition xmlns="http://schemas.openxmlformats.org/spreadsheetml/2006/main" xmlns:mc="http://schemas.openxmlformats.org/markup-compatibility/2006" xmlns:xr="http://schemas.microsoft.com/office/spreadsheetml/2014/revision" mc:Ignorable="xr" xr:uid="{4FCC4CED-C036-4419-8352-1DD0693BDAC5}" name="PivotTable4" cacheId="1450" applyNumberFormats="0" applyBorderFormats="0" applyFontFormats="0" applyPatternFormats="0" applyAlignmentFormats="0" applyWidthHeightFormats="1" dataCaption="Werte" updatedVersion="8" minRefreshableVersion="3" subtotalHiddenItems="1" rowGrandTotals="0" colGrandTotals="0" itemPrintTitles="1" createdVersion="8" indent="0" showEmptyRow="1" outline="1" outlineData="1" multipleFieldFilters="0" rowHeaderCaption="Gewerke" colHeaderCaption="Anlagen">
  <location ref="M8:N106" firstHeaderRow="1" firstDataRow="2" firstDataCol="1"/>
  <pivotFields count="3">
    <pivotField axis="axisRow" allDrilled="1" showAll="0" sortType="descending" defaultAttributeDrillState="1">
      <items count="9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t="default"/>
      </items>
      <autoSortScope>
        <pivotArea dataOnly="0" outline="0" fieldPosition="0">
          <references count="2">
            <reference field="4294967294" count="1" selected="0">
              <x v="0"/>
            </reference>
            <reference field="1" count="1" selected="0">
              <x v="0"/>
            </reference>
          </references>
        </pivotArea>
      </autoSortScope>
    </pivotField>
    <pivotField axis="axisCol" allDrilled="1" showAll="0" sortType="descending" defaultAttributeDrillState="1">
      <items count="2">
        <item s="1" x="0"/>
        <item t="default"/>
      </items>
    </pivotField>
    <pivotField dataField="1" showAll="0"/>
  </pivotFields>
  <rowFields count="1">
    <field x="0"/>
  </rowFields>
  <rowItems count="97">
    <i>
      <x v="96"/>
    </i>
    <i>
      <x v="26"/>
    </i>
    <i>
      <x v="50"/>
    </i>
    <i>
      <x v="16"/>
    </i>
    <i>
      <x v="41"/>
    </i>
    <i>
      <x v="55"/>
    </i>
    <i>
      <x v="1"/>
    </i>
    <i>
      <x v="58"/>
    </i>
    <i>
      <x v="24"/>
    </i>
    <i>
      <x v="53"/>
    </i>
    <i>
      <x v="19"/>
    </i>
    <i>
      <x v="85"/>
    </i>
    <i>
      <x v="20"/>
    </i>
    <i>
      <x v="81"/>
    </i>
    <i>
      <x v="22"/>
    </i>
    <i>
      <x v="93"/>
    </i>
    <i>
      <x v="12"/>
    </i>
    <i>
      <x/>
    </i>
    <i>
      <x v="92"/>
    </i>
    <i>
      <x v="67"/>
    </i>
    <i>
      <x v="71"/>
    </i>
    <i>
      <x v="52"/>
    </i>
    <i>
      <x v="42"/>
    </i>
    <i>
      <x v="47"/>
    </i>
    <i>
      <x v="43"/>
    </i>
    <i>
      <x v="49"/>
    </i>
    <i>
      <x v="28"/>
    </i>
    <i>
      <x v="40"/>
    </i>
    <i>
      <x v="82"/>
    </i>
    <i>
      <x v="3"/>
    </i>
    <i>
      <x v="95"/>
    </i>
    <i>
      <x v="84"/>
    </i>
    <i>
      <x v="36"/>
    </i>
    <i>
      <x v="75"/>
    </i>
    <i>
      <x v="31"/>
    </i>
    <i>
      <x v="46"/>
    </i>
    <i>
      <x v="80"/>
    </i>
    <i>
      <x v="39"/>
    </i>
    <i>
      <x v="72"/>
    </i>
    <i>
      <x v="17"/>
    </i>
    <i>
      <x v="74"/>
    </i>
    <i>
      <x v="66"/>
    </i>
    <i>
      <x v="68"/>
    </i>
    <i>
      <x v="15"/>
    </i>
    <i>
      <x v="89"/>
    </i>
    <i>
      <x v="7"/>
    </i>
    <i>
      <x v="23"/>
    </i>
    <i>
      <x v="70"/>
    </i>
    <i>
      <x v="33"/>
    </i>
    <i>
      <x v="25"/>
    </i>
    <i>
      <x v="64"/>
    </i>
    <i>
      <x v="11"/>
    </i>
    <i>
      <x v="2"/>
    </i>
    <i>
      <x v="8"/>
    </i>
    <i>
      <x v="54"/>
    </i>
    <i>
      <x v="61"/>
    </i>
    <i>
      <x v="86"/>
    </i>
    <i>
      <x v="56"/>
    </i>
    <i>
      <x v="73"/>
    </i>
    <i>
      <x v="63"/>
    </i>
    <i>
      <x v="5"/>
    </i>
    <i>
      <x v="69"/>
    </i>
    <i>
      <x v="91"/>
    </i>
    <i>
      <x v="76"/>
    </i>
    <i>
      <x v="10"/>
    </i>
    <i>
      <x v="59"/>
    </i>
    <i>
      <x v="13"/>
    </i>
    <i>
      <x v="78"/>
    </i>
    <i>
      <x v="34"/>
    </i>
    <i>
      <x v="83"/>
    </i>
    <i>
      <x v="57"/>
    </i>
    <i>
      <x v="9"/>
    </i>
    <i>
      <x v="44"/>
    </i>
    <i>
      <x v="65"/>
    </i>
    <i>
      <x v="77"/>
    </i>
    <i>
      <x v="45"/>
    </i>
    <i>
      <x v="32"/>
    </i>
    <i>
      <x v="90"/>
    </i>
    <i>
      <x v="30"/>
    </i>
    <i>
      <x v="27"/>
    </i>
    <i>
      <x v="60"/>
    </i>
    <i>
      <x v="38"/>
    </i>
    <i>
      <x v="37"/>
    </i>
    <i>
      <x v="88"/>
    </i>
    <i>
      <x v="51"/>
    </i>
    <i>
      <x v="94"/>
    </i>
    <i>
      <x v="87"/>
    </i>
    <i>
      <x v="18"/>
    </i>
    <i>
      <x v="29"/>
    </i>
    <i>
      <x v="62"/>
    </i>
    <i>
      <x v="6"/>
    </i>
    <i>
      <x v="48"/>
    </i>
    <i>
      <x v="35"/>
    </i>
    <i>
      <x v="4"/>
    </i>
    <i>
      <x v="14"/>
    </i>
    <i>
      <x v="21"/>
    </i>
    <i>
      <x v="79"/>
    </i>
  </rowItems>
  <colFields count="1">
    <field x="1"/>
  </colFields>
  <colItems count="1">
    <i>
      <x/>
    </i>
  </colItems>
  <dataFields count="1">
    <dataField name="Tätige Personen" fld="2" baseField="0" baseItem="0"/>
  </dataFields>
  <formats count="9">
    <format dxfId="54">
      <pivotArea type="all" dataOnly="0" outline="0" fieldPosition="0"/>
    </format>
    <format dxfId="55">
      <pivotArea outline="0" collapsedLevelsAreSubtotals="1" fieldPosition="0"/>
    </format>
    <format dxfId="56">
      <pivotArea type="origin" dataOnly="0" labelOnly="1" outline="0" fieldPosition="0"/>
    </format>
    <format dxfId="57">
      <pivotArea field="1" type="button" dataOnly="0" labelOnly="1" outline="0" axis="axisCol" fieldPosition="0"/>
    </format>
    <format dxfId="58">
      <pivotArea type="topRight" dataOnly="0" labelOnly="1" outline="0" fieldPosition="0"/>
    </format>
    <format dxfId="59">
      <pivotArea dataOnly="0" labelOnly="1" fieldPosition="0">
        <references count="1">
          <reference field="1" count="0"/>
        </references>
      </pivotArea>
    </format>
    <format dxfId="60">
      <pivotArea dataOnly="0" outline="0" fieldPosition="0">
        <references count="1">
          <reference field="1" count="1">
            <x v="0"/>
          </reference>
        </references>
      </pivotArea>
    </format>
    <format dxfId="61">
      <pivotArea dataOnly="0" fieldPosition="0">
        <references count="1">
          <reference field="0" count="1">
            <x v="96"/>
          </reference>
        </references>
      </pivotArea>
    </format>
    <format dxfId="62">
      <pivotArea dataOnly="0" fieldPosition="0">
        <references count="1">
          <reference field="0" count="1">
            <x v="96"/>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62.xml><?xml version="1.0" encoding="utf-8"?>
<pivotTableDefinition xmlns="http://schemas.openxmlformats.org/spreadsheetml/2006/main" xmlns:mc="http://schemas.openxmlformats.org/markup-compatibility/2006" xmlns:xr="http://schemas.microsoft.com/office/spreadsheetml/2014/revision" mc:Ignorable="xr" xr:uid="{ACA7A7CB-3604-4421-81EF-955B7BB5E496}" name="PivotTable5" cacheId="1449"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BB8:BC106" firstHeaderRow="1" firstDataRow="2" firstDataCol="1"/>
  <pivotFields count="3">
    <pivotField axis="axisRow" allDrilled="1" showAll="0" sortType="descending" defaultAttributeDrillState="1">
      <items count="9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t="default"/>
      </items>
      <autoSortScope>
        <pivotArea dataOnly="0" outline="0" fieldPosition="0">
          <references count="1">
            <reference field="4294967294" count="1" selected="0">
              <x v="0"/>
            </reference>
          </references>
        </pivotArea>
      </autoSortScope>
    </pivotField>
    <pivotField axis="axisCol" allDrilled="1" showAll="0" defaultAttributeDrillState="1">
      <items count="2">
        <item s="1" x="0"/>
        <item t="default"/>
      </items>
    </pivotField>
    <pivotField dataField="1" showAll="0"/>
  </pivotFields>
  <rowFields count="1">
    <field x="0"/>
  </rowFields>
  <rowItems count="97">
    <i>
      <x v="11"/>
    </i>
    <i>
      <x v="78"/>
    </i>
    <i>
      <x v="63"/>
    </i>
    <i>
      <x v="81"/>
    </i>
    <i>
      <x v="67"/>
    </i>
    <i>
      <x v="52"/>
    </i>
    <i>
      <x v="50"/>
    </i>
    <i>
      <x v="42"/>
    </i>
    <i>
      <x v="15"/>
    </i>
    <i>
      <x v="25"/>
    </i>
    <i>
      <x v="19"/>
    </i>
    <i>
      <x v="20"/>
    </i>
    <i>
      <x v="8"/>
    </i>
    <i>
      <x v="1"/>
    </i>
    <i>
      <x v="57"/>
    </i>
    <i>
      <x v="56"/>
    </i>
    <i>
      <x v="43"/>
    </i>
    <i>
      <x v="55"/>
    </i>
    <i>
      <x v="95"/>
    </i>
    <i>
      <x v="89"/>
    </i>
    <i>
      <x v="10"/>
    </i>
    <i>
      <x v="7"/>
    </i>
    <i>
      <x v="58"/>
    </i>
    <i>
      <x v="39"/>
    </i>
    <i>
      <x v="40"/>
    </i>
    <i>
      <x v="16"/>
    </i>
    <i>
      <x v="28"/>
    </i>
    <i>
      <x v="5"/>
    </i>
    <i>
      <x v="90"/>
    </i>
    <i>
      <x v="96"/>
    </i>
    <i>
      <x v="69"/>
    </i>
    <i>
      <x v="2"/>
    </i>
    <i>
      <x v="41"/>
    </i>
    <i>
      <x v="18"/>
    </i>
    <i>
      <x v="61"/>
    </i>
    <i>
      <x v="84"/>
    </i>
    <i>
      <x v="70"/>
    </i>
    <i>
      <x v="91"/>
    </i>
    <i>
      <x v="93"/>
    </i>
    <i>
      <x v="47"/>
    </i>
    <i>
      <x v="86"/>
    </i>
    <i>
      <x v="88"/>
    </i>
    <i>
      <x v="12"/>
    </i>
    <i>
      <x v="85"/>
    </i>
    <i>
      <x v="46"/>
    </i>
    <i>
      <x v="31"/>
    </i>
    <i>
      <x v="72"/>
    </i>
    <i>
      <x/>
    </i>
    <i>
      <x v="77"/>
    </i>
    <i>
      <x v="82"/>
    </i>
    <i>
      <x v="26"/>
    </i>
    <i>
      <x v="32"/>
    </i>
    <i>
      <x v="92"/>
    </i>
    <i>
      <x v="17"/>
    </i>
    <i>
      <x v="66"/>
    </i>
    <i>
      <x v="6"/>
    </i>
    <i>
      <x v="64"/>
    </i>
    <i>
      <x v="30"/>
    </i>
    <i>
      <x v="53"/>
    </i>
    <i>
      <x v="35"/>
    </i>
    <i>
      <x v="74"/>
    </i>
    <i>
      <x v="3"/>
    </i>
    <i>
      <x v="80"/>
    </i>
    <i>
      <x v="59"/>
    </i>
    <i>
      <x v="33"/>
    </i>
    <i>
      <x v="73"/>
    </i>
    <i>
      <x v="34"/>
    </i>
    <i>
      <x v="60"/>
    </i>
    <i>
      <x v="68"/>
    </i>
    <i>
      <x v="83"/>
    </i>
    <i>
      <x v="29"/>
    </i>
    <i>
      <x v="65"/>
    </i>
    <i>
      <x v="38"/>
    </i>
    <i>
      <x v="71"/>
    </i>
    <i>
      <x v="22"/>
    </i>
    <i>
      <x v="4"/>
    </i>
    <i>
      <x v="62"/>
    </i>
    <i>
      <x v="45"/>
    </i>
    <i>
      <x v="13"/>
    </i>
    <i>
      <x v="36"/>
    </i>
    <i>
      <x v="75"/>
    </i>
    <i>
      <x v="9"/>
    </i>
    <i>
      <x v="54"/>
    </i>
    <i>
      <x v="76"/>
    </i>
    <i>
      <x v="51"/>
    </i>
    <i>
      <x v="14"/>
    </i>
    <i>
      <x v="94"/>
    </i>
    <i>
      <x v="87"/>
    </i>
    <i>
      <x v="44"/>
    </i>
    <i>
      <x v="37"/>
    </i>
    <i>
      <x v="23"/>
    </i>
    <i>
      <x v="27"/>
    </i>
    <i>
      <x v="24"/>
    </i>
    <i>
      <x v="48"/>
    </i>
    <i>
      <x v="49"/>
    </i>
    <i>
      <x v="21"/>
    </i>
    <i>
      <x v="79"/>
    </i>
  </rowItems>
  <colFields count="1">
    <field x="1"/>
  </colFields>
  <colItems count="1">
    <i>
      <x/>
    </i>
  </colItems>
  <dataFields count="1">
    <dataField name="Summe von Umsatz je Unternehmen" fld="2" baseField="0" baseItem="0"/>
  </dataFields>
  <formats count="7">
    <format dxfId="47">
      <pivotArea type="all" dataOnly="0" outline="0" fieldPosition="0"/>
    </format>
    <format dxfId="48">
      <pivotArea outline="0" collapsedLevelsAreSubtotals="1" fieldPosition="0"/>
    </format>
    <format dxfId="49">
      <pivotArea type="origin" dataOnly="0" labelOnly="1" outline="0" fieldPosition="0"/>
    </format>
    <format dxfId="50">
      <pivotArea field="1" type="button" dataOnly="0" labelOnly="1" outline="0" axis="axisCol" fieldPosition="0"/>
    </format>
    <format dxfId="51">
      <pivotArea type="topRight" dataOnly="0" labelOnly="1" outline="0" fieldPosition="0"/>
    </format>
    <format dxfId="52">
      <pivotArea dataOnly="0" labelOnly="1" fieldPosition="0">
        <references count="1">
          <reference field="1" count="0"/>
        </references>
      </pivotArea>
    </format>
    <format dxfId="53">
      <pivotArea dataOnly="0" outline="0" fieldPosition="0">
        <references count="1">
          <reference field="1" count="1">
            <x v="0"/>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caption="Umsatz in Tsd.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63.xml><?xml version="1.0" encoding="utf-8"?>
<pivotTableDefinition xmlns="http://schemas.openxmlformats.org/spreadsheetml/2006/main" xmlns:mc="http://schemas.openxmlformats.org/markup-compatibility/2006" xmlns:xr="http://schemas.microsoft.com/office/spreadsheetml/2014/revision" mc:Ignorable="xr" xr:uid="{5CF6569E-2D11-4DEC-B94E-E923F43B5682}" name="PivotTable11" cacheId="1454" applyNumberFormats="0" applyBorderFormats="0" applyFontFormats="0" applyPatternFormats="0" applyAlignmentFormats="0" applyWidthHeightFormats="1" dataCaption="Werte" updatedVersion="8" minRefreshableVersion="3" subtotalHiddenItems="1" rowGrandTotals="0" colGrandTotals="0" itemPrintTitles="1" createdVersion="8" indent="0" showEmptyRow="1" outline="1" outlineData="1" multipleFieldFilters="0" rowHeaderCaption="Gewerke" colHeaderCaption="Anlagen">
  <location ref="AJ8:AK106" firstHeaderRow="1" firstDataRow="2" firstDataCol="1"/>
  <pivotFields count="3">
    <pivotField axis="axisRow" allDrilled="1" showAll="0" sortType="descending" defaultAttributeDrillState="1">
      <items count="9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t="default"/>
      </items>
      <autoSortScope>
        <pivotArea dataOnly="0" outline="0" fieldPosition="0">
          <references count="1">
            <reference field="4294967294" count="1" selected="0">
              <x v="0"/>
            </reference>
          </references>
        </pivotArea>
      </autoSortScope>
    </pivotField>
    <pivotField axis="axisCol" allDrilled="1" showAll="0" defaultAttributeDrillState="1">
      <items count="2">
        <item s="1" x="0"/>
        <item t="default"/>
      </items>
    </pivotField>
    <pivotField dataField="1" showAll="0"/>
  </pivotFields>
  <rowFields count="1">
    <field x="0"/>
  </rowFields>
  <rowItems count="97">
    <i>
      <x v="96"/>
    </i>
    <i>
      <x v="50"/>
    </i>
    <i>
      <x v="16"/>
    </i>
    <i>
      <x v="55"/>
    </i>
    <i>
      <x v="41"/>
    </i>
    <i>
      <x v="58"/>
    </i>
    <i>
      <x v="19"/>
    </i>
    <i>
      <x v="26"/>
    </i>
    <i>
      <x v="81"/>
    </i>
    <i>
      <x v="85"/>
    </i>
    <i>
      <x v="20"/>
    </i>
    <i>
      <x v="53"/>
    </i>
    <i>
      <x v="1"/>
    </i>
    <i>
      <x v="93"/>
    </i>
    <i>
      <x v="52"/>
    </i>
    <i>
      <x v="12"/>
    </i>
    <i>
      <x v="22"/>
    </i>
    <i>
      <x v="42"/>
    </i>
    <i>
      <x v="43"/>
    </i>
    <i>
      <x v="24"/>
    </i>
    <i>
      <x/>
    </i>
    <i>
      <x v="40"/>
    </i>
    <i>
      <x v="95"/>
    </i>
    <i>
      <x v="67"/>
    </i>
    <i>
      <x v="92"/>
    </i>
    <i>
      <x v="71"/>
    </i>
    <i>
      <x v="28"/>
    </i>
    <i>
      <x v="82"/>
    </i>
    <i>
      <x v="46"/>
    </i>
    <i>
      <x v="31"/>
    </i>
    <i>
      <x v="72"/>
    </i>
    <i>
      <x v="39"/>
    </i>
    <i>
      <x v="15"/>
    </i>
    <i>
      <x v="89"/>
    </i>
    <i>
      <x v="36"/>
    </i>
    <i>
      <x v="17"/>
    </i>
    <i>
      <x v="3"/>
    </i>
    <i>
      <x v="63"/>
    </i>
    <i>
      <x v="47"/>
    </i>
    <i>
      <x v="80"/>
    </i>
    <i>
      <x v="75"/>
    </i>
    <i>
      <x v="84"/>
    </i>
    <i>
      <x v="11"/>
    </i>
    <i>
      <x v="68"/>
    </i>
    <i>
      <x v="74"/>
    </i>
    <i>
      <x v="49"/>
    </i>
    <i>
      <x v="7"/>
    </i>
    <i>
      <x v="66"/>
    </i>
    <i>
      <x v="8"/>
    </i>
    <i>
      <x v="86"/>
    </i>
    <i>
      <x v="33"/>
    </i>
    <i>
      <x v="25"/>
    </i>
    <i>
      <x v="64"/>
    </i>
    <i>
      <x v="2"/>
    </i>
    <i>
      <x v="70"/>
    </i>
    <i>
      <x v="56"/>
    </i>
    <i>
      <x v="23"/>
    </i>
    <i>
      <x v="61"/>
    </i>
    <i>
      <x v="73"/>
    </i>
    <i>
      <x v="5"/>
    </i>
    <i>
      <x v="10"/>
    </i>
    <i>
      <x v="91"/>
    </i>
    <i>
      <x v="69"/>
    </i>
    <i>
      <x v="54"/>
    </i>
    <i>
      <x v="78"/>
    </i>
    <i>
      <x v="57"/>
    </i>
    <i>
      <x v="59"/>
    </i>
    <i>
      <x v="76"/>
    </i>
    <i>
      <x v="77"/>
    </i>
    <i>
      <x v="34"/>
    </i>
    <i>
      <x v="83"/>
    </i>
    <i>
      <x v="13"/>
    </i>
    <i>
      <x v="45"/>
    </i>
    <i>
      <x v="90"/>
    </i>
    <i>
      <x v="32"/>
    </i>
    <i>
      <x v="65"/>
    </i>
    <i>
      <x v="30"/>
    </i>
    <i>
      <x v="9"/>
    </i>
    <i>
      <x v="44"/>
    </i>
    <i>
      <x v="60"/>
    </i>
    <i>
      <x v="27"/>
    </i>
    <i>
      <x v="38"/>
    </i>
    <i>
      <x v="88"/>
    </i>
    <i>
      <x v="37"/>
    </i>
    <i>
      <x v="18"/>
    </i>
    <i>
      <x v="94"/>
    </i>
    <i>
      <x v="51"/>
    </i>
    <i>
      <x v="6"/>
    </i>
    <i>
      <x v="87"/>
    </i>
    <i>
      <x v="29"/>
    </i>
    <i>
      <x v="62"/>
    </i>
    <i>
      <x v="35"/>
    </i>
    <i>
      <x v="48"/>
    </i>
    <i>
      <x v="14"/>
    </i>
    <i>
      <x v="4"/>
    </i>
    <i>
      <x v="79"/>
    </i>
    <i>
      <x v="21"/>
    </i>
  </rowItems>
  <colFields count="1">
    <field x="1"/>
  </colFields>
  <colItems count="1">
    <i>
      <x/>
    </i>
  </colItems>
  <dataFields count="1">
    <dataField name="Umsatz in Tsd. €" fld="2" baseField="0" baseItem="0"/>
  </dataFields>
  <formats count="11">
    <format dxfId="36">
      <pivotArea type="all" dataOnly="0" outline="0" fieldPosition="0"/>
    </format>
    <format dxfId="37">
      <pivotArea outline="0" collapsedLevelsAreSubtotals="1" fieldPosition="0"/>
    </format>
    <format dxfId="38">
      <pivotArea type="origin" dataOnly="0" labelOnly="1" outline="0" fieldPosition="0"/>
    </format>
    <format dxfId="39">
      <pivotArea field="1" type="button" dataOnly="0" labelOnly="1" outline="0" axis="axisCol" fieldPosition="0"/>
    </format>
    <format dxfId="40">
      <pivotArea type="topRight" dataOnly="0" labelOnly="1" outline="0" fieldPosition="0"/>
    </format>
    <format dxfId="41">
      <pivotArea dataOnly="0" labelOnly="1" fieldPosition="0">
        <references count="1">
          <reference field="1" count="0"/>
        </references>
      </pivotArea>
    </format>
    <format dxfId="42">
      <pivotArea dataOnly="0" outline="0" fieldPosition="0">
        <references count="1">
          <reference field="1" count="1">
            <x v="0"/>
          </reference>
        </references>
      </pivotArea>
    </format>
    <format dxfId="43">
      <pivotArea collapsedLevelsAreSubtotals="1" fieldPosition="0">
        <references count="1">
          <reference field="0" count="1">
            <x v="96"/>
          </reference>
        </references>
      </pivotArea>
    </format>
    <format dxfId="44">
      <pivotArea dataOnly="0" labelOnly="1" fieldPosition="0">
        <references count="1">
          <reference field="0" count="1">
            <x v="96"/>
          </reference>
        </references>
      </pivotArea>
    </format>
    <format dxfId="45">
      <pivotArea collapsedLevelsAreSubtotals="1" fieldPosition="0">
        <references count="1">
          <reference field="0" count="1">
            <x v="96"/>
          </reference>
        </references>
      </pivotArea>
    </format>
    <format dxfId="46">
      <pivotArea dataOnly="0" labelOnly="1" fieldPosition="0">
        <references count="1">
          <reference field="0" count="1">
            <x v="96"/>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caption="Umsatz in Tsd.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1">
    <colHierarchyUsage hierarchyUsage="3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pivotTables/pivotTable64.xml><?xml version="1.0" encoding="utf-8"?>
<pivotTableDefinition xmlns="http://schemas.openxmlformats.org/spreadsheetml/2006/main" xmlns:mc="http://schemas.openxmlformats.org/markup-compatibility/2006" xmlns:xr="http://schemas.microsoft.com/office/spreadsheetml/2014/revision" mc:Ignorable="xr" xr:uid="{2E4ED4A2-43E8-4B50-91F6-500BB042870E}" name="PivotTable3" cacheId="1453" applyNumberFormats="0" applyBorderFormats="0" applyFontFormats="0" applyPatternFormats="0" applyAlignmentFormats="0" applyWidthHeightFormats="1" dataCaption="Werte" updatedVersion="8" minRefreshableVersion="3" rowGrandTotals="0" colGrandTotals="0" itemPrintTitles="1" createdVersion="8" indent="0" showEmptyRow="1" outline="1" outlineData="1" multipleFieldFilters="0" rowHeaderCaption="Gewerke" colHeaderCaption="Anlagen">
  <location ref="AM8:AO107" firstHeaderRow="1" firstDataRow="3" firstDataCol="1"/>
  <pivotFields count="4">
    <pivotField axis="axisRow" allDrilled="1" showAll="0" dataSourceSort="1" defaultAttributeDrillState="1">
      <items count="9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t="default"/>
      </items>
    </pivotField>
    <pivotField axis="axisCol" allDrilled="1" showAll="0" defaultAttributeDrillState="1">
      <items count="2">
        <item s="1" x="0"/>
        <item t="default"/>
      </items>
    </pivotField>
    <pivotField dataField="1" showAll="0"/>
    <pivotField dataField="1" showAll="0"/>
  </pivotFields>
  <rowFields count="1">
    <field x="0"/>
  </rowFields>
  <rowItems count="9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rowItems>
  <colFields count="2">
    <field x="1"/>
    <field x="-2"/>
  </colFields>
  <colItems count="2">
    <i>
      <x/>
      <x/>
    </i>
    <i r="1" i="1">
      <x v="1"/>
    </i>
  </colItems>
  <dataFields count="2">
    <dataField name="Summe von Tätige Personen" fld="3" baseField="0" baseItem="0"/>
    <dataField name="Umsatz in Tsd. €" fld="2" baseField="0" baseItem="0"/>
  </dataFields>
  <formats count="11">
    <format dxfId="25">
      <pivotArea type="all" dataOnly="0" outline="0" fieldPosition="0"/>
    </format>
    <format dxfId="26">
      <pivotArea outline="0" collapsedLevelsAreSubtotals="1" fieldPosition="0"/>
    </format>
    <format dxfId="27">
      <pivotArea type="origin" dataOnly="0" labelOnly="1" outline="0" fieldPosition="0"/>
    </format>
    <format dxfId="28">
      <pivotArea field="1" type="button" dataOnly="0" labelOnly="1" outline="0" axis="axisCol" fieldPosition="0"/>
    </format>
    <format dxfId="29">
      <pivotArea type="topRight" dataOnly="0" labelOnly="1" outline="0" fieldPosition="0"/>
    </format>
    <format dxfId="30">
      <pivotArea dataOnly="0" labelOnly="1" fieldPosition="0">
        <references count="1">
          <reference field="1" count="0"/>
        </references>
      </pivotArea>
    </format>
    <format dxfId="31">
      <pivotArea dataOnly="0" outline="0" fieldPosition="0">
        <references count="1">
          <reference field="1" count="1">
            <x v="0"/>
          </reference>
        </references>
      </pivotArea>
    </format>
    <format dxfId="32">
      <pivotArea collapsedLevelsAreSubtotals="1" fieldPosition="0">
        <references count="1">
          <reference field="0" count="1">
            <x v="96"/>
          </reference>
        </references>
      </pivotArea>
    </format>
    <format dxfId="33">
      <pivotArea dataOnly="0" labelOnly="1" fieldPosition="0">
        <references count="1">
          <reference field="0" count="1">
            <x v="96"/>
          </reference>
        </references>
      </pivotArea>
    </format>
    <format dxfId="34">
      <pivotArea collapsedLevelsAreSubtotals="1" fieldPosition="0">
        <references count="1">
          <reference field="0" count="1">
            <x v="96"/>
          </reference>
        </references>
      </pivotArea>
    </format>
    <format dxfId="35">
      <pivotArea dataOnly="0" labelOnly="1" fieldPosition="0">
        <references count="1">
          <reference field="0" count="1">
            <x v="96"/>
          </reference>
        </references>
      </pivotArea>
    </format>
  </formats>
  <pivotHierarchies count="11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Handwerksunternehmen"/>
    <pivotHierarchy dragToData="1" caption="Tätige Personen"/>
    <pivotHierarchy dragToData="1" caption="Sozialversicherungspflichtig Beschäftigte"/>
    <pivotHierarchy dragToData="1" caption="Geringfügig entlohnte Beschäftigte"/>
    <pivotHierarchy dragToData="1" caption="Umsatz in Tsd.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3" showRowHeaders="1" showColHeaders="1" showRowStripes="0" showColStripes="0" showLastColumn="1"/>
  <rowHierarchiesUsage count="1">
    <rowHierarchyUsage hierarchyUsage="35"/>
  </rowHierarchiesUsage>
  <colHierarchiesUsage count="2">
    <colHierarchyUsage hierarchyUsage="3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Abfrage - Gewerke A+B1">
        <x15:activeTabTopLevelEntity name="[Gewerke A B1]"/>
      </x15:pivotTableUISettings>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Gewerk" xr10:uid="{304096F2-C8A1-4996-BC98-99893A601DB6}" sourceName="[BKL A B1].[Gewerk]">
  <pivotTables>
    <pivotTable tabId="15" name="PivotTable1"/>
    <pivotTable tabId="15" name="PivotTable2"/>
    <pivotTable tabId="15" name="PivotTable3"/>
  </pivotTables>
  <data>
    <olap pivotCacheId="2047728144">
      <levels count="2">
        <level uniqueName="[BKL A B1].[Gewerk].[(All)]" sourceCaption="(All)" count="0"/>
        <level uniqueName="[BKL A B1].[Gewerk].[Gewerk]" sourceCaption="Gewerk" count="104">
          <ranges>
            <range startItem="0">
              <i n="[BKL A B1].[Gewerk].&amp;[  Augenoptiker]" c="  Augenoptiker"/>
              <i n="[BKL A B1].[Gewerk].&amp;[  Bäcker]" c="  Bäcker"/>
              <i n="[BKL A B1].[Gewerk].&amp;[  Behälter- und Apparatebauer]" c="  Behälter- und Apparatebauer"/>
              <i n="[BKL A B1].[Gewerk].&amp;[  Bestatter]" c="  Bestatter"/>
              <i n="[BKL A B1].[Gewerk].&amp;[  Bogenmacher]" c="  Bogenmacher"/>
              <i n="[BKL A B1].[Gewerk].&amp;[  Boots- und Schiffbauer]" c="  Boots- und Schiffbauer"/>
              <i n="[BKL A B1].[Gewerk].&amp;[  Böttcher]" c="  Böttcher"/>
              <i n="[BKL A B1].[Gewerk].&amp;[  Brauer und Mälzer]" c="  Brauer und Mälzer"/>
              <i n="[BKL A B1].[Gewerk].&amp;[  Brunnenbauer]" c="  Brunnenbauer"/>
              <i n="[BKL A B1].[Gewerk].&amp;[  Buchbinder]" c="  Buchbinder"/>
              <i n="[BKL A B1].[Gewerk].&amp;[  Büchsenmacher]" c="  Büchsenmacher"/>
              <i n="[BKL A B1].[Gewerk].&amp;[  Chirurgiemechaniker]" c="  Chirurgiemechaniker"/>
              <i n="[BKL A B1].[Gewerk].&amp;[  Dachdecker]" c="  Dachdecker"/>
              <i n="[BKL A B1].[Gewerk].&amp;[  Drechsler (Elfenbeinschn.) und Holzspielzeugmacher]" c="  Drechsler (Elfenbeinschn.) und Holzspielzeugmacher"/>
              <i n="[BKL A B1].[Gewerk].&amp;[  Edelsteinschleifer und -graveure]" c="  Edelsteinschleifer und -graveure"/>
              <i n="[BKL A B1].[Gewerk].&amp;[  Elektromaschinenbauer]" c="  Elektromaschinenbauer"/>
              <i n="[BKL A B1].[Gewerk].&amp;[  Elektrotechniker]" c="  Elektrotechniker"/>
              <i n="[BKL A B1].[Gewerk].&amp;[  Estrichleger]" c="  Estrichleger"/>
              <i n="[BKL A B1].[Gewerk].&amp;[  Feinoptiker]" c="  Feinoptiker"/>
              <i n="[BKL A B1].[Gewerk].&amp;[  Feinwerkmechaniker]" c="  Feinwerkmechaniker"/>
              <i n="[BKL A B1].[Gewerk].&amp;[  Fleischer]" c="  Fleischer"/>
              <i n="[BKL A B1].[Gewerk].&amp;[  Fliesen-, Platten- und Mosaikleger]" c="  Fliesen-, Platten- und Mosaikleger"/>
              <i n="[BKL A B1].[Gewerk].&amp;[  Fotografen]" c="  Fotografen"/>
              <i n="[BKL A B1].[Gewerk].&amp;[  Friseure]" c="  Friseure"/>
              <i n="[BKL A B1].[Gewerk].&amp;[  Galvaniseure]" c="  Galvaniseure"/>
              <i n="[BKL A B1].[Gewerk].&amp;[  Gebäudereiniger]" c="  Gebäudereiniger"/>
              <i n="[BKL A B1].[Gewerk].&amp;[  Geigenbauer]" c="  Geigenbauer"/>
              <i n="[BKL A B1].[Gewerk].&amp;[  Gerüstbauer]" c="  Gerüstbauer"/>
              <i n="[BKL A B1].[Gewerk].&amp;[  Glas- und Porzellanmaler]" c="  Glas- und Porzellanmaler"/>
              <i n="[BKL A B1].[Gewerk].&amp;[  Glasbläser und Glasapparatebauer]" c="  Glasbläser und Glasapparatebauer"/>
              <i n="[BKL A B1].[Gewerk].&amp;[  Glaser]" c="  Glaser"/>
              <i n="[BKL A B1].[Gewerk].&amp;[  Glasveredler]" c="  Glasveredler"/>
              <i n="[BKL A B1].[Gewerk].&amp;[  Gold- und Silberschmiede]" c="  Gold- und Silberschmiede"/>
              <i n="[BKL A B1].[Gewerk].&amp;[  Graveure]" c="  Graveure"/>
              <i n="[BKL A B1].[Gewerk].&amp;[  Handzuginstrumentenmacher]" c="  Handzuginstrumentenmacher"/>
              <i n="[BKL A B1].[Gewerk].&amp;[  Holz- und Bautenschützer]" c="  Holz- und Bautenschützer"/>
              <i n="[BKL A B1].[Gewerk].&amp;[  Holzbildhauer]" c="  Holzbildhauer"/>
              <i n="[BKL A B1].[Gewerk].&amp;[  Holzblasinstrumentenmacher]" c="  Holzblasinstrumentenmacher"/>
              <i n="[BKL A B1].[Gewerk].&amp;[  Hörakustiker]" c="  Hörakustiker"/>
              <i n="[BKL A B1].[Gewerk].&amp;[  Informationstechniker]" c="  Informationstechniker"/>
              <i n="[BKL A B1].[Gewerk].&amp;[  Installateur und Heizungsbauer]" c="  Installateur und Heizungsbauer"/>
              <i n="[BKL A B1].[Gewerk].&amp;[  Kälteanlagenbauer]" c="  Kälteanlagenbauer"/>
              <i n="[BKL A B1].[Gewerk].&amp;[  Karosserie- und Fahrzeugbauer]" c="  Karosserie- und Fahrzeugbauer"/>
              <i n="[BKL A B1].[Gewerk].&amp;[  Keramiker]" c="  Keramiker"/>
              <i n="[BKL A B1].[Gewerk].&amp;[  Klavier- und Cembalobauer]" c="  Klavier- und Cembalobauer"/>
              <i n="[BKL A B1].[Gewerk].&amp;[  Klempner]" c="  Klempner"/>
              <i n="[BKL A B1].[Gewerk].&amp;[  Konditoren]" c="  Konditoren"/>
              <i n="[BKL A B1].[Gewerk].&amp;[  Korb- und Flechtwerkgestalter]" c="  Korb- und Flechtwerkgestalter"/>
              <i n="[BKL A B1].[Gewerk].&amp;[  Kosmetiker]" c="  Kosmetiker"/>
              <i n="[BKL A B1].[Gewerk].&amp;[  Kraftfahrzeugtechniker]" c="  Kraftfahrzeugtechniker"/>
              <i n="[BKL A B1].[Gewerk].&amp;[  Kürschner]" c="  Kürschner"/>
              <i n="[BKL A B1].[Gewerk].&amp;[  Land- und Baumaschinenmechatroniker]" c="  Land- und Baumaschinenmechatroniker"/>
              <i n="[BKL A B1].[Gewerk].&amp;[  Maler und Lackierer]" c="  Maler und Lackierer"/>
              <i n="[BKL A B1].[Gewerk].&amp;[  Maßschneider]" c="  Maßschneider"/>
              <i n="[BKL A B1].[Gewerk].&amp;[  Maurer und Betonbauer]" c="  Maurer und Betonbauer"/>
              <i n="[BKL A B1].[Gewerk].&amp;[  Mechaniker für Reifen- und Vulkanisationstechnik]" c="  Mechaniker für Reifen- und Vulkanisationstechnik"/>
              <i n="[BKL A B1].[Gewerk].&amp;[  Metall- und Glockengießer]" c="  Metall- und Glockengießer"/>
              <i n="[BKL A B1].[Gewerk].&amp;[  Metallbauer]" c="  Metallbauer"/>
              <i n="[BKL A B1].[Gewerk].&amp;[  Metallbildner]" c="  Metallbildner"/>
              <i n="[BKL A B1].[Gewerk].&amp;[  Metallblasinstrumentenmacher]" c="  Metallblasinstrumentenmacher"/>
              <i n="[BKL A B1].[Gewerk].&amp;[  Modellbauer]" c="  Modellbauer"/>
              <i n="[BKL A B1].[Gewerk].&amp;[  Modisten]" c="  Modisten"/>
              <i n="[BKL A B1].[Gewerk].&amp;[  Müller]" c="  Müller"/>
              <i n="[BKL A B1].[Gewerk].&amp;[  Ofen- und Luftheizungsbauer]" c="  Ofen- und Luftheizungsbauer"/>
              <i n="[BKL A B1].[Gewerk].&amp;[  Orgel- und Harmoniumbauer]" c="  Orgel- und Harmoniumbauer"/>
              <i n="[BKL A B1].[Gewerk].&amp;[  Orthopädieschuhmacher]" c="  Orthopädieschuhmacher"/>
              <i n="[BKL A B1].[Gewerk].&amp;[  Orthopädietechniker]" c="  Orthopädietechniker"/>
              <i n="[BKL A B1].[Gewerk].&amp;[  Parkettleger]" c="  Parkettleger"/>
              <i n="[BKL A B1].[Gewerk].&amp;[  Präzisionswerkzeugmechaniker]" c="  Präzisionswerkzeugmechaniker"/>
              <i n="[BKL A B1].[Gewerk].&amp;[  Print- und Medientechnologen]" c="  Print- und Medientechnologen"/>
              <i n="[BKL A B1].[Gewerk].&amp;[  Raumausstatter]" c="  Raumausstatter"/>
              <i n="[BKL A B1].[Gewerk].&amp;[  Rollladen- und Sonnenschutztechniker]" c="  Rollladen- und Sonnenschutztechniker"/>
              <i n="[BKL A B1].[Gewerk].&amp;[  Sattler und Feintäschner]" c="  Sattler und Feintäschner"/>
              <i n="[BKL A B1].[Gewerk].&amp;[  Schilder- und Lichtreklamehersteller]" c="  Schilder- und Lichtreklamehersteller"/>
              <i n="[BKL A B1].[Gewerk].&amp;[  Schornsteinfeger]" c="  Schornsteinfeger"/>
              <i n="[BKL A B1].[Gewerk].&amp;[  Schuhmacher]" c="  Schuhmacher"/>
              <i n="[BKL A B1].[Gewerk].&amp;[  Segelmacher]" c="  Segelmacher"/>
              <i n="[BKL A B1].[Gewerk].&amp;[  Seiler]" c="  Seiler"/>
              <i n="[BKL A B1].[Gewerk].&amp;[  Steinmetzen und Steinbildhauer]" c="  Steinmetzen und Steinbildhauer"/>
              <i n="[BKL A B1].[Gewerk].&amp;[  Straßenbauer]" c="  Straßenbauer"/>
              <i n="[BKL A B1].[Gewerk].&amp;[  Stuckateure]" c="  Stuckateure"/>
              <i n="[BKL A B1].[Gewerk].&amp;[  Textilgestalter]" c="  Textilgestalter"/>
              <i n="[BKL A B1].[Gewerk].&amp;[  Textilreiniger]" c="  Textilreiniger"/>
              <i n="[BKL A B1].[Gewerk].&amp;[  Tischler]" c="  Tischler"/>
              <i n="[BKL A B1].[Gewerk].&amp;[  Uhrmacher]" c="  Uhrmacher"/>
              <i n="[BKL A B1].[Gewerk].&amp;[  Vergolder]" c="  Vergolder"/>
              <i n="[BKL A B1].[Gewerk].&amp;[  Wachszieher]" c="  Wachszieher"/>
              <i n="[BKL A B1].[Gewerk].&amp;[  Wärme-, Kälte- und Schallschutzisolierer]" c="  Wärme-, Kälte- und Schallschutzisolierer"/>
              <i n="[BKL A B1].[Gewerk].&amp;[  Weinküfer]" c="  Weinküfer"/>
              <i n="[BKL A B1].[Gewerk].&amp;[  Werkstein- und Terrazzohersteller]" c="  Werkstein- und Terrazzohersteller"/>
              <i n="[BKL A B1].[Gewerk].&amp;[  Zahntechniker]" c="  Zahntechniker"/>
              <i n="[BKL A B1].[Gewerk].&amp;[  Zimmerer]" c="  Zimmerer"/>
              <i n="[BKL A B1].[Gewerk].&amp;[  Zupfinstrumentenmacher]" c="  Zupfinstrumentenmacher"/>
              <i n="[BKL A B1].[Gewerk].&amp;[  Zweiradmechaniker]" c="  Zweiradmechaniker"/>
              <i n="[BKL A B1].[Gewerk].&amp;[Ausbaugewerbe]" c="Ausbaugewerbe"/>
              <i n="[BKL A B1].[Gewerk].&amp;[Bauhauptgewerbe]" c="Bauhauptgewerbe"/>
              <i n="[BKL A B1].[Gewerk].&amp;[Gesundheitsgewerbe]" c="Gesundheitsgewerbe"/>
              <i n="[BKL A B1].[Gewerk].&amp;[Handwerke für den gewerblichen Bedarf]" c="Handwerke für den gewerblichen Bedarf"/>
              <i n="[BKL A B1].[Gewerk].&amp;[Handwerke für den privaten Bedarf]" c="Handwerke für den privaten Bedarf"/>
              <i n="[BKL A B1].[Gewerk].&amp;[Insgesamt]" c="Insgesamt"/>
              <i n="[BKL A B1].[Gewerk].&amp;[Kraftfahrzeuggewerbe]" c="Kraftfahrzeuggewerbe"/>
              <i n="[BKL A B1].[Gewerk].&amp;[Lebensmittelgewerbe]" c="Lebensmittelgewerbe"/>
              <i n="[BKL A B1].[Gewerk].&amp;[  Flexografen]" c="  Flexografen" nd="1"/>
              <i n="[BKL A B1].[Gewerk].&amp;[  Siebdrucker]" c="  Siebdrucker" nd="1"/>
            </range>
          </ranges>
        </level>
      </levels>
      <selections count="1">
        <selection n="[BKL A B1].[Gewerk].&amp;[  Werkstein- und Terrazzohersteller]"/>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ewerk" xr10:uid="{F27CE7D3-1AE3-4D03-BEEF-8545EE6EBCDA}" cache="Datenschnitt_Gewerk" caption="Gewerk" startItem="78" columnCount="3" showCaption="0" level="1" style="SlicerStyleDark6" rowHeight="241300"/>
  <slicer name="Gewerk 1" xr10:uid="{EACE6BA5-F453-4213-B46E-43CEB4663910}" cache="Datenschnitt_Gewerk" caption="Gewerk" startItem="24" columnCount="3" showCaption="0" level="1" style="SlicerStyleDark6" rowHeight="241300"/>
  <slicer name="Gewerk 2" xr10:uid="{6D945986-1E0F-46FF-9E41-2D6D61C4386A}" cache="Datenschnitt_Gewerk" caption="Gewerk" startItem="24" columnCount="3" showCaption="0" level="1" style="SlicerStyleDark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344ACB-78F0-4D2C-9EFF-7C2A9D8BE6BD}" name="Tabelle1" displayName="Tabelle1" ref="B28:E31" totalsRowShown="0" headerRowDxfId="24">
  <autoFilter ref="B28:E31" xr:uid="{CC344ACB-78F0-4D2C-9EFF-7C2A9D8BE6BD}"/>
  <tableColumns count="4">
    <tableColumn id="1" xr3:uid="{8B37C858-B851-4650-8216-95B84E4F9E44}" name="Spalte1" dataDxfId="23"/>
    <tableColumn id="2" xr3:uid="{0881A205-B8FB-4612-9B0D-574EFC402EBB}" name="Spalte2" dataDxfId="22"/>
    <tableColumn id="3" xr3:uid="{B33A44EC-8532-4A86-91BB-354FC0425819}" name="Spalte3" dataDxfId="21"/>
    <tableColumn id="4" xr3:uid="{1044C91E-A55C-4180-87DB-82B0868643A9}" name="Spalte4" dataDxfId="20"/>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519149-3534-42B6-80E8-845B3CB6E3E0}" name="Tabelle13" displayName="Tabelle13" ref="G28:J31" totalsRowShown="0" headerRowDxfId="19">
  <autoFilter ref="G28:J31" xr:uid="{E1519149-3534-42B6-80E8-845B3CB6E3E0}"/>
  <tableColumns count="4">
    <tableColumn id="1" xr3:uid="{0F9066E6-EDD6-42A0-B6E4-460B4ECD9419}" name="Spalte1" dataDxfId="18"/>
    <tableColumn id="2" xr3:uid="{C6E4533E-5885-4A94-96BD-2E2E4041E734}" name="Spalte2" dataDxfId="17"/>
    <tableColumn id="3" xr3:uid="{E3496C81-6AE8-4A72-9A12-9CE29E15EBC2}" name="Spalte3" dataDxfId="16"/>
    <tableColumn id="4" xr3:uid="{12AD6AE4-309D-4D7A-8889-B1935871B964}" name="Spalte4" dataDxfId="15"/>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DF17D0E-61A5-4CBE-A5B4-67FC033ECAAF}" name="Tabelle134" displayName="Tabelle134" ref="P28:S31" totalsRowShown="0" headerRowDxfId="14">
  <autoFilter ref="P28:S31" xr:uid="{5DF17D0E-61A5-4CBE-A5B4-67FC033ECAAF}"/>
  <tableColumns count="4">
    <tableColumn id="1" xr3:uid="{D54EB624-0F63-4BED-BD08-8223396FC60D}" name="Spalte1" dataDxfId="13"/>
    <tableColumn id="2" xr3:uid="{CAED79D1-D826-4079-99F4-3952EB0A745D}" name="Spalte2" dataDxfId="12"/>
    <tableColumn id="3" xr3:uid="{0733B5E5-43C8-4137-B7A6-B04EE79FE4D8}" name="Spalte3" dataDxfId="11"/>
    <tableColumn id="4" xr3:uid="{F5882884-BE63-4C43-9786-16A819E9DC1E}" name="Spalte4" dataDxfId="10"/>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3D2D34F-A2D8-471D-B1D6-74F2CEE2C55B}" name="Tabelle1345" displayName="Tabelle1345" ref="U28:X31" totalsRowShown="0" headerRowDxfId="9">
  <autoFilter ref="U28:X31" xr:uid="{83D2D34F-A2D8-471D-B1D6-74F2CEE2C55B}"/>
  <tableColumns count="4">
    <tableColumn id="1" xr3:uid="{8A6B4356-F3B8-49D6-B06D-B5AAAAE42AC2}" name="Spalte1" dataDxfId="8"/>
    <tableColumn id="2" xr3:uid="{4E94A0CE-32C3-415A-831D-DA6C6B407D94}" name="Spalte2" dataDxfId="7"/>
    <tableColumn id="3" xr3:uid="{88B38DF7-5620-4344-9A6B-CF8631795803}" name="Spalte3" dataDxfId="6"/>
    <tableColumn id="4" xr3:uid="{0F169948-AAD5-44FD-AE61-2747961A64CE}" name="Spalte4" dataDxfId="5"/>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7064C90-FA6A-42D5-B763-A5C84407DCBC}" name="Tabelle13456" displayName="Tabelle13456" ref="Z28:AC31" totalsRowShown="0" headerRowDxfId="4">
  <autoFilter ref="Z28:AC31" xr:uid="{C7064C90-FA6A-42D5-B763-A5C84407DCBC}"/>
  <tableColumns count="4">
    <tableColumn id="1" xr3:uid="{B440FB16-D260-4A4E-ABA2-4BC6860B3C33}" name="Spalte1" dataDxfId="3"/>
    <tableColumn id="2" xr3:uid="{DD35990F-FB7A-46E5-B40A-2521FC730DB1}" name="Spalte2" dataDxfId="2"/>
    <tableColumn id="3" xr3:uid="{E9F1DB2F-1B26-41FF-AD90-CEFE5D3AC0BB}" name="Spalte3" dataDxfId="1"/>
    <tableColumn id="4" xr3:uid="{A159ECD5-3C57-48C7-889C-6D285A23ECC6}" name="Spalte4" dataDxfId="0"/>
  </tableColumns>
  <tableStyleInfo name="TableStyleMedium3" showFirstColumn="0" showLastColumn="0" showRowStripes="1" showColumnStripes="0"/>
</table>
</file>

<file path=xl/theme/theme1.xml><?xml version="1.0" encoding="utf-8"?>
<a:theme xmlns:a="http://schemas.openxmlformats.org/drawingml/2006/main" name="Office">
  <a:themeElements>
    <a:clrScheme name="ZDH-Farben">
      <a:dk1>
        <a:sysClr val="windowText" lastClr="000000"/>
      </a:dk1>
      <a:lt1>
        <a:sysClr val="window" lastClr="FFFFFF"/>
      </a:lt1>
      <a:dk2>
        <a:srgbClr val="EF7C00"/>
      </a:dk2>
      <a:lt2>
        <a:srgbClr val="EBF2F5"/>
      </a:lt2>
      <a:accent1>
        <a:srgbClr val="062E3A"/>
      </a:accent1>
      <a:accent2>
        <a:srgbClr val="44626C"/>
      </a:accent2>
      <a:accent3>
        <a:srgbClr val="82969B"/>
      </a:accent3>
      <a:accent4>
        <a:srgbClr val="C0CACE"/>
      </a:accent4>
      <a:accent5>
        <a:srgbClr val="EEECE1"/>
      </a:accent5>
      <a:accent6>
        <a:srgbClr val="F9B231"/>
      </a:accent6>
      <a:hlink>
        <a:srgbClr val="EF7C00"/>
      </a:hlink>
      <a:folHlink>
        <a:srgbClr val="EF7C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ivotTable" Target="../pivotTables/pivotTable11.xml"/><Relationship Id="rId3" Type="http://schemas.openxmlformats.org/officeDocument/2006/relationships/pivotTable" Target="../pivotTables/pivotTable6.xml"/><Relationship Id="rId7" Type="http://schemas.openxmlformats.org/officeDocument/2006/relationships/pivotTable" Target="../pivotTables/pivotTable10.xml"/><Relationship Id="rId2" Type="http://schemas.openxmlformats.org/officeDocument/2006/relationships/pivotTable" Target="../pivotTables/pivotTable5.xml"/><Relationship Id="rId1" Type="http://schemas.openxmlformats.org/officeDocument/2006/relationships/pivotTable" Target="../pivotTables/pivotTable4.xml"/><Relationship Id="rId6" Type="http://schemas.openxmlformats.org/officeDocument/2006/relationships/pivotTable" Target="../pivotTables/pivotTable9.xml"/><Relationship Id="rId5" Type="http://schemas.openxmlformats.org/officeDocument/2006/relationships/pivotTable" Target="../pivotTables/pivotTable8.xml"/><Relationship Id="rId10" Type="http://schemas.openxmlformats.org/officeDocument/2006/relationships/pivotTable" Target="../pivotTables/pivotTable13.xml"/><Relationship Id="rId4" Type="http://schemas.openxmlformats.org/officeDocument/2006/relationships/pivotTable" Target="../pivotTables/pivotTable7.xml"/><Relationship Id="rId9" Type="http://schemas.openxmlformats.org/officeDocument/2006/relationships/pivotTable" Target="../pivotTables/pivotTable12.xm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21.xml"/><Relationship Id="rId3" Type="http://schemas.openxmlformats.org/officeDocument/2006/relationships/pivotTable" Target="../pivotTables/pivotTable16.xml"/><Relationship Id="rId7" Type="http://schemas.openxmlformats.org/officeDocument/2006/relationships/pivotTable" Target="../pivotTables/pivotTable20.xml"/><Relationship Id="rId2" Type="http://schemas.openxmlformats.org/officeDocument/2006/relationships/pivotTable" Target="../pivotTables/pivotTable15.xml"/><Relationship Id="rId1" Type="http://schemas.openxmlformats.org/officeDocument/2006/relationships/pivotTable" Target="../pivotTables/pivotTable14.xml"/><Relationship Id="rId6" Type="http://schemas.openxmlformats.org/officeDocument/2006/relationships/pivotTable" Target="../pivotTables/pivotTable19.xml"/><Relationship Id="rId5" Type="http://schemas.openxmlformats.org/officeDocument/2006/relationships/pivotTable" Target="../pivotTables/pivotTable18.xml"/><Relationship Id="rId10" Type="http://schemas.openxmlformats.org/officeDocument/2006/relationships/pivotTable" Target="../pivotTables/pivotTable23.xml"/><Relationship Id="rId4" Type="http://schemas.openxmlformats.org/officeDocument/2006/relationships/pivotTable" Target="../pivotTables/pivotTable17.xml"/><Relationship Id="rId9" Type="http://schemas.openxmlformats.org/officeDocument/2006/relationships/pivotTable" Target="../pivotTables/pivotTable22.xml"/></Relationships>
</file>

<file path=xl/worksheets/_rels/sheet4.xml.rels><?xml version="1.0" encoding="UTF-8" standalone="yes"?>
<Relationships xmlns="http://schemas.openxmlformats.org/package/2006/relationships"><Relationship Id="rId8" Type="http://schemas.openxmlformats.org/officeDocument/2006/relationships/pivotTable" Target="../pivotTables/pivotTable31.xml"/><Relationship Id="rId3" Type="http://schemas.openxmlformats.org/officeDocument/2006/relationships/pivotTable" Target="../pivotTables/pivotTable26.xml"/><Relationship Id="rId7" Type="http://schemas.openxmlformats.org/officeDocument/2006/relationships/pivotTable" Target="../pivotTables/pivotTable30.xml"/><Relationship Id="rId2" Type="http://schemas.openxmlformats.org/officeDocument/2006/relationships/pivotTable" Target="../pivotTables/pivotTable25.xml"/><Relationship Id="rId1" Type="http://schemas.openxmlformats.org/officeDocument/2006/relationships/pivotTable" Target="../pivotTables/pivotTable24.xml"/><Relationship Id="rId6" Type="http://schemas.openxmlformats.org/officeDocument/2006/relationships/pivotTable" Target="../pivotTables/pivotTable29.xml"/><Relationship Id="rId5" Type="http://schemas.openxmlformats.org/officeDocument/2006/relationships/pivotTable" Target="../pivotTables/pivotTable28.xml"/><Relationship Id="rId10" Type="http://schemas.openxmlformats.org/officeDocument/2006/relationships/pivotTable" Target="../pivotTables/pivotTable33.xml"/><Relationship Id="rId4" Type="http://schemas.openxmlformats.org/officeDocument/2006/relationships/pivotTable" Target="../pivotTables/pivotTable27.xml"/><Relationship Id="rId9" Type="http://schemas.openxmlformats.org/officeDocument/2006/relationships/pivotTable" Target="../pivotTables/pivotTable32.xml"/></Relationships>
</file>

<file path=xl/worksheets/_rels/sheet5.xml.rels><?xml version="1.0" encoding="UTF-8" standalone="yes"?>
<Relationships xmlns="http://schemas.openxmlformats.org/package/2006/relationships"><Relationship Id="rId8" Type="http://schemas.openxmlformats.org/officeDocument/2006/relationships/pivotTable" Target="../pivotTables/pivotTable41.xml"/><Relationship Id="rId13" Type="http://schemas.openxmlformats.org/officeDocument/2006/relationships/pivotTable" Target="../pivotTables/pivotTable46.xml"/><Relationship Id="rId18" Type="http://schemas.openxmlformats.org/officeDocument/2006/relationships/table" Target="../tables/table3.xml"/><Relationship Id="rId3" Type="http://schemas.openxmlformats.org/officeDocument/2006/relationships/pivotTable" Target="../pivotTables/pivotTable36.xml"/><Relationship Id="rId7" Type="http://schemas.openxmlformats.org/officeDocument/2006/relationships/pivotTable" Target="../pivotTables/pivotTable40.xml"/><Relationship Id="rId12" Type="http://schemas.openxmlformats.org/officeDocument/2006/relationships/pivotTable" Target="../pivotTables/pivotTable45.xml"/><Relationship Id="rId17" Type="http://schemas.openxmlformats.org/officeDocument/2006/relationships/table" Target="../tables/table2.xml"/><Relationship Id="rId2" Type="http://schemas.openxmlformats.org/officeDocument/2006/relationships/pivotTable" Target="../pivotTables/pivotTable35.xml"/><Relationship Id="rId16" Type="http://schemas.openxmlformats.org/officeDocument/2006/relationships/table" Target="../tables/table1.xml"/><Relationship Id="rId20" Type="http://schemas.openxmlformats.org/officeDocument/2006/relationships/table" Target="../tables/table5.xml"/><Relationship Id="rId1" Type="http://schemas.openxmlformats.org/officeDocument/2006/relationships/pivotTable" Target="../pivotTables/pivotTable34.xml"/><Relationship Id="rId6" Type="http://schemas.openxmlformats.org/officeDocument/2006/relationships/pivotTable" Target="../pivotTables/pivotTable39.xml"/><Relationship Id="rId11" Type="http://schemas.openxmlformats.org/officeDocument/2006/relationships/pivotTable" Target="../pivotTables/pivotTable44.xml"/><Relationship Id="rId5" Type="http://schemas.openxmlformats.org/officeDocument/2006/relationships/pivotTable" Target="../pivotTables/pivotTable38.xml"/><Relationship Id="rId15" Type="http://schemas.openxmlformats.org/officeDocument/2006/relationships/pivotTable" Target="../pivotTables/pivotTable48.xml"/><Relationship Id="rId10" Type="http://schemas.openxmlformats.org/officeDocument/2006/relationships/pivotTable" Target="../pivotTables/pivotTable43.xml"/><Relationship Id="rId19" Type="http://schemas.openxmlformats.org/officeDocument/2006/relationships/table" Target="../tables/table4.xml"/><Relationship Id="rId4" Type="http://schemas.openxmlformats.org/officeDocument/2006/relationships/pivotTable" Target="../pivotTables/pivotTable37.xml"/><Relationship Id="rId9" Type="http://schemas.openxmlformats.org/officeDocument/2006/relationships/pivotTable" Target="../pivotTables/pivotTable42.xml"/><Relationship Id="rId14" Type="http://schemas.openxmlformats.org/officeDocument/2006/relationships/pivotTable" Target="../pivotTables/pivotTable47.xml"/></Relationships>
</file>

<file path=xl/worksheets/_rels/sheet6.xml.rels><?xml version="1.0" encoding="UTF-8" standalone="yes"?>
<Relationships xmlns="http://schemas.openxmlformats.org/package/2006/relationships"><Relationship Id="rId8" Type="http://schemas.openxmlformats.org/officeDocument/2006/relationships/pivotTable" Target="../pivotTables/pivotTable56.xml"/><Relationship Id="rId3" Type="http://schemas.openxmlformats.org/officeDocument/2006/relationships/pivotTable" Target="../pivotTables/pivotTable51.xml"/><Relationship Id="rId7" Type="http://schemas.openxmlformats.org/officeDocument/2006/relationships/pivotTable" Target="../pivotTables/pivotTable55.xml"/><Relationship Id="rId2" Type="http://schemas.openxmlformats.org/officeDocument/2006/relationships/pivotTable" Target="../pivotTables/pivotTable50.xml"/><Relationship Id="rId1" Type="http://schemas.openxmlformats.org/officeDocument/2006/relationships/pivotTable" Target="../pivotTables/pivotTable49.xml"/><Relationship Id="rId6" Type="http://schemas.openxmlformats.org/officeDocument/2006/relationships/pivotTable" Target="../pivotTables/pivotTable54.xml"/><Relationship Id="rId5" Type="http://schemas.openxmlformats.org/officeDocument/2006/relationships/pivotTable" Target="../pivotTables/pivotTable53.xml"/><Relationship Id="rId10" Type="http://schemas.openxmlformats.org/officeDocument/2006/relationships/pivotTable" Target="../pivotTables/pivotTable58.xml"/><Relationship Id="rId4" Type="http://schemas.openxmlformats.org/officeDocument/2006/relationships/pivotTable" Target="../pivotTables/pivotTable52.xml"/><Relationship Id="rId9" Type="http://schemas.openxmlformats.org/officeDocument/2006/relationships/pivotTable" Target="../pivotTables/pivotTable57.xml"/></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61.xml"/><Relationship Id="rId2" Type="http://schemas.openxmlformats.org/officeDocument/2006/relationships/pivotTable" Target="../pivotTables/pivotTable60.xml"/><Relationship Id="rId1" Type="http://schemas.openxmlformats.org/officeDocument/2006/relationships/pivotTable" Target="../pivotTables/pivotTable59.xml"/><Relationship Id="rId6" Type="http://schemas.openxmlformats.org/officeDocument/2006/relationships/pivotTable" Target="../pivotTables/pivotTable64.xml"/><Relationship Id="rId5" Type="http://schemas.openxmlformats.org/officeDocument/2006/relationships/pivotTable" Target="../pivotTables/pivotTable63.xml"/><Relationship Id="rId4" Type="http://schemas.openxmlformats.org/officeDocument/2006/relationships/pivotTable" Target="../pivotTables/pivotTable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CE7A-2C4A-4B16-AEEA-7A042490983C}">
  <sheetPr>
    <tabColor theme="9"/>
  </sheetPr>
  <dimension ref="B2:E41"/>
  <sheetViews>
    <sheetView showGridLines="0" showRowColHeaders="0" workbookViewId="0">
      <pane xSplit="1" ySplit="4" topLeftCell="B5" activePane="bottomRight" state="frozen"/>
      <selection pane="bottomRight" activeCell="J19" sqref="J19"/>
      <selection pane="bottomLeft" activeCell="A5" sqref="A5"/>
      <selection pane="topRight" activeCell="B1" sqref="B1"/>
    </sheetView>
  </sheetViews>
  <sheetFormatPr defaultColWidth="11.42578125" defaultRowHeight="14.45"/>
  <cols>
    <col min="1" max="1" width="1.7109375" customWidth="1"/>
    <col min="2" max="2" width="68.85546875" customWidth="1"/>
    <col min="3" max="3" width="1.7109375" customWidth="1"/>
    <col min="4" max="4" width="28.85546875" customWidth="1"/>
    <col min="5" max="5" width="17.140625" customWidth="1"/>
    <col min="6" max="9" width="10.7109375" customWidth="1"/>
  </cols>
  <sheetData>
    <row r="2" spans="2:5" ht="24" thickBot="1">
      <c r="B2" s="8" t="s">
        <v>0</v>
      </c>
      <c r="C2" s="8"/>
      <c r="D2" s="8"/>
      <c r="E2" s="8"/>
    </row>
    <row r="3" spans="2:5" ht="29.45" thickTop="1">
      <c r="B3" s="9" t="s">
        <v>1</v>
      </c>
    </row>
    <row r="4" spans="2:5" hidden="1">
      <c r="D4" s="2" t="s">
        <v>2</v>
      </c>
      <c r="E4" s="3" t="s" vm="3">
        <v>3</v>
      </c>
    </row>
    <row r="6" spans="2:5">
      <c r="D6" s="65" t="s">
        <v>4</v>
      </c>
      <c r="E6" s="2" t="s">
        <v>5</v>
      </c>
    </row>
    <row r="7" spans="2:5">
      <c r="D7" s="2" t="s">
        <v>6</v>
      </c>
      <c r="E7" s="3" t="s">
        <v>7</v>
      </c>
    </row>
    <row r="8" spans="2:5">
      <c r="D8" s="4" t="s">
        <v>8</v>
      </c>
      <c r="E8" s="3">
        <v>220</v>
      </c>
    </row>
    <row r="9" spans="2:5">
      <c r="D9" s="4" t="s">
        <v>9</v>
      </c>
      <c r="E9" s="3">
        <v>99</v>
      </c>
    </row>
    <row r="10" spans="2:5">
      <c r="D10" s="4" t="s">
        <v>10</v>
      </c>
      <c r="E10" s="3">
        <v>64</v>
      </c>
    </row>
    <row r="11" spans="2:5">
      <c r="D11" s="4" t="s">
        <v>11</v>
      </c>
      <c r="E11" s="3">
        <v>21</v>
      </c>
    </row>
    <row r="12" spans="2:5">
      <c r="D12" s="4" t="s">
        <v>12</v>
      </c>
      <c r="E12" s="3">
        <v>8</v>
      </c>
    </row>
    <row r="13" spans="2:5">
      <c r="D13" s="6" t="s">
        <v>13</v>
      </c>
      <c r="E13" s="7">
        <v>412</v>
      </c>
    </row>
    <row r="18" spans="4:5" hidden="1">
      <c r="D18" s="2" t="s">
        <v>2</v>
      </c>
      <c r="E18" s="3" t="s" vm="3">
        <v>3</v>
      </c>
    </row>
    <row r="20" spans="4:5">
      <c r="D20" s="65" t="s">
        <v>14</v>
      </c>
      <c r="E20" s="2" t="s">
        <v>5</v>
      </c>
    </row>
    <row r="21" spans="4:5">
      <c r="D21" s="2" t="s">
        <v>6</v>
      </c>
      <c r="E21" s="3" t="s">
        <v>7</v>
      </c>
    </row>
    <row r="22" spans="4:5">
      <c r="D22" s="4" t="s">
        <v>8</v>
      </c>
      <c r="E22" s="3">
        <v>453</v>
      </c>
    </row>
    <row r="23" spans="4:5">
      <c r="D23" s="4" t="s">
        <v>9</v>
      </c>
      <c r="E23" s="3">
        <v>667</v>
      </c>
    </row>
    <row r="24" spans="4:5">
      <c r="D24" s="4" t="s">
        <v>10</v>
      </c>
      <c r="E24" s="3">
        <v>842</v>
      </c>
    </row>
    <row r="25" spans="4:5">
      <c r="D25" s="4" t="s">
        <v>11</v>
      </c>
      <c r="E25" s="3">
        <v>658</v>
      </c>
    </row>
    <row r="26" spans="4:5">
      <c r="D26" s="4" t="s">
        <v>12</v>
      </c>
      <c r="E26" s="3">
        <v>988</v>
      </c>
    </row>
    <row r="27" spans="4:5">
      <c r="D27" s="6" t="s">
        <v>13</v>
      </c>
      <c r="E27" s="7">
        <v>3608</v>
      </c>
    </row>
    <row r="32" spans="4:5" hidden="1">
      <c r="D32" s="2" t="s">
        <v>2</v>
      </c>
      <c r="E32" s="3" t="s" vm="3">
        <v>3</v>
      </c>
    </row>
    <row r="34" spans="4:5">
      <c r="D34" s="65" t="s">
        <v>15</v>
      </c>
      <c r="E34" s="2" t="s">
        <v>5</v>
      </c>
    </row>
    <row r="35" spans="4:5">
      <c r="D35" s="2" t="s">
        <v>6</v>
      </c>
      <c r="E35" s="3" t="s">
        <v>7</v>
      </c>
    </row>
    <row r="36" spans="4:5">
      <c r="D36" s="4" t="s">
        <v>8</v>
      </c>
      <c r="E36" s="3">
        <v>39910</v>
      </c>
    </row>
    <row r="37" spans="4:5">
      <c r="D37" s="4" t="s">
        <v>9</v>
      </c>
      <c r="E37" s="3">
        <v>63136</v>
      </c>
    </row>
    <row r="38" spans="4:5">
      <c r="D38" s="4" t="s">
        <v>10</v>
      </c>
      <c r="E38" s="3">
        <v>112976</v>
      </c>
    </row>
    <row r="39" spans="4:5">
      <c r="D39" s="4" t="s">
        <v>11</v>
      </c>
      <c r="E39" s="3">
        <v>107745</v>
      </c>
    </row>
    <row r="40" spans="4:5">
      <c r="D40" s="4" t="s">
        <v>12</v>
      </c>
      <c r="E40" s="3">
        <v>149628</v>
      </c>
    </row>
    <row r="41" spans="4:5">
      <c r="D41" s="6" t="s">
        <v>13</v>
      </c>
      <c r="E41" s="7">
        <v>473395</v>
      </c>
    </row>
  </sheetData>
  <pageMargins left="0.7" right="0.7" top="0.78740157499999996" bottom="0.78740157499999996" header="0.3" footer="0.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C82ED-8DAA-42C3-A4FF-AE5B646C8D11}">
  <sheetPr>
    <tabColor theme="5" tint="-0.249977111117893"/>
  </sheetPr>
  <dimension ref="B2:AL156"/>
  <sheetViews>
    <sheetView showGridLines="0" showRowColHeaders="0" tabSelected="1" zoomScaleNormal="100" workbookViewId="0">
      <pane xSplit="2" ySplit="8" topLeftCell="C9" activePane="bottomRight" state="frozen"/>
      <selection pane="bottomRight" activeCell="D3" sqref="D3"/>
      <selection pane="bottomLeft" activeCell="A9" sqref="A9"/>
      <selection pane="topRight" activeCell="C1" sqref="C1"/>
    </sheetView>
  </sheetViews>
  <sheetFormatPr defaultColWidth="11.42578125" defaultRowHeight="14.45"/>
  <cols>
    <col min="1" max="1" width="1.7109375" customWidth="1"/>
    <col min="2" max="2" width="41.7109375" customWidth="1"/>
    <col min="3" max="5" width="10.7109375" customWidth="1"/>
    <col min="6" max="6" width="1.7109375" customWidth="1"/>
    <col min="7" max="7" width="10.7109375" hidden="1" customWidth="1"/>
    <col min="8" max="10" width="10.7109375" customWidth="1"/>
    <col min="11" max="11" width="1.7109375" customWidth="1"/>
    <col min="12" max="13" width="10.7109375" hidden="1" customWidth="1"/>
    <col min="14" max="14" width="10.7109375" customWidth="1"/>
    <col min="15" max="15" width="1.7109375" customWidth="1"/>
    <col min="16" max="16" width="10.7109375" hidden="1" customWidth="1"/>
    <col min="17" max="19" width="10.7109375" customWidth="1"/>
    <col min="20" max="20" width="1.7109375" customWidth="1"/>
    <col min="21" max="21" width="10.7109375" hidden="1" customWidth="1"/>
    <col min="22" max="24" width="10.7109375" customWidth="1"/>
    <col min="25" max="25" width="1.7109375" customWidth="1"/>
    <col min="26" max="26" width="10.7109375" hidden="1" customWidth="1"/>
    <col min="27" max="29" width="12.42578125" customWidth="1"/>
    <col min="30" max="30" width="1.7109375" customWidth="1"/>
    <col min="31" max="31" width="12.5703125" hidden="1" customWidth="1"/>
    <col min="32" max="32" width="10.7109375" customWidth="1"/>
    <col min="33" max="33" width="1.7109375" customWidth="1"/>
    <col min="34" max="34" width="10.7109375" hidden="1" customWidth="1"/>
    <col min="35" max="35" width="12.5703125" hidden="1" customWidth="1"/>
    <col min="36" max="36" width="10.7109375" customWidth="1"/>
    <col min="37" max="37" width="1.7109375" customWidth="1"/>
    <col min="38" max="125" width="10.7109375" customWidth="1"/>
  </cols>
  <sheetData>
    <row r="2" spans="2:38" ht="24" thickBot="1">
      <c r="B2" s="8" t="s">
        <v>0</v>
      </c>
      <c r="C2" s="8"/>
      <c r="D2" s="8"/>
      <c r="E2" s="8"/>
      <c r="AJ2" s="94"/>
      <c r="AK2" s="94"/>
      <c r="AL2" s="94"/>
    </row>
    <row r="3" spans="2:38" ht="29.45" thickTop="1">
      <c r="B3" s="9" t="s">
        <v>1</v>
      </c>
    </row>
    <row r="4" spans="2:38">
      <c r="B4" s="9"/>
    </row>
    <row r="5" spans="2:38" ht="19.899999999999999">
      <c r="B5" s="10" t="s">
        <v>16</v>
      </c>
    </row>
    <row r="6" spans="2:38" s="11" customFormat="1" ht="26.45" customHeight="1">
      <c r="B6" s="12"/>
      <c r="C6" s="98" t="s">
        <v>4</v>
      </c>
      <c r="D6" s="98"/>
      <c r="E6" s="98"/>
      <c r="F6" s="13"/>
      <c r="H6" s="99" t="s">
        <v>17</v>
      </c>
      <c r="I6" s="99"/>
      <c r="J6" s="99"/>
      <c r="N6" s="96" t="s">
        <v>18</v>
      </c>
      <c r="Q6" s="98" t="s">
        <v>19</v>
      </c>
      <c r="R6" s="98"/>
      <c r="S6" s="98"/>
      <c r="U6" s="14"/>
      <c r="V6" s="99" t="s">
        <v>20</v>
      </c>
      <c r="W6" s="99"/>
      <c r="X6" s="99"/>
      <c r="Z6" s="14"/>
      <c r="AA6" s="99" t="s">
        <v>21</v>
      </c>
      <c r="AB6" s="99"/>
      <c r="AC6" s="99"/>
      <c r="AE6" s="13"/>
      <c r="AF6" s="96" t="s">
        <v>22</v>
      </c>
      <c r="AJ6" s="96" t="s">
        <v>23</v>
      </c>
      <c r="AL6" s="96" t="s">
        <v>24</v>
      </c>
    </row>
    <row r="7" spans="2:38">
      <c r="B7" s="2" t="s">
        <v>4</v>
      </c>
      <c r="C7" s="2" t="s">
        <v>25</v>
      </c>
      <c r="D7" s="3"/>
      <c r="E7" s="3"/>
      <c r="G7" s="2" t="s">
        <v>14</v>
      </c>
      <c r="H7" s="2" t="s">
        <v>25</v>
      </c>
      <c r="I7" s="3"/>
      <c r="J7" s="3"/>
      <c r="N7" s="96"/>
      <c r="P7" s="2" t="s">
        <v>26</v>
      </c>
      <c r="Q7" s="2" t="s">
        <v>25</v>
      </c>
      <c r="R7" s="3"/>
      <c r="S7" s="3"/>
      <c r="U7" s="2" t="s">
        <v>27</v>
      </c>
      <c r="V7" s="2" t="s">
        <v>25</v>
      </c>
      <c r="W7" s="3"/>
      <c r="X7" s="3"/>
      <c r="Z7" s="2" t="s">
        <v>28</v>
      </c>
      <c r="AA7" s="2" t="s">
        <v>25</v>
      </c>
      <c r="AB7" s="3"/>
      <c r="AC7" s="3"/>
      <c r="AE7">
        <v>1000</v>
      </c>
      <c r="AF7" s="97"/>
      <c r="AI7">
        <v>1000</v>
      </c>
      <c r="AJ7" s="96"/>
      <c r="AL7" s="96"/>
    </row>
    <row r="8" spans="2:38">
      <c r="B8" s="2" t="s">
        <v>29</v>
      </c>
      <c r="C8" s="3" t="s">
        <v>30</v>
      </c>
      <c r="D8" s="3" t="s">
        <v>31</v>
      </c>
      <c r="E8" s="3" t="s">
        <v>32</v>
      </c>
      <c r="G8" s="2" t="s">
        <v>29</v>
      </c>
      <c r="H8" s="3" t="s">
        <v>30</v>
      </c>
      <c r="I8" s="3" t="s">
        <v>31</v>
      </c>
      <c r="J8" s="3" t="s">
        <v>32</v>
      </c>
      <c r="L8" s="3" t="str">
        <f t="shared" ref="L8:L16" si="0">E8</f>
        <v>A+B1</v>
      </c>
      <c r="M8" s="3" t="str">
        <f t="shared" ref="M8:M16" si="1">J8</f>
        <v>A+B1</v>
      </c>
      <c r="N8" s="21" t="s">
        <v>32</v>
      </c>
      <c r="P8" s="2" t="s">
        <v>29</v>
      </c>
      <c r="Q8" s="3" t="s">
        <v>30</v>
      </c>
      <c r="R8" s="3" t="s">
        <v>31</v>
      </c>
      <c r="S8" s="3" t="s">
        <v>32</v>
      </c>
      <c r="U8" s="2" t="s">
        <v>29</v>
      </c>
      <c r="V8" s="3" t="s">
        <v>30</v>
      </c>
      <c r="W8" s="3" t="s">
        <v>31</v>
      </c>
      <c r="X8" s="3" t="s">
        <v>32</v>
      </c>
      <c r="Z8" s="2" t="s">
        <v>29</v>
      </c>
      <c r="AA8" s="3" t="s">
        <v>30</v>
      </c>
      <c r="AB8" s="3" t="s">
        <v>31</v>
      </c>
      <c r="AC8" s="3" t="s">
        <v>32</v>
      </c>
      <c r="AE8" s="3" t="str">
        <f t="shared" ref="AE8:AE16" si="2">AC8</f>
        <v>A+B1</v>
      </c>
      <c r="AF8" s="22" t="s">
        <v>32</v>
      </c>
      <c r="AH8" s="3" t="str">
        <f t="shared" ref="AH8:AH15" si="3">J8</f>
        <v>A+B1</v>
      </c>
      <c r="AI8" s="3" t="str">
        <f t="shared" ref="AI8:AI16" si="4">AC8</f>
        <v>A+B1</v>
      </c>
      <c r="AJ8" s="22" t="s">
        <v>32</v>
      </c>
      <c r="AL8" s="23" t="s">
        <v>7</v>
      </c>
    </row>
    <row r="9" spans="2:38">
      <c r="B9" s="4" t="s">
        <v>33</v>
      </c>
      <c r="C9" s="3">
        <v>67437</v>
      </c>
      <c r="D9" s="3">
        <v>9440</v>
      </c>
      <c r="E9" s="7">
        <v>76877</v>
      </c>
      <c r="G9" s="4" t="s">
        <v>33</v>
      </c>
      <c r="H9" s="3">
        <v>798129</v>
      </c>
      <c r="I9" s="3">
        <v>28491</v>
      </c>
      <c r="J9" s="7">
        <v>826620</v>
      </c>
      <c r="L9" s="3">
        <f t="shared" si="0"/>
        <v>76877</v>
      </c>
      <c r="M9" s="3">
        <f t="shared" si="1"/>
        <v>826620</v>
      </c>
      <c r="N9" s="19">
        <f>M9/L9</f>
        <v>10.752500747948021</v>
      </c>
      <c r="P9" s="4" t="s">
        <v>33</v>
      </c>
      <c r="Q9" s="3">
        <v>647137</v>
      </c>
      <c r="R9" s="3">
        <v>13876</v>
      </c>
      <c r="S9" s="7">
        <v>661013</v>
      </c>
      <c r="U9" s="4" t="s">
        <v>33</v>
      </c>
      <c r="V9" s="3">
        <v>81598</v>
      </c>
      <c r="W9" s="3">
        <v>4956</v>
      </c>
      <c r="X9" s="7">
        <v>86554</v>
      </c>
      <c r="Z9" s="4" t="s">
        <v>33</v>
      </c>
      <c r="AA9" s="3">
        <v>135313635</v>
      </c>
      <c r="AB9" s="3">
        <v>2567405</v>
      </c>
      <c r="AC9" s="7">
        <v>137881040</v>
      </c>
      <c r="AE9" s="3">
        <f>AC9</f>
        <v>137881040</v>
      </c>
      <c r="AF9" s="16">
        <f>AE9/$AE$7</f>
        <v>137881.04</v>
      </c>
      <c r="AH9" s="3">
        <f>J9</f>
        <v>826620</v>
      </c>
      <c r="AI9" s="3">
        <f>AC9</f>
        <v>137881040</v>
      </c>
      <c r="AJ9" s="16">
        <f>AI9/AH9*$AI$7</f>
        <v>166800.99683046623</v>
      </c>
      <c r="AL9" s="16">
        <f>AJ9*N9</f>
        <v>1793527.8431780636</v>
      </c>
    </row>
    <row r="10" spans="2:38">
      <c r="B10" s="4" t="s">
        <v>34</v>
      </c>
      <c r="C10" s="3">
        <v>213306</v>
      </c>
      <c r="D10" s="3"/>
      <c r="E10" s="7">
        <v>213306</v>
      </c>
      <c r="G10" s="4" t="s">
        <v>34</v>
      </c>
      <c r="H10" s="3">
        <v>1635288</v>
      </c>
      <c r="I10" s="3"/>
      <c r="J10" s="7">
        <v>1635288</v>
      </c>
      <c r="L10" s="3">
        <f t="shared" si="0"/>
        <v>213306</v>
      </c>
      <c r="M10" s="3">
        <f t="shared" si="1"/>
        <v>1635288</v>
      </c>
      <c r="N10" s="19">
        <f t="shared" ref="N10:N16" si="5">M10/L10</f>
        <v>7.6663947568282182</v>
      </c>
      <c r="P10" s="4" t="s">
        <v>34</v>
      </c>
      <c r="Q10" s="3">
        <v>1188581</v>
      </c>
      <c r="R10" s="3"/>
      <c r="S10" s="7">
        <v>1188581</v>
      </c>
      <c r="U10" s="4" t="s">
        <v>34</v>
      </c>
      <c r="V10" s="3">
        <v>227035</v>
      </c>
      <c r="W10" s="3"/>
      <c r="X10" s="7">
        <v>227035</v>
      </c>
      <c r="Z10" s="4" t="s">
        <v>34</v>
      </c>
      <c r="AA10" s="3">
        <v>213116778</v>
      </c>
      <c r="AB10" s="3"/>
      <c r="AC10" s="7">
        <v>213116778</v>
      </c>
      <c r="AE10" s="3">
        <f t="shared" si="2"/>
        <v>213116778</v>
      </c>
      <c r="AF10" s="16">
        <f t="shared" ref="AF10:AF15" si="6">AE10/$AE$7</f>
        <v>213116.77799999999</v>
      </c>
      <c r="AH10" s="3">
        <f t="shared" si="3"/>
        <v>1635288</v>
      </c>
      <c r="AI10" s="3">
        <f t="shared" si="4"/>
        <v>213116778</v>
      </c>
      <c r="AJ10" s="16">
        <f t="shared" ref="AJ10:AJ15" si="7">AI10/AH10*$AI$7</f>
        <v>130323.69711023378</v>
      </c>
      <c r="AL10" s="16">
        <f t="shared" ref="AL10:AL15" si="8">AJ10*N10</f>
        <v>999112.90821636515</v>
      </c>
    </row>
    <row r="11" spans="2:38">
      <c r="B11" s="4" t="s">
        <v>35</v>
      </c>
      <c r="C11" s="3">
        <v>44234</v>
      </c>
      <c r="D11" s="3">
        <v>37370</v>
      </c>
      <c r="E11" s="7">
        <v>81604</v>
      </c>
      <c r="G11" s="4" t="s">
        <v>35</v>
      </c>
      <c r="H11" s="3">
        <v>632977</v>
      </c>
      <c r="I11" s="3">
        <v>1041198</v>
      </c>
      <c r="J11" s="7">
        <v>1674175</v>
      </c>
      <c r="L11" s="3">
        <f t="shared" si="0"/>
        <v>81604</v>
      </c>
      <c r="M11" s="3">
        <f t="shared" si="1"/>
        <v>1674175</v>
      </c>
      <c r="N11" s="19">
        <f t="shared" si="5"/>
        <v>20.515844811528847</v>
      </c>
      <c r="P11" s="4" t="s">
        <v>35</v>
      </c>
      <c r="Q11" s="3">
        <v>504082</v>
      </c>
      <c r="R11" s="3">
        <v>526748</v>
      </c>
      <c r="S11" s="7">
        <v>1030830</v>
      </c>
      <c r="U11" s="4" t="s">
        <v>35</v>
      </c>
      <c r="V11" s="3">
        <v>83369</v>
      </c>
      <c r="W11" s="3">
        <v>476052</v>
      </c>
      <c r="X11" s="7">
        <v>559421</v>
      </c>
      <c r="Z11" s="4" t="s">
        <v>35</v>
      </c>
      <c r="AA11" s="3">
        <v>106501591</v>
      </c>
      <c r="AB11" s="3">
        <v>32909894</v>
      </c>
      <c r="AC11" s="7">
        <v>139411485</v>
      </c>
      <c r="AE11" s="3">
        <f t="shared" si="2"/>
        <v>139411485</v>
      </c>
      <c r="AF11" s="16">
        <f t="shared" si="6"/>
        <v>139411.48499999999</v>
      </c>
      <c r="AH11" s="3">
        <f t="shared" si="3"/>
        <v>1674175</v>
      </c>
      <c r="AI11" s="3">
        <f t="shared" si="4"/>
        <v>139411485</v>
      </c>
      <c r="AJ11" s="16">
        <f t="shared" si="7"/>
        <v>83271.751758328726</v>
      </c>
      <c r="AL11" s="16">
        <f t="shared" si="8"/>
        <v>1708390.3362580265</v>
      </c>
    </row>
    <row r="12" spans="2:38">
      <c r="B12" s="4" t="s">
        <v>36</v>
      </c>
      <c r="C12" s="3">
        <v>50444</v>
      </c>
      <c r="D12" s="3"/>
      <c r="E12" s="7">
        <v>50444</v>
      </c>
      <c r="G12" s="4" t="s">
        <v>36</v>
      </c>
      <c r="H12" s="3">
        <v>633452</v>
      </c>
      <c r="I12" s="3"/>
      <c r="J12" s="7">
        <v>633452</v>
      </c>
      <c r="L12" s="3">
        <f t="shared" si="0"/>
        <v>50444</v>
      </c>
      <c r="M12" s="3">
        <f t="shared" si="1"/>
        <v>633452</v>
      </c>
      <c r="N12" s="19">
        <f t="shared" si="5"/>
        <v>12.557529141225913</v>
      </c>
      <c r="P12" s="4" t="s">
        <v>36</v>
      </c>
      <c r="Q12" s="3">
        <v>487958</v>
      </c>
      <c r="R12" s="3"/>
      <c r="S12" s="7">
        <v>487958</v>
      </c>
      <c r="U12" s="4" t="s">
        <v>36</v>
      </c>
      <c r="V12" s="3">
        <v>92503</v>
      </c>
      <c r="W12" s="3"/>
      <c r="X12" s="7">
        <v>92503</v>
      </c>
      <c r="Z12" s="4" t="s">
        <v>36</v>
      </c>
      <c r="AA12" s="3">
        <v>177155866</v>
      </c>
      <c r="AB12" s="3"/>
      <c r="AC12" s="7">
        <v>177155866</v>
      </c>
      <c r="AE12" s="3">
        <f t="shared" si="2"/>
        <v>177155866</v>
      </c>
      <c r="AF12" s="16">
        <f t="shared" si="6"/>
        <v>177155.86600000001</v>
      </c>
      <c r="AH12" s="3">
        <f t="shared" si="3"/>
        <v>633452</v>
      </c>
      <c r="AI12" s="3">
        <f t="shared" si="4"/>
        <v>177155866</v>
      </c>
      <c r="AJ12" s="16">
        <f t="shared" si="7"/>
        <v>279667.38758422103</v>
      </c>
      <c r="AL12" s="16">
        <f t="shared" si="8"/>
        <v>3511931.3694393779</v>
      </c>
    </row>
    <row r="13" spans="2:38">
      <c r="B13" s="4" t="s">
        <v>37</v>
      </c>
      <c r="C13" s="3">
        <v>17035</v>
      </c>
      <c r="D13" s="3">
        <v>1163</v>
      </c>
      <c r="E13" s="7">
        <v>18198</v>
      </c>
      <c r="G13" s="4" t="s">
        <v>37</v>
      </c>
      <c r="H13" s="3">
        <v>542344</v>
      </c>
      <c r="I13" s="3">
        <v>20450</v>
      </c>
      <c r="J13" s="7">
        <v>562794</v>
      </c>
      <c r="L13" s="3">
        <f t="shared" si="0"/>
        <v>18198</v>
      </c>
      <c r="M13" s="3">
        <f t="shared" si="1"/>
        <v>562794</v>
      </c>
      <c r="N13" s="19">
        <f t="shared" si="5"/>
        <v>30.926145730300032</v>
      </c>
      <c r="P13" s="4" t="s">
        <v>37</v>
      </c>
      <c r="Q13" s="3">
        <v>368176</v>
      </c>
      <c r="R13" s="3">
        <v>11837</v>
      </c>
      <c r="S13" s="7">
        <v>380013</v>
      </c>
      <c r="U13" s="4" t="s">
        <v>37</v>
      </c>
      <c r="V13" s="3">
        <v>156240</v>
      </c>
      <c r="W13" s="3">
        <v>7371</v>
      </c>
      <c r="X13" s="7">
        <v>163611</v>
      </c>
      <c r="Z13" s="4" t="s">
        <v>37</v>
      </c>
      <c r="AA13" s="3">
        <v>45238752</v>
      </c>
      <c r="AB13" s="3">
        <v>3903269</v>
      </c>
      <c r="AC13" s="7">
        <v>49142021</v>
      </c>
      <c r="AE13" s="3">
        <f t="shared" si="2"/>
        <v>49142021</v>
      </c>
      <c r="AF13" s="16">
        <f t="shared" si="6"/>
        <v>49142.021000000001</v>
      </c>
      <c r="AH13" s="3">
        <f t="shared" si="3"/>
        <v>562794</v>
      </c>
      <c r="AI13" s="3">
        <f t="shared" si="4"/>
        <v>49142021</v>
      </c>
      <c r="AJ13" s="16">
        <f t="shared" si="7"/>
        <v>87317.954704563308</v>
      </c>
      <c r="AL13" s="16">
        <f t="shared" si="8"/>
        <v>2700407.7920650621</v>
      </c>
    </row>
    <row r="14" spans="2:38">
      <c r="B14" s="4" t="s">
        <v>38</v>
      </c>
      <c r="C14" s="3">
        <v>17643</v>
      </c>
      <c r="D14" s="3"/>
      <c r="E14" s="7">
        <v>17643</v>
      </c>
      <c r="G14" s="4" t="s">
        <v>38</v>
      </c>
      <c r="H14" s="3">
        <v>222091</v>
      </c>
      <c r="I14" s="3"/>
      <c r="J14" s="7">
        <v>222091</v>
      </c>
      <c r="L14" s="3">
        <f t="shared" si="0"/>
        <v>17643</v>
      </c>
      <c r="M14" s="3">
        <f t="shared" si="1"/>
        <v>222091</v>
      </c>
      <c r="N14" s="19">
        <f t="shared" si="5"/>
        <v>12.588051918607947</v>
      </c>
      <c r="P14" s="4" t="s">
        <v>38</v>
      </c>
      <c r="Q14" s="3">
        <v>165969</v>
      </c>
      <c r="R14" s="3"/>
      <c r="S14" s="7">
        <v>165969</v>
      </c>
      <c r="U14" s="4" t="s">
        <v>38</v>
      </c>
      <c r="V14" s="3">
        <v>37110</v>
      </c>
      <c r="W14" s="3"/>
      <c r="X14" s="7">
        <v>37110</v>
      </c>
      <c r="Z14" s="4" t="s">
        <v>38</v>
      </c>
      <c r="AA14" s="3">
        <v>20884413</v>
      </c>
      <c r="AB14" s="3"/>
      <c r="AC14" s="7">
        <v>20884413</v>
      </c>
      <c r="AE14" s="3">
        <f t="shared" si="2"/>
        <v>20884413</v>
      </c>
      <c r="AF14" s="16">
        <f t="shared" si="6"/>
        <v>20884.413</v>
      </c>
      <c r="AH14" s="3">
        <f t="shared" si="3"/>
        <v>222091</v>
      </c>
      <c r="AI14" s="3">
        <f t="shared" si="4"/>
        <v>20884413</v>
      </c>
      <c r="AJ14" s="16">
        <f t="shared" si="7"/>
        <v>94035.386395666632</v>
      </c>
      <c r="AL14" s="16">
        <f t="shared" si="8"/>
        <v>1183722.3261350109</v>
      </c>
    </row>
    <row r="15" spans="2:38">
      <c r="B15" s="4" t="s">
        <v>39</v>
      </c>
      <c r="C15" s="3">
        <v>65467</v>
      </c>
      <c r="D15" s="3">
        <v>40506</v>
      </c>
      <c r="E15" s="7">
        <v>105973</v>
      </c>
      <c r="G15" s="4" t="s">
        <v>39</v>
      </c>
      <c r="H15" s="3">
        <v>276319</v>
      </c>
      <c r="I15" s="3">
        <v>158490</v>
      </c>
      <c r="J15" s="7">
        <v>434809</v>
      </c>
      <c r="L15" s="3">
        <f t="shared" si="0"/>
        <v>105973</v>
      </c>
      <c r="M15" s="3">
        <f t="shared" si="1"/>
        <v>434809</v>
      </c>
      <c r="N15" s="19">
        <f t="shared" si="5"/>
        <v>4.1030168061676084</v>
      </c>
      <c r="P15" s="4" t="s">
        <v>39</v>
      </c>
      <c r="Q15" s="3">
        <v>152668</v>
      </c>
      <c r="R15" s="3">
        <v>77432</v>
      </c>
      <c r="S15" s="7">
        <v>230100</v>
      </c>
      <c r="U15" s="4" t="s">
        <v>39</v>
      </c>
      <c r="V15" s="3">
        <v>55838</v>
      </c>
      <c r="W15" s="3">
        <v>39135</v>
      </c>
      <c r="X15" s="7">
        <v>94973</v>
      </c>
      <c r="Z15" s="4" t="s">
        <v>39</v>
      </c>
      <c r="AA15" s="3">
        <v>12431185</v>
      </c>
      <c r="AB15" s="3">
        <v>11636566</v>
      </c>
      <c r="AC15" s="7">
        <v>24067751</v>
      </c>
      <c r="AE15" s="3">
        <f t="shared" si="2"/>
        <v>24067751</v>
      </c>
      <c r="AF15" s="16">
        <f t="shared" si="6"/>
        <v>24067.751</v>
      </c>
      <c r="AH15" s="3">
        <f t="shared" si="3"/>
        <v>434809</v>
      </c>
      <c r="AI15" s="3">
        <f t="shared" si="4"/>
        <v>24067751</v>
      </c>
      <c r="AJ15" s="16">
        <f t="shared" si="7"/>
        <v>55352.467405228505</v>
      </c>
      <c r="AL15" s="16">
        <f t="shared" si="8"/>
        <v>227112.10402649731</v>
      </c>
    </row>
    <row r="16" spans="2:38">
      <c r="B16" s="6" t="s">
        <v>13</v>
      </c>
      <c r="C16" s="7">
        <v>475566</v>
      </c>
      <c r="D16" s="7">
        <v>88479</v>
      </c>
      <c r="E16" s="7">
        <v>564045</v>
      </c>
      <c r="G16" s="6" t="s">
        <v>13</v>
      </c>
      <c r="H16" s="7">
        <v>4740600</v>
      </c>
      <c r="I16" s="7">
        <v>1248629</v>
      </c>
      <c r="J16" s="7">
        <v>5989229</v>
      </c>
      <c r="L16" s="3">
        <f t="shared" si="0"/>
        <v>564045</v>
      </c>
      <c r="M16" s="3">
        <f t="shared" si="1"/>
        <v>5989229</v>
      </c>
      <c r="N16" s="20">
        <f t="shared" si="5"/>
        <v>10.618353145582356</v>
      </c>
      <c r="P16" s="6" t="s">
        <v>13</v>
      </c>
      <c r="Q16" s="7">
        <v>3514571</v>
      </c>
      <c r="R16" s="7">
        <v>629893</v>
      </c>
      <c r="S16" s="7">
        <v>4144464</v>
      </c>
      <c r="U16" s="6" t="s">
        <v>13</v>
      </c>
      <c r="V16" s="7">
        <v>733693</v>
      </c>
      <c r="W16" s="7">
        <v>527514</v>
      </c>
      <c r="X16" s="7">
        <v>1261207</v>
      </c>
      <c r="Z16" s="6" t="s">
        <v>13</v>
      </c>
      <c r="AA16" s="7">
        <v>710642220</v>
      </c>
      <c r="AB16" s="7">
        <v>51017134</v>
      </c>
      <c r="AC16" s="7">
        <v>761659354</v>
      </c>
      <c r="AE16" s="3">
        <f t="shared" si="2"/>
        <v>761659354</v>
      </c>
      <c r="AF16" s="17">
        <f>AE16/$AE$7</f>
        <v>761659.35400000005</v>
      </c>
      <c r="AH16" s="3">
        <f>J16</f>
        <v>5989229</v>
      </c>
      <c r="AI16" s="3">
        <f t="shared" si="4"/>
        <v>761659354</v>
      </c>
      <c r="AJ16" s="17">
        <f>AI16/AH16*$AI$7</f>
        <v>127171.519739853</v>
      </c>
      <c r="AL16" s="17">
        <f>AJ16*N16</f>
        <v>1350352.1066581567</v>
      </c>
    </row>
    <row r="17" spans="2:29" hidden="1"/>
    <row r="18" spans="2:29" hidden="1">
      <c r="C18" s="3">
        <f t="shared" ref="C18:E25" si="9">C9</f>
        <v>67437</v>
      </c>
      <c r="D18" s="3">
        <f t="shared" si="9"/>
        <v>9440</v>
      </c>
      <c r="E18" s="3">
        <f t="shared" si="9"/>
        <v>76877</v>
      </c>
      <c r="H18" s="3">
        <f t="shared" ref="H18:J25" si="10">H9</f>
        <v>798129</v>
      </c>
      <c r="I18" s="3">
        <f t="shared" si="10"/>
        <v>28491</v>
      </c>
      <c r="J18" s="3">
        <f t="shared" si="10"/>
        <v>826620</v>
      </c>
      <c r="Q18" s="3">
        <f t="shared" ref="Q18:S25" si="11">Q9</f>
        <v>647137</v>
      </c>
      <c r="R18" s="3">
        <f t="shared" si="11"/>
        <v>13876</v>
      </c>
      <c r="S18" s="3">
        <f t="shared" si="11"/>
        <v>661013</v>
      </c>
      <c r="V18" s="3">
        <f t="shared" ref="V18:X25" si="12">V9</f>
        <v>81598</v>
      </c>
      <c r="W18" s="3">
        <f t="shared" si="12"/>
        <v>4956</v>
      </c>
      <c r="X18" s="3">
        <f t="shared" si="12"/>
        <v>86554</v>
      </c>
      <c r="AA18" s="3">
        <f t="shared" ref="AA18:AC25" si="13">AA9</f>
        <v>135313635</v>
      </c>
      <c r="AB18" s="3">
        <f t="shared" si="13"/>
        <v>2567405</v>
      </c>
      <c r="AC18" s="3">
        <f t="shared" si="13"/>
        <v>137881040</v>
      </c>
    </row>
    <row r="19" spans="2:29" hidden="1">
      <c r="C19" s="3">
        <f t="shared" si="9"/>
        <v>213306</v>
      </c>
      <c r="D19" s="3">
        <f t="shared" si="9"/>
        <v>0</v>
      </c>
      <c r="E19" s="3">
        <f t="shared" si="9"/>
        <v>213306</v>
      </c>
      <c r="H19" s="3">
        <f t="shared" si="10"/>
        <v>1635288</v>
      </c>
      <c r="I19" s="3">
        <f t="shared" si="10"/>
        <v>0</v>
      </c>
      <c r="J19" s="3">
        <f t="shared" si="10"/>
        <v>1635288</v>
      </c>
      <c r="Q19" s="3">
        <f t="shared" si="11"/>
        <v>1188581</v>
      </c>
      <c r="R19" s="3">
        <f t="shared" si="11"/>
        <v>0</v>
      </c>
      <c r="S19" s="3">
        <f t="shared" si="11"/>
        <v>1188581</v>
      </c>
      <c r="V19" s="3">
        <f t="shared" si="12"/>
        <v>227035</v>
      </c>
      <c r="W19" s="3">
        <f t="shared" si="12"/>
        <v>0</v>
      </c>
      <c r="X19" s="3">
        <f t="shared" si="12"/>
        <v>227035</v>
      </c>
      <c r="AA19" s="3">
        <f t="shared" si="13"/>
        <v>213116778</v>
      </c>
      <c r="AB19" s="3">
        <f t="shared" si="13"/>
        <v>0</v>
      </c>
      <c r="AC19" s="3">
        <f t="shared" si="13"/>
        <v>213116778</v>
      </c>
    </row>
    <row r="20" spans="2:29" hidden="1">
      <c r="C20" s="3">
        <f t="shared" si="9"/>
        <v>44234</v>
      </c>
      <c r="D20" s="3">
        <f t="shared" si="9"/>
        <v>37370</v>
      </c>
      <c r="E20" s="3">
        <f t="shared" si="9"/>
        <v>81604</v>
      </c>
      <c r="H20" s="3">
        <f t="shared" si="10"/>
        <v>632977</v>
      </c>
      <c r="I20" s="3">
        <f t="shared" si="10"/>
        <v>1041198</v>
      </c>
      <c r="J20" s="3">
        <f t="shared" si="10"/>
        <v>1674175</v>
      </c>
      <c r="Q20" s="3">
        <f t="shared" si="11"/>
        <v>504082</v>
      </c>
      <c r="R20" s="3">
        <f t="shared" si="11"/>
        <v>526748</v>
      </c>
      <c r="S20" s="3">
        <f t="shared" si="11"/>
        <v>1030830</v>
      </c>
      <c r="V20" s="3">
        <f t="shared" si="12"/>
        <v>83369</v>
      </c>
      <c r="W20" s="3">
        <f t="shared" si="12"/>
        <v>476052</v>
      </c>
      <c r="X20" s="3">
        <f t="shared" si="12"/>
        <v>559421</v>
      </c>
      <c r="AA20" s="3">
        <f t="shared" si="13"/>
        <v>106501591</v>
      </c>
      <c r="AB20" s="3">
        <f t="shared" si="13"/>
        <v>32909894</v>
      </c>
      <c r="AC20" s="3">
        <f t="shared" si="13"/>
        <v>139411485</v>
      </c>
    </row>
    <row r="21" spans="2:29" hidden="1">
      <c r="C21" s="3">
        <f t="shared" si="9"/>
        <v>50444</v>
      </c>
      <c r="D21" s="3">
        <f t="shared" si="9"/>
        <v>0</v>
      </c>
      <c r="E21" s="3">
        <f t="shared" si="9"/>
        <v>50444</v>
      </c>
      <c r="H21" s="3">
        <f t="shared" si="10"/>
        <v>633452</v>
      </c>
      <c r="I21" s="3">
        <f t="shared" si="10"/>
        <v>0</v>
      </c>
      <c r="J21" s="3">
        <f t="shared" si="10"/>
        <v>633452</v>
      </c>
      <c r="Q21" s="3">
        <f t="shared" si="11"/>
        <v>487958</v>
      </c>
      <c r="R21" s="3">
        <f t="shared" si="11"/>
        <v>0</v>
      </c>
      <c r="S21" s="3">
        <f t="shared" si="11"/>
        <v>487958</v>
      </c>
      <c r="V21" s="3">
        <f t="shared" si="12"/>
        <v>92503</v>
      </c>
      <c r="W21" s="3">
        <f t="shared" si="12"/>
        <v>0</v>
      </c>
      <c r="X21" s="3">
        <f t="shared" si="12"/>
        <v>92503</v>
      </c>
      <c r="AA21" s="3">
        <f t="shared" si="13"/>
        <v>177155866</v>
      </c>
      <c r="AB21" s="3">
        <f t="shared" si="13"/>
        <v>0</v>
      </c>
      <c r="AC21" s="3">
        <f t="shared" si="13"/>
        <v>177155866</v>
      </c>
    </row>
    <row r="22" spans="2:29" hidden="1">
      <c r="C22" s="3">
        <f t="shared" si="9"/>
        <v>17035</v>
      </c>
      <c r="D22" s="3">
        <f t="shared" si="9"/>
        <v>1163</v>
      </c>
      <c r="E22" s="3">
        <f t="shared" si="9"/>
        <v>18198</v>
      </c>
      <c r="H22" s="3">
        <f t="shared" si="10"/>
        <v>542344</v>
      </c>
      <c r="I22" s="3">
        <f t="shared" si="10"/>
        <v>20450</v>
      </c>
      <c r="J22" s="3">
        <f t="shared" si="10"/>
        <v>562794</v>
      </c>
      <c r="Q22" s="3">
        <f t="shared" si="11"/>
        <v>368176</v>
      </c>
      <c r="R22" s="3">
        <f t="shared" si="11"/>
        <v>11837</v>
      </c>
      <c r="S22" s="3">
        <f t="shared" si="11"/>
        <v>380013</v>
      </c>
      <c r="V22" s="3">
        <f t="shared" si="12"/>
        <v>156240</v>
      </c>
      <c r="W22" s="3">
        <f t="shared" si="12"/>
        <v>7371</v>
      </c>
      <c r="X22" s="3">
        <f t="shared" si="12"/>
        <v>163611</v>
      </c>
      <c r="AA22" s="3">
        <f t="shared" si="13"/>
        <v>45238752</v>
      </c>
      <c r="AB22" s="3">
        <f t="shared" si="13"/>
        <v>3903269</v>
      </c>
      <c r="AC22" s="3">
        <f t="shared" si="13"/>
        <v>49142021</v>
      </c>
    </row>
    <row r="23" spans="2:29" hidden="1">
      <c r="C23" s="3">
        <f t="shared" si="9"/>
        <v>17643</v>
      </c>
      <c r="D23" s="3">
        <f t="shared" si="9"/>
        <v>0</v>
      </c>
      <c r="E23" s="3">
        <f t="shared" si="9"/>
        <v>17643</v>
      </c>
      <c r="H23" s="3">
        <f t="shared" si="10"/>
        <v>222091</v>
      </c>
      <c r="I23" s="3">
        <f t="shared" si="10"/>
        <v>0</v>
      </c>
      <c r="J23" s="3">
        <f t="shared" si="10"/>
        <v>222091</v>
      </c>
      <c r="Q23" s="3">
        <f t="shared" si="11"/>
        <v>165969</v>
      </c>
      <c r="R23" s="3">
        <f t="shared" si="11"/>
        <v>0</v>
      </c>
      <c r="S23" s="3">
        <f t="shared" si="11"/>
        <v>165969</v>
      </c>
      <c r="V23" s="3">
        <f t="shared" si="12"/>
        <v>37110</v>
      </c>
      <c r="W23" s="3">
        <f t="shared" si="12"/>
        <v>0</v>
      </c>
      <c r="X23" s="3">
        <f t="shared" si="12"/>
        <v>37110</v>
      </c>
      <c r="AA23" s="3">
        <f t="shared" si="13"/>
        <v>20884413</v>
      </c>
      <c r="AB23" s="3">
        <f t="shared" si="13"/>
        <v>0</v>
      </c>
      <c r="AC23" s="3">
        <f t="shared" si="13"/>
        <v>20884413</v>
      </c>
    </row>
    <row r="24" spans="2:29" hidden="1">
      <c r="C24" s="3">
        <f t="shared" si="9"/>
        <v>65467</v>
      </c>
      <c r="D24" s="3">
        <f t="shared" si="9"/>
        <v>40506</v>
      </c>
      <c r="E24" s="3">
        <f t="shared" si="9"/>
        <v>105973</v>
      </c>
      <c r="H24" s="3">
        <f t="shared" si="10"/>
        <v>276319</v>
      </c>
      <c r="I24" s="3">
        <f t="shared" si="10"/>
        <v>158490</v>
      </c>
      <c r="J24" s="3">
        <f t="shared" si="10"/>
        <v>434809</v>
      </c>
      <c r="Q24" s="3">
        <f t="shared" si="11"/>
        <v>152668</v>
      </c>
      <c r="R24" s="3">
        <f t="shared" si="11"/>
        <v>77432</v>
      </c>
      <c r="S24" s="3">
        <f t="shared" si="11"/>
        <v>230100</v>
      </c>
      <c r="V24" s="3">
        <f t="shared" si="12"/>
        <v>55838</v>
      </c>
      <c r="W24" s="3">
        <f t="shared" si="12"/>
        <v>39135</v>
      </c>
      <c r="X24" s="3">
        <f t="shared" si="12"/>
        <v>94973</v>
      </c>
      <c r="AA24" s="3">
        <f t="shared" si="13"/>
        <v>12431185</v>
      </c>
      <c r="AB24" s="3">
        <f t="shared" si="13"/>
        <v>11636566</v>
      </c>
      <c r="AC24" s="3">
        <f t="shared" si="13"/>
        <v>24067751</v>
      </c>
    </row>
    <row r="25" spans="2:29" hidden="1">
      <c r="C25" s="3">
        <f t="shared" si="9"/>
        <v>475566</v>
      </c>
      <c r="D25" s="3">
        <f t="shared" si="9"/>
        <v>88479</v>
      </c>
      <c r="E25" s="3">
        <f t="shared" si="9"/>
        <v>564045</v>
      </c>
      <c r="H25" s="3">
        <f t="shared" si="10"/>
        <v>4740600</v>
      </c>
      <c r="I25" s="3">
        <f t="shared" si="10"/>
        <v>1248629</v>
      </c>
      <c r="J25" s="3">
        <f t="shared" si="10"/>
        <v>5989229</v>
      </c>
      <c r="Q25" s="3">
        <f t="shared" si="11"/>
        <v>3514571</v>
      </c>
      <c r="R25" s="3">
        <f t="shared" si="11"/>
        <v>629893</v>
      </c>
      <c r="S25" s="3">
        <f t="shared" si="11"/>
        <v>4144464</v>
      </c>
      <c r="V25" s="3">
        <f t="shared" si="12"/>
        <v>733693</v>
      </c>
      <c r="W25" s="3">
        <f t="shared" si="12"/>
        <v>527514</v>
      </c>
      <c r="X25" s="3">
        <f t="shared" si="12"/>
        <v>1261207</v>
      </c>
      <c r="AA25" s="3">
        <f t="shared" si="13"/>
        <v>710642220</v>
      </c>
      <c r="AB25" s="3">
        <f t="shared" si="13"/>
        <v>51017134</v>
      </c>
      <c r="AC25" s="3">
        <f t="shared" si="13"/>
        <v>761659354</v>
      </c>
    </row>
    <row r="26" spans="2:29">
      <c r="C26" s="92"/>
      <c r="D26" s="92"/>
      <c r="E26" s="3"/>
      <c r="H26" s="92"/>
      <c r="I26" s="92"/>
      <c r="J26" s="3"/>
      <c r="Q26" s="3"/>
      <c r="R26" s="3"/>
      <c r="S26" s="3"/>
      <c r="V26" s="3"/>
      <c r="W26" s="3"/>
      <c r="X26" s="3"/>
      <c r="AA26" s="95"/>
      <c r="AB26" s="95"/>
      <c r="AC26" s="1"/>
    </row>
    <row r="27" spans="2:29" ht="23.45">
      <c r="B27" s="24" t="s">
        <v>40</v>
      </c>
      <c r="C27" s="53"/>
      <c r="D27" s="53"/>
      <c r="E27" s="7"/>
      <c r="H27" s="93"/>
      <c r="I27" s="93"/>
      <c r="J27" s="93"/>
      <c r="N27" s="92"/>
      <c r="Q27" s="92"/>
      <c r="R27" s="92"/>
      <c r="S27" s="92"/>
      <c r="V27" s="92"/>
      <c r="W27" s="92"/>
      <c r="X27" s="92"/>
      <c r="AA27" s="92"/>
      <c r="AB27" s="92"/>
      <c r="AC27" s="3"/>
    </row>
    <row r="28" spans="2:29">
      <c r="C28" s="3"/>
      <c r="D28" s="94"/>
      <c r="E28" s="3"/>
      <c r="H28" s="3"/>
      <c r="I28" s="3"/>
      <c r="J28" s="3"/>
      <c r="Q28" s="3"/>
      <c r="R28" s="3"/>
      <c r="S28" s="3"/>
      <c r="V28" s="3"/>
      <c r="W28" s="3"/>
      <c r="X28" s="3"/>
      <c r="AA28" s="3"/>
      <c r="AB28" s="1"/>
      <c r="AC28" s="3"/>
    </row>
    <row r="29" spans="2:29">
      <c r="B29" s="26" t="s">
        <v>33</v>
      </c>
      <c r="C29" s="27">
        <f>C18/C$25</f>
        <v>0.14180366132145697</v>
      </c>
      <c r="D29" s="27">
        <f t="shared" ref="D29:E29" si="14">D18/D$25</f>
        <v>0.10669198340849241</v>
      </c>
      <c r="E29" s="27">
        <f t="shared" si="14"/>
        <v>0.13629586291873874</v>
      </c>
      <c r="H29" s="27">
        <f>H18/H$25</f>
        <v>0.16836033413491963</v>
      </c>
      <c r="I29" s="27">
        <f t="shared" ref="I29:J29" si="15">I18/I$25</f>
        <v>2.2817826592206332E-2</v>
      </c>
      <c r="J29" s="27">
        <f t="shared" si="15"/>
        <v>0.13801776489094006</v>
      </c>
      <c r="Q29" s="27">
        <f>Q18/Q$25</f>
        <v>0.18412972735505984</v>
      </c>
      <c r="R29" s="27">
        <f t="shared" ref="R29:S29" si="16">R18/R$25</f>
        <v>2.2029138282216185E-2</v>
      </c>
      <c r="S29" s="27">
        <f t="shared" si="16"/>
        <v>0.15949300078369602</v>
      </c>
      <c r="V29" s="27">
        <f>V18/V$25</f>
        <v>0.11121545387512216</v>
      </c>
      <c r="W29" s="27">
        <f t="shared" ref="W29:X29" si="17">W18/W$25</f>
        <v>9.3950113172351826E-3</v>
      </c>
      <c r="X29" s="27">
        <f t="shared" si="17"/>
        <v>6.8627909613568586E-2</v>
      </c>
      <c r="AA29" s="27">
        <f>AA18/AA$25</f>
        <v>0.19041035163939457</v>
      </c>
      <c r="AB29" s="27">
        <f t="shared" ref="AB29:AC29" si="18">AB18/AB$25</f>
        <v>5.0324367495829928E-2</v>
      </c>
      <c r="AC29" s="27">
        <f t="shared" si="18"/>
        <v>0.18102717346789127</v>
      </c>
    </row>
    <row r="30" spans="2:29">
      <c r="B30" s="26" t="s">
        <v>34</v>
      </c>
      <c r="C30" s="27">
        <f t="shared" ref="C30:E35" si="19">C19/C$25</f>
        <v>0.44853080329544165</v>
      </c>
      <c r="D30" s="27">
        <f t="shared" si="19"/>
        <v>0</v>
      </c>
      <c r="E30" s="27">
        <f t="shared" si="19"/>
        <v>0.37817195436534318</v>
      </c>
      <c r="H30" s="27">
        <f t="shared" ref="H30:J30" si="20">H19/H$25</f>
        <v>0.34495380331603592</v>
      </c>
      <c r="I30" s="27">
        <f t="shared" si="20"/>
        <v>0</v>
      </c>
      <c r="J30" s="27">
        <f t="shared" si="20"/>
        <v>0.27303814898378403</v>
      </c>
      <c r="Q30" s="27">
        <f t="shared" ref="Q30:S30" si="21">Q19/Q$25</f>
        <v>0.33818665208356868</v>
      </c>
      <c r="R30" s="27">
        <f t="shared" si="21"/>
        <v>0</v>
      </c>
      <c r="S30" s="27">
        <f t="shared" si="21"/>
        <v>0.28678762802620555</v>
      </c>
      <c r="V30" s="27">
        <f t="shared" ref="V30:X30" si="22">V19/V$25</f>
        <v>0.30944141486970711</v>
      </c>
      <c r="W30" s="27">
        <f t="shared" si="22"/>
        <v>0</v>
      </c>
      <c r="X30" s="27">
        <f t="shared" si="22"/>
        <v>0.18001406589084901</v>
      </c>
      <c r="AA30" s="27">
        <f t="shared" ref="AA30:AC30" si="23">AA19/AA$25</f>
        <v>0.29989321208638575</v>
      </c>
      <c r="AB30" s="27">
        <f t="shared" si="23"/>
        <v>0</v>
      </c>
      <c r="AC30" s="27">
        <f t="shared" si="23"/>
        <v>0.27980589600951716</v>
      </c>
    </row>
    <row r="31" spans="2:29">
      <c r="B31" s="26" t="s">
        <v>35</v>
      </c>
      <c r="C31" s="27">
        <f t="shared" si="19"/>
        <v>9.301337774357292E-2</v>
      </c>
      <c r="D31" s="27">
        <f t="shared" si="19"/>
        <v>0.42236010804823743</v>
      </c>
      <c r="E31" s="27">
        <f t="shared" si="19"/>
        <v>0.14467639993262948</v>
      </c>
      <c r="H31" s="27">
        <f t="shared" ref="H31:J31" si="24">H20/H$25</f>
        <v>0.13352254988819981</v>
      </c>
      <c r="I31" s="27">
        <f t="shared" si="24"/>
        <v>0.83387299189751318</v>
      </c>
      <c r="J31" s="27">
        <f t="shared" si="24"/>
        <v>0.27953097134873289</v>
      </c>
      <c r="Q31" s="27">
        <f t="shared" ref="Q31:S31" si="25">Q20/Q$25</f>
        <v>0.14342632429391808</v>
      </c>
      <c r="R31" s="27">
        <f t="shared" si="25"/>
        <v>0.83624996626411152</v>
      </c>
      <c r="S31" s="27">
        <f t="shared" si="25"/>
        <v>0.24872456365889534</v>
      </c>
      <c r="V31" s="27">
        <f t="shared" ref="V31:X31" si="26">V20/V$25</f>
        <v>0.11362927000802787</v>
      </c>
      <c r="W31" s="27">
        <f t="shared" si="26"/>
        <v>0.90244429531728065</v>
      </c>
      <c r="X31" s="27">
        <f t="shared" si="26"/>
        <v>0.44356001829993014</v>
      </c>
      <c r="AA31" s="27">
        <f t="shared" ref="AA31:AC31" si="27">AA20/AA$25</f>
        <v>0.14986668115496993</v>
      </c>
      <c r="AB31" s="27">
        <f t="shared" si="27"/>
        <v>0.64507531920550454</v>
      </c>
      <c r="AC31" s="27">
        <f t="shared" si="27"/>
        <v>0.18303652973977655</v>
      </c>
    </row>
    <row r="32" spans="2:29">
      <c r="B32" s="26" t="s">
        <v>36</v>
      </c>
      <c r="C32" s="27">
        <f t="shared" si="19"/>
        <v>0.10607150216794305</v>
      </c>
      <c r="D32" s="27">
        <f t="shared" si="19"/>
        <v>0</v>
      </c>
      <c r="E32" s="27">
        <f t="shared" si="19"/>
        <v>8.9432580733806694E-2</v>
      </c>
      <c r="H32" s="27">
        <f t="shared" ref="H32:J32" si="28">H21/H$25</f>
        <v>0.13362274817533645</v>
      </c>
      <c r="I32" s="27">
        <f t="shared" si="28"/>
        <v>0</v>
      </c>
      <c r="J32" s="27">
        <f t="shared" si="28"/>
        <v>0.10576519949395824</v>
      </c>
      <c r="Q32" s="27">
        <f t="shared" ref="Q32:S32" si="29">Q21/Q$25</f>
        <v>0.13883856664156166</v>
      </c>
      <c r="R32" s="27">
        <f t="shared" si="29"/>
        <v>0</v>
      </c>
      <c r="S32" s="27">
        <f t="shared" si="29"/>
        <v>0.1177372996845913</v>
      </c>
      <c r="V32" s="27">
        <f t="shared" ref="V32:X32" si="30">V21/V$25</f>
        <v>0.12607861871382173</v>
      </c>
      <c r="W32" s="27">
        <f t="shared" si="30"/>
        <v>0</v>
      </c>
      <c r="X32" s="27">
        <f t="shared" si="30"/>
        <v>7.3344819684635437E-2</v>
      </c>
      <c r="AA32" s="27">
        <f t="shared" ref="AA32:AC32" si="31">AA21/AA$25</f>
        <v>0.24928981281185347</v>
      </c>
      <c r="AB32" s="27">
        <f t="shared" si="31"/>
        <v>0</v>
      </c>
      <c r="AC32" s="27">
        <f t="shared" si="31"/>
        <v>0.23259199151120777</v>
      </c>
    </row>
    <row r="33" spans="2:29">
      <c r="B33" s="26" t="s">
        <v>37</v>
      </c>
      <c r="C33" s="27">
        <f t="shared" si="19"/>
        <v>3.5820474970876807E-2</v>
      </c>
      <c r="D33" s="27">
        <f t="shared" si="19"/>
        <v>1.3144361938991173E-2</v>
      </c>
      <c r="E33" s="27">
        <f t="shared" si="19"/>
        <v>3.2263383240698877E-2</v>
      </c>
      <c r="H33" s="27">
        <f t="shared" ref="H33:J33" si="32">H22/H$25</f>
        <v>0.11440408387123993</v>
      </c>
      <c r="I33" s="27">
        <f t="shared" si="32"/>
        <v>1.6377963350202501E-2</v>
      </c>
      <c r="J33" s="27">
        <f t="shared" si="32"/>
        <v>9.3967687660632113E-2</v>
      </c>
      <c r="Q33" s="27">
        <f t="shared" ref="Q33:S33" si="33">Q22/Q$25</f>
        <v>0.10475702439927946</v>
      </c>
      <c r="R33" s="27">
        <f t="shared" si="33"/>
        <v>1.8792080559714111E-2</v>
      </c>
      <c r="S33" s="27">
        <f t="shared" si="33"/>
        <v>9.1691712124897212E-2</v>
      </c>
      <c r="V33" s="27">
        <f t="shared" ref="V33:X33" si="34">V22/V$25</f>
        <v>0.21295010310852086</v>
      </c>
      <c r="W33" s="27">
        <f t="shared" si="34"/>
        <v>1.397308886588792E-2</v>
      </c>
      <c r="X33" s="27">
        <f t="shared" si="34"/>
        <v>0.12972573098626949</v>
      </c>
      <c r="AA33" s="27">
        <f t="shared" ref="AA33:AC33" si="35">AA22/AA$25</f>
        <v>6.3658970332497275E-2</v>
      </c>
      <c r="AB33" s="27">
        <f t="shared" si="35"/>
        <v>7.650898225682376E-2</v>
      </c>
      <c r="AC33" s="27">
        <f t="shared" si="35"/>
        <v>6.4519684215681536E-2</v>
      </c>
    </row>
    <row r="34" spans="2:29">
      <c r="B34" s="26" t="s">
        <v>38</v>
      </c>
      <c r="C34" s="27">
        <f t="shared" si="19"/>
        <v>3.7098951565082451E-2</v>
      </c>
      <c r="D34" s="27">
        <f t="shared" si="19"/>
        <v>0</v>
      </c>
      <c r="E34" s="27">
        <f t="shared" si="19"/>
        <v>3.1279419195276971E-2</v>
      </c>
      <c r="H34" s="27">
        <f t="shared" ref="H34:J34" si="36">H23/H$25</f>
        <v>4.6848711133611776E-2</v>
      </c>
      <c r="I34" s="27">
        <f t="shared" si="36"/>
        <v>0</v>
      </c>
      <c r="J34" s="27">
        <f t="shared" si="36"/>
        <v>3.7081734560491846E-2</v>
      </c>
      <c r="Q34" s="27">
        <f t="shared" ref="Q34:S34" si="37">Q23/Q$25</f>
        <v>4.7223117700567155E-2</v>
      </c>
      <c r="R34" s="27">
        <f t="shared" si="37"/>
        <v>0</v>
      </c>
      <c r="S34" s="27">
        <f t="shared" si="37"/>
        <v>4.0045950453424135E-2</v>
      </c>
      <c r="V34" s="27">
        <f t="shared" ref="V34:X34" si="38">V23/V$25</f>
        <v>5.0579738391943227E-2</v>
      </c>
      <c r="W34" s="27">
        <f t="shared" si="38"/>
        <v>0</v>
      </c>
      <c r="X34" s="27">
        <f t="shared" si="38"/>
        <v>2.9424194442308042E-2</v>
      </c>
      <c r="AA34" s="27">
        <f t="shared" ref="AA34:AC34" si="39">AA23/AA$25</f>
        <v>2.9388083640738374E-2</v>
      </c>
      <c r="AB34" s="27">
        <f t="shared" si="39"/>
        <v>0</v>
      </c>
      <c r="AC34" s="27">
        <f t="shared" si="39"/>
        <v>2.7419623865080241E-2</v>
      </c>
    </row>
    <row r="35" spans="2:29">
      <c r="B35" s="26" t="s">
        <v>39</v>
      </c>
      <c r="C35" s="27">
        <f t="shared" si="19"/>
        <v>0.13766122893562618</v>
      </c>
      <c r="D35" s="27">
        <f t="shared" si="19"/>
        <v>0.45780354660427897</v>
      </c>
      <c r="E35" s="27">
        <f>E24/E$25</f>
        <v>0.18788039961350603</v>
      </c>
      <c r="H35" s="27">
        <f t="shared" ref="H35:I35" si="40">H24/H$25</f>
        <v>5.8287769480656455E-2</v>
      </c>
      <c r="I35" s="27">
        <f t="shared" si="40"/>
        <v>0.12693121816007796</v>
      </c>
      <c r="J35" s="27">
        <f>J24/J$25</f>
        <v>7.2598493061460836E-2</v>
      </c>
      <c r="Q35" s="27">
        <f t="shared" ref="Q35:R35" si="41">Q24/Q$25</f>
        <v>4.3438587526045139E-2</v>
      </c>
      <c r="R35" s="27">
        <f t="shared" si="41"/>
        <v>0.12292881489395818</v>
      </c>
      <c r="S35" s="27">
        <f>S24/S$25</f>
        <v>5.5519845268290423E-2</v>
      </c>
      <c r="V35" s="27">
        <f t="shared" ref="V35:W35" si="42">V24/V$25</f>
        <v>7.6105401032857067E-2</v>
      </c>
      <c r="W35" s="27">
        <f t="shared" si="42"/>
        <v>7.4187604499596216E-2</v>
      </c>
      <c r="X35" s="27">
        <f>X24/X$25</f>
        <v>7.5303261082439288E-2</v>
      </c>
      <c r="AA35" s="27">
        <f t="shared" ref="AA35:AB35" si="43">AA24/AA$25</f>
        <v>1.7492888334160614E-2</v>
      </c>
      <c r="AB35" s="27">
        <f t="shared" si="43"/>
        <v>0.22809133104184176</v>
      </c>
      <c r="AC35" s="27">
        <f>AC24/AC$25</f>
        <v>3.1599101190845483E-2</v>
      </c>
    </row>
    <row r="36" spans="2:29">
      <c r="C36" s="3"/>
      <c r="D36" s="3"/>
      <c r="E36" s="3"/>
      <c r="H36" s="3"/>
      <c r="I36" s="3"/>
      <c r="J36" s="3"/>
      <c r="Q36" s="3"/>
      <c r="R36" s="3"/>
      <c r="S36" s="3"/>
      <c r="V36" s="3"/>
      <c r="W36" s="3"/>
      <c r="X36" s="3"/>
      <c r="AA36" s="3"/>
      <c r="AB36" s="3"/>
      <c r="AC36" s="3"/>
    </row>
    <row r="37" spans="2:29" ht="23.45">
      <c r="B37" s="24" t="s">
        <v>41</v>
      </c>
      <c r="C37" s="7"/>
      <c r="D37" s="7"/>
      <c r="E37" s="7"/>
      <c r="H37" s="7"/>
      <c r="I37" s="7"/>
      <c r="J37" s="7"/>
      <c r="Q37" s="7"/>
      <c r="R37" s="7"/>
      <c r="S37" s="7"/>
      <c r="V37" s="7"/>
      <c r="W37" s="7"/>
      <c r="X37" s="7"/>
      <c r="AA37" s="7"/>
      <c r="AB37" s="7"/>
      <c r="AC37" s="7"/>
    </row>
    <row r="38" spans="2:29">
      <c r="C38" s="3"/>
      <c r="D38" s="3"/>
      <c r="E38" s="3"/>
      <c r="H38" s="3"/>
      <c r="I38" s="3"/>
      <c r="J38" s="3"/>
      <c r="Q38" s="3"/>
      <c r="R38" s="3"/>
      <c r="S38" s="3"/>
      <c r="V38" s="3"/>
      <c r="W38" s="3"/>
      <c r="X38" s="3"/>
      <c r="AA38" s="3"/>
      <c r="AB38" s="3"/>
      <c r="AC38" s="3"/>
    </row>
    <row r="39" spans="2:29">
      <c r="B39" s="26" t="s">
        <v>33</v>
      </c>
      <c r="C39" s="27">
        <f>C18/C$25</f>
        <v>0.14180366132145697</v>
      </c>
      <c r="D39" s="27">
        <f t="shared" ref="D39:E39" si="44">D18/D$25</f>
        <v>0.10669198340849241</v>
      </c>
      <c r="E39" s="27">
        <f t="shared" si="44"/>
        <v>0.13629586291873874</v>
      </c>
      <c r="H39" s="27">
        <f>H18/H$25</f>
        <v>0.16836033413491963</v>
      </c>
      <c r="I39" s="27">
        <f t="shared" ref="I39:J39" si="45">I18/I$25</f>
        <v>2.2817826592206332E-2</v>
      </c>
      <c r="J39" s="27">
        <f t="shared" si="45"/>
        <v>0.13801776489094006</v>
      </c>
      <c r="Q39" s="27">
        <f>Q18/Q$25</f>
        <v>0.18412972735505984</v>
      </c>
      <c r="R39" s="27">
        <f t="shared" ref="R39:S39" si="46">R18/R$25</f>
        <v>2.2029138282216185E-2</v>
      </c>
      <c r="S39" s="27">
        <f t="shared" si="46"/>
        <v>0.15949300078369602</v>
      </c>
      <c r="V39" s="27">
        <f>V18/V$25</f>
        <v>0.11121545387512216</v>
      </c>
      <c r="W39" s="27">
        <f t="shared" ref="W39:X39" si="47">W18/W$25</f>
        <v>9.3950113172351826E-3</v>
      </c>
      <c r="X39" s="27">
        <f t="shared" si="47"/>
        <v>6.8627909613568586E-2</v>
      </c>
      <c r="AA39" s="27">
        <f>AA18/AA$25</f>
        <v>0.19041035163939457</v>
      </c>
      <c r="AB39" s="27">
        <f t="shared" ref="AB39:AC39" si="48">AB18/AB$25</f>
        <v>5.0324367495829928E-2</v>
      </c>
      <c r="AC39" s="27">
        <f t="shared" si="48"/>
        <v>0.18102717346789127</v>
      </c>
    </row>
    <row r="40" spans="2:29">
      <c r="B40" s="26" t="s">
        <v>34</v>
      </c>
      <c r="C40" s="27">
        <f>(C19+C18)/C$25</f>
        <v>0.59033446461689865</v>
      </c>
      <c r="D40" s="27">
        <f t="shared" ref="D40:E40" si="49">(D19+D18)/D$25</f>
        <v>0.10669198340849241</v>
      </c>
      <c r="E40" s="27">
        <f t="shared" si="49"/>
        <v>0.51446781728408197</v>
      </c>
      <c r="H40" s="27">
        <f>(H19+H18)/H$25</f>
        <v>0.51331413745095555</v>
      </c>
      <c r="I40" s="27">
        <f t="shared" ref="I40:J40" si="50">(I19+I18)/I$25</f>
        <v>2.2817826592206332E-2</v>
      </c>
      <c r="J40" s="27">
        <f t="shared" si="50"/>
        <v>0.41105591387472412</v>
      </c>
      <c r="Q40" s="27">
        <f>(Q19+Q18)/Q$25</f>
        <v>0.52231637943862852</v>
      </c>
      <c r="R40" s="27">
        <f t="shared" ref="R40:S40" si="51">(R19+R18)/R$25</f>
        <v>2.2029138282216185E-2</v>
      </c>
      <c r="S40" s="27">
        <f t="shared" si="51"/>
        <v>0.4462806288099016</v>
      </c>
      <c r="V40" s="27">
        <f>(V19+V18)/V$25</f>
        <v>0.42065686874482922</v>
      </c>
      <c r="W40" s="27">
        <f t="shared" ref="W40:X40" si="52">(W19+W18)/W$25</f>
        <v>9.3950113172351826E-3</v>
      </c>
      <c r="X40" s="27">
        <f t="shared" si="52"/>
        <v>0.24864197550441761</v>
      </c>
      <c r="AA40" s="27">
        <f>(AA19+AA18)/AA$25</f>
        <v>0.49030356372578032</v>
      </c>
      <c r="AB40" s="27">
        <f t="shared" ref="AB40:AC40" si="53">(AB19+AB18)/AB$25</f>
        <v>5.0324367495829928E-2</v>
      </c>
      <c r="AC40" s="27">
        <f t="shared" si="53"/>
        <v>0.46083306947740837</v>
      </c>
    </row>
    <row r="41" spans="2:29">
      <c r="B41" s="26" t="s">
        <v>35</v>
      </c>
      <c r="C41" s="27">
        <f>(C20+C19+C18)/C$25</f>
        <v>0.68334784236047152</v>
      </c>
      <c r="D41" s="27">
        <f t="shared" ref="D41:E41" si="54">(D20+D19+D18)/D$25</f>
        <v>0.52905209145672982</v>
      </c>
      <c r="E41" s="27">
        <f t="shared" si="54"/>
        <v>0.65914421721671146</v>
      </c>
      <c r="H41" s="27">
        <f>(H20+H19+H18)/H$25</f>
        <v>0.64683668733915534</v>
      </c>
      <c r="I41" s="27">
        <f t="shared" ref="I41:J41" si="55">(I20+I19+I18)/I$25</f>
        <v>0.85669081848971951</v>
      </c>
      <c r="J41" s="27">
        <f t="shared" si="55"/>
        <v>0.69058688522345701</v>
      </c>
      <c r="Q41" s="27">
        <f>(Q20+Q19+Q18)/Q$25</f>
        <v>0.66574270373254663</v>
      </c>
      <c r="R41" s="27">
        <f t="shared" ref="R41:S41" si="56">(R20+R19+R18)/R$25</f>
        <v>0.85827910454632772</v>
      </c>
      <c r="S41" s="27">
        <f t="shared" si="56"/>
        <v>0.69500519246879688</v>
      </c>
      <c r="V41" s="27">
        <f>(V20+V19+V18)/V$25</f>
        <v>0.53428613875285713</v>
      </c>
      <c r="W41" s="27">
        <f t="shared" ref="W41:X41" si="57">(W20+W19+W18)/W$25</f>
        <v>0.91183930663451584</v>
      </c>
      <c r="X41" s="27">
        <f t="shared" si="57"/>
        <v>0.69220199380434777</v>
      </c>
      <c r="AA41" s="27">
        <f>(AA20+AA19+AA18)/AA$25</f>
        <v>0.64017024488075025</v>
      </c>
      <c r="AB41" s="27">
        <f t="shared" ref="AB41:AC41" si="58">(AB20+AB19+AB18)/AB$25</f>
        <v>0.69539968670133445</v>
      </c>
      <c r="AC41" s="27">
        <f t="shared" si="58"/>
        <v>0.64386959921718501</v>
      </c>
    </row>
    <row r="42" spans="2:29">
      <c r="B42" s="26" t="s">
        <v>36</v>
      </c>
      <c r="C42" s="27">
        <f>(C21+C20+C19+C18)/C$25</f>
        <v>0.78941934452841456</v>
      </c>
      <c r="D42" s="27">
        <f t="shared" ref="D42:E42" si="59">(D21+D20+D19+D18)/D$25</f>
        <v>0.52905209145672982</v>
      </c>
      <c r="E42" s="27">
        <f t="shared" si="59"/>
        <v>0.74857679795051812</v>
      </c>
      <c r="H42" s="27">
        <f>(H21+H20+H19+H18)/H$25</f>
        <v>0.78045943551449182</v>
      </c>
      <c r="I42" s="27">
        <f t="shared" ref="I42:J42" si="60">(I21+I20+I19+I18)/I$25</f>
        <v>0.85669081848971951</v>
      </c>
      <c r="J42" s="27">
        <f t="shared" si="60"/>
        <v>0.79635208471741525</v>
      </c>
      <c r="Q42" s="27">
        <f>(Q21+Q20+Q19+Q18)/Q$25</f>
        <v>0.8045812703741082</v>
      </c>
      <c r="R42" s="27">
        <f t="shared" ref="R42:S42" si="61">(R21+R20+R19+R18)/R$25</f>
        <v>0.85827910454632772</v>
      </c>
      <c r="S42" s="27">
        <f t="shared" si="61"/>
        <v>0.81274249215338823</v>
      </c>
      <c r="V42" s="27">
        <f>(V21+V20+V19+V18)/V$25</f>
        <v>0.66036475746667889</v>
      </c>
      <c r="W42" s="27">
        <f t="shared" ref="W42:X42" si="62">(W21+W20+W19+W18)/W$25</f>
        <v>0.91183930663451584</v>
      </c>
      <c r="X42" s="27">
        <f t="shared" si="62"/>
        <v>0.76554681348898312</v>
      </c>
      <c r="AA42" s="27">
        <f>(AA21+AA20+AA19+AA18)/AA$25</f>
        <v>0.88946005769260372</v>
      </c>
      <c r="AB42" s="27">
        <f t="shared" ref="AB42:AC42" si="63">(AB21+AB20+AB19+AB18)/AB$25</f>
        <v>0.69539968670133445</v>
      </c>
      <c r="AC42" s="27">
        <f t="shared" si="63"/>
        <v>0.87646159072839269</v>
      </c>
    </row>
    <row r="43" spans="2:29">
      <c r="B43" s="26" t="s">
        <v>37</v>
      </c>
      <c r="C43" s="27">
        <f>(C22+C21+C20+C19+C18)/C$25</f>
        <v>0.82523981949929137</v>
      </c>
      <c r="D43" s="27">
        <f t="shared" ref="D43:E43" si="64">(D22+D21+D20+D19+D18)/D$25</f>
        <v>0.54219645339572098</v>
      </c>
      <c r="E43" s="27">
        <f t="shared" si="64"/>
        <v>0.78084018119121701</v>
      </c>
      <c r="H43" s="27">
        <f>(H22+H21+H20+H19+H18)/H$25</f>
        <v>0.89486351938573172</v>
      </c>
      <c r="I43" s="27">
        <f t="shared" ref="I43:J43" si="65">(I22+I21+I20+I19+I18)/I$25</f>
        <v>0.87306878183992198</v>
      </c>
      <c r="J43" s="27">
        <f t="shared" si="65"/>
        <v>0.89031977237804727</v>
      </c>
      <c r="Q43" s="27">
        <f>(Q22+Q21+Q20+Q19+Q18)/Q$25</f>
        <v>0.90933829477338768</v>
      </c>
      <c r="R43" s="27">
        <f t="shared" ref="R43:S43" si="66">(R22+R21+R20+R19+R18)/R$25</f>
        <v>0.87707118510604187</v>
      </c>
      <c r="S43" s="27">
        <f t="shared" si="66"/>
        <v>0.90443420427828547</v>
      </c>
      <c r="V43" s="27">
        <f>(V22+V21+V20+V19+V18)/V$25</f>
        <v>0.87331486057519969</v>
      </c>
      <c r="W43" s="27">
        <f t="shared" ref="W43:X43" si="67">(W22+W21+W20+W19+W18)/W$25</f>
        <v>0.92581239550040373</v>
      </c>
      <c r="X43" s="27">
        <f t="shared" si="67"/>
        <v>0.89527254447525273</v>
      </c>
      <c r="AA43" s="27">
        <f>(AA22+AA21+AA20+AA19+AA18)/AA$25</f>
        <v>0.95311902802510107</v>
      </c>
      <c r="AB43" s="27">
        <f t="shared" ref="AB43:AC43" si="68">(AB22+AB21+AB20+AB19+AB18)/AB$25</f>
        <v>0.77190866895815824</v>
      </c>
      <c r="AC43" s="27">
        <f t="shared" si="68"/>
        <v>0.94098127494407424</v>
      </c>
    </row>
    <row r="44" spans="2:29">
      <c r="B44" s="26" t="s">
        <v>38</v>
      </c>
      <c r="C44" s="27">
        <f>(C23+C22+C21+C20+C19+C18)/C$25</f>
        <v>0.86233877106437384</v>
      </c>
      <c r="D44" s="27">
        <f t="shared" ref="D44:E44" si="69">(D23+D22+D21+D20+D19+D18)/D$25</f>
        <v>0.54219645339572098</v>
      </c>
      <c r="E44" s="27">
        <f t="shared" si="69"/>
        <v>0.812119600386494</v>
      </c>
      <c r="H44" s="27">
        <f>(H23+H22+H21+H20+H19+H18)/H$25</f>
        <v>0.9417122305193435</v>
      </c>
      <c r="I44" s="27">
        <f t="shared" ref="I44:J44" si="70">(I23+I22+I21+I20+I19+I18)/I$25</f>
        <v>0.87306878183992198</v>
      </c>
      <c r="J44" s="27">
        <f t="shared" si="70"/>
        <v>0.92740150693853918</v>
      </c>
      <c r="Q44" s="27">
        <f>(Q23+Q22+Q21+Q20+Q19+Q18)/Q$25</f>
        <v>0.95656141247395488</v>
      </c>
      <c r="R44" s="27">
        <f t="shared" ref="R44:S44" si="71">(R23+R22+R21+R20+R19+R18)/R$25</f>
        <v>0.87707118510604187</v>
      </c>
      <c r="S44" s="27">
        <f t="shared" si="71"/>
        <v>0.94448015473170954</v>
      </c>
      <c r="V44" s="27">
        <f>(V23+V22+V21+V20+V19+V18)/V$25</f>
        <v>0.92389459896714299</v>
      </c>
      <c r="W44" s="27">
        <f t="shared" ref="W44:X44" si="72">(W23+W22+W21+W20+W19+W18)/W$25</f>
        <v>0.92581239550040373</v>
      </c>
      <c r="X44" s="27">
        <f t="shared" si="72"/>
        <v>0.92469673891756077</v>
      </c>
      <c r="AA44" s="27">
        <f>(AA23+AA22+AA21+AA20+AA19+AA18)/AA$25</f>
        <v>0.98250711166583937</v>
      </c>
      <c r="AB44" s="27">
        <f t="shared" ref="AB44:AC44" si="73">(AB23+AB22+AB21+AB20+AB19+AB18)/AB$25</f>
        <v>0.77190866895815824</v>
      </c>
      <c r="AC44" s="27">
        <f t="shared" si="73"/>
        <v>0.96840089880915448</v>
      </c>
    </row>
    <row r="45" spans="2:29">
      <c r="B45" s="26" t="s">
        <v>39</v>
      </c>
      <c r="C45" s="27">
        <f>(C24+C23+C22+C21+C20+C19+C18)/C$25</f>
        <v>1</v>
      </c>
      <c r="D45" s="27">
        <f t="shared" ref="D45:E45" si="74">(D24+D23+D22+D21+D20+D19+D18)/D$25</f>
        <v>1</v>
      </c>
      <c r="E45" s="27">
        <f t="shared" si="74"/>
        <v>1</v>
      </c>
      <c r="H45" s="27">
        <f>(H24+H23+H22+H21+H20+H19+H18)/H$25</f>
        <v>1</v>
      </c>
      <c r="I45" s="27">
        <f t="shared" ref="I45:J45" si="75">(I24+I23+I22+I21+I20+I19+I18)/I$25</f>
        <v>1</v>
      </c>
      <c r="J45" s="27">
        <f t="shared" si="75"/>
        <v>1</v>
      </c>
      <c r="Q45" s="27">
        <f>(Q24+Q23+Q22+Q21+Q20+Q19+Q18)/Q$25</f>
        <v>1</v>
      </c>
      <c r="R45" s="27">
        <f t="shared" ref="R45:S45" si="76">(R24+R23+R22+R21+R20+R19+R18)/R$25</f>
        <v>1</v>
      </c>
      <c r="S45" s="27">
        <f t="shared" si="76"/>
        <v>1</v>
      </c>
      <c r="V45" s="27">
        <f>(V24+V23+V22+V21+V20+V19+V18)/V$25</f>
        <v>1</v>
      </c>
      <c r="W45" s="27">
        <f t="shared" ref="W45:X45" si="77">(W24+W23+W22+W21+W20+W19+W18)/W$25</f>
        <v>1</v>
      </c>
      <c r="X45" s="27">
        <f t="shared" si="77"/>
        <v>1</v>
      </c>
      <c r="AA45" s="27">
        <f>(AA24+AA23+AA22+AA21+AA20+AA19+AA18)/AA$25</f>
        <v>1</v>
      </c>
      <c r="AB45" s="27">
        <f t="shared" ref="AB45:AC45" si="78">(AB24+AB23+AB22+AB21+AB20+AB19+AB18)/AB$25</f>
        <v>1</v>
      </c>
      <c r="AC45" s="27">
        <f t="shared" si="78"/>
        <v>1</v>
      </c>
    </row>
    <row r="46" spans="2:29">
      <c r="C46" s="3"/>
      <c r="D46" s="3"/>
      <c r="E46" s="3"/>
      <c r="H46" s="3"/>
      <c r="I46" s="3"/>
      <c r="J46" s="3"/>
      <c r="Q46" s="3"/>
      <c r="R46" s="3"/>
      <c r="S46" s="3"/>
      <c r="V46" s="3"/>
      <c r="W46" s="3"/>
      <c r="X46" s="3"/>
      <c r="AA46" s="3"/>
      <c r="AB46" s="3"/>
      <c r="AC46" s="3"/>
    </row>
    <row r="47" spans="2:29" ht="19.899999999999999">
      <c r="B47" s="10" t="s">
        <v>42</v>
      </c>
    </row>
    <row r="49" spans="2:38" s="11" customFormat="1" ht="26.45" customHeight="1">
      <c r="B49" s="12"/>
      <c r="C49" s="98" t="s">
        <v>4</v>
      </c>
      <c r="D49" s="98"/>
      <c r="E49" s="98"/>
      <c r="F49" s="13"/>
      <c r="H49" s="99" t="s">
        <v>17</v>
      </c>
      <c r="I49" s="99"/>
      <c r="J49" s="99"/>
      <c r="N49" s="96" t="s">
        <v>18</v>
      </c>
      <c r="Q49" s="98" t="s">
        <v>19</v>
      </c>
      <c r="R49" s="98"/>
      <c r="S49" s="98"/>
      <c r="U49" s="14"/>
      <c r="V49" s="99" t="s">
        <v>43</v>
      </c>
      <c r="W49" s="99"/>
      <c r="X49" s="99"/>
      <c r="Z49" s="14"/>
      <c r="AA49" s="99" t="s">
        <v>21</v>
      </c>
      <c r="AB49" s="99"/>
      <c r="AC49" s="99"/>
      <c r="AE49" s="13"/>
      <c r="AF49" s="96" t="s">
        <v>22</v>
      </c>
      <c r="AJ49" s="96" t="s">
        <v>23</v>
      </c>
      <c r="AL49" s="96" t="s">
        <v>24</v>
      </c>
    </row>
    <row r="50" spans="2:38">
      <c r="B50" s="2" t="s">
        <v>4</v>
      </c>
      <c r="C50" s="2" t="s">
        <v>25</v>
      </c>
      <c r="D50" s="3"/>
      <c r="E50" s="3"/>
      <c r="G50" s="2" t="s">
        <v>14</v>
      </c>
      <c r="H50" s="2" t="s">
        <v>25</v>
      </c>
      <c r="I50" s="3"/>
      <c r="J50" s="3"/>
      <c r="N50" s="96"/>
      <c r="P50" s="2" t="s">
        <v>26</v>
      </c>
      <c r="Q50" s="2" t="s">
        <v>25</v>
      </c>
      <c r="R50" s="3"/>
      <c r="S50" s="3"/>
      <c r="U50" s="2" t="s">
        <v>27</v>
      </c>
      <c r="V50" s="2" t="s">
        <v>25</v>
      </c>
      <c r="W50" s="3"/>
      <c r="X50" s="3"/>
      <c r="Z50" s="2" t="s">
        <v>28</v>
      </c>
      <c r="AA50" s="2" t="s">
        <v>25</v>
      </c>
      <c r="AB50" s="3"/>
      <c r="AC50" s="3"/>
      <c r="AF50" s="97"/>
      <c r="AJ50" s="96"/>
      <c r="AL50" s="96"/>
    </row>
    <row r="51" spans="2:38">
      <c r="B51" s="2" t="s">
        <v>44</v>
      </c>
      <c r="C51" s="3" t="s">
        <v>30</v>
      </c>
      <c r="D51" s="3" t="s">
        <v>31</v>
      </c>
      <c r="E51" s="7" t="s">
        <v>32</v>
      </c>
      <c r="G51" s="2" t="s">
        <v>44</v>
      </c>
      <c r="H51" s="3" t="s">
        <v>30</v>
      </c>
      <c r="I51" s="3" t="s">
        <v>31</v>
      </c>
      <c r="J51" s="7" t="s">
        <v>32</v>
      </c>
      <c r="L51" s="3" t="str">
        <f t="shared" ref="L51:L82" si="79">E51</f>
        <v>A+B1</v>
      </c>
      <c r="M51" s="3" t="str">
        <f t="shared" ref="M51:M82" si="80">J51</f>
        <v>A+B1</v>
      </c>
      <c r="N51" s="63" t="s">
        <v>32</v>
      </c>
      <c r="P51" s="2" t="s">
        <v>44</v>
      </c>
      <c r="Q51" s="3" t="s">
        <v>30</v>
      </c>
      <c r="R51" s="3" t="s">
        <v>31</v>
      </c>
      <c r="S51" s="7" t="s">
        <v>32</v>
      </c>
      <c r="U51" s="2" t="s">
        <v>44</v>
      </c>
      <c r="V51" s="3" t="s">
        <v>30</v>
      </c>
      <c r="W51" s="3" t="s">
        <v>31</v>
      </c>
      <c r="X51" s="7" t="s">
        <v>32</v>
      </c>
      <c r="Z51" s="2" t="s">
        <v>44</v>
      </c>
      <c r="AA51" s="3" t="s">
        <v>30</v>
      </c>
      <c r="AB51" s="3" t="s">
        <v>31</v>
      </c>
      <c r="AC51" s="7" t="s">
        <v>32</v>
      </c>
      <c r="AE51" s="3" t="str">
        <f t="shared" ref="AE51:AE82" si="81">AC51</f>
        <v>A+B1</v>
      </c>
      <c r="AF51" s="62" t="s">
        <v>32</v>
      </c>
      <c r="AH51" s="3" t="str">
        <f t="shared" ref="AH51:AH82" si="82">J51</f>
        <v>A+B1</v>
      </c>
      <c r="AI51" s="3" t="str">
        <f t="shared" ref="AI51:AI82" si="83">AC51</f>
        <v>A+B1</v>
      </c>
      <c r="AJ51" s="62" t="s">
        <v>32</v>
      </c>
      <c r="AL51" s="62" t="s">
        <v>7</v>
      </c>
    </row>
    <row r="52" spans="2:38">
      <c r="B52" s="4" t="s">
        <v>33</v>
      </c>
      <c r="C52" s="3">
        <v>67437</v>
      </c>
      <c r="D52" s="3">
        <v>9440</v>
      </c>
      <c r="E52" s="7">
        <v>76877</v>
      </c>
      <c r="G52" s="4" t="s">
        <v>33</v>
      </c>
      <c r="H52" s="3">
        <v>798129</v>
      </c>
      <c r="I52" s="3">
        <v>28491</v>
      </c>
      <c r="J52" s="7">
        <v>826620</v>
      </c>
      <c r="L52" s="3">
        <f t="shared" si="79"/>
        <v>76877</v>
      </c>
      <c r="M52" s="3">
        <f t="shared" si="80"/>
        <v>826620</v>
      </c>
      <c r="N52" s="18">
        <f>M52/L52</f>
        <v>10.752500747948021</v>
      </c>
      <c r="P52" s="4" t="s">
        <v>33</v>
      </c>
      <c r="Q52" s="3">
        <v>647137</v>
      </c>
      <c r="R52" s="3">
        <v>13876</v>
      </c>
      <c r="S52" s="7">
        <v>661013</v>
      </c>
      <c r="U52" s="4" t="s">
        <v>33</v>
      </c>
      <c r="V52" s="3">
        <v>81598</v>
      </c>
      <c r="W52" s="3">
        <v>4956</v>
      </c>
      <c r="X52" s="7">
        <v>86554</v>
      </c>
      <c r="Z52" s="4" t="s">
        <v>33</v>
      </c>
      <c r="AA52" s="3">
        <v>135313635</v>
      </c>
      <c r="AB52" s="3">
        <v>2567405</v>
      </c>
      <c r="AC52" s="7">
        <v>137881040</v>
      </c>
      <c r="AE52" s="3">
        <f t="shared" si="81"/>
        <v>137881040</v>
      </c>
      <c r="AF52" s="15">
        <f t="shared" ref="AF52:AF115" si="84">AE52/$AE$7</f>
        <v>137881.04</v>
      </c>
      <c r="AH52" s="3">
        <f t="shared" si="82"/>
        <v>826620</v>
      </c>
      <c r="AI52" s="3">
        <f t="shared" si="83"/>
        <v>137881040</v>
      </c>
      <c r="AJ52" s="15">
        <f t="shared" ref="AJ52:AJ115" si="85">AI52/AH52*$AI$7</f>
        <v>166800.99683046623</v>
      </c>
      <c r="AL52" s="15">
        <f t="shared" ref="AL52:AL115" si="86">AJ52*N52</f>
        <v>1793527.8431780636</v>
      </c>
    </row>
    <row r="53" spans="2:38">
      <c r="B53" s="5" t="s">
        <v>45</v>
      </c>
      <c r="C53" s="3">
        <v>459</v>
      </c>
      <c r="D53" s="3"/>
      <c r="E53" s="7">
        <v>459</v>
      </c>
      <c r="G53" s="5" t="s">
        <v>45</v>
      </c>
      <c r="H53" s="3">
        <v>6703</v>
      </c>
      <c r="I53" s="3"/>
      <c r="J53" s="7">
        <v>6703</v>
      </c>
      <c r="L53" s="3">
        <f t="shared" si="79"/>
        <v>459</v>
      </c>
      <c r="M53" s="3">
        <f t="shared" si="80"/>
        <v>6703</v>
      </c>
      <c r="N53" s="19">
        <f t="shared" ref="N53:N116" si="87">M53/L53</f>
        <v>14.603485838779957</v>
      </c>
      <c r="P53" s="5" t="s">
        <v>45</v>
      </c>
      <c r="Q53" s="3">
        <v>5433</v>
      </c>
      <c r="R53" s="3"/>
      <c r="S53" s="7">
        <v>5433</v>
      </c>
      <c r="U53" s="5" t="s">
        <v>45</v>
      </c>
      <c r="V53" s="3">
        <v>799</v>
      </c>
      <c r="W53" s="3"/>
      <c r="X53" s="7">
        <v>799</v>
      </c>
      <c r="Z53" s="5" t="s">
        <v>45</v>
      </c>
      <c r="AA53" s="3">
        <v>1324055</v>
      </c>
      <c r="AB53" s="3"/>
      <c r="AC53" s="7">
        <v>1324055</v>
      </c>
      <c r="AE53" s="3">
        <f t="shared" si="81"/>
        <v>1324055</v>
      </c>
      <c r="AF53" s="16">
        <f t="shared" si="84"/>
        <v>1324.0550000000001</v>
      </c>
      <c r="AH53" s="3">
        <f t="shared" si="82"/>
        <v>6703</v>
      </c>
      <c r="AI53" s="3">
        <f t="shared" si="83"/>
        <v>1324055</v>
      </c>
      <c r="AJ53" s="16">
        <f t="shared" si="85"/>
        <v>197531.70222288527</v>
      </c>
      <c r="AL53" s="16">
        <f t="shared" si="86"/>
        <v>2884651.4161220044</v>
      </c>
    </row>
    <row r="54" spans="2:38">
      <c r="B54" s="5" t="s">
        <v>46</v>
      </c>
      <c r="C54" s="3">
        <v>13372</v>
      </c>
      <c r="D54" s="3"/>
      <c r="E54" s="7">
        <v>13372</v>
      </c>
      <c r="G54" s="5" t="s">
        <v>46</v>
      </c>
      <c r="H54" s="3">
        <v>104988</v>
      </c>
      <c r="I54" s="3"/>
      <c r="J54" s="7">
        <v>104988</v>
      </c>
      <c r="L54" s="3">
        <f t="shared" si="79"/>
        <v>13372</v>
      </c>
      <c r="M54" s="3">
        <f t="shared" si="80"/>
        <v>104988</v>
      </c>
      <c r="N54" s="19">
        <f t="shared" si="87"/>
        <v>7.8513311396948851</v>
      </c>
      <c r="P54" s="5" t="s">
        <v>46</v>
      </c>
      <c r="Q54" s="3">
        <v>78316</v>
      </c>
      <c r="R54" s="3"/>
      <c r="S54" s="7">
        <v>78316</v>
      </c>
      <c r="U54" s="5" t="s">
        <v>46</v>
      </c>
      <c r="V54" s="3">
        <v>12909</v>
      </c>
      <c r="W54" s="3"/>
      <c r="X54" s="7">
        <v>12909</v>
      </c>
      <c r="Z54" s="5" t="s">
        <v>46</v>
      </c>
      <c r="AA54" s="3">
        <v>13522313</v>
      </c>
      <c r="AB54" s="3"/>
      <c r="AC54" s="7">
        <v>13522313</v>
      </c>
      <c r="AE54" s="3">
        <f t="shared" si="81"/>
        <v>13522313</v>
      </c>
      <c r="AF54" s="16">
        <f t="shared" si="84"/>
        <v>13522.313</v>
      </c>
      <c r="AH54" s="3">
        <f t="shared" si="82"/>
        <v>104988</v>
      </c>
      <c r="AI54" s="3">
        <f t="shared" si="83"/>
        <v>13522313</v>
      </c>
      <c r="AJ54" s="16">
        <f t="shared" si="85"/>
        <v>128798.65317941099</v>
      </c>
      <c r="AL54" s="16">
        <f t="shared" si="86"/>
        <v>1011240.8764582712</v>
      </c>
    </row>
    <row r="55" spans="2:38">
      <c r="B55" s="5" t="s">
        <v>47</v>
      </c>
      <c r="C55" s="3">
        <v>2771</v>
      </c>
      <c r="D55" s="3"/>
      <c r="E55" s="7">
        <v>2771</v>
      </c>
      <c r="G55" s="5" t="s">
        <v>47</v>
      </c>
      <c r="H55" s="3">
        <v>37058</v>
      </c>
      <c r="I55" s="3"/>
      <c r="J55" s="7">
        <v>37058</v>
      </c>
      <c r="L55" s="3">
        <f t="shared" si="79"/>
        <v>2771</v>
      </c>
      <c r="M55" s="3">
        <f t="shared" si="80"/>
        <v>37058</v>
      </c>
      <c r="N55" s="19">
        <f t="shared" si="87"/>
        <v>13.373511367737279</v>
      </c>
      <c r="P55" s="5" t="s">
        <v>47</v>
      </c>
      <c r="Q55" s="3">
        <v>28867</v>
      </c>
      <c r="R55" s="3"/>
      <c r="S55" s="7">
        <v>28867</v>
      </c>
      <c r="U55" s="5" t="s">
        <v>47</v>
      </c>
      <c r="V55" s="3">
        <v>5304</v>
      </c>
      <c r="W55" s="3"/>
      <c r="X55" s="7">
        <v>5304</v>
      </c>
      <c r="Z55" s="5" t="s">
        <v>47</v>
      </c>
      <c r="AA55" s="3">
        <v>4077485</v>
      </c>
      <c r="AB55" s="3"/>
      <c r="AC55" s="7">
        <v>4077485</v>
      </c>
      <c r="AE55" s="3">
        <f t="shared" si="81"/>
        <v>4077485</v>
      </c>
      <c r="AF55" s="16">
        <f t="shared" si="84"/>
        <v>4077.4850000000001</v>
      </c>
      <c r="AH55" s="3">
        <f t="shared" si="82"/>
        <v>37058</v>
      </c>
      <c r="AI55" s="3">
        <f t="shared" si="83"/>
        <v>4077485</v>
      </c>
      <c r="AJ55" s="16">
        <f t="shared" si="85"/>
        <v>110029.81812294242</v>
      </c>
      <c r="AL55" s="16">
        <f t="shared" si="86"/>
        <v>1471485.0234572359</v>
      </c>
    </row>
    <row r="56" spans="2:38">
      <c r="B56" s="5" t="s">
        <v>48</v>
      </c>
      <c r="C56" s="3">
        <v>29571</v>
      </c>
      <c r="D56" s="3"/>
      <c r="E56" s="7">
        <v>29571</v>
      </c>
      <c r="G56" s="5" t="s">
        <v>48</v>
      </c>
      <c r="H56" s="3">
        <v>372461</v>
      </c>
      <c r="I56" s="3"/>
      <c r="J56" s="7">
        <v>372461</v>
      </c>
      <c r="L56" s="3">
        <f t="shared" si="79"/>
        <v>29571</v>
      </c>
      <c r="M56" s="3">
        <f t="shared" si="80"/>
        <v>372461</v>
      </c>
      <c r="N56" s="19">
        <f t="shared" si="87"/>
        <v>12.595482060126475</v>
      </c>
      <c r="P56" s="5" t="s">
        <v>48</v>
      </c>
      <c r="Q56" s="3">
        <v>307835</v>
      </c>
      <c r="R56" s="3"/>
      <c r="S56" s="7">
        <v>307835</v>
      </c>
      <c r="U56" s="5" t="s">
        <v>48</v>
      </c>
      <c r="V56" s="3">
        <v>34254</v>
      </c>
      <c r="W56" s="3"/>
      <c r="X56" s="7">
        <v>34254</v>
      </c>
      <c r="Z56" s="5" t="s">
        <v>48</v>
      </c>
      <c r="AA56" s="3">
        <v>70278217</v>
      </c>
      <c r="AB56" s="3"/>
      <c r="AC56" s="7">
        <v>70278217</v>
      </c>
      <c r="AE56" s="3">
        <f t="shared" si="81"/>
        <v>70278217</v>
      </c>
      <c r="AF56" s="16">
        <f t="shared" si="84"/>
        <v>70278.217000000004</v>
      </c>
      <c r="AH56" s="3">
        <f t="shared" si="82"/>
        <v>372461</v>
      </c>
      <c r="AI56" s="3">
        <f t="shared" si="83"/>
        <v>70278217</v>
      </c>
      <c r="AJ56" s="16">
        <f t="shared" si="85"/>
        <v>188686.10941816727</v>
      </c>
      <c r="AL56" s="16">
        <f t="shared" si="86"/>
        <v>2376592.5061715869</v>
      </c>
    </row>
    <row r="57" spans="2:38">
      <c r="B57" s="5" t="s">
        <v>49</v>
      </c>
      <c r="C57" s="3">
        <v>6097</v>
      </c>
      <c r="D57" s="3"/>
      <c r="E57" s="7">
        <v>6097</v>
      </c>
      <c r="G57" s="5" t="s">
        <v>49</v>
      </c>
      <c r="H57" s="3">
        <v>153511</v>
      </c>
      <c r="I57" s="3"/>
      <c r="J57" s="7">
        <v>153511</v>
      </c>
      <c r="L57" s="3">
        <f t="shared" si="79"/>
        <v>6097</v>
      </c>
      <c r="M57" s="3">
        <f t="shared" si="80"/>
        <v>153511</v>
      </c>
      <c r="N57" s="19">
        <f t="shared" si="87"/>
        <v>25.178120387075612</v>
      </c>
      <c r="P57" s="5" t="s">
        <v>49</v>
      </c>
      <c r="Q57" s="3">
        <v>136071</v>
      </c>
      <c r="R57" s="3"/>
      <c r="S57" s="7">
        <v>136071</v>
      </c>
      <c r="U57" s="5" t="s">
        <v>49</v>
      </c>
      <c r="V57" s="3">
        <v>11218</v>
      </c>
      <c r="W57" s="3"/>
      <c r="X57" s="7">
        <v>11218</v>
      </c>
      <c r="Z57" s="5" t="s">
        <v>49</v>
      </c>
      <c r="AA57" s="3">
        <v>28055980</v>
      </c>
      <c r="AB57" s="3"/>
      <c r="AC57" s="7">
        <v>28055980</v>
      </c>
      <c r="AE57" s="3">
        <f t="shared" si="81"/>
        <v>28055980</v>
      </c>
      <c r="AF57" s="16">
        <f t="shared" si="84"/>
        <v>28055.98</v>
      </c>
      <c r="AH57" s="3">
        <f t="shared" si="82"/>
        <v>153511</v>
      </c>
      <c r="AI57" s="3">
        <f t="shared" si="83"/>
        <v>28055980</v>
      </c>
      <c r="AJ57" s="16">
        <f t="shared" si="85"/>
        <v>182762.01705415247</v>
      </c>
      <c r="AL57" s="16">
        <f t="shared" si="86"/>
        <v>4601604.067574217</v>
      </c>
    </row>
    <row r="58" spans="2:38">
      <c r="B58" s="5" t="s">
        <v>50</v>
      </c>
      <c r="C58" s="3">
        <v>13567</v>
      </c>
      <c r="D58" s="3"/>
      <c r="E58" s="7">
        <v>13567</v>
      </c>
      <c r="G58" s="5" t="s">
        <v>50</v>
      </c>
      <c r="H58" s="3">
        <v>105182</v>
      </c>
      <c r="I58" s="3"/>
      <c r="J58" s="7">
        <v>105182</v>
      </c>
      <c r="L58" s="3">
        <f t="shared" si="79"/>
        <v>13567</v>
      </c>
      <c r="M58" s="3">
        <f t="shared" si="80"/>
        <v>105182</v>
      </c>
      <c r="N58" s="19">
        <f t="shared" si="87"/>
        <v>7.7527824869167832</v>
      </c>
      <c r="P58" s="5" t="s">
        <v>50</v>
      </c>
      <c r="Q58" s="3">
        <v>76158</v>
      </c>
      <c r="R58" s="3"/>
      <c r="S58" s="7">
        <v>76158</v>
      </c>
      <c r="U58" s="5" t="s">
        <v>50</v>
      </c>
      <c r="V58" s="3">
        <v>14988</v>
      </c>
      <c r="W58" s="3"/>
      <c r="X58" s="7">
        <v>14988</v>
      </c>
      <c r="Z58" s="5" t="s">
        <v>50</v>
      </c>
      <c r="AA58" s="3">
        <v>14992314</v>
      </c>
      <c r="AB58" s="3"/>
      <c r="AC58" s="7">
        <v>14992314</v>
      </c>
      <c r="AE58" s="3">
        <f t="shared" si="81"/>
        <v>14992314</v>
      </c>
      <c r="AF58" s="16">
        <f t="shared" si="84"/>
        <v>14992.314</v>
      </c>
      <c r="AH58" s="3">
        <f t="shared" si="82"/>
        <v>105182</v>
      </c>
      <c r="AI58" s="3">
        <f t="shared" si="83"/>
        <v>14992314</v>
      </c>
      <c r="AJ58" s="16">
        <f t="shared" si="85"/>
        <v>142536.87893365783</v>
      </c>
      <c r="AL58" s="16">
        <f t="shared" si="86"/>
        <v>1105057.4187366401</v>
      </c>
    </row>
    <row r="59" spans="2:38">
      <c r="B59" s="5" t="s">
        <v>51</v>
      </c>
      <c r="C59" s="3"/>
      <c r="D59" s="3">
        <v>9440</v>
      </c>
      <c r="E59" s="7">
        <v>9440</v>
      </c>
      <c r="G59" s="5" t="s">
        <v>51</v>
      </c>
      <c r="H59" s="3"/>
      <c r="I59" s="3">
        <v>28491</v>
      </c>
      <c r="J59" s="7">
        <v>28491</v>
      </c>
      <c r="L59" s="3">
        <f t="shared" si="79"/>
        <v>9440</v>
      </c>
      <c r="M59" s="3">
        <f t="shared" si="80"/>
        <v>28491</v>
      </c>
      <c r="N59" s="19">
        <f t="shared" si="87"/>
        <v>3.0181144067796608</v>
      </c>
      <c r="P59" s="5" t="s">
        <v>51</v>
      </c>
      <c r="Q59" s="3"/>
      <c r="R59" s="3">
        <v>13876</v>
      </c>
      <c r="S59" s="7">
        <v>13876</v>
      </c>
      <c r="U59" s="5" t="s">
        <v>51</v>
      </c>
      <c r="V59" s="3"/>
      <c r="W59" s="3">
        <v>4956</v>
      </c>
      <c r="X59" s="7">
        <v>4956</v>
      </c>
      <c r="Z59" s="5" t="s">
        <v>51</v>
      </c>
      <c r="AA59" s="3"/>
      <c r="AB59" s="3">
        <v>2567405</v>
      </c>
      <c r="AC59" s="7">
        <v>2567405</v>
      </c>
      <c r="AE59" s="3">
        <f t="shared" si="81"/>
        <v>2567405</v>
      </c>
      <c r="AF59" s="16">
        <f t="shared" si="84"/>
        <v>2567.4050000000002</v>
      </c>
      <c r="AH59" s="3">
        <f t="shared" si="82"/>
        <v>28491</v>
      </c>
      <c r="AI59" s="3">
        <f t="shared" si="83"/>
        <v>2567405</v>
      </c>
      <c r="AJ59" s="16">
        <f t="shared" si="85"/>
        <v>90112.842652065563</v>
      </c>
      <c r="AL59" s="16">
        <f t="shared" si="86"/>
        <v>271970.86864406778</v>
      </c>
    </row>
    <row r="60" spans="2:38">
      <c r="B60" s="5" t="s">
        <v>52</v>
      </c>
      <c r="C60" s="3">
        <v>1188</v>
      </c>
      <c r="D60" s="3"/>
      <c r="E60" s="7">
        <v>1188</v>
      </c>
      <c r="G60" s="5" t="s">
        <v>52</v>
      </c>
      <c r="H60" s="3">
        <v>14618</v>
      </c>
      <c r="I60" s="3"/>
      <c r="J60" s="7">
        <v>14618</v>
      </c>
      <c r="L60" s="3">
        <f t="shared" si="79"/>
        <v>1188</v>
      </c>
      <c r="M60" s="3">
        <f t="shared" si="80"/>
        <v>14618</v>
      </c>
      <c r="N60" s="19">
        <f t="shared" si="87"/>
        <v>12.304713804713804</v>
      </c>
      <c r="P60" s="5" t="s">
        <v>52</v>
      </c>
      <c r="Q60" s="3">
        <v>11796</v>
      </c>
      <c r="R60" s="3"/>
      <c r="S60" s="7">
        <v>11796</v>
      </c>
      <c r="U60" s="5" t="s">
        <v>52</v>
      </c>
      <c r="V60" s="3">
        <v>1601</v>
      </c>
      <c r="W60" s="3"/>
      <c r="X60" s="7">
        <v>1601</v>
      </c>
      <c r="Z60" s="5" t="s">
        <v>52</v>
      </c>
      <c r="AA60" s="3">
        <v>2589876</v>
      </c>
      <c r="AB60" s="3"/>
      <c r="AC60" s="7">
        <v>2589876</v>
      </c>
      <c r="AE60" s="3">
        <f t="shared" si="81"/>
        <v>2589876</v>
      </c>
      <c r="AF60" s="16">
        <f t="shared" si="84"/>
        <v>2589.8760000000002</v>
      </c>
      <c r="AH60" s="3">
        <f t="shared" si="82"/>
        <v>14618</v>
      </c>
      <c r="AI60" s="3">
        <f t="shared" si="83"/>
        <v>2589876</v>
      </c>
      <c r="AJ60" s="16">
        <f t="shared" si="85"/>
        <v>177170.33793952659</v>
      </c>
      <c r="AL60" s="16">
        <f t="shared" si="86"/>
        <v>2180030.3030303027</v>
      </c>
    </row>
    <row r="61" spans="2:38">
      <c r="B61" s="5" t="s">
        <v>53</v>
      </c>
      <c r="C61" s="3">
        <v>412</v>
      </c>
      <c r="D61" s="3"/>
      <c r="E61" s="7">
        <v>412</v>
      </c>
      <c r="G61" s="5" t="s">
        <v>53</v>
      </c>
      <c r="H61" s="3">
        <v>3608</v>
      </c>
      <c r="I61" s="3"/>
      <c r="J61" s="7">
        <v>3608</v>
      </c>
      <c r="L61" s="3">
        <f t="shared" si="79"/>
        <v>412</v>
      </c>
      <c r="M61" s="3">
        <f t="shared" si="80"/>
        <v>3608</v>
      </c>
      <c r="N61" s="19">
        <f t="shared" si="87"/>
        <v>8.7572815533980588</v>
      </c>
      <c r="P61" s="5" t="s">
        <v>53</v>
      </c>
      <c r="Q61" s="3">
        <v>2661</v>
      </c>
      <c r="R61" s="3"/>
      <c r="S61" s="7">
        <v>2661</v>
      </c>
      <c r="U61" s="5" t="s">
        <v>53</v>
      </c>
      <c r="V61" s="3">
        <v>525</v>
      </c>
      <c r="W61" s="3"/>
      <c r="X61" s="7">
        <v>525</v>
      </c>
      <c r="Z61" s="5" t="s">
        <v>53</v>
      </c>
      <c r="AA61" s="3">
        <v>473395</v>
      </c>
      <c r="AB61" s="3"/>
      <c r="AC61" s="7">
        <v>473395</v>
      </c>
      <c r="AE61" s="3">
        <f t="shared" si="81"/>
        <v>473395</v>
      </c>
      <c r="AF61" s="16">
        <f t="shared" si="84"/>
        <v>473.39499999999998</v>
      </c>
      <c r="AH61" s="3">
        <f t="shared" si="82"/>
        <v>3608</v>
      </c>
      <c r="AI61" s="3">
        <f t="shared" si="83"/>
        <v>473395</v>
      </c>
      <c r="AJ61" s="16">
        <f t="shared" si="85"/>
        <v>131207.03991130821</v>
      </c>
      <c r="AL61" s="16">
        <f t="shared" si="86"/>
        <v>1149016.9902912623</v>
      </c>
    </row>
    <row r="62" spans="2:38">
      <c r="B62" s="4" t="s">
        <v>34</v>
      </c>
      <c r="C62" s="3">
        <v>213306</v>
      </c>
      <c r="D62" s="3"/>
      <c r="E62" s="7">
        <v>213306</v>
      </c>
      <c r="G62" s="4" t="s">
        <v>34</v>
      </c>
      <c r="H62" s="3">
        <v>1635288</v>
      </c>
      <c r="I62" s="3"/>
      <c r="J62" s="7">
        <v>1635288</v>
      </c>
      <c r="L62" s="3">
        <f t="shared" si="79"/>
        <v>213306</v>
      </c>
      <c r="M62" s="3">
        <f t="shared" si="80"/>
        <v>1635288</v>
      </c>
      <c r="N62" s="18">
        <f t="shared" si="87"/>
        <v>7.6663947568282182</v>
      </c>
      <c r="P62" s="4" t="s">
        <v>34</v>
      </c>
      <c r="Q62" s="3">
        <v>1188581</v>
      </c>
      <c r="R62" s="3"/>
      <c r="S62" s="7">
        <v>1188581</v>
      </c>
      <c r="U62" s="4" t="s">
        <v>34</v>
      </c>
      <c r="V62" s="3">
        <v>227035</v>
      </c>
      <c r="W62" s="3"/>
      <c r="X62" s="7">
        <v>227035</v>
      </c>
      <c r="Z62" s="4" t="s">
        <v>34</v>
      </c>
      <c r="AA62" s="3">
        <v>213116778</v>
      </c>
      <c r="AB62" s="3"/>
      <c r="AC62" s="7">
        <v>213116778</v>
      </c>
      <c r="AE62" s="3">
        <f t="shared" si="81"/>
        <v>213116778</v>
      </c>
      <c r="AF62" s="15">
        <f t="shared" si="84"/>
        <v>213116.77799999999</v>
      </c>
      <c r="AH62" s="3">
        <f t="shared" si="82"/>
        <v>1635288</v>
      </c>
      <c r="AI62" s="3">
        <f t="shared" si="83"/>
        <v>213116778</v>
      </c>
      <c r="AJ62" s="15">
        <f t="shared" si="85"/>
        <v>130323.69711023378</v>
      </c>
      <c r="AL62" s="15">
        <f t="shared" si="86"/>
        <v>999112.90821636515</v>
      </c>
    </row>
    <row r="63" spans="2:38">
      <c r="B63" s="5" t="s">
        <v>54</v>
      </c>
      <c r="C63" s="3">
        <v>44589</v>
      </c>
      <c r="D63" s="3"/>
      <c r="E63" s="7">
        <v>44589</v>
      </c>
      <c r="G63" s="5" t="s">
        <v>54</v>
      </c>
      <c r="H63" s="3">
        <v>534075</v>
      </c>
      <c r="I63" s="3"/>
      <c r="J63" s="7">
        <v>534075</v>
      </c>
      <c r="L63" s="3">
        <f t="shared" si="79"/>
        <v>44589</v>
      </c>
      <c r="M63" s="3">
        <f t="shared" si="80"/>
        <v>534075</v>
      </c>
      <c r="N63" s="19">
        <f t="shared" si="87"/>
        <v>11.977729933391643</v>
      </c>
      <c r="P63" s="5" t="s">
        <v>54</v>
      </c>
      <c r="Q63" s="3">
        <v>418670</v>
      </c>
      <c r="R63" s="3"/>
      <c r="S63" s="7">
        <v>418670</v>
      </c>
      <c r="U63" s="5" t="s">
        <v>54</v>
      </c>
      <c r="V63" s="3">
        <v>69562</v>
      </c>
      <c r="W63" s="3"/>
      <c r="X63" s="7">
        <v>69562</v>
      </c>
      <c r="Z63" s="5" t="s">
        <v>54</v>
      </c>
      <c r="AA63" s="3">
        <v>79432771</v>
      </c>
      <c r="AB63" s="3"/>
      <c r="AC63" s="7">
        <v>79432771</v>
      </c>
      <c r="AE63" s="3">
        <f t="shared" si="81"/>
        <v>79432771</v>
      </c>
      <c r="AF63" s="16">
        <f t="shared" si="84"/>
        <v>79432.770999999993</v>
      </c>
      <c r="AH63" s="3">
        <f t="shared" si="82"/>
        <v>534075</v>
      </c>
      <c r="AI63" s="3">
        <f t="shared" si="83"/>
        <v>79432771</v>
      </c>
      <c r="AJ63" s="16">
        <f t="shared" si="85"/>
        <v>148729.61849927442</v>
      </c>
      <c r="AL63" s="16">
        <f t="shared" si="86"/>
        <v>1781443.2034806788</v>
      </c>
    </row>
    <row r="64" spans="2:38">
      <c r="B64" s="5" t="s">
        <v>55</v>
      </c>
      <c r="C64" s="3">
        <v>3196</v>
      </c>
      <c r="D64" s="3"/>
      <c r="E64" s="7">
        <v>3196</v>
      </c>
      <c r="G64" s="5" t="s">
        <v>55</v>
      </c>
      <c r="H64" s="3">
        <v>18111</v>
      </c>
      <c r="I64" s="3"/>
      <c r="J64" s="7">
        <v>18111</v>
      </c>
      <c r="L64" s="3">
        <f t="shared" si="79"/>
        <v>3196</v>
      </c>
      <c r="M64" s="3">
        <f t="shared" si="80"/>
        <v>18111</v>
      </c>
      <c r="N64" s="19">
        <f t="shared" si="87"/>
        <v>5.6667709637046304</v>
      </c>
      <c r="P64" s="5" t="s">
        <v>55</v>
      </c>
      <c r="Q64" s="3">
        <v>11789</v>
      </c>
      <c r="R64" s="3"/>
      <c r="S64" s="7">
        <v>11789</v>
      </c>
      <c r="U64" s="5" t="s">
        <v>55</v>
      </c>
      <c r="V64" s="3">
        <v>3046</v>
      </c>
      <c r="W64" s="3"/>
      <c r="X64" s="7">
        <v>3046</v>
      </c>
      <c r="Z64" s="5" t="s">
        <v>55</v>
      </c>
      <c r="AA64" s="3">
        <v>2425844</v>
      </c>
      <c r="AB64" s="3"/>
      <c r="AC64" s="7">
        <v>2425844</v>
      </c>
      <c r="AE64" s="3">
        <f t="shared" si="81"/>
        <v>2425844</v>
      </c>
      <c r="AF64" s="16">
        <f t="shared" si="84"/>
        <v>2425.8440000000001</v>
      </c>
      <c r="AH64" s="3">
        <f t="shared" si="82"/>
        <v>18111</v>
      </c>
      <c r="AI64" s="3">
        <f t="shared" si="83"/>
        <v>2425844</v>
      </c>
      <c r="AJ64" s="16">
        <f t="shared" si="85"/>
        <v>133943.12848545084</v>
      </c>
      <c r="AL64" s="16">
        <f t="shared" si="86"/>
        <v>759025.03128911136</v>
      </c>
    </row>
    <row r="65" spans="2:38">
      <c r="B65" s="5" t="s">
        <v>56</v>
      </c>
      <c r="C65" s="3">
        <v>3015</v>
      </c>
      <c r="D65" s="3"/>
      <c r="E65" s="7">
        <v>3015</v>
      </c>
      <c r="G65" s="5" t="s">
        <v>56</v>
      </c>
      <c r="H65" s="3">
        <v>23342</v>
      </c>
      <c r="I65" s="3"/>
      <c r="J65" s="7">
        <v>23342</v>
      </c>
      <c r="L65" s="3">
        <f t="shared" si="79"/>
        <v>3015</v>
      </c>
      <c r="M65" s="3">
        <f t="shared" si="80"/>
        <v>23342</v>
      </c>
      <c r="N65" s="19">
        <f t="shared" si="87"/>
        <v>7.7419568822553897</v>
      </c>
      <c r="P65" s="5" t="s">
        <v>56</v>
      </c>
      <c r="Q65" s="3">
        <v>16503</v>
      </c>
      <c r="R65" s="3"/>
      <c r="S65" s="7">
        <v>16503</v>
      </c>
      <c r="U65" s="5" t="s">
        <v>56</v>
      </c>
      <c r="V65" s="3">
        <v>3711</v>
      </c>
      <c r="W65" s="3"/>
      <c r="X65" s="7">
        <v>3711</v>
      </c>
      <c r="Z65" s="5" t="s">
        <v>56</v>
      </c>
      <c r="AA65" s="3">
        <v>2825260</v>
      </c>
      <c r="AB65" s="3"/>
      <c r="AC65" s="7">
        <v>2825260</v>
      </c>
      <c r="AE65" s="3">
        <f t="shared" si="81"/>
        <v>2825260</v>
      </c>
      <c r="AF65" s="16">
        <f t="shared" si="84"/>
        <v>2825.26</v>
      </c>
      <c r="AH65" s="3">
        <f t="shared" si="82"/>
        <v>23342</v>
      </c>
      <c r="AI65" s="3">
        <f t="shared" si="83"/>
        <v>2825260</v>
      </c>
      <c r="AJ65" s="16">
        <f t="shared" si="85"/>
        <v>121037.61460029132</v>
      </c>
      <c r="AL65" s="16">
        <f t="shared" si="86"/>
        <v>937067.99336650083</v>
      </c>
    </row>
    <row r="66" spans="2:38">
      <c r="B66" s="5" t="s">
        <v>57</v>
      </c>
      <c r="C66" s="3">
        <v>42332</v>
      </c>
      <c r="D66" s="3"/>
      <c r="E66" s="7">
        <v>42332</v>
      </c>
      <c r="G66" s="5" t="s">
        <v>57</v>
      </c>
      <c r="H66" s="3">
        <v>380751</v>
      </c>
      <c r="I66" s="3"/>
      <c r="J66" s="7">
        <v>380751</v>
      </c>
      <c r="L66" s="3">
        <f t="shared" si="79"/>
        <v>42332</v>
      </c>
      <c r="M66" s="3">
        <f t="shared" si="80"/>
        <v>380751</v>
      </c>
      <c r="N66" s="19">
        <f t="shared" si="87"/>
        <v>8.9944013984692432</v>
      </c>
      <c r="P66" s="5" t="s">
        <v>57</v>
      </c>
      <c r="Q66" s="3">
        <v>287339</v>
      </c>
      <c r="R66" s="3"/>
      <c r="S66" s="7">
        <v>287339</v>
      </c>
      <c r="U66" s="5" t="s">
        <v>57</v>
      </c>
      <c r="V66" s="3">
        <v>49877</v>
      </c>
      <c r="W66" s="3"/>
      <c r="X66" s="7">
        <v>49877</v>
      </c>
      <c r="Z66" s="5" t="s">
        <v>57</v>
      </c>
      <c r="AA66" s="3">
        <v>55073465</v>
      </c>
      <c r="AB66" s="3"/>
      <c r="AC66" s="7">
        <v>55073465</v>
      </c>
      <c r="AE66" s="3">
        <f t="shared" si="81"/>
        <v>55073465</v>
      </c>
      <c r="AF66" s="16">
        <f t="shared" si="84"/>
        <v>55073.464999999997</v>
      </c>
      <c r="AH66" s="3">
        <f t="shared" si="82"/>
        <v>380751</v>
      </c>
      <c r="AI66" s="3">
        <f t="shared" si="83"/>
        <v>55073465</v>
      </c>
      <c r="AJ66" s="16">
        <f t="shared" si="85"/>
        <v>144644.30822243411</v>
      </c>
      <c r="AL66" s="16">
        <f t="shared" si="86"/>
        <v>1300988.9681564777</v>
      </c>
    </row>
    <row r="67" spans="2:38">
      <c r="B67" s="5" t="s">
        <v>58</v>
      </c>
      <c r="C67" s="3">
        <v>3119</v>
      </c>
      <c r="D67" s="3"/>
      <c r="E67" s="7">
        <v>3119</v>
      </c>
      <c r="G67" s="5" t="s">
        <v>58</v>
      </c>
      <c r="H67" s="3">
        <v>22601</v>
      </c>
      <c r="I67" s="3"/>
      <c r="J67" s="7">
        <v>22601</v>
      </c>
      <c r="L67" s="3">
        <f t="shared" si="79"/>
        <v>3119</v>
      </c>
      <c r="M67" s="3">
        <f t="shared" si="80"/>
        <v>22601</v>
      </c>
      <c r="N67" s="19">
        <f t="shared" si="87"/>
        <v>7.2462327669124722</v>
      </c>
      <c r="P67" s="5" t="s">
        <v>58</v>
      </c>
      <c r="Q67" s="3">
        <v>15703</v>
      </c>
      <c r="R67" s="3"/>
      <c r="S67" s="7">
        <v>15703</v>
      </c>
      <c r="U67" s="5" t="s">
        <v>58</v>
      </c>
      <c r="V67" s="3">
        <v>3714</v>
      </c>
      <c r="W67" s="3"/>
      <c r="X67" s="7">
        <v>3714</v>
      </c>
      <c r="Z67" s="5" t="s">
        <v>58</v>
      </c>
      <c r="AA67" s="3">
        <v>2946447</v>
      </c>
      <c r="AB67" s="3"/>
      <c r="AC67" s="7">
        <v>2946447</v>
      </c>
      <c r="AE67" s="3">
        <f t="shared" si="81"/>
        <v>2946447</v>
      </c>
      <c r="AF67" s="16">
        <f t="shared" si="84"/>
        <v>2946.4470000000001</v>
      </c>
      <c r="AH67" s="3">
        <f t="shared" si="82"/>
        <v>22601</v>
      </c>
      <c r="AI67" s="3">
        <f t="shared" si="83"/>
        <v>2946447</v>
      </c>
      <c r="AJ67" s="16">
        <f t="shared" si="85"/>
        <v>130367.99256670059</v>
      </c>
      <c r="AL67" s="16">
        <f t="shared" si="86"/>
        <v>944676.81949342741</v>
      </c>
    </row>
    <row r="68" spans="2:38">
      <c r="B68" s="5" t="s">
        <v>59</v>
      </c>
      <c r="C68" s="3">
        <v>31583</v>
      </c>
      <c r="D68" s="3"/>
      <c r="E68" s="7">
        <v>31583</v>
      </c>
      <c r="G68" s="5" t="s">
        <v>59</v>
      </c>
      <c r="H68" s="3">
        <v>214467</v>
      </c>
      <c r="I68" s="3"/>
      <c r="J68" s="7">
        <v>214467</v>
      </c>
      <c r="L68" s="3">
        <f t="shared" si="79"/>
        <v>31583</v>
      </c>
      <c r="M68" s="3">
        <f t="shared" si="80"/>
        <v>214467</v>
      </c>
      <c r="N68" s="19">
        <f t="shared" si="87"/>
        <v>6.7905835417788047</v>
      </c>
      <c r="P68" s="5" t="s">
        <v>59</v>
      </c>
      <c r="Q68" s="3">
        <v>153852</v>
      </c>
      <c r="R68" s="3"/>
      <c r="S68" s="7">
        <v>153852</v>
      </c>
      <c r="U68" s="5" t="s">
        <v>59</v>
      </c>
      <c r="V68" s="3">
        <v>27881</v>
      </c>
      <c r="W68" s="3"/>
      <c r="X68" s="7">
        <v>27881</v>
      </c>
      <c r="Z68" s="5" t="s">
        <v>59</v>
      </c>
      <c r="AA68" s="3">
        <v>20234889</v>
      </c>
      <c r="AB68" s="3"/>
      <c r="AC68" s="7">
        <v>20234889</v>
      </c>
      <c r="AE68" s="3">
        <f t="shared" si="81"/>
        <v>20234889</v>
      </c>
      <c r="AF68" s="16">
        <f t="shared" si="84"/>
        <v>20234.888999999999</v>
      </c>
      <c r="AH68" s="3">
        <f t="shared" si="82"/>
        <v>214467</v>
      </c>
      <c r="AI68" s="3">
        <f t="shared" si="83"/>
        <v>20234889</v>
      </c>
      <c r="AJ68" s="16">
        <f t="shared" si="85"/>
        <v>94349.662185790818</v>
      </c>
      <c r="AL68" s="16">
        <f t="shared" si="86"/>
        <v>640689.2632112212</v>
      </c>
    </row>
    <row r="69" spans="2:38">
      <c r="B69" s="5" t="s">
        <v>60</v>
      </c>
      <c r="C69" s="3">
        <v>4064</v>
      </c>
      <c r="D69" s="3"/>
      <c r="E69" s="7">
        <v>4064</v>
      </c>
      <c r="G69" s="5" t="s">
        <v>60</v>
      </c>
      <c r="H69" s="3">
        <v>16157</v>
      </c>
      <c r="I69" s="3"/>
      <c r="J69" s="7">
        <v>16157</v>
      </c>
      <c r="L69" s="3">
        <f t="shared" si="79"/>
        <v>4064</v>
      </c>
      <c r="M69" s="3">
        <f t="shared" si="80"/>
        <v>16157</v>
      </c>
      <c r="N69" s="19">
        <f t="shared" si="87"/>
        <v>3.9756397637795278</v>
      </c>
      <c r="P69" s="5" t="s">
        <v>60</v>
      </c>
      <c r="Q69" s="3">
        <v>9168</v>
      </c>
      <c r="R69" s="3"/>
      <c r="S69" s="7">
        <v>9168</v>
      </c>
      <c r="U69" s="5" t="s">
        <v>60</v>
      </c>
      <c r="V69" s="3">
        <v>2811</v>
      </c>
      <c r="W69" s="3"/>
      <c r="X69" s="7">
        <v>2811</v>
      </c>
      <c r="Z69" s="5" t="s">
        <v>60</v>
      </c>
      <c r="AA69" s="3">
        <v>1717846</v>
      </c>
      <c r="AB69" s="3"/>
      <c r="AC69" s="7">
        <v>1717846</v>
      </c>
      <c r="AE69" s="3">
        <f t="shared" si="81"/>
        <v>1717846</v>
      </c>
      <c r="AF69" s="16">
        <f t="shared" si="84"/>
        <v>1717.846</v>
      </c>
      <c r="AH69" s="3">
        <f t="shared" si="82"/>
        <v>16157</v>
      </c>
      <c r="AI69" s="3">
        <f t="shared" si="83"/>
        <v>1717846</v>
      </c>
      <c r="AJ69" s="16">
        <f t="shared" si="85"/>
        <v>106322.08949681252</v>
      </c>
      <c r="AL69" s="16">
        <f t="shared" si="86"/>
        <v>422698.32677165355</v>
      </c>
    </row>
    <row r="70" spans="2:38">
      <c r="B70" s="5" t="s">
        <v>61</v>
      </c>
      <c r="C70" s="3">
        <v>13106</v>
      </c>
      <c r="D70" s="3"/>
      <c r="E70" s="7">
        <v>13106</v>
      </c>
      <c r="G70" s="5" t="s">
        <v>61</v>
      </c>
      <c r="H70" s="3">
        <v>48311</v>
      </c>
      <c r="I70" s="3"/>
      <c r="J70" s="7">
        <v>48311</v>
      </c>
      <c r="L70" s="3">
        <f t="shared" si="79"/>
        <v>13106</v>
      </c>
      <c r="M70" s="3">
        <f t="shared" si="80"/>
        <v>48311</v>
      </c>
      <c r="N70" s="19">
        <f t="shared" si="87"/>
        <v>3.6861742713261103</v>
      </c>
      <c r="P70" s="5" t="s">
        <v>61</v>
      </c>
      <c r="Q70" s="3">
        <v>25172</v>
      </c>
      <c r="R70" s="3"/>
      <c r="S70" s="7">
        <v>25172</v>
      </c>
      <c r="U70" s="5" t="s">
        <v>61</v>
      </c>
      <c r="V70" s="3">
        <v>9717</v>
      </c>
      <c r="W70" s="3"/>
      <c r="X70" s="7">
        <v>9717</v>
      </c>
      <c r="Z70" s="5" t="s">
        <v>61</v>
      </c>
      <c r="AA70" s="3">
        <v>4116994</v>
      </c>
      <c r="AB70" s="3"/>
      <c r="AC70" s="7">
        <v>4116994</v>
      </c>
      <c r="AE70" s="3">
        <f t="shared" si="81"/>
        <v>4116994</v>
      </c>
      <c r="AF70" s="16">
        <f t="shared" si="84"/>
        <v>4116.9939999999997</v>
      </c>
      <c r="AH70" s="3">
        <f t="shared" si="82"/>
        <v>48311</v>
      </c>
      <c r="AI70" s="3">
        <f t="shared" si="83"/>
        <v>4116994</v>
      </c>
      <c r="AJ70" s="16">
        <f t="shared" si="85"/>
        <v>85218.56306017263</v>
      </c>
      <c r="AL70" s="16">
        <f t="shared" si="86"/>
        <v>314130.47459179</v>
      </c>
    </row>
    <row r="71" spans="2:38">
      <c r="B71" s="5" t="s">
        <v>62</v>
      </c>
      <c r="C71" s="3">
        <v>4477</v>
      </c>
      <c r="D71" s="3"/>
      <c r="E71" s="7">
        <v>4477</v>
      </c>
      <c r="G71" s="5" t="s">
        <v>62</v>
      </c>
      <c r="H71" s="3">
        <v>33021</v>
      </c>
      <c r="I71" s="3"/>
      <c r="J71" s="7">
        <v>33021</v>
      </c>
      <c r="L71" s="3">
        <f t="shared" si="79"/>
        <v>4477</v>
      </c>
      <c r="M71" s="3">
        <f t="shared" si="80"/>
        <v>33021</v>
      </c>
      <c r="N71" s="19">
        <f t="shared" si="87"/>
        <v>7.3756980120616484</v>
      </c>
      <c r="P71" s="5" t="s">
        <v>62</v>
      </c>
      <c r="Q71" s="3">
        <v>23796</v>
      </c>
      <c r="R71" s="3"/>
      <c r="S71" s="7">
        <v>23796</v>
      </c>
      <c r="U71" s="5" t="s">
        <v>62</v>
      </c>
      <c r="V71" s="3">
        <v>4560</v>
      </c>
      <c r="W71" s="3"/>
      <c r="X71" s="7">
        <v>4560</v>
      </c>
      <c r="Z71" s="5" t="s">
        <v>62</v>
      </c>
      <c r="AA71" s="3">
        <v>3796457</v>
      </c>
      <c r="AB71" s="3"/>
      <c r="AC71" s="7">
        <v>3796457</v>
      </c>
      <c r="AE71" s="3">
        <f t="shared" si="81"/>
        <v>3796457</v>
      </c>
      <c r="AF71" s="16">
        <f t="shared" si="84"/>
        <v>3796.4569999999999</v>
      </c>
      <c r="AH71" s="3">
        <f t="shared" si="82"/>
        <v>33021</v>
      </c>
      <c r="AI71" s="3">
        <f t="shared" si="83"/>
        <v>3796457</v>
      </c>
      <c r="AJ71" s="16">
        <f t="shared" si="85"/>
        <v>114970.98815905031</v>
      </c>
      <c r="AL71" s="16">
        <f t="shared" si="86"/>
        <v>847991.28880947072</v>
      </c>
    </row>
    <row r="72" spans="2:38">
      <c r="B72" s="5" t="s">
        <v>63</v>
      </c>
      <c r="C72" s="3">
        <v>26787</v>
      </c>
      <c r="D72" s="3"/>
      <c r="E72" s="7">
        <v>26787</v>
      </c>
      <c r="G72" s="5" t="s">
        <v>63</v>
      </c>
      <c r="H72" s="3">
        <v>207418</v>
      </c>
      <c r="I72" s="3"/>
      <c r="J72" s="7">
        <v>207418</v>
      </c>
      <c r="L72" s="3">
        <f t="shared" si="79"/>
        <v>26787</v>
      </c>
      <c r="M72" s="3">
        <f t="shared" si="80"/>
        <v>207418</v>
      </c>
      <c r="N72" s="19">
        <f t="shared" si="87"/>
        <v>7.7432336581177434</v>
      </c>
      <c r="P72" s="5" t="s">
        <v>63</v>
      </c>
      <c r="Q72" s="3">
        <v>151244</v>
      </c>
      <c r="R72" s="3"/>
      <c r="S72" s="7">
        <v>151244</v>
      </c>
      <c r="U72" s="5" t="s">
        <v>63</v>
      </c>
      <c r="V72" s="3">
        <v>28383</v>
      </c>
      <c r="W72" s="3"/>
      <c r="X72" s="7">
        <v>28383</v>
      </c>
      <c r="Z72" s="5" t="s">
        <v>63</v>
      </c>
      <c r="AA72" s="3">
        <v>26770998</v>
      </c>
      <c r="AB72" s="3"/>
      <c r="AC72" s="7">
        <v>26770998</v>
      </c>
      <c r="AE72" s="3">
        <f t="shared" si="81"/>
        <v>26770998</v>
      </c>
      <c r="AF72" s="16">
        <f t="shared" si="84"/>
        <v>26770.998</v>
      </c>
      <c r="AH72" s="3">
        <f t="shared" si="82"/>
        <v>207418</v>
      </c>
      <c r="AI72" s="3">
        <f t="shared" si="83"/>
        <v>26770998</v>
      </c>
      <c r="AJ72" s="16">
        <f t="shared" si="85"/>
        <v>129067.86296271298</v>
      </c>
      <c r="AL72" s="16">
        <f t="shared" si="86"/>
        <v>999402.62067420769</v>
      </c>
    </row>
    <row r="73" spans="2:38">
      <c r="B73" s="5" t="s">
        <v>64</v>
      </c>
      <c r="C73" s="3">
        <v>32315</v>
      </c>
      <c r="D73" s="3"/>
      <c r="E73" s="7">
        <v>32315</v>
      </c>
      <c r="G73" s="5" t="s">
        <v>64</v>
      </c>
      <c r="H73" s="3">
        <v>108262</v>
      </c>
      <c r="I73" s="3"/>
      <c r="J73" s="7">
        <v>108262</v>
      </c>
      <c r="L73" s="3">
        <f t="shared" si="79"/>
        <v>32315</v>
      </c>
      <c r="M73" s="3">
        <f t="shared" si="80"/>
        <v>108262</v>
      </c>
      <c r="N73" s="19">
        <f t="shared" si="87"/>
        <v>3.3502088813244622</v>
      </c>
      <c r="P73" s="5" t="s">
        <v>64</v>
      </c>
      <c r="Q73" s="3">
        <v>56614</v>
      </c>
      <c r="R73" s="3"/>
      <c r="S73" s="7">
        <v>56614</v>
      </c>
      <c r="U73" s="5" t="s">
        <v>64</v>
      </c>
      <c r="V73" s="3">
        <v>18593</v>
      </c>
      <c r="W73" s="3"/>
      <c r="X73" s="7">
        <v>18593</v>
      </c>
      <c r="Z73" s="5" t="s">
        <v>64</v>
      </c>
      <c r="AA73" s="3">
        <v>9909633</v>
      </c>
      <c r="AB73" s="3"/>
      <c r="AC73" s="7">
        <v>9909633</v>
      </c>
      <c r="AE73" s="3">
        <f t="shared" si="81"/>
        <v>9909633</v>
      </c>
      <c r="AF73" s="16">
        <f t="shared" si="84"/>
        <v>9909.6329999999998</v>
      </c>
      <c r="AH73" s="3">
        <f t="shared" si="82"/>
        <v>108262</v>
      </c>
      <c r="AI73" s="3">
        <f t="shared" si="83"/>
        <v>9909633</v>
      </c>
      <c r="AJ73" s="16">
        <f t="shared" si="85"/>
        <v>91533.806875912138</v>
      </c>
      <c r="AL73" s="16">
        <f t="shared" si="86"/>
        <v>306657.37273711897</v>
      </c>
    </row>
    <row r="74" spans="2:38">
      <c r="B74" s="5" t="s">
        <v>65</v>
      </c>
      <c r="C74" s="3">
        <v>1749</v>
      </c>
      <c r="D74" s="3"/>
      <c r="E74" s="7">
        <v>1749</v>
      </c>
      <c r="G74" s="5" t="s">
        <v>65</v>
      </c>
      <c r="H74" s="3">
        <v>8126</v>
      </c>
      <c r="I74" s="3"/>
      <c r="J74" s="7">
        <v>8126</v>
      </c>
      <c r="L74" s="3">
        <f t="shared" si="79"/>
        <v>1749</v>
      </c>
      <c r="M74" s="3">
        <f t="shared" si="80"/>
        <v>8126</v>
      </c>
      <c r="N74" s="19">
        <f t="shared" si="87"/>
        <v>4.6460834762721559</v>
      </c>
      <c r="P74" s="5" t="s">
        <v>65</v>
      </c>
      <c r="Q74" s="3">
        <v>4706</v>
      </c>
      <c r="R74" s="3"/>
      <c r="S74" s="7">
        <v>4706</v>
      </c>
      <c r="U74" s="5" t="s">
        <v>65</v>
      </c>
      <c r="V74" s="3">
        <v>1632</v>
      </c>
      <c r="W74" s="3"/>
      <c r="X74" s="7">
        <v>1632</v>
      </c>
      <c r="Z74" s="5" t="s">
        <v>65</v>
      </c>
      <c r="AA74" s="3">
        <v>1130517</v>
      </c>
      <c r="AB74" s="3"/>
      <c r="AC74" s="7">
        <v>1130517</v>
      </c>
      <c r="AE74" s="3">
        <f t="shared" si="81"/>
        <v>1130517</v>
      </c>
      <c r="AF74" s="16">
        <f t="shared" si="84"/>
        <v>1130.5170000000001</v>
      </c>
      <c r="AH74" s="3">
        <f t="shared" si="82"/>
        <v>8126</v>
      </c>
      <c r="AI74" s="3">
        <f t="shared" si="83"/>
        <v>1130517</v>
      </c>
      <c r="AJ74" s="16">
        <f t="shared" si="85"/>
        <v>139123.43096234309</v>
      </c>
      <c r="AL74" s="16">
        <f t="shared" si="86"/>
        <v>646379.07375643228</v>
      </c>
    </row>
    <row r="75" spans="2:38">
      <c r="B75" s="5" t="s">
        <v>66</v>
      </c>
      <c r="C75" s="3">
        <v>2974</v>
      </c>
      <c r="D75" s="3"/>
      <c r="E75" s="7">
        <v>2974</v>
      </c>
      <c r="G75" s="5" t="s">
        <v>66</v>
      </c>
      <c r="H75" s="3">
        <v>20646</v>
      </c>
      <c r="I75" s="3"/>
      <c r="J75" s="7">
        <v>20646</v>
      </c>
      <c r="L75" s="3">
        <f t="shared" si="79"/>
        <v>2974</v>
      </c>
      <c r="M75" s="3">
        <f t="shared" si="80"/>
        <v>20646</v>
      </c>
      <c r="N75" s="19">
        <f t="shared" si="87"/>
        <v>6.9421654337592464</v>
      </c>
      <c r="P75" s="5" t="s">
        <v>66</v>
      </c>
      <c r="Q75" s="3">
        <v>14025</v>
      </c>
      <c r="R75" s="3"/>
      <c r="S75" s="7">
        <v>14025</v>
      </c>
      <c r="U75" s="5" t="s">
        <v>66</v>
      </c>
      <c r="V75" s="3">
        <v>3548</v>
      </c>
      <c r="W75" s="3"/>
      <c r="X75" s="7">
        <v>3548</v>
      </c>
      <c r="Z75" s="5" t="s">
        <v>66</v>
      </c>
      <c r="AA75" s="3">
        <v>2735657</v>
      </c>
      <c r="AB75" s="3"/>
      <c r="AC75" s="7">
        <v>2735657</v>
      </c>
      <c r="AE75" s="3">
        <f t="shared" si="81"/>
        <v>2735657</v>
      </c>
      <c r="AF75" s="16">
        <f t="shared" si="84"/>
        <v>2735.6570000000002</v>
      </c>
      <c r="AH75" s="3">
        <f t="shared" si="82"/>
        <v>20646</v>
      </c>
      <c r="AI75" s="3">
        <f t="shared" si="83"/>
        <v>2735657</v>
      </c>
      <c r="AJ75" s="16">
        <f t="shared" si="85"/>
        <v>132503.00300300302</v>
      </c>
      <c r="AL75" s="16">
        <f t="shared" si="86"/>
        <v>919857.76731674513</v>
      </c>
    </row>
    <row r="76" spans="2:38">
      <c r="B76" s="4" t="s">
        <v>35</v>
      </c>
      <c r="C76" s="3">
        <v>44234</v>
      </c>
      <c r="D76" s="3">
        <v>37370</v>
      </c>
      <c r="E76" s="7">
        <v>81604</v>
      </c>
      <c r="G76" s="4" t="s">
        <v>35</v>
      </c>
      <c r="H76" s="3">
        <v>632977</v>
      </c>
      <c r="I76" s="3">
        <v>1041198</v>
      </c>
      <c r="J76" s="7">
        <v>1674175</v>
      </c>
      <c r="L76" s="3">
        <f t="shared" si="79"/>
        <v>81604</v>
      </c>
      <c r="M76" s="3">
        <f t="shared" si="80"/>
        <v>1674175</v>
      </c>
      <c r="N76" s="18">
        <f t="shared" si="87"/>
        <v>20.515844811528847</v>
      </c>
      <c r="P76" s="4" t="s">
        <v>35</v>
      </c>
      <c r="Q76" s="3">
        <v>504082</v>
      </c>
      <c r="R76" s="3">
        <v>526748</v>
      </c>
      <c r="S76" s="7">
        <v>1030830</v>
      </c>
      <c r="U76" s="4" t="s">
        <v>35</v>
      </c>
      <c r="V76" s="3">
        <v>83369</v>
      </c>
      <c r="W76" s="3">
        <v>476052</v>
      </c>
      <c r="X76" s="7">
        <v>559421</v>
      </c>
      <c r="Z76" s="4" t="s">
        <v>35</v>
      </c>
      <c r="AA76" s="3">
        <v>106501591</v>
      </c>
      <c r="AB76" s="3">
        <v>32909894</v>
      </c>
      <c r="AC76" s="7">
        <v>139411485</v>
      </c>
      <c r="AE76" s="3">
        <f t="shared" si="81"/>
        <v>139411485</v>
      </c>
      <c r="AF76" s="15">
        <f t="shared" si="84"/>
        <v>139411.48499999999</v>
      </c>
      <c r="AH76" s="3">
        <f t="shared" si="82"/>
        <v>1674175</v>
      </c>
      <c r="AI76" s="3">
        <f t="shared" si="83"/>
        <v>139411485</v>
      </c>
      <c r="AJ76" s="15">
        <f t="shared" si="85"/>
        <v>83271.751758328726</v>
      </c>
      <c r="AL76" s="15">
        <f t="shared" si="86"/>
        <v>1708390.3362580265</v>
      </c>
    </row>
    <row r="77" spans="2:38">
      <c r="B77" s="5" t="s">
        <v>67</v>
      </c>
      <c r="C77" s="3">
        <v>31</v>
      </c>
      <c r="D77" s="3"/>
      <c r="E77" s="7">
        <v>31</v>
      </c>
      <c r="G77" s="5" t="s">
        <v>67</v>
      </c>
      <c r="H77" s="3">
        <v>218</v>
      </c>
      <c r="I77" s="3"/>
      <c r="J77" s="7">
        <v>218</v>
      </c>
      <c r="L77" s="3">
        <f t="shared" si="79"/>
        <v>31</v>
      </c>
      <c r="M77" s="3">
        <f t="shared" si="80"/>
        <v>218</v>
      </c>
      <c r="N77" s="19">
        <f t="shared" si="87"/>
        <v>7.032258064516129</v>
      </c>
      <c r="P77" s="5" t="s">
        <v>67</v>
      </c>
      <c r="Q77" s="3">
        <v>139</v>
      </c>
      <c r="R77" s="3"/>
      <c r="S77" s="7">
        <v>139</v>
      </c>
      <c r="U77" s="5" t="s">
        <v>67</v>
      </c>
      <c r="V77" s="3">
        <v>45</v>
      </c>
      <c r="W77" s="3"/>
      <c r="X77" s="7">
        <v>45</v>
      </c>
      <c r="Z77" s="5" t="s">
        <v>67</v>
      </c>
      <c r="AA77" s="3">
        <v>22050</v>
      </c>
      <c r="AB77" s="3"/>
      <c r="AC77" s="7">
        <v>22050</v>
      </c>
      <c r="AE77" s="3">
        <f t="shared" si="81"/>
        <v>22050</v>
      </c>
      <c r="AF77" s="16">
        <f t="shared" si="84"/>
        <v>22.05</v>
      </c>
      <c r="AH77" s="3">
        <f t="shared" si="82"/>
        <v>218</v>
      </c>
      <c r="AI77" s="3">
        <f t="shared" si="83"/>
        <v>22050</v>
      </c>
      <c r="AJ77" s="16">
        <f t="shared" si="85"/>
        <v>101146.78899082568</v>
      </c>
      <c r="AL77" s="16">
        <f t="shared" si="86"/>
        <v>711290.32258064509</v>
      </c>
    </row>
    <row r="78" spans="2:38">
      <c r="B78" s="5" t="s">
        <v>68</v>
      </c>
      <c r="C78" s="3"/>
      <c r="D78" s="3">
        <v>308</v>
      </c>
      <c r="E78" s="7">
        <v>308</v>
      </c>
      <c r="G78" s="5" t="s">
        <v>68</v>
      </c>
      <c r="H78" s="3"/>
      <c r="I78" s="3">
        <v>1489</v>
      </c>
      <c r="J78" s="7">
        <v>1489</v>
      </c>
      <c r="L78" s="3">
        <f t="shared" si="79"/>
        <v>308</v>
      </c>
      <c r="M78" s="3">
        <f t="shared" si="80"/>
        <v>1489</v>
      </c>
      <c r="N78" s="19">
        <f t="shared" si="87"/>
        <v>4.8344155844155843</v>
      </c>
      <c r="P78" s="5" t="s">
        <v>68</v>
      </c>
      <c r="Q78" s="3"/>
      <c r="R78" s="3">
        <v>803</v>
      </c>
      <c r="S78" s="7">
        <v>803</v>
      </c>
      <c r="U78" s="5" t="s">
        <v>68</v>
      </c>
      <c r="V78" s="3"/>
      <c r="W78" s="3">
        <v>369</v>
      </c>
      <c r="X78" s="7">
        <v>369</v>
      </c>
      <c r="Z78" s="5" t="s">
        <v>68</v>
      </c>
      <c r="AA78" s="3"/>
      <c r="AB78" s="3">
        <v>81349</v>
      </c>
      <c r="AC78" s="7">
        <v>81349</v>
      </c>
      <c r="AE78" s="3">
        <f t="shared" si="81"/>
        <v>81349</v>
      </c>
      <c r="AF78" s="16">
        <f t="shared" si="84"/>
        <v>81.349000000000004</v>
      </c>
      <c r="AH78" s="3">
        <f t="shared" si="82"/>
        <v>1489</v>
      </c>
      <c r="AI78" s="3">
        <f t="shared" si="83"/>
        <v>81349</v>
      </c>
      <c r="AJ78" s="16">
        <f t="shared" si="85"/>
        <v>54633.310946944257</v>
      </c>
      <c r="AL78" s="16">
        <f t="shared" si="86"/>
        <v>264120.12987012987</v>
      </c>
    </row>
    <row r="79" spans="2:38">
      <c r="B79" s="5" t="s">
        <v>69</v>
      </c>
      <c r="C79" s="3">
        <v>267</v>
      </c>
      <c r="D79" s="3"/>
      <c r="E79" s="7">
        <v>267</v>
      </c>
      <c r="G79" s="5" t="s">
        <v>69</v>
      </c>
      <c r="H79" s="3">
        <v>2495</v>
      </c>
      <c r="I79" s="3"/>
      <c r="J79" s="7">
        <v>2495</v>
      </c>
      <c r="L79" s="3">
        <f t="shared" si="79"/>
        <v>267</v>
      </c>
      <c r="M79" s="3">
        <f t="shared" si="80"/>
        <v>2495</v>
      </c>
      <c r="N79" s="19">
        <f t="shared" si="87"/>
        <v>9.3445692883895131</v>
      </c>
      <c r="P79" s="5" t="s">
        <v>69</v>
      </c>
      <c r="Q79" s="3">
        <v>1806</v>
      </c>
      <c r="R79" s="3"/>
      <c r="S79" s="7">
        <v>1806</v>
      </c>
      <c r="U79" s="5" t="s">
        <v>69</v>
      </c>
      <c r="V79" s="3">
        <v>415</v>
      </c>
      <c r="W79" s="3"/>
      <c r="X79" s="7">
        <v>415</v>
      </c>
      <c r="Z79" s="5" t="s">
        <v>69</v>
      </c>
      <c r="AA79" s="3">
        <v>548635</v>
      </c>
      <c r="AB79" s="3"/>
      <c r="AC79" s="7">
        <v>548635</v>
      </c>
      <c r="AE79" s="3">
        <f t="shared" si="81"/>
        <v>548635</v>
      </c>
      <c r="AF79" s="16">
        <f t="shared" si="84"/>
        <v>548.63499999999999</v>
      </c>
      <c r="AH79" s="3">
        <f t="shared" si="82"/>
        <v>2495</v>
      </c>
      <c r="AI79" s="3">
        <f t="shared" si="83"/>
        <v>548635</v>
      </c>
      <c r="AJ79" s="16">
        <f t="shared" si="85"/>
        <v>219893.78757515029</v>
      </c>
      <c r="AL79" s="16">
        <f t="shared" si="86"/>
        <v>2054812.7340823968</v>
      </c>
    </row>
    <row r="80" spans="2:38">
      <c r="B80" s="5" t="s">
        <v>70</v>
      </c>
      <c r="C80" s="3">
        <v>158</v>
      </c>
      <c r="D80" s="3"/>
      <c r="E80" s="7">
        <v>158</v>
      </c>
      <c r="G80" s="5" t="s">
        <v>70</v>
      </c>
      <c r="H80" s="3">
        <v>7820</v>
      </c>
      <c r="I80" s="3"/>
      <c r="J80" s="7">
        <v>7820</v>
      </c>
      <c r="L80" s="3">
        <f t="shared" si="79"/>
        <v>158</v>
      </c>
      <c r="M80" s="3">
        <f t="shared" si="80"/>
        <v>7820</v>
      </c>
      <c r="N80" s="19">
        <f t="shared" si="87"/>
        <v>49.493670886075947</v>
      </c>
      <c r="P80" s="5" t="s">
        <v>70</v>
      </c>
      <c r="Q80" s="3">
        <v>7044</v>
      </c>
      <c r="R80" s="3"/>
      <c r="S80" s="7">
        <v>7044</v>
      </c>
      <c r="U80" s="5" t="s">
        <v>70</v>
      </c>
      <c r="V80" s="3">
        <v>617</v>
      </c>
      <c r="W80" s="3"/>
      <c r="X80" s="7">
        <v>617</v>
      </c>
      <c r="Z80" s="5" t="s">
        <v>70</v>
      </c>
      <c r="AA80" s="3">
        <v>1760415</v>
      </c>
      <c r="AB80" s="3"/>
      <c r="AC80" s="7">
        <v>1760415</v>
      </c>
      <c r="AE80" s="3">
        <f t="shared" si="81"/>
        <v>1760415</v>
      </c>
      <c r="AF80" s="16">
        <f t="shared" si="84"/>
        <v>1760.415</v>
      </c>
      <c r="AH80" s="3">
        <f t="shared" si="82"/>
        <v>7820</v>
      </c>
      <c r="AI80" s="3">
        <f t="shared" si="83"/>
        <v>1760415</v>
      </c>
      <c r="AJ80" s="16">
        <f t="shared" si="85"/>
        <v>225117.00767263427</v>
      </c>
      <c r="AL80" s="16">
        <f t="shared" si="86"/>
        <v>11141867.088607594</v>
      </c>
    </row>
    <row r="81" spans="2:38">
      <c r="B81" s="5" t="s">
        <v>71</v>
      </c>
      <c r="C81" s="3">
        <v>792</v>
      </c>
      <c r="D81" s="3"/>
      <c r="E81" s="7">
        <v>792</v>
      </c>
      <c r="G81" s="5" t="s">
        <v>71</v>
      </c>
      <c r="H81" s="3">
        <v>14642</v>
      </c>
      <c r="I81" s="3"/>
      <c r="J81" s="7">
        <v>14642</v>
      </c>
      <c r="L81" s="3">
        <f t="shared" si="79"/>
        <v>792</v>
      </c>
      <c r="M81" s="3">
        <f t="shared" si="80"/>
        <v>14642</v>
      </c>
      <c r="N81" s="19">
        <f t="shared" si="87"/>
        <v>18.487373737373737</v>
      </c>
      <c r="P81" s="5" t="s">
        <v>71</v>
      </c>
      <c r="Q81" s="3">
        <v>12295</v>
      </c>
      <c r="R81" s="3"/>
      <c r="S81" s="7">
        <v>12295</v>
      </c>
      <c r="U81" s="5" t="s">
        <v>71</v>
      </c>
      <c r="V81" s="3">
        <v>1535</v>
      </c>
      <c r="W81" s="3"/>
      <c r="X81" s="7">
        <v>1535</v>
      </c>
      <c r="Z81" s="5" t="s">
        <v>71</v>
      </c>
      <c r="AA81" s="3">
        <v>2629111</v>
      </c>
      <c r="AB81" s="3"/>
      <c r="AC81" s="7">
        <v>2629111</v>
      </c>
      <c r="AE81" s="3">
        <f t="shared" si="81"/>
        <v>2629111</v>
      </c>
      <c r="AF81" s="16">
        <f t="shared" si="84"/>
        <v>2629.1109999999999</v>
      </c>
      <c r="AH81" s="3">
        <f t="shared" si="82"/>
        <v>14642</v>
      </c>
      <c r="AI81" s="3">
        <f t="shared" si="83"/>
        <v>2629111</v>
      </c>
      <c r="AJ81" s="16">
        <f t="shared" si="85"/>
        <v>179559.55470564132</v>
      </c>
      <c r="AL81" s="16">
        <f t="shared" si="86"/>
        <v>3319584.5959595963</v>
      </c>
    </row>
    <row r="82" spans="2:38">
      <c r="B82" s="5" t="s">
        <v>72</v>
      </c>
      <c r="C82" s="3"/>
      <c r="D82" s="3">
        <v>28</v>
      </c>
      <c r="E82" s="7">
        <v>28</v>
      </c>
      <c r="G82" s="5" t="s">
        <v>72</v>
      </c>
      <c r="H82" s="3"/>
      <c r="I82" s="3">
        <v>268</v>
      </c>
      <c r="J82" s="7">
        <v>268</v>
      </c>
      <c r="L82" s="3">
        <f t="shared" si="79"/>
        <v>28</v>
      </c>
      <c r="M82" s="3">
        <f t="shared" si="80"/>
        <v>268</v>
      </c>
      <c r="N82" s="19">
        <f t="shared" si="87"/>
        <v>9.5714285714285712</v>
      </c>
      <c r="P82" s="5" t="s">
        <v>72</v>
      </c>
      <c r="Q82" s="3"/>
      <c r="R82" s="3">
        <v>218</v>
      </c>
      <c r="S82" s="7">
        <v>218</v>
      </c>
      <c r="U82" s="5" t="s">
        <v>72</v>
      </c>
      <c r="V82" s="3"/>
      <c r="W82" s="3">
        <v>22</v>
      </c>
      <c r="X82" s="7">
        <v>22</v>
      </c>
      <c r="Z82" s="5" t="s">
        <v>72</v>
      </c>
      <c r="AA82" s="3"/>
      <c r="AB82" s="3">
        <v>36411</v>
      </c>
      <c r="AC82" s="7">
        <v>36411</v>
      </c>
      <c r="AE82" s="3">
        <f t="shared" si="81"/>
        <v>36411</v>
      </c>
      <c r="AF82" s="16">
        <f t="shared" si="84"/>
        <v>36.411000000000001</v>
      </c>
      <c r="AH82" s="3">
        <f t="shared" si="82"/>
        <v>268</v>
      </c>
      <c r="AI82" s="3">
        <f t="shared" si="83"/>
        <v>36411</v>
      </c>
      <c r="AJ82" s="16">
        <f t="shared" si="85"/>
        <v>135861.94029850746</v>
      </c>
      <c r="AL82" s="16">
        <f t="shared" si="86"/>
        <v>1300392.857142857</v>
      </c>
    </row>
    <row r="83" spans="2:38">
      <c r="B83" s="5" t="s">
        <v>73</v>
      </c>
      <c r="C83" s="3">
        <v>10319</v>
      </c>
      <c r="D83" s="3"/>
      <c r="E83" s="7">
        <v>10319</v>
      </c>
      <c r="G83" s="5" t="s">
        <v>73</v>
      </c>
      <c r="H83" s="3">
        <v>210844</v>
      </c>
      <c r="I83" s="3"/>
      <c r="J83" s="7">
        <v>210844</v>
      </c>
      <c r="L83" s="3">
        <f t="shared" ref="L83:L114" si="88">E83</f>
        <v>10319</v>
      </c>
      <c r="M83" s="3">
        <f t="shared" ref="M83:M114" si="89">J83</f>
        <v>210844</v>
      </c>
      <c r="N83" s="19">
        <f t="shared" si="87"/>
        <v>20.432600058145169</v>
      </c>
      <c r="P83" s="5" t="s">
        <v>73</v>
      </c>
      <c r="Q83" s="3">
        <v>173125</v>
      </c>
      <c r="R83" s="3"/>
      <c r="S83" s="7">
        <v>173125</v>
      </c>
      <c r="U83" s="5" t="s">
        <v>73</v>
      </c>
      <c r="V83" s="3">
        <v>27145</v>
      </c>
      <c r="W83" s="3"/>
      <c r="X83" s="7">
        <v>27145</v>
      </c>
      <c r="Z83" s="5" t="s">
        <v>73</v>
      </c>
      <c r="AA83" s="3">
        <v>32260848</v>
      </c>
      <c r="AB83" s="3"/>
      <c r="AC83" s="7">
        <v>32260848</v>
      </c>
      <c r="AE83" s="3">
        <f t="shared" ref="AE83:AE114" si="90">AC83</f>
        <v>32260848</v>
      </c>
      <c r="AF83" s="16">
        <f t="shared" si="84"/>
        <v>32260.848000000002</v>
      </c>
      <c r="AH83" s="3">
        <f t="shared" ref="AH83:AH114" si="91">J83</f>
        <v>210844</v>
      </c>
      <c r="AI83" s="3">
        <f t="shared" ref="AI83:AI114" si="92">AC83</f>
        <v>32260848</v>
      </c>
      <c r="AJ83" s="16">
        <f t="shared" si="85"/>
        <v>153008.13871867352</v>
      </c>
      <c r="AL83" s="16">
        <f t="shared" si="86"/>
        <v>3126354.1040798528</v>
      </c>
    </row>
    <row r="84" spans="2:38">
      <c r="B84" s="5" t="s">
        <v>74</v>
      </c>
      <c r="C84" s="3"/>
      <c r="D84" s="3"/>
      <c r="E84" s="7"/>
      <c r="G84" s="5" t="s">
        <v>74</v>
      </c>
      <c r="H84" s="3"/>
      <c r="I84" s="3"/>
      <c r="J84" s="7"/>
      <c r="L84" s="3">
        <f t="shared" si="88"/>
        <v>0</v>
      </c>
      <c r="M84" s="3">
        <f t="shared" si="89"/>
        <v>0</v>
      </c>
      <c r="N84" s="19"/>
      <c r="P84" s="5" t="s">
        <v>74</v>
      </c>
      <c r="Q84" s="3"/>
      <c r="R84" s="3"/>
      <c r="S84" s="7"/>
      <c r="U84" s="5" t="s">
        <v>74</v>
      </c>
      <c r="V84" s="3"/>
      <c r="W84" s="3"/>
      <c r="X84" s="7"/>
      <c r="Z84" s="5" t="s">
        <v>74</v>
      </c>
      <c r="AA84" s="3"/>
      <c r="AB84" s="3"/>
      <c r="AC84" s="7"/>
      <c r="AE84" s="3">
        <f t="shared" si="90"/>
        <v>0</v>
      </c>
      <c r="AF84" s="16">
        <f t="shared" si="84"/>
        <v>0</v>
      </c>
      <c r="AH84" s="3">
        <f t="shared" si="91"/>
        <v>0</v>
      </c>
      <c r="AI84" s="3">
        <f t="shared" si="92"/>
        <v>0</v>
      </c>
      <c r="AJ84" s="16"/>
      <c r="AL84" s="16"/>
    </row>
    <row r="85" spans="2:38">
      <c r="B85" s="5" t="s">
        <v>75</v>
      </c>
      <c r="C85" s="3"/>
      <c r="D85" s="3">
        <v>361</v>
      </c>
      <c r="E85" s="7">
        <v>361</v>
      </c>
      <c r="G85" s="5" t="s">
        <v>75</v>
      </c>
      <c r="H85" s="3"/>
      <c r="I85" s="3">
        <v>9624</v>
      </c>
      <c r="J85" s="7">
        <v>9624</v>
      </c>
      <c r="L85" s="3">
        <f t="shared" si="88"/>
        <v>361</v>
      </c>
      <c r="M85" s="3">
        <f t="shared" si="89"/>
        <v>9624</v>
      </c>
      <c r="N85" s="19">
        <f t="shared" si="87"/>
        <v>26.659279778393351</v>
      </c>
      <c r="P85" s="5" t="s">
        <v>75</v>
      </c>
      <c r="Q85" s="3"/>
      <c r="R85" s="3">
        <v>8231</v>
      </c>
      <c r="S85" s="7">
        <v>8231</v>
      </c>
      <c r="U85" s="5" t="s">
        <v>75</v>
      </c>
      <c r="V85" s="3"/>
      <c r="W85" s="3">
        <v>1021</v>
      </c>
      <c r="X85" s="7">
        <v>1021</v>
      </c>
      <c r="Z85" s="5" t="s">
        <v>75</v>
      </c>
      <c r="AA85" s="3"/>
      <c r="AB85" s="3">
        <v>1161008</v>
      </c>
      <c r="AC85" s="7">
        <v>1161008</v>
      </c>
      <c r="AE85" s="3">
        <f t="shared" si="90"/>
        <v>1161008</v>
      </c>
      <c r="AF85" s="16">
        <f t="shared" si="84"/>
        <v>1161.008</v>
      </c>
      <c r="AH85" s="3">
        <f t="shared" si="91"/>
        <v>9624</v>
      </c>
      <c r="AI85" s="3">
        <f t="shared" si="92"/>
        <v>1161008</v>
      </c>
      <c r="AJ85" s="16">
        <f t="shared" si="85"/>
        <v>120636.74147963425</v>
      </c>
      <c r="AL85" s="16">
        <f t="shared" si="86"/>
        <v>3216088.64265928</v>
      </c>
    </row>
    <row r="86" spans="2:38">
      <c r="B86" s="5" t="s">
        <v>76</v>
      </c>
      <c r="C86" s="3"/>
      <c r="D86" s="3">
        <v>34289</v>
      </c>
      <c r="E86" s="7">
        <v>34289</v>
      </c>
      <c r="G86" s="5" t="s">
        <v>76</v>
      </c>
      <c r="H86" s="3"/>
      <c r="I86" s="3">
        <v>1005213</v>
      </c>
      <c r="J86" s="7">
        <v>1005213</v>
      </c>
      <c r="L86" s="3">
        <f t="shared" si="88"/>
        <v>34289</v>
      </c>
      <c r="M86" s="3">
        <f t="shared" si="89"/>
        <v>1005213</v>
      </c>
      <c r="N86" s="19">
        <f t="shared" si="87"/>
        <v>29.31590305929015</v>
      </c>
      <c r="P86" s="5" t="s">
        <v>76</v>
      </c>
      <c r="Q86" s="3"/>
      <c r="R86" s="3">
        <v>500133</v>
      </c>
      <c r="S86" s="7">
        <v>500133</v>
      </c>
      <c r="U86" s="5" t="s">
        <v>76</v>
      </c>
      <c r="V86" s="3"/>
      <c r="W86" s="3">
        <v>469883</v>
      </c>
      <c r="X86" s="7">
        <v>469883</v>
      </c>
      <c r="Z86" s="5" t="s">
        <v>76</v>
      </c>
      <c r="AA86" s="3"/>
      <c r="AB86" s="3">
        <v>28922038</v>
      </c>
      <c r="AC86" s="7">
        <v>28922038</v>
      </c>
      <c r="AE86" s="3">
        <f t="shared" si="90"/>
        <v>28922038</v>
      </c>
      <c r="AF86" s="16">
        <f t="shared" si="84"/>
        <v>28922.038</v>
      </c>
      <c r="AH86" s="3">
        <f t="shared" si="91"/>
        <v>1005213</v>
      </c>
      <c r="AI86" s="3">
        <f t="shared" si="92"/>
        <v>28922038</v>
      </c>
      <c r="AJ86" s="16">
        <f t="shared" si="85"/>
        <v>28772.049306962803</v>
      </c>
      <c r="AL86" s="16">
        <f t="shared" si="86"/>
        <v>843478.60830003791</v>
      </c>
    </row>
    <row r="87" spans="2:38">
      <c r="B87" s="5" t="s">
        <v>77</v>
      </c>
      <c r="C87" s="3">
        <v>128</v>
      </c>
      <c r="D87" s="3"/>
      <c r="E87" s="7">
        <v>128</v>
      </c>
      <c r="G87" s="5" t="s">
        <v>77</v>
      </c>
      <c r="H87" s="3">
        <v>740</v>
      </c>
      <c r="I87" s="3"/>
      <c r="J87" s="7">
        <v>740</v>
      </c>
      <c r="L87" s="3">
        <f t="shared" si="88"/>
        <v>128</v>
      </c>
      <c r="M87" s="3">
        <f t="shared" si="89"/>
        <v>740</v>
      </c>
      <c r="N87" s="19">
        <f t="shared" si="87"/>
        <v>5.78125</v>
      </c>
      <c r="P87" s="5" t="s">
        <v>77</v>
      </c>
      <c r="Q87" s="3">
        <v>472</v>
      </c>
      <c r="R87" s="3"/>
      <c r="S87" s="7">
        <v>472</v>
      </c>
      <c r="U87" s="5" t="s">
        <v>77</v>
      </c>
      <c r="V87" s="3">
        <v>138</v>
      </c>
      <c r="W87" s="3"/>
      <c r="X87" s="7">
        <v>138</v>
      </c>
      <c r="Z87" s="5" t="s">
        <v>77</v>
      </c>
      <c r="AA87" s="3">
        <v>82283</v>
      </c>
      <c r="AB87" s="3"/>
      <c r="AC87" s="7">
        <v>82283</v>
      </c>
      <c r="AE87" s="3">
        <f t="shared" si="90"/>
        <v>82283</v>
      </c>
      <c r="AF87" s="16">
        <f t="shared" si="84"/>
        <v>82.283000000000001</v>
      </c>
      <c r="AH87" s="3">
        <f t="shared" si="91"/>
        <v>740</v>
      </c>
      <c r="AI87" s="3">
        <f t="shared" si="92"/>
        <v>82283</v>
      </c>
      <c r="AJ87" s="16">
        <f t="shared" si="85"/>
        <v>111193.24324324324</v>
      </c>
      <c r="AL87" s="16">
        <f t="shared" si="86"/>
        <v>642835.9375</v>
      </c>
    </row>
    <row r="88" spans="2:38">
      <c r="B88" s="5" t="s">
        <v>78</v>
      </c>
      <c r="C88" s="3">
        <v>123</v>
      </c>
      <c r="D88" s="3"/>
      <c r="E88" s="7">
        <v>123</v>
      </c>
      <c r="G88" s="5" t="s">
        <v>78</v>
      </c>
      <c r="H88" s="3">
        <v>961</v>
      </c>
      <c r="I88" s="3"/>
      <c r="J88" s="7">
        <v>961</v>
      </c>
      <c r="L88" s="3">
        <f t="shared" si="88"/>
        <v>123</v>
      </c>
      <c r="M88" s="3">
        <f t="shared" si="89"/>
        <v>961</v>
      </c>
      <c r="N88" s="19">
        <f t="shared" si="87"/>
        <v>7.8130081300813012</v>
      </c>
      <c r="P88" s="5" t="s">
        <v>78</v>
      </c>
      <c r="Q88" s="3">
        <v>639</v>
      </c>
      <c r="R88" s="3"/>
      <c r="S88" s="7">
        <v>639</v>
      </c>
      <c r="U88" s="5" t="s">
        <v>78</v>
      </c>
      <c r="V88" s="3">
        <v>193</v>
      </c>
      <c r="W88" s="3"/>
      <c r="X88" s="7">
        <v>193</v>
      </c>
      <c r="Z88" s="5" t="s">
        <v>78</v>
      </c>
      <c r="AA88" s="3">
        <v>98986</v>
      </c>
      <c r="AB88" s="3"/>
      <c r="AC88" s="7">
        <v>98986</v>
      </c>
      <c r="AE88" s="3">
        <f t="shared" si="90"/>
        <v>98986</v>
      </c>
      <c r="AF88" s="16">
        <f t="shared" si="84"/>
        <v>98.986000000000004</v>
      </c>
      <c r="AH88" s="3">
        <f t="shared" si="91"/>
        <v>961</v>
      </c>
      <c r="AI88" s="3">
        <f t="shared" si="92"/>
        <v>98986</v>
      </c>
      <c r="AJ88" s="16">
        <f t="shared" si="85"/>
        <v>103003.12174817898</v>
      </c>
      <c r="AL88" s="16">
        <f t="shared" si="86"/>
        <v>804764.22764227644</v>
      </c>
    </row>
    <row r="89" spans="2:38">
      <c r="B89" s="5" t="s">
        <v>79</v>
      </c>
      <c r="C89" s="3">
        <v>3496</v>
      </c>
      <c r="D89" s="3"/>
      <c r="E89" s="7">
        <v>3496</v>
      </c>
      <c r="G89" s="5" t="s">
        <v>79</v>
      </c>
      <c r="H89" s="3">
        <v>33655</v>
      </c>
      <c r="I89" s="3"/>
      <c r="J89" s="7">
        <v>33655</v>
      </c>
      <c r="L89" s="3">
        <f t="shared" si="88"/>
        <v>3496</v>
      </c>
      <c r="M89" s="3">
        <f t="shared" si="89"/>
        <v>33655</v>
      </c>
      <c r="N89" s="19">
        <f t="shared" si="87"/>
        <v>9.6267162471395888</v>
      </c>
      <c r="P89" s="5" t="s">
        <v>79</v>
      </c>
      <c r="Q89" s="3">
        <v>25634</v>
      </c>
      <c r="R89" s="3"/>
      <c r="S89" s="7">
        <v>25634</v>
      </c>
      <c r="U89" s="5" t="s">
        <v>79</v>
      </c>
      <c r="V89" s="3">
        <v>4417</v>
      </c>
      <c r="W89" s="3"/>
      <c r="X89" s="7">
        <v>4417</v>
      </c>
      <c r="Z89" s="5" t="s">
        <v>79</v>
      </c>
      <c r="AA89" s="3">
        <v>6382795</v>
      </c>
      <c r="AB89" s="3"/>
      <c r="AC89" s="7">
        <v>6382795</v>
      </c>
      <c r="AE89" s="3">
        <f t="shared" si="90"/>
        <v>6382795</v>
      </c>
      <c r="AF89" s="16">
        <f t="shared" si="84"/>
        <v>6382.7950000000001</v>
      </c>
      <c r="AH89" s="3">
        <f t="shared" si="91"/>
        <v>33655</v>
      </c>
      <c r="AI89" s="3">
        <f t="shared" si="92"/>
        <v>6382795</v>
      </c>
      <c r="AJ89" s="16">
        <f t="shared" si="85"/>
        <v>189653.69187342149</v>
      </c>
      <c r="AL89" s="16">
        <f t="shared" si="86"/>
        <v>1825742.276887872</v>
      </c>
    </row>
    <row r="90" spans="2:38">
      <c r="B90" s="5" t="s">
        <v>80</v>
      </c>
      <c r="C90" s="3">
        <v>2611</v>
      </c>
      <c r="D90" s="3"/>
      <c r="E90" s="7">
        <v>2611</v>
      </c>
      <c r="G90" s="5" t="s">
        <v>80</v>
      </c>
      <c r="H90" s="3">
        <v>44467</v>
      </c>
      <c r="I90" s="3"/>
      <c r="J90" s="7">
        <v>44467</v>
      </c>
      <c r="L90" s="3">
        <f t="shared" si="88"/>
        <v>2611</v>
      </c>
      <c r="M90" s="3">
        <f t="shared" si="89"/>
        <v>44467</v>
      </c>
      <c r="N90" s="19">
        <f t="shared" si="87"/>
        <v>17.030639601685177</v>
      </c>
      <c r="P90" s="5" t="s">
        <v>80</v>
      </c>
      <c r="Q90" s="3">
        <v>38011</v>
      </c>
      <c r="R90" s="3"/>
      <c r="S90" s="7">
        <v>38011</v>
      </c>
      <c r="U90" s="5" t="s">
        <v>80</v>
      </c>
      <c r="V90" s="3">
        <v>3793</v>
      </c>
      <c r="W90" s="3"/>
      <c r="X90" s="7">
        <v>3793</v>
      </c>
      <c r="Z90" s="5" t="s">
        <v>80</v>
      </c>
      <c r="AA90" s="3">
        <v>9232330</v>
      </c>
      <c r="AB90" s="3"/>
      <c r="AC90" s="7">
        <v>9232330</v>
      </c>
      <c r="AE90" s="3">
        <f t="shared" si="90"/>
        <v>9232330</v>
      </c>
      <c r="AF90" s="16">
        <f t="shared" si="84"/>
        <v>9232.33</v>
      </c>
      <c r="AH90" s="3">
        <f t="shared" si="91"/>
        <v>44467</v>
      </c>
      <c r="AI90" s="3">
        <f t="shared" si="92"/>
        <v>9232330</v>
      </c>
      <c r="AJ90" s="16">
        <f t="shared" si="85"/>
        <v>207622.05680617085</v>
      </c>
      <c r="AL90" s="16">
        <f t="shared" si="86"/>
        <v>3535936.4228265025</v>
      </c>
    </row>
    <row r="91" spans="2:38">
      <c r="B91" s="5" t="s">
        <v>81</v>
      </c>
      <c r="C91" s="3">
        <v>19242</v>
      </c>
      <c r="D91" s="3"/>
      <c r="E91" s="7">
        <v>19242</v>
      </c>
      <c r="G91" s="5" t="s">
        <v>81</v>
      </c>
      <c r="H91" s="3">
        <v>244274</v>
      </c>
      <c r="I91" s="3"/>
      <c r="J91" s="7">
        <v>244274</v>
      </c>
      <c r="L91" s="3">
        <f t="shared" si="88"/>
        <v>19242</v>
      </c>
      <c r="M91" s="3">
        <f t="shared" si="89"/>
        <v>244274</v>
      </c>
      <c r="N91" s="19">
        <f t="shared" si="87"/>
        <v>12.694834216817378</v>
      </c>
      <c r="P91" s="5" t="s">
        <v>81</v>
      </c>
      <c r="Q91" s="3">
        <v>190105</v>
      </c>
      <c r="R91" s="3"/>
      <c r="S91" s="7">
        <v>190105</v>
      </c>
      <c r="U91" s="5" t="s">
        <v>81</v>
      </c>
      <c r="V91" s="3">
        <v>34359</v>
      </c>
      <c r="W91" s="3"/>
      <c r="X91" s="7">
        <v>34359</v>
      </c>
      <c r="Z91" s="5" t="s">
        <v>81</v>
      </c>
      <c r="AA91" s="3">
        <v>36452589</v>
      </c>
      <c r="AB91" s="3"/>
      <c r="AC91" s="7">
        <v>36452589</v>
      </c>
      <c r="AE91" s="3">
        <f t="shared" si="90"/>
        <v>36452589</v>
      </c>
      <c r="AF91" s="16">
        <f t="shared" si="84"/>
        <v>36452.589</v>
      </c>
      <c r="AH91" s="3">
        <f t="shared" si="91"/>
        <v>244274</v>
      </c>
      <c r="AI91" s="3">
        <f t="shared" si="92"/>
        <v>36452589</v>
      </c>
      <c r="AJ91" s="16">
        <f t="shared" si="85"/>
        <v>149228.28053742927</v>
      </c>
      <c r="AL91" s="16">
        <f t="shared" si="86"/>
        <v>1894428.2818833799</v>
      </c>
    </row>
    <row r="92" spans="2:38">
      <c r="B92" s="5" t="s">
        <v>82</v>
      </c>
      <c r="C92" s="3"/>
      <c r="D92" s="3">
        <v>416</v>
      </c>
      <c r="E92" s="7">
        <v>416</v>
      </c>
      <c r="G92" s="5" t="s">
        <v>82</v>
      </c>
      <c r="H92" s="3"/>
      <c r="I92" s="3">
        <v>2110</v>
      </c>
      <c r="J92" s="7">
        <v>2110</v>
      </c>
      <c r="L92" s="3">
        <f t="shared" si="88"/>
        <v>416</v>
      </c>
      <c r="M92" s="3">
        <f t="shared" si="89"/>
        <v>2110</v>
      </c>
      <c r="N92" s="19">
        <f t="shared" si="87"/>
        <v>5.072115384615385</v>
      </c>
      <c r="P92" s="5" t="s">
        <v>82</v>
      </c>
      <c r="Q92" s="3"/>
      <c r="R92" s="3">
        <v>1353</v>
      </c>
      <c r="S92" s="7">
        <v>1353</v>
      </c>
      <c r="U92" s="5" t="s">
        <v>82</v>
      </c>
      <c r="V92" s="3"/>
      <c r="W92" s="3">
        <v>330</v>
      </c>
      <c r="X92" s="7">
        <v>330</v>
      </c>
      <c r="Z92" s="5" t="s">
        <v>82</v>
      </c>
      <c r="AA92" s="3"/>
      <c r="AB92" s="3">
        <v>204288</v>
      </c>
      <c r="AC92" s="7">
        <v>204288</v>
      </c>
      <c r="AE92" s="3">
        <f t="shared" si="90"/>
        <v>204288</v>
      </c>
      <c r="AF92" s="16">
        <f t="shared" si="84"/>
        <v>204.28800000000001</v>
      </c>
      <c r="AH92" s="3">
        <f t="shared" si="91"/>
        <v>2110</v>
      </c>
      <c r="AI92" s="3">
        <f t="shared" si="92"/>
        <v>204288</v>
      </c>
      <c r="AJ92" s="16">
        <f t="shared" si="85"/>
        <v>96818.957345971576</v>
      </c>
      <c r="AL92" s="16">
        <f t="shared" si="86"/>
        <v>491076.92307692318</v>
      </c>
    </row>
    <row r="93" spans="2:38">
      <c r="B93" s="5" t="s">
        <v>83</v>
      </c>
      <c r="C93" s="3"/>
      <c r="D93" s="3">
        <v>565</v>
      </c>
      <c r="E93" s="7">
        <v>565</v>
      </c>
      <c r="G93" s="5" t="s">
        <v>83</v>
      </c>
      <c r="H93" s="3"/>
      <c r="I93" s="3">
        <v>6512</v>
      </c>
      <c r="J93" s="7">
        <v>6512</v>
      </c>
      <c r="L93" s="3">
        <f t="shared" si="88"/>
        <v>565</v>
      </c>
      <c r="M93" s="3">
        <f t="shared" si="89"/>
        <v>6512</v>
      </c>
      <c r="N93" s="19">
        <f t="shared" si="87"/>
        <v>11.52566371681416</v>
      </c>
      <c r="P93" s="5" t="s">
        <v>83</v>
      </c>
      <c r="Q93" s="3"/>
      <c r="R93" s="3">
        <v>5178</v>
      </c>
      <c r="S93" s="7">
        <v>5178</v>
      </c>
      <c r="U93" s="5" t="s">
        <v>83</v>
      </c>
      <c r="V93" s="3"/>
      <c r="W93" s="3">
        <v>750</v>
      </c>
      <c r="X93" s="7">
        <v>750</v>
      </c>
      <c r="Z93" s="5" t="s">
        <v>83</v>
      </c>
      <c r="AA93" s="3"/>
      <c r="AB93" s="3">
        <v>733986</v>
      </c>
      <c r="AC93" s="7">
        <v>733986</v>
      </c>
      <c r="AE93" s="3">
        <f t="shared" si="90"/>
        <v>733986</v>
      </c>
      <c r="AF93" s="16">
        <f t="shared" si="84"/>
        <v>733.98599999999999</v>
      </c>
      <c r="AH93" s="3">
        <f t="shared" si="91"/>
        <v>6512</v>
      </c>
      <c r="AI93" s="3">
        <f t="shared" si="92"/>
        <v>733986</v>
      </c>
      <c r="AJ93" s="16">
        <f t="shared" si="85"/>
        <v>112712.83783783784</v>
      </c>
      <c r="AL93" s="16">
        <f t="shared" si="86"/>
        <v>1299090.2654867258</v>
      </c>
    </row>
    <row r="94" spans="2:38">
      <c r="B94" s="5" t="s">
        <v>84</v>
      </c>
      <c r="C94" s="3"/>
      <c r="D94" s="3">
        <v>345</v>
      </c>
      <c r="E94" s="7">
        <v>345</v>
      </c>
      <c r="G94" s="5" t="s">
        <v>84</v>
      </c>
      <c r="H94" s="3"/>
      <c r="I94" s="3">
        <v>3860</v>
      </c>
      <c r="J94" s="7">
        <v>3860</v>
      </c>
      <c r="L94" s="3">
        <f t="shared" si="88"/>
        <v>345</v>
      </c>
      <c r="M94" s="3">
        <f t="shared" si="89"/>
        <v>3860</v>
      </c>
      <c r="N94" s="19">
        <f t="shared" si="87"/>
        <v>11.188405797101449</v>
      </c>
      <c r="P94" s="5" t="s">
        <v>84</v>
      </c>
      <c r="Q94" s="3"/>
      <c r="R94" s="3">
        <v>2928</v>
      </c>
      <c r="S94" s="7">
        <v>2928</v>
      </c>
      <c r="U94" s="5" t="s">
        <v>84</v>
      </c>
      <c r="V94" s="3"/>
      <c r="W94" s="3">
        <v>574</v>
      </c>
      <c r="X94" s="7">
        <v>574</v>
      </c>
      <c r="Z94" s="5" t="s">
        <v>84</v>
      </c>
      <c r="AA94" s="3"/>
      <c r="AB94" s="3">
        <v>460374</v>
      </c>
      <c r="AC94" s="7">
        <v>460374</v>
      </c>
      <c r="AE94" s="3">
        <f t="shared" si="90"/>
        <v>460374</v>
      </c>
      <c r="AF94" s="16">
        <f t="shared" si="84"/>
        <v>460.37400000000002</v>
      </c>
      <c r="AH94" s="3">
        <f t="shared" si="91"/>
        <v>3860</v>
      </c>
      <c r="AI94" s="3">
        <f t="shared" si="92"/>
        <v>460374</v>
      </c>
      <c r="AJ94" s="16">
        <f t="shared" si="85"/>
        <v>119267.87564766839</v>
      </c>
      <c r="AL94" s="16">
        <f t="shared" si="86"/>
        <v>1334417.3913043479</v>
      </c>
    </row>
    <row r="95" spans="2:38">
      <c r="B95" s="5" t="s">
        <v>85</v>
      </c>
      <c r="C95" s="3">
        <v>52</v>
      </c>
      <c r="D95" s="3"/>
      <c r="E95" s="7">
        <v>52</v>
      </c>
      <c r="G95" s="5" t="s">
        <v>85</v>
      </c>
      <c r="H95" s="3">
        <v>1871</v>
      </c>
      <c r="I95" s="3"/>
      <c r="J95" s="7">
        <v>1871</v>
      </c>
      <c r="L95" s="3">
        <f t="shared" si="88"/>
        <v>52</v>
      </c>
      <c r="M95" s="3">
        <f t="shared" si="89"/>
        <v>1871</v>
      </c>
      <c r="N95" s="19">
        <f t="shared" si="87"/>
        <v>35.980769230769234</v>
      </c>
      <c r="P95" s="5" t="s">
        <v>85</v>
      </c>
      <c r="Q95" s="3">
        <v>1652</v>
      </c>
      <c r="R95" s="3"/>
      <c r="S95" s="7">
        <v>1652</v>
      </c>
      <c r="U95" s="5" t="s">
        <v>85</v>
      </c>
      <c r="V95" s="3">
        <v>167</v>
      </c>
      <c r="W95" s="3"/>
      <c r="X95" s="7">
        <v>167</v>
      </c>
      <c r="Z95" s="5" t="s">
        <v>85</v>
      </c>
      <c r="AA95" s="3">
        <v>354556</v>
      </c>
      <c r="AB95" s="3"/>
      <c r="AC95" s="7">
        <v>354556</v>
      </c>
      <c r="AE95" s="3">
        <f t="shared" si="90"/>
        <v>354556</v>
      </c>
      <c r="AF95" s="16">
        <f t="shared" si="84"/>
        <v>354.55599999999998</v>
      </c>
      <c r="AH95" s="3">
        <f t="shared" si="91"/>
        <v>1871</v>
      </c>
      <c r="AI95" s="3">
        <f t="shared" si="92"/>
        <v>354556</v>
      </c>
      <c r="AJ95" s="16">
        <f t="shared" si="85"/>
        <v>189500.80171031534</v>
      </c>
      <c r="AL95" s="16">
        <f t="shared" si="86"/>
        <v>6818384.615384616</v>
      </c>
    </row>
    <row r="96" spans="2:38">
      <c r="B96" s="5" t="s">
        <v>86</v>
      </c>
      <c r="C96" s="3"/>
      <c r="D96" s="3"/>
      <c r="E96" s="7"/>
      <c r="G96" s="5" t="s">
        <v>86</v>
      </c>
      <c r="H96" s="3"/>
      <c r="I96" s="3"/>
      <c r="J96" s="7"/>
      <c r="L96" s="3">
        <f t="shared" si="88"/>
        <v>0</v>
      </c>
      <c r="M96" s="3">
        <f t="shared" si="89"/>
        <v>0</v>
      </c>
      <c r="N96" s="19"/>
      <c r="P96" s="5" t="s">
        <v>86</v>
      </c>
      <c r="Q96" s="3"/>
      <c r="R96" s="3"/>
      <c r="S96" s="7"/>
      <c r="U96" s="5" t="s">
        <v>86</v>
      </c>
      <c r="V96" s="3"/>
      <c r="W96" s="3"/>
      <c r="X96" s="7"/>
      <c r="Z96" s="5" t="s">
        <v>86</v>
      </c>
      <c r="AA96" s="3"/>
      <c r="AB96" s="3"/>
      <c r="AC96" s="7"/>
      <c r="AE96" s="3">
        <f t="shared" si="90"/>
        <v>0</v>
      </c>
      <c r="AF96" s="16">
        <f t="shared" si="84"/>
        <v>0</v>
      </c>
      <c r="AH96" s="3">
        <f t="shared" si="91"/>
        <v>0</v>
      </c>
      <c r="AI96" s="3">
        <f t="shared" si="92"/>
        <v>0</v>
      </c>
      <c r="AJ96" s="16"/>
      <c r="AL96" s="16"/>
    </row>
    <row r="97" spans="2:38">
      <c r="B97" s="5" t="s">
        <v>87</v>
      </c>
      <c r="C97" s="3">
        <v>786</v>
      </c>
      <c r="D97" s="3"/>
      <c r="E97" s="7">
        <v>786</v>
      </c>
      <c r="G97" s="5" t="s">
        <v>87</v>
      </c>
      <c r="H97" s="3">
        <v>7213</v>
      </c>
      <c r="I97" s="3"/>
      <c r="J97" s="7">
        <v>7213</v>
      </c>
      <c r="L97" s="3">
        <f t="shared" si="88"/>
        <v>786</v>
      </c>
      <c r="M97" s="3">
        <f t="shared" si="89"/>
        <v>7213</v>
      </c>
      <c r="N97" s="19">
        <f t="shared" si="87"/>
        <v>9.176844783715012</v>
      </c>
      <c r="P97" s="5" t="s">
        <v>87</v>
      </c>
      <c r="Q97" s="3">
        <v>5407</v>
      </c>
      <c r="R97" s="3"/>
      <c r="S97" s="7">
        <v>5407</v>
      </c>
      <c r="U97" s="5" t="s">
        <v>87</v>
      </c>
      <c r="V97" s="3">
        <v>997</v>
      </c>
      <c r="W97" s="3"/>
      <c r="X97" s="7">
        <v>997</v>
      </c>
      <c r="Z97" s="5" t="s">
        <v>87</v>
      </c>
      <c r="AA97" s="3">
        <v>1047409</v>
      </c>
      <c r="AB97" s="3"/>
      <c r="AC97" s="7">
        <v>1047409</v>
      </c>
      <c r="AE97" s="3">
        <f t="shared" si="90"/>
        <v>1047409</v>
      </c>
      <c r="AF97" s="16">
        <f t="shared" si="84"/>
        <v>1047.4090000000001</v>
      </c>
      <c r="AH97" s="3">
        <f t="shared" si="91"/>
        <v>7213</v>
      </c>
      <c r="AI97" s="3">
        <f t="shared" si="92"/>
        <v>1047409</v>
      </c>
      <c r="AJ97" s="16">
        <f t="shared" si="85"/>
        <v>145211.28517953696</v>
      </c>
      <c r="AL97" s="16">
        <f t="shared" si="86"/>
        <v>1332581.4249363868</v>
      </c>
    </row>
    <row r="98" spans="2:38">
      <c r="B98" s="5" t="s">
        <v>88</v>
      </c>
      <c r="C98" s="3"/>
      <c r="D98" s="3">
        <v>44</v>
      </c>
      <c r="E98" s="7">
        <v>44</v>
      </c>
      <c r="G98" s="5" t="s">
        <v>88</v>
      </c>
      <c r="H98" s="3"/>
      <c r="I98" s="3">
        <v>108</v>
      </c>
      <c r="J98" s="7">
        <v>108</v>
      </c>
      <c r="L98" s="3">
        <f t="shared" si="88"/>
        <v>44</v>
      </c>
      <c r="M98" s="3">
        <f t="shared" si="89"/>
        <v>108</v>
      </c>
      <c r="N98" s="19">
        <f t="shared" si="87"/>
        <v>2.4545454545454546</v>
      </c>
      <c r="P98" s="5" t="s">
        <v>88</v>
      </c>
      <c r="Q98" s="3"/>
      <c r="R98" s="3">
        <v>39</v>
      </c>
      <c r="S98" s="7">
        <v>39</v>
      </c>
      <c r="U98" s="5" t="s">
        <v>88</v>
      </c>
      <c r="V98" s="3"/>
      <c r="W98" s="3">
        <v>21</v>
      </c>
      <c r="X98" s="7">
        <v>21</v>
      </c>
      <c r="Z98" s="5" t="s">
        <v>88</v>
      </c>
      <c r="AA98" s="3"/>
      <c r="AB98" s="3">
        <v>8713</v>
      </c>
      <c r="AC98" s="7">
        <v>8713</v>
      </c>
      <c r="AE98" s="3">
        <f t="shared" si="90"/>
        <v>8713</v>
      </c>
      <c r="AF98" s="16">
        <f t="shared" si="84"/>
        <v>8.7129999999999992</v>
      </c>
      <c r="AH98" s="3">
        <f t="shared" si="91"/>
        <v>108</v>
      </c>
      <c r="AI98" s="3">
        <f t="shared" si="92"/>
        <v>8713</v>
      </c>
      <c r="AJ98" s="16">
        <f t="shared" si="85"/>
        <v>80675.925925925927</v>
      </c>
      <c r="AL98" s="16">
        <f t="shared" si="86"/>
        <v>198022.72727272726</v>
      </c>
    </row>
    <row r="99" spans="2:38">
      <c r="B99" s="5" t="s">
        <v>89</v>
      </c>
      <c r="C99" s="3"/>
      <c r="D99" s="3">
        <v>51</v>
      </c>
      <c r="E99" s="7">
        <v>51</v>
      </c>
      <c r="G99" s="5" t="s">
        <v>89</v>
      </c>
      <c r="H99" s="3"/>
      <c r="I99" s="3">
        <v>262</v>
      </c>
      <c r="J99" s="7">
        <v>262</v>
      </c>
      <c r="L99" s="3">
        <f t="shared" si="88"/>
        <v>51</v>
      </c>
      <c r="M99" s="3">
        <f t="shared" si="89"/>
        <v>262</v>
      </c>
      <c r="N99" s="19">
        <f t="shared" si="87"/>
        <v>5.1372549019607847</v>
      </c>
      <c r="P99" s="5" t="s">
        <v>89</v>
      </c>
      <c r="Q99" s="3"/>
      <c r="R99" s="3">
        <v>144</v>
      </c>
      <c r="S99" s="7">
        <v>144</v>
      </c>
      <c r="U99" s="5" t="s">
        <v>89</v>
      </c>
      <c r="V99" s="3"/>
      <c r="W99" s="3">
        <v>64</v>
      </c>
      <c r="X99" s="7">
        <v>64</v>
      </c>
      <c r="Z99" s="5" t="s">
        <v>89</v>
      </c>
      <c r="AA99" s="3"/>
      <c r="AB99" s="3">
        <v>20005</v>
      </c>
      <c r="AC99" s="7">
        <v>20005</v>
      </c>
      <c r="AE99" s="3">
        <f t="shared" si="90"/>
        <v>20005</v>
      </c>
      <c r="AF99" s="16">
        <f t="shared" si="84"/>
        <v>20.004999999999999</v>
      </c>
      <c r="AH99" s="3">
        <f t="shared" si="91"/>
        <v>262</v>
      </c>
      <c r="AI99" s="3">
        <f t="shared" si="92"/>
        <v>20005</v>
      </c>
      <c r="AJ99" s="16">
        <f t="shared" si="85"/>
        <v>76354.961832061061</v>
      </c>
      <c r="AL99" s="16">
        <f t="shared" si="86"/>
        <v>392254.90196078428</v>
      </c>
    </row>
    <row r="100" spans="2:38">
      <c r="B100" s="5" t="s">
        <v>90</v>
      </c>
      <c r="C100" s="3">
        <v>3516</v>
      </c>
      <c r="D100" s="3"/>
      <c r="E100" s="7">
        <v>3516</v>
      </c>
      <c r="G100" s="5" t="s">
        <v>90</v>
      </c>
      <c r="H100" s="3">
        <v>46498</v>
      </c>
      <c r="I100" s="3"/>
      <c r="J100" s="7">
        <v>46498</v>
      </c>
      <c r="L100" s="3">
        <f t="shared" si="88"/>
        <v>3516</v>
      </c>
      <c r="M100" s="3">
        <f t="shared" si="89"/>
        <v>46498</v>
      </c>
      <c r="N100" s="19">
        <f t="shared" si="87"/>
        <v>13.224687144482367</v>
      </c>
      <c r="P100" s="5" t="s">
        <v>90</v>
      </c>
      <c r="Q100" s="3">
        <v>36616</v>
      </c>
      <c r="R100" s="3"/>
      <c r="S100" s="7">
        <v>36616</v>
      </c>
      <c r="U100" s="5" t="s">
        <v>90</v>
      </c>
      <c r="V100" s="3">
        <v>6239</v>
      </c>
      <c r="W100" s="3"/>
      <c r="X100" s="7">
        <v>6239</v>
      </c>
      <c r="Z100" s="5" t="s">
        <v>90</v>
      </c>
      <c r="AA100" s="3">
        <v>14030302</v>
      </c>
      <c r="AB100" s="3"/>
      <c r="AC100" s="7">
        <v>14030302</v>
      </c>
      <c r="AE100" s="3">
        <f t="shared" si="90"/>
        <v>14030302</v>
      </c>
      <c r="AF100" s="16">
        <f t="shared" si="84"/>
        <v>14030.302</v>
      </c>
      <c r="AH100" s="3">
        <f t="shared" si="91"/>
        <v>46498</v>
      </c>
      <c r="AI100" s="3">
        <f t="shared" si="92"/>
        <v>14030302</v>
      </c>
      <c r="AJ100" s="16">
        <f t="shared" si="85"/>
        <v>301739.9027915179</v>
      </c>
      <c r="AL100" s="16">
        <f t="shared" si="86"/>
        <v>3990415.813424346</v>
      </c>
    </row>
    <row r="101" spans="2:38">
      <c r="B101" s="5" t="s">
        <v>91</v>
      </c>
      <c r="C101" s="3"/>
      <c r="D101" s="3">
        <v>94</v>
      </c>
      <c r="E101" s="7">
        <v>94</v>
      </c>
      <c r="G101" s="5" t="s">
        <v>91</v>
      </c>
      <c r="H101" s="3"/>
      <c r="I101" s="3">
        <v>1709</v>
      </c>
      <c r="J101" s="7">
        <v>1709</v>
      </c>
      <c r="L101" s="3">
        <f t="shared" si="88"/>
        <v>94</v>
      </c>
      <c r="M101" s="3">
        <f t="shared" si="89"/>
        <v>1709</v>
      </c>
      <c r="N101" s="19">
        <f t="shared" si="87"/>
        <v>18.180851063829788</v>
      </c>
      <c r="P101" s="5" t="s">
        <v>91</v>
      </c>
      <c r="Q101" s="3"/>
      <c r="R101" s="3">
        <v>1468</v>
      </c>
      <c r="S101" s="7">
        <v>1468</v>
      </c>
      <c r="U101" s="5" t="s">
        <v>91</v>
      </c>
      <c r="V101" s="3"/>
      <c r="W101" s="3">
        <v>143</v>
      </c>
      <c r="X101" s="7">
        <v>143</v>
      </c>
      <c r="Z101" s="5" t="s">
        <v>91</v>
      </c>
      <c r="AA101" s="3"/>
      <c r="AB101" s="3">
        <v>240539</v>
      </c>
      <c r="AC101" s="7">
        <v>240539</v>
      </c>
      <c r="AE101" s="3">
        <f t="shared" si="90"/>
        <v>240539</v>
      </c>
      <c r="AF101" s="16">
        <f t="shared" si="84"/>
        <v>240.53899999999999</v>
      </c>
      <c r="AH101" s="3">
        <f t="shared" si="91"/>
        <v>1709</v>
      </c>
      <c r="AI101" s="3">
        <f t="shared" si="92"/>
        <v>240539</v>
      </c>
      <c r="AJ101" s="16">
        <f t="shared" si="85"/>
        <v>140748.39087185491</v>
      </c>
      <c r="AL101" s="16">
        <f t="shared" si="86"/>
        <v>2558925.531914894</v>
      </c>
    </row>
    <row r="102" spans="2:38">
      <c r="B102" s="5" t="s">
        <v>92</v>
      </c>
      <c r="C102" s="3"/>
      <c r="D102" s="3">
        <v>869</v>
      </c>
      <c r="E102" s="7">
        <v>869</v>
      </c>
      <c r="G102" s="5" t="s">
        <v>92</v>
      </c>
      <c r="H102" s="3"/>
      <c r="I102" s="3">
        <v>10043</v>
      </c>
      <c r="J102" s="7">
        <v>10043</v>
      </c>
      <c r="L102" s="3">
        <f t="shared" si="88"/>
        <v>869</v>
      </c>
      <c r="M102" s="3">
        <f t="shared" si="89"/>
        <v>10043</v>
      </c>
      <c r="N102" s="19">
        <f t="shared" si="87"/>
        <v>11.556962025316455</v>
      </c>
      <c r="P102" s="5" t="s">
        <v>92</v>
      </c>
      <c r="Q102" s="3"/>
      <c r="R102" s="3">
        <v>6253</v>
      </c>
      <c r="S102" s="7">
        <v>6253</v>
      </c>
      <c r="U102" s="5" t="s">
        <v>92</v>
      </c>
      <c r="V102" s="3"/>
      <c r="W102" s="3">
        <v>2875</v>
      </c>
      <c r="X102" s="7">
        <v>2875</v>
      </c>
      <c r="Z102" s="5" t="s">
        <v>92</v>
      </c>
      <c r="AA102" s="3"/>
      <c r="AB102" s="3">
        <v>1041183</v>
      </c>
      <c r="AC102" s="7">
        <v>1041183</v>
      </c>
      <c r="AE102" s="3">
        <f t="shared" si="90"/>
        <v>1041183</v>
      </c>
      <c r="AF102" s="16">
        <f t="shared" si="84"/>
        <v>1041.183</v>
      </c>
      <c r="AH102" s="3">
        <f t="shared" si="91"/>
        <v>10043</v>
      </c>
      <c r="AI102" s="3">
        <f t="shared" si="92"/>
        <v>1041183</v>
      </c>
      <c r="AJ102" s="16">
        <f t="shared" si="85"/>
        <v>103672.5082146769</v>
      </c>
      <c r="AL102" s="16">
        <f t="shared" si="86"/>
        <v>1198139.2405063291</v>
      </c>
    </row>
    <row r="103" spans="2:38">
      <c r="B103" s="5" t="s">
        <v>93</v>
      </c>
      <c r="C103" s="3">
        <v>2713</v>
      </c>
      <c r="D103" s="3"/>
      <c r="E103" s="7">
        <v>2713</v>
      </c>
      <c r="G103" s="5" t="s">
        <v>93</v>
      </c>
      <c r="H103" s="3">
        <v>17279</v>
      </c>
      <c r="I103" s="3"/>
      <c r="J103" s="7">
        <v>17279</v>
      </c>
      <c r="L103" s="3">
        <f t="shared" si="88"/>
        <v>2713</v>
      </c>
      <c r="M103" s="3">
        <f t="shared" si="89"/>
        <v>17279</v>
      </c>
      <c r="N103" s="19">
        <f t="shared" si="87"/>
        <v>6.3689642462218945</v>
      </c>
      <c r="P103" s="5" t="s">
        <v>93</v>
      </c>
      <c r="Q103" s="3">
        <v>11137</v>
      </c>
      <c r="R103" s="3"/>
      <c r="S103" s="7">
        <v>11137</v>
      </c>
      <c r="U103" s="5" t="s">
        <v>93</v>
      </c>
      <c r="V103" s="3">
        <v>3309</v>
      </c>
      <c r="W103" s="3"/>
      <c r="X103" s="7">
        <v>3309</v>
      </c>
      <c r="Z103" s="5" t="s">
        <v>93</v>
      </c>
      <c r="AA103" s="3">
        <v>1599282</v>
      </c>
      <c r="AB103" s="3"/>
      <c r="AC103" s="7">
        <v>1599282</v>
      </c>
      <c r="AE103" s="3">
        <f t="shared" si="90"/>
        <v>1599282</v>
      </c>
      <c r="AF103" s="16">
        <f t="shared" si="84"/>
        <v>1599.2819999999999</v>
      </c>
      <c r="AH103" s="3">
        <f t="shared" si="91"/>
        <v>17279</v>
      </c>
      <c r="AI103" s="3">
        <f t="shared" si="92"/>
        <v>1599282</v>
      </c>
      <c r="AJ103" s="16">
        <f t="shared" si="85"/>
        <v>92556.397939695584</v>
      </c>
      <c r="AL103" s="16">
        <f t="shared" si="86"/>
        <v>589488.38923700701</v>
      </c>
    </row>
    <row r="104" spans="2:38">
      <c r="B104" s="4" t="s">
        <v>36</v>
      </c>
      <c r="C104" s="3">
        <v>50444</v>
      </c>
      <c r="D104" s="3"/>
      <c r="E104" s="7">
        <v>50444</v>
      </c>
      <c r="G104" s="4" t="s">
        <v>36</v>
      </c>
      <c r="H104" s="3">
        <v>633452</v>
      </c>
      <c r="I104" s="3"/>
      <c r="J104" s="7">
        <v>633452</v>
      </c>
      <c r="L104" s="3">
        <f t="shared" si="88"/>
        <v>50444</v>
      </c>
      <c r="M104" s="3">
        <f t="shared" si="89"/>
        <v>633452</v>
      </c>
      <c r="N104" s="18">
        <f t="shared" si="87"/>
        <v>12.557529141225913</v>
      </c>
      <c r="P104" s="4" t="s">
        <v>36</v>
      </c>
      <c r="Q104" s="3">
        <v>487958</v>
      </c>
      <c r="R104" s="3"/>
      <c r="S104" s="7">
        <v>487958</v>
      </c>
      <c r="U104" s="4" t="s">
        <v>36</v>
      </c>
      <c r="V104" s="3">
        <v>92503</v>
      </c>
      <c r="W104" s="3"/>
      <c r="X104" s="7">
        <v>92503</v>
      </c>
      <c r="Z104" s="4" t="s">
        <v>36</v>
      </c>
      <c r="AA104" s="3">
        <v>177155866</v>
      </c>
      <c r="AB104" s="3"/>
      <c r="AC104" s="7">
        <v>177155866</v>
      </c>
      <c r="AE104" s="3">
        <f t="shared" si="90"/>
        <v>177155866</v>
      </c>
      <c r="AF104" s="15">
        <f t="shared" si="84"/>
        <v>177155.86600000001</v>
      </c>
      <c r="AH104" s="3">
        <f t="shared" si="91"/>
        <v>633452</v>
      </c>
      <c r="AI104" s="3">
        <f t="shared" si="92"/>
        <v>177155866</v>
      </c>
      <c r="AJ104" s="15">
        <f t="shared" si="85"/>
        <v>279667.38758422103</v>
      </c>
      <c r="AL104" s="15">
        <f t="shared" si="86"/>
        <v>3511931.3694393779</v>
      </c>
    </row>
    <row r="105" spans="2:38">
      <c r="B105" s="5" t="s">
        <v>94</v>
      </c>
      <c r="C105" s="3">
        <v>43764</v>
      </c>
      <c r="D105" s="3"/>
      <c r="E105" s="7">
        <v>43764</v>
      </c>
      <c r="G105" s="5" t="s">
        <v>94</v>
      </c>
      <c r="H105" s="3">
        <v>555149</v>
      </c>
      <c r="I105" s="3"/>
      <c r="J105" s="7">
        <v>555149</v>
      </c>
      <c r="L105" s="3">
        <f t="shared" si="88"/>
        <v>43764</v>
      </c>
      <c r="M105" s="3">
        <f t="shared" si="89"/>
        <v>555149</v>
      </c>
      <c r="N105" s="19">
        <f t="shared" si="87"/>
        <v>12.685060780550224</v>
      </c>
      <c r="P105" s="5" t="s">
        <v>94</v>
      </c>
      <c r="Q105" s="3">
        <v>428764</v>
      </c>
      <c r="R105" s="3"/>
      <c r="S105" s="7">
        <v>428764</v>
      </c>
      <c r="U105" s="5" t="s">
        <v>94</v>
      </c>
      <c r="V105" s="3">
        <v>80362</v>
      </c>
      <c r="W105" s="3"/>
      <c r="X105" s="7">
        <v>80362</v>
      </c>
      <c r="Z105" s="5" t="s">
        <v>94</v>
      </c>
      <c r="AA105" s="3">
        <v>161727186</v>
      </c>
      <c r="AB105" s="3"/>
      <c r="AC105" s="7">
        <v>161727186</v>
      </c>
      <c r="AE105" s="3">
        <f t="shared" si="90"/>
        <v>161727186</v>
      </c>
      <c r="AF105" s="16">
        <f t="shared" si="84"/>
        <v>161727.18599999999</v>
      </c>
      <c r="AH105" s="3">
        <f t="shared" si="91"/>
        <v>555149</v>
      </c>
      <c r="AI105" s="3">
        <f t="shared" si="92"/>
        <v>161727186</v>
      </c>
      <c r="AJ105" s="16">
        <f t="shared" si="85"/>
        <v>291322.12433058512</v>
      </c>
      <c r="AL105" s="16">
        <f t="shared" si="86"/>
        <v>3695438.8538524816</v>
      </c>
    </row>
    <row r="106" spans="2:38">
      <c r="B106" s="5" t="s">
        <v>95</v>
      </c>
      <c r="C106" s="3">
        <v>2808</v>
      </c>
      <c r="D106" s="3"/>
      <c r="E106" s="7">
        <v>2808</v>
      </c>
      <c r="G106" s="5" t="s">
        <v>95</v>
      </c>
      <c r="H106" s="3">
        <v>29790</v>
      </c>
      <c r="I106" s="3"/>
      <c r="J106" s="7">
        <v>29790</v>
      </c>
      <c r="L106" s="3">
        <f t="shared" si="88"/>
        <v>2808</v>
      </c>
      <c r="M106" s="3">
        <f t="shared" si="89"/>
        <v>29790</v>
      </c>
      <c r="N106" s="19">
        <f t="shared" si="87"/>
        <v>10.608974358974359</v>
      </c>
      <c r="P106" s="5" t="s">
        <v>95</v>
      </c>
      <c r="Q106" s="3">
        <v>21235</v>
      </c>
      <c r="R106" s="3"/>
      <c r="S106" s="7">
        <v>21235</v>
      </c>
      <c r="U106" s="5" t="s">
        <v>95</v>
      </c>
      <c r="V106" s="3">
        <v>5624</v>
      </c>
      <c r="W106" s="3"/>
      <c r="X106" s="7">
        <v>5624</v>
      </c>
      <c r="Z106" s="5" t="s">
        <v>95</v>
      </c>
      <c r="AA106" s="3">
        <v>6164861</v>
      </c>
      <c r="AB106" s="3"/>
      <c r="AC106" s="7">
        <v>6164861</v>
      </c>
      <c r="AE106" s="3">
        <f t="shared" si="90"/>
        <v>6164861</v>
      </c>
      <c r="AF106" s="16">
        <f t="shared" si="84"/>
        <v>6164.8609999999999</v>
      </c>
      <c r="AH106" s="3">
        <f t="shared" si="91"/>
        <v>29790</v>
      </c>
      <c r="AI106" s="3">
        <f t="shared" si="92"/>
        <v>6164861</v>
      </c>
      <c r="AJ106" s="16">
        <f t="shared" si="85"/>
        <v>206943.97448808324</v>
      </c>
      <c r="AL106" s="16">
        <f t="shared" si="86"/>
        <v>2195463.3190883193</v>
      </c>
    </row>
    <row r="107" spans="2:38">
      <c r="B107" s="5" t="s">
        <v>96</v>
      </c>
      <c r="C107" s="3">
        <v>3488</v>
      </c>
      <c r="D107" s="3"/>
      <c r="E107" s="7">
        <v>3488</v>
      </c>
      <c r="G107" s="5" t="s">
        <v>96</v>
      </c>
      <c r="H107" s="3">
        <v>42457</v>
      </c>
      <c r="I107" s="3"/>
      <c r="J107" s="7">
        <v>42457</v>
      </c>
      <c r="L107" s="3">
        <f t="shared" si="88"/>
        <v>3488</v>
      </c>
      <c r="M107" s="3">
        <f t="shared" si="89"/>
        <v>42457</v>
      </c>
      <c r="N107" s="19">
        <f t="shared" si="87"/>
        <v>12.17230504587156</v>
      </c>
      <c r="P107" s="5" t="s">
        <v>96</v>
      </c>
      <c r="Q107" s="3">
        <v>33266</v>
      </c>
      <c r="R107" s="3"/>
      <c r="S107" s="7">
        <v>33266</v>
      </c>
      <c r="U107" s="5" t="s">
        <v>96</v>
      </c>
      <c r="V107" s="3">
        <v>5547</v>
      </c>
      <c r="W107" s="3"/>
      <c r="X107" s="7">
        <v>5547</v>
      </c>
      <c r="Z107" s="5" t="s">
        <v>96</v>
      </c>
      <c r="AA107" s="3">
        <v>8321574</v>
      </c>
      <c r="AB107" s="3"/>
      <c r="AC107" s="7">
        <v>8321574</v>
      </c>
      <c r="AE107" s="3">
        <f t="shared" si="90"/>
        <v>8321574</v>
      </c>
      <c r="AF107" s="16">
        <f t="shared" si="84"/>
        <v>8321.5740000000005</v>
      </c>
      <c r="AH107" s="3">
        <f t="shared" si="91"/>
        <v>42457</v>
      </c>
      <c r="AI107" s="3">
        <f t="shared" si="92"/>
        <v>8321574</v>
      </c>
      <c r="AJ107" s="16">
        <f t="shared" si="85"/>
        <v>196000.04710648421</v>
      </c>
      <c r="AL107" s="16">
        <f t="shared" si="86"/>
        <v>2385772.3623853214</v>
      </c>
    </row>
    <row r="108" spans="2:38">
      <c r="B108" s="5" t="s">
        <v>97</v>
      </c>
      <c r="C108" s="3">
        <v>384</v>
      </c>
      <c r="D108" s="3"/>
      <c r="E108" s="7">
        <v>384</v>
      </c>
      <c r="G108" s="5" t="s">
        <v>97</v>
      </c>
      <c r="H108" s="3">
        <v>6056</v>
      </c>
      <c r="I108" s="3"/>
      <c r="J108" s="7">
        <v>6056</v>
      </c>
      <c r="L108" s="3">
        <f t="shared" si="88"/>
        <v>384</v>
      </c>
      <c r="M108" s="3">
        <f t="shared" si="89"/>
        <v>6056</v>
      </c>
      <c r="N108" s="19">
        <f t="shared" si="87"/>
        <v>15.770833333333334</v>
      </c>
      <c r="P108" s="5" t="s">
        <v>97</v>
      </c>
      <c r="Q108" s="3">
        <v>4693</v>
      </c>
      <c r="R108" s="3"/>
      <c r="S108" s="7">
        <v>4693</v>
      </c>
      <c r="U108" s="5" t="s">
        <v>97</v>
      </c>
      <c r="V108" s="3">
        <v>970</v>
      </c>
      <c r="W108" s="3"/>
      <c r="X108" s="7">
        <v>970</v>
      </c>
      <c r="Z108" s="5" t="s">
        <v>97</v>
      </c>
      <c r="AA108" s="3">
        <v>942245</v>
      </c>
      <c r="AB108" s="3"/>
      <c r="AC108" s="7">
        <v>942245</v>
      </c>
      <c r="AE108" s="3">
        <f t="shared" si="90"/>
        <v>942245</v>
      </c>
      <c r="AF108" s="16">
        <f t="shared" si="84"/>
        <v>942.245</v>
      </c>
      <c r="AH108" s="3">
        <f t="shared" si="91"/>
        <v>6056</v>
      </c>
      <c r="AI108" s="3">
        <f t="shared" si="92"/>
        <v>942245</v>
      </c>
      <c r="AJ108" s="16">
        <f t="shared" si="85"/>
        <v>155588.67239101717</v>
      </c>
      <c r="AL108" s="16">
        <f t="shared" si="86"/>
        <v>2453763.0208333335</v>
      </c>
    </row>
    <row r="109" spans="2:38">
      <c r="B109" s="4" t="s">
        <v>37</v>
      </c>
      <c r="C109" s="3">
        <v>17035</v>
      </c>
      <c r="D109" s="3">
        <v>1163</v>
      </c>
      <c r="E109" s="7">
        <v>18198</v>
      </c>
      <c r="G109" s="4" t="s">
        <v>37</v>
      </c>
      <c r="H109" s="3">
        <v>542344</v>
      </c>
      <c r="I109" s="3">
        <v>20450</v>
      </c>
      <c r="J109" s="7">
        <v>562794</v>
      </c>
      <c r="L109" s="3">
        <f t="shared" si="88"/>
        <v>18198</v>
      </c>
      <c r="M109" s="3">
        <f t="shared" si="89"/>
        <v>562794</v>
      </c>
      <c r="N109" s="18">
        <f t="shared" si="87"/>
        <v>30.926145730300032</v>
      </c>
      <c r="P109" s="4" t="s">
        <v>37</v>
      </c>
      <c r="Q109" s="3">
        <v>368176</v>
      </c>
      <c r="R109" s="3">
        <v>11837</v>
      </c>
      <c r="S109" s="7">
        <v>380013</v>
      </c>
      <c r="U109" s="4" t="s">
        <v>37</v>
      </c>
      <c r="V109" s="3">
        <v>156240</v>
      </c>
      <c r="W109" s="3">
        <v>7371</v>
      </c>
      <c r="X109" s="7">
        <v>163611</v>
      </c>
      <c r="Z109" s="4" t="s">
        <v>37</v>
      </c>
      <c r="AA109" s="3">
        <v>45238752</v>
      </c>
      <c r="AB109" s="3">
        <v>3903269</v>
      </c>
      <c r="AC109" s="7">
        <v>49142021</v>
      </c>
      <c r="AE109" s="3">
        <f t="shared" si="90"/>
        <v>49142021</v>
      </c>
      <c r="AF109" s="15">
        <f t="shared" si="84"/>
        <v>49142.021000000001</v>
      </c>
      <c r="AH109" s="3">
        <f t="shared" si="91"/>
        <v>562794</v>
      </c>
      <c r="AI109" s="3">
        <f t="shared" si="92"/>
        <v>49142021</v>
      </c>
      <c r="AJ109" s="15">
        <f t="shared" si="85"/>
        <v>87317.954704563308</v>
      </c>
      <c r="AL109" s="15">
        <f t="shared" si="86"/>
        <v>2700407.7920650621</v>
      </c>
    </row>
    <row r="110" spans="2:38">
      <c r="B110" s="5" t="s">
        <v>98</v>
      </c>
      <c r="C110" s="3">
        <v>7507</v>
      </c>
      <c r="D110" s="3"/>
      <c r="E110" s="7">
        <v>7507</v>
      </c>
      <c r="G110" s="5" t="s">
        <v>98</v>
      </c>
      <c r="H110" s="3">
        <v>340599</v>
      </c>
      <c r="I110" s="3"/>
      <c r="J110" s="7">
        <v>340599</v>
      </c>
      <c r="L110" s="3">
        <f t="shared" si="88"/>
        <v>7507</v>
      </c>
      <c r="M110" s="3">
        <f t="shared" si="89"/>
        <v>340599</v>
      </c>
      <c r="N110" s="19">
        <f t="shared" si="87"/>
        <v>45.370853869721593</v>
      </c>
      <c r="P110" s="5" t="s">
        <v>98</v>
      </c>
      <c r="Q110" s="3">
        <v>230726</v>
      </c>
      <c r="R110" s="3"/>
      <c r="S110" s="7">
        <v>230726</v>
      </c>
      <c r="U110" s="5" t="s">
        <v>98</v>
      </c>
      <c r="V110" s="3">
        <v>102033</v>
      </c>
      <c r="W110" s="3"/>
      <c r="X110" s="7">
        <v>102033</v>
      </c>
      <c r="Z110" s="5" t="s">
        <v>98</v>
      </c>
      <c r="AA110" s="3">
        <v>19892281</v>
      </c>
      <c r="AB110" s="3"/>
      <c r="AC110" s="7">
        <v>19892281</v>
      </c>
      <c r="AE110" s="3">
        <f t="shared" si="90"/>
        <v>19892281</v>
      </c>
      <c r="AF110" s="16">
        <f t="shared" si="84"/>
        <v>19892.280999999999</v>
      </c>
      <c r="AH110" s="3">
        <f t="shared" si="91"/>
        <v>340599</v>
      </c>
      <c r="AI110" s="3">
        <f t="shared" si="92"/>
        <v>19892281</v>
      </c>
      <c r="AJ110" s="16">
        <f t="shared" si="85"/>
        <v>58403.815043496899</v>
      </c>
      <c r="AL110" s="16">
        <f t="shared" si="86"/>
        <v>2649830.9577727453</v>
      </c>
    </row>
    <row r="111" spans="2:38">
      <c r="B111" s="5" t="s">
        <v>99</v>
      </c>
      <c r="C111" s="3"/>
      <c r="D111" s="3">
        <v>726</v>
      </c>
      <c r="E111" s="7">
        <v>726</v>
      </c>
      <c r="G111" s="5" t="s">
        <v>99</v>
      </c>
      <c r="H111" s="3"/>
      <c r="I111" s="3">
        <v>14489</v>
      </c>
      <c r="J111" s="7">
        <v>14489</v>
      </c>
      <c r="L111" s="3">
        <f t="shared" si="88"/>
        <v>726</v>
      </c>
      <c r="M111" s="3">
        <f t="shared" si="89"/>
        <v>14489</v>
      </c>
      <c r="N111" s="19">
        <f t="shared" si="87"/>
        <v>19.957300275482094</v>
      </c>
      <c r="P111" s="5" t="s">
        <v>99</v>
      </c>
      <c r="Q111" s="3"/>
      <c r="R111" s="3">
        <v>7911</v>
      </c>
      <c r="S111" s="7">
        <v>7911</v>
      </c>
      <c r="U111" s="5" t="s">
        <v>99</v>
      </c>
      <c r="V111" s="3"/>
      <c r="W111" s="3">
        <v>5802</v>
      </c>
      <c r="X111" s="7">
        <v>5802</v>
      </c>
      <c r="Z111" s="5" t="s">
        <v>99</v>
      </c>
      <c r="AA111" s="3"/>
      <c r="AB111" s="3">
        <v>1481438</v>
      </c>
      <c r="AC111" s="7">
        <v>1481438</v>
      </c>
      <c r="AE111" s="3">
        <f t="shared" si="90"/>
        <v>1481438</v>
      </c>
      <c r="AF111" s="16">
        <f t="shared" si="84"/>
        <v>1481.4380000000001</v>
      </c>
      <c r="AH111" s="3">
        <f t="shared" si="91"/>
        <v>14489</v>
      </c>
      <c r="AI111" s="3">
        <f t="shared" si="92"/>
        <v>1481438</v>
      </c>
      <c r="AJ111" s="16">
        <f t="shared" si="85"/>
        <v>102245.70363724204</v>
      </c>
      <c r="AL111" s="16">
        <f t="shared" si="86"/>
        <v>2040548.2093663912</v>
      </c>
    </row>
    <row r="112" spans="2:38">
      <c r="B112" s="5" t="s">
        <v>100</v>
      </c>
      <c r="C112" s="3">
        <v>7501</v>
      </c>
      <c r="D112" s="3"/>
      <c r="E112" s="7">
        <v>7501</v>
      </c>
      <c r="G112" s="5" t="s">
        <v>100</v>
      </c>
      <c r="H112" s="3">
        <v>158692</v>
      </c>
      <c r="I112" s="3"/>
      <c r="J112" s="7">
        <v>158692</v>
      </c>
      <c r="L112" s="3">
        <f t="shared" si="88"/>
        <v>7501</v>
      </c>
      <c r="M112" s="3">
        <f t="shared" si="89"/>
        <v>158692</v>
      </c>
      <c r="N112" s="19">
        <f t="shared" si="87"/>
        <v>21.15611251833089</v>
      </c>
      <c r="P112" s="5" t="s">
        <v>100</v>
      </c>
      <c r="Q112" s="3">
        <v>113148</v>
      </c>
      <c r="R112" s="3"/>
      <c r="S112" s="7">
        <v>113148</v>
      </c>
      <c r="U112" s="5" t="s">
        <v>100</v>
      </c>
      <c r="V112" s="3">
        <v>37608</v>
      </c>
      <c r="W112" s="3"/>
      <c r="X112" s="7">
        <v>37608</v>
      </c>
      <c r="Z112" s="5" t="s">
        <v>100</v>
      </c>
      <c r="AA112" s="3">
        <v>23144568</v>
      </c>
      <c r="AB112" s="3"/>
      <c r="AC112" s="7">
        <v>23144568</v>
      </c>
      <c r="AE112" s="3">
        <f t="shared" si="90"/>
        <v>23144568</v>
      </c>
      <c r="AF112" s="16">
        <f t="shared" si="84"/>
        <v>23144.567999999999</v>
      </c>
      <c r="AH112" s="3">
        <f t="shared" si="91"/>
        <v>158692</v>
      </c>
      <c r="AI112" s="3">
        <f t="shared" si="92"/>
        <v>23144568</v>
      </c>
      <c r="AJ112" s="16">
        <f t="shared" si="85"/>
        <v>145845.83973987348</v>
      </c>
      <c r="AL112" s="16">
        <f t="shared" si="86"/>
        <v>3085530.9958672179</v>
      </c>
    </row>
    <row r="113" spans="2:38">
      <c r="B113" s="5" t="s">
        <v>101</v>
      </c>
      <c r="C113" s="3">
        <v>2027</v>
      </c>
      <c r="D113" s="3"/>
      <c r="E113" s="7">
        <v>2027</v>
      </c>
      <c r="G113" s="5" t="s">
        <v>101</v>
      </c>
      <c r="H113" s="3">
        <v>43053</v>
      </c>
      <c r="I113" s="3"/>
      <c r="J113" s="7">
        <v>43053</v>
      </c>
      <c r="L113" s="3">
        <f t="shared" si="88"/>
        <v>2027</v>
      </c>
      <c r="M113" s="3">
        <f t="shared" si="89"/>
        <v>43053</v>
      </c>
      <c r="N113" s="19">
        <f t="shared" si="87"/>
        <v>21.239763196842624</v>
      </c>
      <c r="P113" s="5" t="s">
        <v>101</v>
      </c>
      <c r="Q113" s="3">
        <v>24302</v>
      </c>
      <c r="R113" s="3"/>
      <c r="S113" s="7">
        <v>24302</v>
      </c>
      <c r="U113" s="5" t="s">
        <v>101</v>
      </c>
      <c r="V113" s="3">
        <v>16599</v>
      </c>
      <c r="W113" s="3"/>
      <c r="X113" s="7">
        <v>16599</v>
      </c>
      <c r="Z113" s="5" t="s">
        <v>101</v>
      </c>
      <c r="AA113" s="3">
        <v>2201903</v>
      </c>
      <c r="AB113" s="3"/>
      <c r="AC113" s="7">
        <v>2201903</v>
      </c>
      <c r="AE113" s="3">
        <f t="shared" si="90"/>
        <v>2201903</v>
      </c>
      <c r="AF113" s="16">
        <f t="shared" si="84"/>
        <v>2201.9029999999998</v>
      </c>
      <c r="AH113" s="3">
        <f t="shared" si="91"/>
        <v>43053</v>
      </c>
      <c r="AI113" s="3">
        <f t="shared" si="92"/>
        <v>2201903</v>
      </c>
      <c r="AJ113" s="16">
        <f t="shared" si="85"/>
        <v>51144.008547604113</v>
      </c>
      <c r="AL113" s="16">
        <f t="shared" si="86"/>
        <v>1086286.6304884064</v>
      </c>
    </row>
    <row r="114" spans="2:38">
      <c r="B114" s="5" t="s">
        <v>102</v>
      </c>
      <c r="C114" s="3"/>
      <c r="D114" s="3">
        <v>363</v>
      </c>
      <c r="E114" s="7">
        <v>363</v>
      </c>
      <c r="G114" s="5" t="s">
        <v>102</v>
      </c>
      <c r="H114" s="3"/>
      <c r="I114" s="3">
        <v>5195</v>
      </c>
      <c r="J114" s="7">
        <v>5195</v>
      </c>
      <c r="L114" s="3">
        <f t="shared" si="88"/>
        <v>363</v>
      </c>
      <c r="M114" s="3">
        <f t="shared" si="89"/>
        <v>5195</v>
      </c>
      <c r="N114" s="19">
        <f t="shared" si="87"/>
        <v>14.31129476584022</v>
      </c>
      <c r="P114" s="5" t="s">
        <v>102</v>
      </c>
      <c r="Q114" s="3"/>
      <c r="R114" s="3">
        <v>3506</v>
      </c>
      <c r="S114" s="7">
        <v>3506</v>
      </c>
      <c r="U114" s="5" t="s">
        <v>102</v>
      </c>
      <c r="V114" s="3"/>
      <c r="W114" s="3">
        <v>1302</v>
      </c>
      <c r="X114" s="7">
        <v>1302</v>
      </c>
      <c r="Z114" s="5" t="s">
        <v>102</v>
      </c>
      <c r="AA114" s="3"/>
      <c r="AB114" s="3">
        <v>2318090</v>
      </c>
      <c r="AC114" s="7">
        <v>2318090</v>
      </c>
      <c r="AE114" s="3">
        <f t="shared" si="90"/>
        <v>2318090</v>
      </c>
      <c r="AF114" s="16">
        <f t="shared" si="84"/>
        <v>2318.09</v>
      </c>
      <c r="AH114" s="3">
        <f t="shared" si="91"/>
        <v>5195</v>
      </c>
      <c r="AI114" s="3">
        <f t="shared" si="92"/>
        <v>2318090</v>
      </c>
      <c r="AJ114" s="16">
        <f t="shared" si="85"/>
        <v>446215.59191530314</v>
      </c>
      <c r="AL114" s="16">
        <f t="shared" si="86"/>
        <v>6385922.8650137736</v>
      </c>
    </row>
    <row r="115" spans="2:38">
      <c r="B115" s="5" t="s">
        <v>103</v>
      </c>
      <c r="C115" s="3"/>
      <c r="D115" s="3">
        <v>74</v>
      </c>
      <c r="E115" s="7">
        <v>74</v>
      </c>
      <c r="G115" s="5" t="s">
        <v>103</v>
      </c>
      <c r="H115" s="3"/>
      <c r="I115" s="3">
        <v>766</v>
      </c>
      <c r="J115" s="7">
        <v>766</v>
      </c>
      <c r="L115" s="3">
        <f t="shared" ref="L115:L136" si="93">E115</f>
        <v>74</v>
      </c>
      <c r="M115" s="3">
        <f t="shared" ref="M115:M136" si="94">J115</f>
        <v>766</v>
      </c>
      <c r="N115" s="19">
        <f t="shared" si="87"/>
        <v>10.351351351351351</v>
      </c>
      <c r="P115" s="5" t="s">
        <v>103</v>
      </c>
      <c r="Q115" s="3"/>
      <c r="R115" s="3">
        <v>420</v>
      </c>
      <c r="S115" s="7">
        <v>420</v>
      </c>
      <c r="U115" s="5" t="s">
        <v>103</v>
      </c>
      <c r="V115" s="3"/>
      <c r="W115" s="3">
        <v>267</v>
      </c>
      <c r="X115" s="7">
        <v>267</v>
      </c>
      <c r="Z115" s="5" t="s">
        <v>103</v>
      </c>
      <c r="AA115" s="3"/>
      <c r="AB115" s="3">
        <v>103741</v>
      </c>
      <c r="AC115" s="7">
        <v>103741</v>
      </c>
      <c r="AE115" s="3">
        <f t="shared" ref="AE115:AE136" si="95">AC115</f>
        <v>103741</v>
      </c>
      <c r="AF115" s="16">
        <f t="shared" si="84"/>
        <v>103.741</v>
      </c>
      <c r="AH115" s="3">
        <f t="shared" ref="AH115:AH136" si="96">J115</f>
        <v>766</v>
      </c>
      <c r="AI115" s="3">
        <f t="shared" ref="AI115:AI136" si="97">AC115</f>
        <v>103741</v>
      </c>
      <c r="AJ115" s="16">
        <f t="shared" si="85"/>
        <v>135432.11488250655</v>
      </c>
      <c r="AL115" s="16">
        <f t="shared" si="86"/>
        <v>1401905.4054054054</v>
      </c>
    </row>
    <row r="116" spans="2:38">
      <c r="B116" s="4" t="s">
        <v>38</v>
      </c>
      <c r="C116" s="3">
        <v>17643</v>
      </c>
      <c r="D116" s="3"/>
      <c r="E116" s="7">
        <v>17643</v>
      </c>
      <c r="G116" s="4" t="s">
        <v>38</v>
      </c>
      <c r="H116" s="3">
        <v>222091</v>
      </c>
      <c r="I116" s="3"/>
      <c r="J116" s="7">
        <v>222091</v>
      </c>
      <c r="L116" s="3">
        <f t="shared" si="93"/>
        <v>17643</v>
      </c>
      <c r="M116" s="3">
        <f t="shared" si="94"/>
        <v>222091</v>
      </c>
      <c r="N116" s="18">
        <f t="shared" si="87"/>
        <v>12.588051918607947</v>
      </c>
      <c r="P116" s="4" t="s">
        <v>38</v>
      </c>
      <c r="Q116" s="3">
        <v>165969</v>
      </c>
      <c r="R116" s="3"/>
      <c r="S116" s="7">
        <v>165969</v>
      </c>
      <c r="U116" s="4" t="s">
        <v>38</v>
      </c>
      <c r="V116" s="3">
        <v>37110</v>
      </c>
      <c r="W116" s="3"/>
      <c r="X116" s="7">
        <v>37110</v>
      </c>
      <c r="Z116" s="4" t="s">
        <v>38</v>
      </c>
      <c r="AA116" s="3">
        <v>20884413</v>
      </c>
      <c r="AB116" s="3"/>
      <c r="AC116" s="7">
        <v>20884413</v>
      </c>
      <c r="AE116" s="3">
        <f t="shared" si="95"/>
        <v>20884413</v>
      </c>
      <c r="AF116" s="15">
        <f t="shared" ref="AF116:AF136" si="98">AE116/$AE$7</f>
        <v>20884.413</v>
      </c>
      <c r="AH116" s="3">
        <f t="shared" si="96"/>
        <v>222091</v>
      </c>
      <c r="AI116" s="3">
        <f t="shared" si="97"/>
        <v>20884413</v>
      </c>
      <c r="AJ116" s="15">
        <f t="shared" ref="AJ116:AJ136" si="99">AI116/AH116*$AI$7</f>
        <v>94035.386395666632</v>
      </c>
      <c r="AL116" s="15">
        <f t="shared" ref="AL116:AL136" si="100">AJ116*N116</f>
        <v>1183722.3261350109</v>
      </c>
    </row>
    <row r="117" spans="2:38">
      <c r="B117" s="5" t="s">
        <v>104</v>
      </c>
      <c r="C117" s="3">
        <v>7199</v>
      </c>
      <c r="D117" s="3"/>
      <c r="E117" s="7">
        <v>7199</v>
      </c>
      <c r="G117" s="5" t="s">
        <v>104</v>
      </c>
      <c r="H117" s="3">
        <v>67402</v>
      </c>
      <c r="I117" s="3"/>
      <c r="J117" s="7">
        <v>67402</v>
      </c>
      <c r="L117" s="3">
        <f t="shared" si="93"/>
        <v>7199</v>
      </c>
      <c r="M117" s="3">
        <f t="shared" si="94"/>
        <v>67402</v>
      </c>
      <c r="N117" s="19">
        <f t="shared" ref="N117:N136" si="101">M117/L117</f>
        <v>9.3626892623975557</v>
      </c>
      <c r="P117" s="5" t="s">
        <v>104</v>
      </c>
      <c r="Q117" s="3">
        <v>49047</v>
      </c>
      <c r="R117" s="3"/>
      <c r="S117" s="7">
        <v>49047</v>
      </c>
      <c r="U117" s="5" t="s">
        <v>104</v>
      </c>
      <c r="V117" s="3">
        <v>10321</v>
      </c>
      <c r="W117" s="3"/>
      <c r="X117" s="7">
        <v>10321</v>
      </c>
      <c r="Z117" s="5" t="s">
        <v>104</v>
      </c>
      <c r="AA117" s="3">
        <v>6440366</v>
      </c>
      <c r="AB117" s="3"/>
      <c r="AC117" s="7">
        <v>6440366</v>
      </c>
      <c r="AE117" s="3">
        <f t="shared" si="95"/>
        <v>6440366</v>
      </c>
      <c r="AF117" s="16">
        <f t="shared" si="98"/>
        <v>6440.366</v>
      </c>
      <c r="AH117" s="3">
        <f t="shared" si="96"/>
        <v>67402</v>
      </c>
      <c r="AI117" s="3">
        <f t="shared" si="97"/>
        <v>6440366</v>
      </c>
      <c r="AJ117" s="16">
        <f t="shared" si="99"/>
        <v>95551.55633363995</v>
      </c>
      <c r="AL117" s="16">
        <f t="shared" si="100"/>
        <v>894619.5304903459</v>
      </c>
    </row>
    <row r="118" spans="2:38">
      <c r="B118" s="5" t="s">
        <v>105</v>
      </c>
      <c r="C118" s="3">
        <v>1439</v>
      </c>
      <c r="D118" s="3"/>
      <c r="E118" s="7">
        <v>1439</v>
      </c>
      <c r="G118" s="5" t="s">
        <v>105</v>
      </c>
      <c r="H118" s="3">
        <v>21572</v>
      </c>
      <c r="I118" s="3"/>
      <c r="J118" s="7">
        <v>21572</v>
      </c>
      <c r="L118" s="3">
        <f t="shared" si="93"/>
        <v>1439</v>
      </c>
      <c r="M118" s="3">
        <f t="shared" si="94"/>
        <v>21572</v>
      </c>
      <c r="N118" s="19">
        <f t="shared" si="101"/>
        <v>14.990965948575399</v>
      </c>
      <c r="P118" s="5" t="s">
        <v>105</v>
      </c>
      <c r="Q118" s="3">
        <v>18046</v>
      </c>
      <c r="R118" s="3"/>
      <c r="S118" s="7">
        <v>18046</v>
      </c>
      <c r="U118" s="5" t="s">
        <v>105</v>
      </c>
      <c r="V118" s="3">
        <v>1975</v>
      </c>
      <c r="W118" s="3"/>
      <c r="X118" s="7">
        <v>1975</v>
      </c>
      <c r="Z118" s="5" t="s">
        <v>105</v>
      </c>
      <c r="AA118" s="3">
        <v>2721305</v>
      </c>
      <c r="AB118" s="3"/>
      <c r="AC118" s="7">
        <v>2721305</v>
      </c>
      <c r="AE118" s="3">
        <f t="shared" si="95"/>
        <v>2721305</v>
      </c>
      <c r="AF118" s="16">
        <f t="shared" si="98"/>
        <v>2721.3049999999998</v>
      </c>
      <c r="AH118" s="3">
        <f t="shared" si="96"/>
        <v>21572</v>
      </c>
      <c r="AI118" s="3">
        <f t="shared" si="97"/>
        <v>2721305</v>
      </c>
      <c r="AJ118" s="16">
        <f t="shared" si="99"/>
        <v>126149.87020211385</v>
      </c>
      <c r="AL118" s="16">
        <f t="shared" si="100"/>
        <v>1891108.4086170951</v>
      </c>
    </row>
    <row r="119" spans="2:38">
      <c r="B119" s="5" t="s">
        <v>106</v>
      </c>
      <c r="C119" s="3">
        <v>1793</v>
      </c>
      <c r="D119" s="3"/>
      <c r="E119" s="7">
        <v>1793</v>
      </c>
      <c r="G119" s="5" t="s">
        <v>106</v>
      </c>
      <c r="H119" s="3">
        <v>16418</v>
      </c>
      <c r="I119" s="3"/>
      <c r="J119" s="7">
        <v>16418</v>
      </c>
      <c r="L119" s="3">
        <f t="shared" si="93"/>
        <v>1793</v>
      </c>
      <c r="M119" s="3">
        <f t="shared" si="94"/>
        <v>16418</v>
      </c>
      <c r="N119" s="19">
        <f t="shared" si="101"/>
        <v>9.156720580033463</v>
      </c>
      <c r="P119" s="5" t="s">
        <v>106</v>
      </c>
      <c r="Q119" s="3">
        <v>11235</v>
      </c>
      <c r="R119" s="3"/>
      <c r="S119" s="7">
        <v>11235</v>
      </c>
      <c r="U119" s="5" t="s">
        <v>106</v>
      </c>
      <c r="V119" s="3">
        <v>3303</v>
      </c>
      <c r="W119" s="3"/>
      <c r="X119" s="7">
        <v>3303</v>
      </c>
      <c r="Z119" s="5" t="s">
        <v>106</v>
      </c>
      <c r="AA119" s="3">
        <v>1324909</v>
      </c>
      <c r="AB119" s="3"/>
      <c r="AC119" s="7">
        <v>1324909</v>
      </c>
      <c r="AE119" s="3">
        <f t="shared" si="95"/>
        <v>1324909</v>
      </c>
      <c r="AF119" s="16">
        <f t="shared" si="98"/>
        <v>1324.9090000000001</v>
      </c>
      <c r="AH119" s="3">
        <f t="shared" si="96"/>
        <v>16418</v>
      </c>
      <c r="AI119" s="3">
        <f t="shared" si="97"/>
        <v>1324909</v>
      </c>
      <c r="AJ119" s="16">
        <f t="shared" si="99"/>
        <v>80698.562553295167</v>
      </c>
      <c r="AL119" s="16">
        <f t="shared" si="100"/>
        <v>738934.18851087557</v>
      </c>
    </row>
    <row r="120" spans="2:38">
      <c r="B120" s="5" t="s">
        <v>107</v>
      </c>
      <c r="C120" s="3">
        <v>1290</v>
      </c>
      <c r="D120" s="3"/>
      <c r="E120" s="7">
        <v>1290</v>
      </c>
      <c r="G120" s="5" t="s">
        <v>107</v>
      </c>
      <c r="H120" s="3">
        <v>50312</v>
      </c>
      <c r="I120" s="3"/>
      <c r="J120" s="7">
        <v>50312</v>
      </c>
      <c r="L120" s="3">
        <f t="shared" si="93"/>
        <v>1290</v>
      </c>
      <c r="M120" s="3">
        <f t="shared" si="94"/>
        <v>50312</v>
      </c>
      <c r="N120" s="19">
        <f t="shared" si="101"/>
        <v>39.0015503875969</v>
      </c>
      <c r="P120" s="5" t="s">
        <v>107</v>
      </c>
      <c r="Q120" s="3">
        <v>43665</v>
      </c>
      <c r="R120" s="3"/>
      <c r="S120" s="7">
        <v>43665</v>
      </c>
      <c r="U120" s="5" t="s">
        <v>107</v>
      </c>
      <c r="V120" s="3">
        <v>5309</v>
      </c>
      <c r="W120" s="3"/>
      <c r="X120" s="7">
        <v>5309</v>
      </c>
      <c r="Z120" s="5" t="s">
        <v>107</v>
      </c>
      <c r="AA120" s="3">
        <v>5767361</v>
      </c>
      <c r="AB120" s="3"/>
      <c r="AC120" s="7">
        <v>5767361</v>
      </c>
      <c r="AE120" s="3">
        <f t="shared" si="95"/>
        <v>5767361</v>
      </c>
      <c r="AF120" s="16">
        <f t="shared" si="98"/>
        <v>5767.3609999999999</v>
      </c>
      <c r="AH120" s="3">
        <f t="shared" si="96"/>
        <v>50312</v>
      </c>
      <c r="AI120" s="3">
        <f t="shared" si="97"/>
        <v>5767361</v>
      </c>
      <c r="AJ120" s="16">
        <f t="shared" si="99"/>
        <v>114631.91683892511</v>
      </c>
      <c r="AL120" s="16">
        <f t="shared" si="100"/>
        <v>4470822.4806201551</v>
      </c>
    </row>
    <row r="121" spans="2:38">
      <c r="B121" s="5" t="s">
        <v>108</v>
      </c>
      <c r="C121" s="3">
        <v>5922</v>
      </c>
      <c r="D121" s="3"/>
      <c r="E121" s="7">
        <v>5922</v>
      </c>
      <c r="G121" s="5" t="s">
        <v>108</v>
      </c>
      <c r="H121" s="3">
        <v>66387</v>
      </c>
      <c r="I121" s="3"/>
      <c r="J121" s="7">
        <v>66387</v>
      </c>
      <c r="L121" s="3">
        <f t="shared" si="93"/>
        <v>5922</v>
      </c>
      <c r="M121" s="3">
        <f t="shared" si="94"/>
        <v>66387</v>
      </c>
      <c r="N121" s="19">
        <f t="shared" si="101"/>
        <v>11.210233029381966</v>
      </c>
      <c r="P121" s="5" t="s">
        <v>108</v>
      </c>
      <c r="Q121" s="3">
        <v>43976</v>
      </c>
      <c r="R121" s="3"/>
      <c r="S121" s="7">
        <v>43976</v>
      </c>
      <c r="U121" s="5" t="s">
        <v>108</v>
      </c>
      <c r="V121" s="3">
        <v>16202</v>
      </c>
      <c r="W121" s="3"/>
      <c r="X121" s="7">
        <v>16202</v>
      </c>
      <c r="Z121" s="5" t="s">
        <v>108</v>
      </c>
      <c r="AA121" s="3">
        <v>4630472</v>
      </c>
      <c r="AB121" s="3"/>
      <c r="AC121" s="7">
        <v>4630472</v>
      </c>
      <c r="AE121" s="3">
        <f t="shared" si="95"/>
        <v>4630472</v>
      </c>
      <c r="AF121" s="16">
        <f t="shared" si="98"/>
        <v>4630.4719999999998</v>
      </c>
      <c r="AH121" s="3">
        <f t="shared" si="96"/>
        <v>66387</v>
      </c>
      <c r="AI121" s="3">
        <f t="shared" si="97"/>
        <v>4630472</v>
      </c>
      <c r="AJ121" s="16">
        <f t="shared" si="99"/>
        <v>69749.679907210753</v>
      </c>
      <c r="AL121" s="16">
        <f t="shared" si="100"/>
        <v>781910.16548463365</v>
      </c>
    </row>
    <row r="122" spans="2:38">
      <c r="B122" s="4" t="s">
        <v>39</v>
      </c>
      <c r="C122" s="3">
        <v>65467</v>
      </c>
      <c r="D122" s="3">
        <v>40506</v>
      </c>
      <c r="E122" s="7">
        <v>105973</v>
      </c>
      <c r="G122" s="4" t="s">
        <v>39</v>
      </c>
      <c r="H122" s="3">
        <v>276319</v>
      </c>
      <c r="I122" s="3">
        <v>158490</v>
      </c>
      <c r="J122" s="7">
        <v>434809</v>
      </c>
      <c r="L122" s="3">
        <f t="shared" si="93"/>
        <v>105973</v>
      </c>
      <c r="M122" s="3">
        <f t="shared" si="94"/>
        <v>434809</v>
      </c>
      <c r="N122" s="18">
        <f t="shared" si="101"/>
        <v>4.1030168061676084</v>
      </c>
      <c r="P122" s="4" t="s">
        <v>39</v>
      </c>
      <c r="Q122" s="3">
        <v>152668</v>
      </c>
      <c r="R122" s="3">
        <v>77432</v>
      </c>
      <c r="S122" s="7">
        <v>230100</v>
      </c>
      <c r="U122" s="4" t="s">
        <v>39</v>
      </c>
      <c r="V122" s="3">
        <v>55838</v>
      </c>
      <c r="W122" s="3">
        <v>39135</v>
      </c>
      <c r="X122" s="7">
        <v>94973</v>
      </c>
      <c r="Z122" s="4" t="s">
        <v>39</v>
      </c>
      <c r="AA122" s="3">
        <v>12431185</v>
      </c>
      <c r="AB122" s="3">
        <v>11636566</v>
      </c>
      <c r="AC122" s="7">
        <v>24067751</v>
      </c>
      <c r="AE122" s="3">
        <f t="shared" si="95"/>
        <v>24067751</v>
      </c>
      <c r="AF122" s="15">
        <f t="shared" si="98"/>
        <v>24067.751</v>
      </c>
      <c r="AH122" s="3">
        <f t="shared" si="96"/>
        <v>434809</v>
      </c>
      <c r="AI122" s="3">
        <f t="shared" si="97"/>
        <v>24067751</v>
      </c>
      <c r="AJ122" s="15">
        <f t="shared" si="99"/>
        <v>55352.467405228505</v>
      </c>
      <c r="AL122" s="15">
        <f t="shared" si="100"/>
        <v>227112.10402649731</v>
      </c>
    </row>
    <row r="123" spans="2:38">
      <c r="B123" s="5" t="s">
        <v>109</v>
      </c>
      <c r="C123" s="3"/>
      <c r="D123" s="3">
        <v>4176</v>
      </c>
      <c r="E123" s="7">
        <v>4176</v>
      </c>
      <c r="G123" s="5" t="s">
        <v>109</v>
      </c>
      <c r="H123" s="3"/>
      <c r="I123" s="3">
        <v>31957</v>
      </c>
      <c r="J123" s="7">
        <v>31957</v>
      </c>
      <c r="L123" s="3">
        <f t="shared" si="93"/>
        <v>4176</v>
      </c>
      <c r="M123" s="3">
        <f t="shared" si="94"/>
        <v>31957</v>
      </c>
      <c r="N123" s="19">
        <f t="shared" si="101"/>
        <v>7.6525383141762449</v>
      </c>
      <c r="P123" s="5" t="s">
        <v>109</v>
      </c>
      <c r="Q123" s="3"/>
      <c r="R123" s="3">
        <v>14068</v>
      </c>
      <c r="S123" s="7">
        <v>14068</v>
      </c>
      <c r="U123" s="5" t="s">
        <v>109</v>
      </c>
      <c r="V123" s="3"/>
      <c r="W123" s="3">
        <v>13384</v>
      </c>
      <c r="X123" s="7">
        <v>13384</v>
      </c>
      <c r="Z123" s="5" t="s">
        <v>109</v>
      </c>
      <c r="AA123" s="3"/>
      <c r="AB123" s="3">
        <v>2368786</v>
      </c>
      <c r="AC123" s="7">
        <v>2368786</v>
      </c>
      <c r="AE123" s="3">
        <f t="shared" si="95"/>
        <v>2368786</v>
      </c>
      <c r="AF123" s="16">
        <f t="shared" si="98"/>
        <v>2368.7860000000001</v>
      </c>
      <c r="AH123" s="3">
        <f t="shared" si="96"/>
        <v>31957</v>
      </c>
      <c r="AI123" s="3">
        <f t="shared" si="97"/>
        <v>2368786</v>
      </c>
      <c r="AJ123" s="16">
        <f t="shared" si="99"/>
        <v>74124.166849203611</v>
      </c>
      <c r="AL123" s="16">
        <f t="shared" si="100"/>
        <v>567238.02681992331</v>
      </c>
    </row>
    <row r="124" spans="2:38">
      <c r="B124" s="5" t="s">
        <v>110</v>
      </c>
      <c r="C124" s="3"/>
      <c r="D124" s="3">
        <v>28</v>
      </c>
      <c r="E124" s="7">
        <v>28</v>
      </c>
      <c r="G124" s="5" t="s">
        <v>110</v>
      </c>
      <c r="H124" s="3"/>
      <c r="I124" s="3">
        <v>133</v>
      </c>
      <c r="J124" s="7">
        <v>133</v>
      </c>
      <c r="L124" s="3">
        <f t="shared" si="93"/>
        <v>28</v>
      </c>
      <c r="M124" s="3">
        <f t="shared" si="94"/>
        <v>133</v>
      </c>
      <c r="N124" s="19">
        <f t="shared" si="101"/>
        <v>4.75</v>
      </c>
      <c r="P124" s="5" t="s">
        <v>110</v>
      </c>
      <c r="Q124" s="3"/>
      <c r="R124" s="3">
        <v>82</v>
      </c>
      <c r="S124" s="7">
        <v>82</v>
      </c>
      <c r="U124" s="5" t="s">
        <v>110</v>
      </c>
      <c r="V124" s="3"/>
      <c r="W124" s="3">
        <v>23</v>
      </c>
      <c r="X124" s="7">
        <v>23</v>
      </c>
      <c r="Z124" s="5" t="s">
        <v>110</v>
      </c>
      <c r="AA124" s="3"/>
      <c r="AB124" s="3">
        <v>8296</v>
      </c>
      <c r="AC124" s="7">
        <v>8296</v>
      </c>
      <c r="AE124" s="3">
        <f t="shared" si="95"/>
        <v>8296</v>
      </c>
      <c r="AF124" s="16">
        <f t="shared" si="98"/>
        <v>8.2959999999999994</v>
      </c>
      <c r="AH124" s="3">
        <f t="shared" si="96"/>
        <v>133</v>
      </c>
      <c r="AI124" s="3">
        <f t="shared" si="97"/>
        <v>8296</v>
      </c>
      <c r="AJ124" s="16">
        <f t="shared" si="99"/>
        <v>62375.939849624061</v>
      </c>
      <c r="AL124" s="16">
        <f t="shared" si="100"/>
        <v>296285.71428571432</v>
      </c>
    </row>
    <row r="125" spans="2:38">
      <c r="B125" s="5" t="s">
        <v>111</v>
      </c>
      <c r="C125" s="3">
        <v>451</v>
      </c>
      <c r="D125" s="3"/>
      <c r="E125" s="7">
        <v>451</v>
      </c>
      <c r="G125" s="5" t="s">
        <v>111</v>
      </c>
      <c r="H125" s="3">
        <v>2022</v>
      </c>
      <c r="I125" s="3"/>
      <c r="J125" s="7">
        <v>2022</v>
      </c>
      <c r="L125" s="3">
        <f t="shared" si="93"/>
        <v>451</v>
      </c>
      <c r="M125" s="3">
        <f t="shared" si="94"/>
        <v>2022</v>
      </c>
      <c r="N125" s="19">
        <f t="shared" si="101"/>
        <v>4.4833702882483371</v>
      </c>
      <c r="P125" s="5" t="s">
        <v>111</v>
      </c>
      <c r="Q125" s="3">
        <v>1154</v>
      </c>
      <c r="R125" s="3"/>
      <c r="S125" s="7">
        <v>1154</v>
      </c>
      <c r="U125" s="5" t="s">
        <v>111</v>
      </c>
      <c r="V125" s="3">
        <v>404</v>
      </c>
      <c r="W125" s="3"/>
      <c r="X125" s="7">
        <v>404</v>
      </c>
      <c r="Z125" s="5" t="s">
        <v>111</v>
      </c>
      <c r="AA125" s="3">
        <v>124644</v>
      </c>
      <c r="AB125" s="3"/>
      <c r="AC125" s="7">
        <v>124644</v>
      </c>
      <c r="AE125" s="3">
        <f t="shared" si="95"/>
        <v>124644</v>
      </c>
      <c r="AF125" s="16">
        <f t="shared" si="98"/>
        <v>124.64400000000001</v>
      </c>
      <c r="AH125" s="3">
        <f t="shared" si="96"/>
        <v>2022</v>
      </c>
      <c r="AI125" s="3">
        <f t="shared" si="97"/>
        <v>124644</v>
      </c>
      <c r="AJ125" s="16">
        <f t="shared" si="99"/>
        <v>61643.916913946588</v>
      </c>
      <c r="AL125" s="16">
        <f t="shared" si="100"/>
        <v>276372.50554323726</v>
      </c>
    </row>
    <row r="126" spans="2:38">
      <c r="B126" s="5" t="s">
        <v>112</v>
      </c>
      <c r="C126" s="3"/>
      <c r="D126" s="3">
        <v>6082</v>
      </c>
      <c r="E126" s="7">
        <v>6082</v>
      </c>
      <c r="G126" s="5" t="s">
        <v>112</v>
      </c>
      <c r="H126" s="3"/>
      <c r="I126" s="3">
        <v>13774</v>
      </c>
      <c r="J126" s="7">
        <v>13774</v>
      </c>
      <c r="L126" s="3">
        <f t="shared" si="93"/>
        <v>6082</v>
      </c>
      <c r="M126" s="3">
        <f t="shared" si="94"/>
        <v>13774</v>
      </c>
      <c r="N126" s="19">
        <f t="shared" si="101"/>
        <v>2.2647155540940478</v>
      </c>
      <c r="P126" s="5" t="s">
        <v>112</v>
      </c>
      <c r="Q126" s="3"/>
      <c r="R126" s="3">
        <v>4962</v>
      </c>
      <c r="S126" s="7">
        <v>4962</v>
      </c>
      <c r="U126" s="5" t="s">
        <v>112</v>
      </c>
      <c r="V126" s="3"/>
      <c r="W126" s="3">
        <v>2496</v>
      </c>
      <c r="X126" s="7">
        <v>2496</v>
      </c>
      <c r="Z126" s="5" t="s">
        <v>112</v>
      </c>
      <c r="AA126" s="3"/>
      <c r="AB126" s="3">
        <v>936335</v>
      </c>
      <c r="AC126" s="7">
        <v>936335</v>
      </c>
      <c r="AE126" s="3">
        <f t="shared" si="95"/>
        <v>936335</v>
      </c>
      <c r="AF126" s="16">
        <f t="shared" si="98"/>
        <v>936.33500000000004</v>
      </c>
      <c r="AH126" s="3">
        <f t="shared" si="96"/>
        <v>13774</v>
      </c>
      <c r="AI126" s="3">
        <f t="shared" si="97"/>
        <v>936335</v>
      </c>
      <c r="AJ126" s="16">
        <f t="shared" si="99"/>
        <v>67978.437636126037</v>
      </c>
      <c r="AL126" s="16">
        <f t="shared" si="100"/>
        <v>153951.82505754684</v>
      </c>
    </row>
    <row r="127" spans="2:38">
      <c r="B127" s="5" t="s">
        <v>113</v>
      </c>
      <c r="C127" s="3">
        <v>53107</v>
      </c>
      <c r="D127" s="3"/>
      <c r="E127" s="7">
        <v>53107</v>
      </c>
      <c r="G127" s="5" t="s">
        <v>113</v>
      </c>
      <c r="H127" s="3">
        <v>221889</v>
      </c>
      <c r="I127" s="3"/>
      <c r="J127" s="7">
        <v>221889</v>
      </c>
      <c r="L127" s="3">
        <f t="shared" si="93"/>
        <v>53107</v>
      </c>
      <c r="M127" s="3">
        <f t="shared" si="94"/>
        <v>221889</v>
      </c>
      <c r="N127" s="19">
        <f t="shared" si="101"/>
        <v>4.1781497730995918</v>
      </c>
      <c r="P127" s="5" t="s">
        <v>113</v>
      </c>
      <c r="Q127" s="3">
        <v>122870</v>
      </c>
      <c r="R127" s="3"/>
      <c r="S127" s="7">
        <v>122870</v>
      </c>
      <c r="U127" s="5" t="s">
        <v>113</v>
      </c>
      <c r="V127" s="3">
        <v>43816</v>
      </c>
      <c r="W127" s="3"/>
      <c r="X127" s="7">
        <v>43816</v>
      </c>
      <c r="Z127" s="5" t="s">
        <v>113</v>
      </c>
      <c r="AA127" s="3">
        <v>7689941</v>
      </c>
      <c r="AB127" s="3"/>
      <c r="AC127" s="7">
        <v>7689941</v>
      </c>
      <c r="AE127" s="3">
        <f t="shared" si="95"/>
        <v>7689941</v>
      </c>
      <c r="AF127" s="16">
        <f t="shared" si="98"/>
        <v>7689.9409999999998</v>
      </c>
      <c r="AH127" s="3">
        <f t="shared" si="96"/>
        <v>221889</v>
      </c>
      <c r="AI127" s="3">
        <f t="shared" si="97"/>
        <v>7689941</v>
      </c>
      <c r="AJ127" s="16">
        <f t="shared" si="99"/>
        <v>34656.702224986366</v>
      </c>
      <c r="AL127" s="16">
        <f t="shared" si="100"/>
        <v>144800.89253770691</v>
      </c>
    </row>
    <row r="128" spans="2:38">
      <c r="B128" s="5" t="s">
        <v>114</v>
      </c>
      <c r="C128" s="3"/>
      <c r="D128" s="3">
        <v>360</v>
      </c>
      <c r="E128" s="7">
        <v>360</v>
      </c>
      <c r="G128" s="5" t="s">
        <v>114</v>
      </c>
      <c r="H128" s="3"/>
      <c r="I128" s="3">
        <v>725</v>
      </c>
      <c r="J128" s="7">
        <v>725</v>
      </c>
      <c r="L128" s="3">
        <f t="shared" si="93"/>
        <v>360</v>
      </c>
      <c r="M128" s="3">
        <f t="shared" si="94"/>
        <v>725</v>
      </c>
      <c r="N128" s="19">
        <f t="shared" si="101"/>
        <v>2.0138888888888888</v>
      </c>
      <c r="P128" s="5" t="s">
        <v>114</v>
      </c>
      <c r="Q128" s="3"/>
      <c r="R128" s="3">
        <v>237</v>
      </c>
      <c r="S128" s="7">
        <v>237</v>
      </c>
      <c r="U128" s="5" t="s">
        <v>114</v>
      </c>
      <c r="V128" s="3"/>
      <c r="W128" s="3">
        <v>110</v>
      </c>
      <c r="X128" s="7">
        <v>110</v>
      </c>
      <c r="Z128" s="5" t="s">
        <v>114</v>
      </c>
      <c r="AA128" s="3"/>
      <c r="AB128" s="3">
        <v>53486</v>
      </c>
      <c r="AC128" s="7">
        <v>53486</v>
      </c>
      <c r="AE128" s="3">
        <f t="shared" si="95"/>
        <v>53486</v>
      </c>
      <c r="AF128" s="16">
        <f t="shared" si="98"/>
        <v>53.485999999999997</v>
      </c>
      <c r="AH128" s="3">
        <f t="shared" si="96"/>
        <v>725</v>
      </c>
      <c r="AI128" s="3">
        <f t="shared" si="97"/>
        <v>53486</v>
      </c>
      <c r="AJ128" s="16">
        <f t="shared" si="99"/>
        <v>73773.793103448275</v>
      </c>
      <c r="AL128" s="16">
        <f t="shared" si="100"/>
        <v>148572.22222222222</v>
      </c>
    </row>
    <row r="129" spans="2:38">
      <c r="B129" s="5" t="s">
        <v>115</v>
      </c>
      <c r="C129" s="3"/>
      <c r="D129" s="3">
        <v>352</v>
      </c>
      <c r="E129" s="7">
        <v>352</v>
      </c>
      <c r="G129" s="5" t="s">
        <v>115</v>
      </c>
      <c r="H129" s="3"/>
      <c r="I129" s="3">
        <v>1841</v>
      </c>
      <c r="J129" s="7">
        <v>1841</v>
      </c>
      <c r="L129" s="3">
        <f t="shared" si="93"/>
        <v>352</v>
      </c>
      <c r="M129" s="3">
        <f t="shared" si="94"/>
        <v>1841</v>
      </c>
      <c r="N129" s="19">
        <f t="shared" si="101"/>
        <v>5.2301136363636367</v>
      </c>
      <c r="P129" s="5" t="s">
        <v>115</v>
      </c>
      <c r="Q129" s="3"/>
      <c r="R129" s="3">
        <v>1080</v>
      </c>
      <c r="S129" s="7">
        <v>1080</v>
      </c>
      <c r="U129" s="5" t="s">
        <v>115</v>
      </c>
      <c r="V129" s="3"/>
      <c r="W129" s="3">
        <v>402</v>
      </c>
      <c r="X129" s="7">
        <v>402</v>
      </c>
      <c r="Z129" s="5" t="s">
        <v>115</v>
      </c>
      <c r="AA129" s="3"/>
      <c r="AB129" s="3">
        <v>157231</v>
      </c>
      <c r="AC129" s="7">
        <v>157231</v>
      </c>
      <c r="AE129" s="3">
        <f t="shared" si="95"/>
        <v>157231</v>
      </c>
      <c r="AF129" s="16">
        <f t="shared" si="98"/>
        <v>157.23099999999999</v>
      </c>
      <c r="AH129" s="3">
        <f t="shared" si="96"/>
        <v>1841</v>
      </c>
      <c r="AI129" s="3">
        <f t="shared" si="97"/>
        <v>157231</v>
      </c>
      <c r="AJ129" s="16">
        <f t="shared" si="99"/>
        <v>85405.214557305808</v>
      </c>
      <c r="AL129" s="16">
        <f t="shared" si="100"/>
        <v>446678.97727272729</v>
      </c>
    </row>
    <row r="130" spans="2:38">
      <c r="B130" s="5" t="s">
        <v>116</v>
      </c>
      <c r="C130" s="3"/>
      <c r="D130" s="3">
        <v>32</v>
      </c>
      <c r="E130" s="7">
        <v>32</v>
      </c>
      <c r="G130" s="5" t="s">
        <v>116</v>
      </c>
      <c r="H130" s="3"/>
      <c r="I130" s="3">
        <v>146</v>
      </c>
      <c r="J130" s="7">
        <v>146</v>
      </c>
      <c r="L130" s="3">
        <f t="shared" si="93"/>
        <v>32</v>
      </c>
      <c r="M130" s="3">
        <f t="shared" si="94"/>
        <v>146</v>
      </c>
      <c r="N130" s="19">
        <f t="shared" si="101"/>
        <v>4.5625</v>
      </c>
      <c r="P130" s="5" t="s">
        <v>116</v>
      </c>
      <c r="Q130" s="3"/>
      <c r="R130" s="3">
        <v>91</v>
      </c>
      <c r="S130" s="7">
        <v>91</v>
      </c>
      <c r="U130" s="5" t="s">
        <v>116</v>
      </c>
      <c r="V130" s="3"/>
      <c r="W130" s="3">
        <v>23</v>
      </c>
      <c r="X130" s="7">
        <v>23</v>
      </c>
      <c r="Z130" s="5" t="s">
        <v>116</v>
      </c>
      <c r="AA130" s="3"/>
      <c r="AB130" s="3">
        <v>19155</v>
      </c>
      <c r="AC130" s="7">
        <v>19155</v>
      </c>
      <c r="AE130" s="3">
        <f t="shared" si="95"/>
        <v>19155</v>
      </c>
      <c r="AF130" s="16">
        <f t="shared" si="98"/>
        <v>19.155000000000001</v>
      </c>
      <c r="AH130" s="3">
        <f t="shared" si="96"/>
        <v>146</v>
      </c>
      <c r="AI130" s="3">
        <f t="shared" si="97"/>
        <v>19155</v>
      </c>
      <c r="AJ130" s="16">
        <f t="shared" si="99"/>
        <v>131198.63013698632</v>
      </c>
      <c r="AL130" s="16">
        <f t="shared" si="100"/>
        <v>598593.75000000012</v>
      </c>
    </row>
    <row r="131" spans="2:38">
      <c r="B131" s="5" t="s">
        <v>117</v>
      </c>
      <c r="C131" s="3"/>
      <c r="D131" s="3">
        <v>213</v>
      </c>
      <c r="E131" s="7">
        <v>213</v>
      </c>
      <c r="G131" s="5" t="s">
        <v>117</v>
      </c>
      <c r="H131" s="3"/>
      <c r="I131" s="3">
        <v>540</v>
      </c>
      <c r="J131" s="7">
        <v>540</v>
      </c>
      <c r="L131" s="3">
        <f t="shared" si="93"/>
        <v>213</v>
      </c>
      <c r="M131" s="3">
        <f t="shared" si="94"/>
        <v>540</v>
      </c>
      <c r="N131" s="19">
        <f t="shared" si="101"/>
        <v>2.535211267605634</v>
      </c>
      <c r="P131" s="5" t="s">
        <v>117</v>
      </c>
      <c r="Q131" s="3"/>
      <c r="R131" s="3">
        <v>229</v>
      </c>
      <c r="S131" s="7">
        <v>229</v>
      </c>
      <c r="U131" s="5" t="s">
        <v>117</v>
      </c>
      <c r="V131" s="3"/>
      <c r="W131" s="3">
        <v>88</v>
      </c>
      <c r="X131" s="7">
        <v>88</v>
      </c>
      <c r="Z131" s="5" t="s">
        <v>117</v>
      </c>
      <c r="AA131" s="3"/>
      <c r="AB131" s="3">
        <v>38223</v>
      </c>
      <c r="AC131" s="7">
        <v>38223</v>
      </c>
      <c r="AE131" s="3">
        <f t="shared" si="95"/>
        <v>38223</v>
      </c>
      <c r="AF131" s="16">
        <f t="shared" si="98"/>
        <v>38.222999999999999</v>
      </c>
      <c r="AH131" s="3">
        <f t="shared" si="96"/>
        <v>540</v>
      </c>
      <c r="AI131" s="3">
        <f t="shared" si="97"/>
        <v>38223</v>
      </c>
      <c r="AJ131" s="16">
        <f t="shared" si="99"/>
        <v>70783.333333333328</v>
      </c>
      <c r="AL131" s="16">
        <f t="shared" si="100"/>
        <v>179450.70422535212</v>
      </c>
    </row>
    <row r="132" spans="2:38">
      <c r="B132" s="5" t="s">
        <v>118</v>
      </c>
      <c r="C132" s="3"/>
      <c r="D132" s="3">
        <v>147</v>
      </c>
      <c r="E132" s="7">
        <v>147</v>
      </c>
      <c r="G132" s="5" t="s">
        <v>118</v>
      </c>
      <c r="H132" s="3"/>
      <c r="I132" s="3">
        <v>572</v>
      </c>
      <c r="J132" s="7">
        <v>572</v>
      </c>
      <c r="L132" s="3">
        <f t="shared" si="93"/>
        <v>147</v>
      </c>
      <c r="M132" s="3">
        <f t="shared" si="94"/>
        <v>572</v>
      </c>
      <c r="N132" s="19">
        <f t="shared" si="101"/>
        <v>3.8911564625850339</v>
      </c>
      <c r="P132" s="5" t="s">
        <v>118</v>
      </c>
      <c r="Q132" s="3"/>
      <c r="R132" s="3">
        <v>313</v>
      </c>
      <c r="S132" s="7">
        <v>313</v>
      </c>
      <c r="U132" s="5" t="s">
        <v>118</v>
      </c>
      <c r="V132" s="3"/>
      <c r="W132" s="3">
        <v>106</v>
      </c>
      <c r="X132" s="7">
        <v>106</v>
      </c>
      <c r="Z132" s="5" t="s">
        <v>118</v>
      </c>
      <c r="AA132" s="3"/>
      <c r="AB132" s="3">
        <v>48435</v>
      </c>
      <c r="AC132" s="7">
        <v>48435</v>
      </c>
      <c r="AE132" s="3">
        <f t="shared" si="95"/>
        <v>48435</v>
      </c>
      <c r="AF132" s="16">
        <f t="shared" si="98"/>
        <v>48.435000000000002</v>
      </c>
      <c r="AH132" s="3">
        <f t="shared" si="96"/>
        <v>572</v>
      </c>
      <c r="AI132" s="3">
        <f t="shared" si="97"/>
        <v>48435</v>
      </c>
      <c r="AJ132" s="16">
        <f t="shared" si="99"/>
        <v>84676.573426573421</v>
      </c>
      <c r="AL132" s="16">
        <f t="shared" si="100"/>
        <v>329489.79591836734</v>
      </c>
    </row>
    <row r="133" spans="2:38">
      <c r="B133" s="5" t="s">
        <v>119</v>
      </c>
      <c r="C133" s="3"/>
      <c r="D133" s="3">
        <v>404</v>
      </c>
      <c r="E133" s="7">
        <v>404</v>
      </c>
      <c r="G133" s="5" t="s">
        <v>119</v>
      </c>
      <c r="H133" s="3"/>
      <c r="I133" s="3">
        <v>1398</v>
      </c>
      <c r="J133" s="7">
        <v>1398</v>
      </c>
      <c r="L133" s="3">
        <f t="shared" si="93"/>
        <v>404</v>
      </c>
      <c r="M133" s="3">
        <f t="shared" si="94"/>
        <v>1398</v>
      </c>
      <c r="N133" s="19">
        <f t="shared" si="101"/>
        <v>3.4603960396039604</v>
      </c>
      <c r="P133" s="5" t="s">
        <v>119</v>
      </c>
      <c r="Q133" s="3"/>
      <c r="R133" s="3">
        <v>646</v>
      </c>
      <c r="S133" s="7">
        <v>646</v>
      </c>
      <c r="U133" s="5" t="s">
        <v>119</v>
      </c>
      <c r="V133" s="3"/>
      <c r="W133" s="3">
        <v>329</v>
      </c>
      <c r="X133" s="7">
        <v>329</v>
      </c>
      <c r="Z133" s="5" t="s">
        <v>119</v>
      </c>
      <c r="AA133" s="3"/>
      <c r="AB133" s="3">
        <v>75458</v>
      </c>
      <c r="AC133" s="7">
        <v>75458</v>
      </c>
      <c r="AE133" s="3">
        <f t="shared" si="95"/>
        <v>75458</v>
      </c>
      <c r="AF133" s="16">
        <f t="shared" si="98"/>
        <v>75.457999999999998</v>
      </c>
      <c r="AH133" s="3">
        <f t="shared" si="96"/>
        <v>1398</v>
      </c>
      <c r="AI133" s="3">
        <f t="shared" si="97"/>
        <v>75458</v>
      </c>
      <c r="AJ133" s="16">
        <f t="shared" si="99"/>
        <v>53975.679542203143</v>
      </c>
      <c r="AL133" s="16">
        <f t="shared" si="100"/>
        <v>186777.22772277225</v>
      </c>
    </row>
    <row r="134" spans="2:38">
      <c r="B134" s="5" t="s">
        <v>120</v>
      </c>
      <c r="C134" s="3"/>
      <c r="D134" s="3">
        <v>17949</v>
      </c>
      <c r="E134" s="7">
        <v>17949</v>
      </c>
      <c r="G134" s="5" t="s">
        <v>120</v>
      </c>
      <c r="H134" s="3"/>
      <c r="I134" s="3">
        <v>39542</v>
      </c>
      <c r="J134" s="7">
        <v>39542</v>
      </c>
      <c r="L134" s="3">
        <f t="shared" si="93"/>
        <v>17949</v>
      </c>
      <c r="M134" s="3">
        <f t="shared" si="94"/>
        <v>39542</v>
      </c>
      <c r="N134" s="19">
        <f t="shared" si="101"/>
        <v>2.2030196668338067</v>
      </c>
      <c r="P134" s="5" t="s">
        <v>120</v>
      </c>
      <c r="Q134" s="3"/>
      <c r="R134" s="3">
        <v>12657</v>
      </c>
      <c r="S134" s="7">
        <v>12657</v>
      </c>
      <c r="U134" s="5" t="s">
        <v>120</v>
      </c>
      <c r="V134" s="3"/>
      <c r="W134" s="3">
        <v>8594</v>
      </c>
      <c r="X134" s="7">
        <v>8594</v>
      </c>
      <c r="Z134" s="5" t="s">
        <v>120</v>
      </c>
      <c r="AA134" s="3"/>
      <c r="AB134" s="3">
        <v>1578219</v>
      </c>
      <c r="AC134" s="7">
        <v>1578219</v>
      </c>
      <c r="AE134" s="3">
        <f t="shared" si="95"/>
        <v>1578219</v>
      </c>
      <c r="AF134" s="16">
        <f t="shared" si="98"/>
        <v>1578.2190000000001</v>
      </c>
      <c r="AH134" s="3">
        <f t="shared" si="96"/>
        <v>39542</v>
      </c>
      <c r="AI134" s="3">
        <f t="shared" si="97"/>
        <v>1578219</v>
      </c>
      <c r="AJ134" s="16">
        <f t="shared" si="99"/>
        <v>39912.47281371706</v>
      </c>
      <c r="AL134" s="16">
        <f t="shared" si="100"/>
        <v>87927.962560588319</v>
      </c>
    </row>
    <row r="135" spans="2:38">
      <c r="B135" s="5" t="s">
        <v>121</v>
      </c>
      <c r="C135" s="3"/>
      <c r="D135" s="3">
        <v>112</v>
      </c>
      <c r="E135" s="7">
        <v>112</v>
      </c>
      <c r="G135" s="5" t="s">
        <v>121</v>
      </c>
      <c r="H135" s="3"/>
      <c r="I135" s="3">
        <v>448</v>
      </c>
      <c r="J135" s="7">
        <v>448</v>
      </c>
      <c r="L135" s="3">
        <f t="shared" si="93"/>
        <v>112</v>
      </c>
      <c r="M135" s="3">
        <f t="shared" si="94"/>
        <v>448</v>
      </c>
      <c r="N135" s="19">
        <f t="shared" si="101"/>
        <v>4</v>
      </c>
      <c r="P135" s="5" t="s">
        <v>121</v>
      </c>
      <c r="Q135" s="3"/>
      <c r="R135" s="3">
        <v>198</v>
      </c>
      <c r="S135" s="7">
        <v>198</v>
      </c>
      <c r="U135" s="5" t="s">
        <v>121</v>
      </c>
      <c r="V135" s="3"/>
      <c r="W135" s="3">
        <v>135</v>
      </c>
      <c r="X135" s="7">
        <v>135</v>
      </c>
      <c r="Z135" s="5" t="s">
        <v>121</v>
      </c>
      <c r="AA135" s="3"/>
      <c r="AB135" s="3">
        <v>24506</v>
      </c>
      <c r="AC135" s="7">
        <v>24506</v>
      </c>
      <c r="AE135" s="3">
        <f t="shared" si="95"/>
        <v>24506</v>
      </c>
      <c r="AF135" s="16">
        <f t="shared" si="98"/>
        <v>24.506</v>
      </c>
      <c r="AH135" s="3">
        <f t="shared" si="96"/>
        <v>448</v>
      </c>
      <c r="AI135" s="3">
        <f t="shared" si="97"/>
        <v>24506</v>
      </c>
      <c r="AJ135" s="16">
        <f t="shared" si="99"/>
        <v>54700.892857142855</v>
      </c>
      <c r="AL135" s="16">
        <f t="shared" si="100"/>
        <v>218803.57142857142</v>
      </c>
    </row>
    <row r="136" spans="2:38">
      <c r="B136" s="5" t="s">
        <v>122</v>
      </c>
      <c r="C136" s="3"/>
      <c r="D136" s="3">
        <v>1599</v>
      </c>
      <c r="E136" s="7">
        <v>1599</v>
      </c>
      <c r="G136" s="5" t="s">
        <v>122</v>
      </c>
      <c r="H136" s="3"/>
      <c r="I136" s="3">
        <v>6575</v>
      </c>
      <c r="J136" s="7">
        <v>6575</v>
      </c>
      <c r="L136" s="3">
        <f t="shared" si="93"/>
        <v>1599</v>
      </c>
      <c r="M136" s="3">
        <f t="shared" si="94"/>
        <v>6575</v>
      </c>
      <c r="N136" s="19">
        <f t="shared" si="101"/>
        <v>4.1119449656035023</v>
      </c>
      <c r="P136" s="5" t="s">
        <v>122</v>
      </c>
      <c r="Q136" s="3"/>
      <c r="R136" s="3">
        <v>3475</v>
      </c>
      <c r="S136" s="7">
        <v>3475</v>
      </c>
      <c r="U136" s="5" t="s">
        <v>122</v>
      </c>
      <c r="V136" s="3"/>
      <c r="W136" s="3">
        <v>1450</v>
      </c>
      <c r="X136" s="7">
        <v>1450</v>
      </c>
      <c r="Z136" s="5" t="s">
        <v>122</v>
      </c>
      <c r="AA136" s="3"/>
      <c r="AB136" s="3">
        <v>397638</v>
      </c>
      <c r="AC136" s="7">
        <v>397638</v>
      </c>
      <c r="AE136" s="3">
        <f t="shared" si="95"/>
        <v>397638</v>
      </c>
      <c r="AF136" s="16">
        <f t="shared" si="98"/>
        <v>397.63799999999998</v>
      </c>
      <c r="AH136" s="3">
        <f t="shared" si="96"/>
        <v>6575</v>
      </c>
      <c r="AI136" s="3">
        <f t="shared" si="97"/>
        <v>397638</v>
      </c>
      <c r="AJ136" s="16">
        <f t="shared" si="99"/>
        <v>60477.262357414445</v>
      </c>
      <c r="AL136" s="16">
        <f t="shared" si="100"/>
        <v>248679.17448405252</v>
      </c>
    </row>
    <row r="137" spans="2:38">
      <c r="B137" s="5" t="s">
        <v>123</v>
      </c>
      <c r="C137" s="3"/>
      <c r="D137" s="3">
        <v>146</v>
      </c>
      <c r="E137" s="7">
        <v>146</v>
      </c>
      <c r="G137" s="5" t="s">
        <v>123</v>
      </c>
      <c r="H137" s="3"/>
      <c r="I137" s="3">
        <v>620</v>
      </c>
      <c r="J137" s="7">
        <v>620</v>
      </c>
      <c r="L137" s="3">
        <f t="shared" ref="L137:L156" si="102">E137</f>
        <v>146</v>
      </c>
      <c r="M137" s="3">
        <f t="shared" ref="M137:M156" si="103">J137</f>
        <v>620</v>
      </c>
      <c r="N137" s="19">
        <f t="shared" ref="N137:N156" si="104">M137/L137</f>
        <v>4.2465753424657535</v>
      </c>
      <c r="P137" s="5" t="s">
        <v>123</v>
      </c>
      <c r="Q137" s="3"/>
      <c r="R137" s="3">
        <v>362</v>
      </c>
      <c r="S137" s="7">
        <v>362</v>
      </c>
      <c r="U137" s="5" t="s">
        <v>123</v>
      </c>
      <c r="V137" s="3"/>
      <c r="W137" s="3">
        <v>108</v>
      </c>
      <c r="X137" s="7">
        <v>108</v>
      </c>
      <c r="Z137" s="5" t="s">
        <v>123</v>
      </c>
      <c r="AA137" s="3"/>
      <c r="AB137" s="3">
        <v>62251</v>
      </c>
      <c r="AC137" s="7">
        <v>62251</v>
      </c>
      <c r="AE137">
        <f t="shared" ref="AE137:AE156" si="105">AC137</f>
        <v>62251</v>
      </c>
      <c r="AF137" s="16">
        <f t="shared" ref="AF137:AF156" si="106">AE137/$AE$7</f>
        <v>62.250999999999998</v>
      </c>
      <c r="AH137">
        <f t="shared" ref="AH137:AH156" si="107">J137</f>
        <v>620</v>
      </c>
      <c r="AI137">
        <f t="shared" ref="AI137:AI156" si="108">AC137</f>
        <v>62251</v>
      </c>
      <c r="AJ137" s="16">
        <f t="shared" ref="AJ137:AJ156" si="109">AI137/AH137*$AI$7</f>
        <v>100404.83870967742</v>
      </c>
      <c r="AL137" s="16">
        <f t="shared" ref="AL137:AL156" si="110">AJ137*N137</f>
        <v>426376.71232876717</v>
      </c>
    </row>
    <row r="138" spans="2:38">
      <c r="B138" s="5" t="s">
        <v>124</v>
      </c>
      <c r="C138" s="3"/>
      <c r="D138" s="3">
        <v>66</v>
      </c>
      <c r="E138" s="7">
        <v>66</v>
      </c>
      <c r="G138" s="5" t="s">
        <v>124</v>
      </c>
      <c r="H138" s="3"/>
      <c r="I138" s="3">
        <v>241</v>
      </c>
      <c r="J138" s="7">
        <v>241</v>
      </c>
      <c r="L138" s="3">
        <f t="shared" si="102"/>
        <v>66</v>
      </c>
      <c r="M138" s="3">
        <f t="shared" si="103"/>
        <v>241</v>
      </c>
      <c r="N138" s="19">
        <f t="shared" si="104"/>
        <v>3.6515151515151514</v>
      </c>
      <c r="P138" s="5" t="s">
        <v>124</v>
      </c>
      <c r="Q138" s="3"/>
      <c r="R138" s="3">
        <v>115</v>
      </c>
      <c r="S138" s="7">
        <v>115</v>
      </c>
      <c r="U138" s="5" t="s">
        <v>124</v>
      </c>
      <c r="V138" s="3"/>
      <c r="W138" s="3">
        <v>58</v>
      </c>
      <c r="X138" s="7">
        <v>58</v>
      </c>
      <c r="Z138" s="5" t="s">
        <v>124</v>
      </c>
      <c r="AA138" s="3"/>
      <c r="AB138" s="3">
        <v>19439</v>
      </c>
      <c r="AC138" s="7">
        <v>19439</v>
      </c>
      <c r="AE138">
        <f t="shared" si="105"/>
        <v>19439</v>
      </c>
      <c r="AF138" s="16">
        <f t="shared" si="106"/>
        <v>19.439</v>
      </c>
      <c r="AH138">
        <f t="shared" si="107"/>
        <v>241</v>
      </c>
      <c r="AI138">
        <f t="shared" si="108"/>
        <v>19439</v>
      </c>
      <c r="AJ138" s="16">
        <f t="shared" si="109"/>
        <v>80659.751037344395</v>
      </c>
      <c r="AL138" s="16">
        <f t="shared" si="110"/>
        <v>294530.30303030298</v>
      </c>
    </row>
    <row r="139" spans="2:38">
      <c r="B139" s="5" t="s">
        <v>125</v>
      </c>
      <c r="C139" s="3"/>
      <c r="D139" s="3">
        <v>1263</v>
      </c>
      <c r="E139" s="7">
        <v>1263</v>
      </c>
      <c r="G139" s="5" t="s">
        <v>125</v>
      </c>
      <c r="H139" s="3"/>
      <c r="I139" s="3">
        <v>5891</v>
      </c>
      <c r="J139" s="7">
        <v>5891</v>
      </c>
      <c r="L139" s="3">
        <f t="shared" si="102"/>
        <v>1263</v>
      </c>
      <c r="M139" s="3">
        <f t="shared" si="103"/>
        <v>5891</v>
      </c>
      <c r="N139" s="19">
        <f t="shared" si="104"/>
        <v>4.6642913697545527</v>
      </c>
      <c r="P139" s="5" t="s">
        <v>125</v>
      </c>
      <c r="Q139" s="3"/>
      <c r="R139" s="3">
        <v>3670</v>
      </c>
      <c r="S139" s="7">
        <v>3670</v>
      </c>
      <c r="U139" s="5" t="s">
        <v>125</v>
      </c>
      <c r="V139" s="3"/>
      <c r="W139" s="3">
        <v>905</v>
      </c>
      <c r="X139" s="7">
        <v>905</v>
      </c>
      <c r="Z139" s="5" t="s">
        <v>125</v>
      </c>
      <c r="AA139" s="3"/>
      <c r="AB139" s="3">
        <v>589232</v>
      </c>
      <c r="AC139" s="7">
        <v>589232</v>
      </c>
      <c r="AE139">
        <f t="shared" si="105"/>
        <v>589232</v>
      </c>
      <c r="AF139" s="16">
        <f t="shared" si="106"/>
        <v>589.23199999999997</v>
      </c>
      <c r="AH139">
        <f t="shared" si="107"/>
        <v>5891</v>
      </c>
      <c r="AI139">
        <f t="shared" si="108"/>
        <v>589232</v>
      </c>
      <c r="AJ139" s="16">
        <f t="shared" si="109"/>
        <v>100022.40706161942</v>
      </c>
      <c r="AL139" s="16">
        <f t="shared" si="110"/>
        <v>466533.65003958828</v>
      </c>
    </row>
    <row r="140" spans="2:38">
      <c r="B140" s="5" t="s">
        <v>126</v>
      </c>
      <c r="C140" s="3">
        <v>7387</v>
      </c>
      <c r="D140" s="3"/>
      <c r="E140" s="7">
        <v>7387</v>
      </c>
      <c r="G140" s="5" t="s">
        <v>126</v>
      </c>
      <c r="H140" s="3">
        <v>25105</v>
      </c>
      <c r="I140" s="3"/>
      <c r="J140" s="7">
        <v>25105</v>
      </c>
      <c r="L140" s="3">
        <f t="shared" si="102"/>
        <v>7387</v>
      </c>
      <c r="M140" s="3">
        <f t="shared" si="103"/>
        <v>25105</v>
      </c>
      <c r="N140" s="19">
        <f t="shared" si="104"/>
        <v>3.3985379721131719</v>
      </c>
      <c r="P140" s="5" t="s">
        <v>126</v>
      </c>
      <c r="Q140" s="3">
        <v>11448</v>
      </c>
      <c r="R140" s="3"/>
      <c r="S140" s="7">
        <v>11448</v>
      </c>
      <c r="U140" s="5" t="s">
        <v>126</v>
      </c>
      <c r="V140" s="3">
        <v>6247</v>
      </c>
      <c r="W140" s="3"/>
      <c r="X140" s="7">
        <v>6247</v>
      </c>
      <c r="Z140" s="5" t="s">
        <v>126</v>
      </c>
      <c r="AA140" s="3">
        <v>1968502</v>
      </c>
      <c r="AB140" s="3"/>
      <c r="AC140" s="7">
        <v>1968502</v>
      </c>
      <c r="AE140">
        <f t="shared" si="105"/>
        <v>1968502</v>
      </c>
      <c r="AF140" s="16">
        <f t="shared" si="106"/>
        <v>1968.502</v>
      </c>
      <c r="AH140">
        <f t="shared" si="107"/>
        <v>25105</v>
      </c>
      <c r="AI140">
        <f t="shared" si="108"/>
        <v>1968502</v>
      </c>
      <c r="AJ140" s="16">
        <f t="shared" si="109"/>
        <v>78410.754829715195</v>
      </c>
      <c r="AL140" s="16">
        <f t="shared" si="110"/>
        <v>266481.92771084339</v>
      </c>
    </row>
    <row r="141" spans="2:38">
      <c r="B141" s="5" t="s">
        <v>127</v>
      </c>
      <c r="C141" s="3"/>
      <c r="D141" s="3">
        <v>799</v>
      </c>
      <c r="E141" s="7">
        <v>799</v>
      </c>
      <c r="G141" s="5" t="s">
        <v>127</v>
      </c>
      <c r="H141" s="3"/>
      <c r="I141" s="3">
        <v>2841</v>
      </c>
      <c r="J141" s="7">
        <v>2841</v>
      </c>
      <c r="L141" s="3">
        <f t="shared" si="102"/>
        <v>799</v>
      </c>
      <c r="M141" s="3">
        <f t="shared" si="103"/>
        <v>2841</v>
      </c>
      <c r="N141" s="19">
        <f t="shared" si="104"/>
        <v>3.5556946182728408</v>
      </c>
      <c r="P141" s="5" t="s">
        <v>127</v>
      </c>
      <c r="Q141" s="3"/>
      <c r="R141" s="3">
        <v>1550</v>
      </c>
      <c r="S141" s="7">
        <v>1550</v>
      </c>
      <c r="U141" s="5" t="s">
        <v>127</v>
      </c>
      <c r="V141" s="3"/>
      <c r="W141" s="3">
        <v>477</v>
      </c>
      <c r="X141" s="7">
        <v>477</v>
      </c>
      <c r="Z141" s="5" t="s">
        <v>127</v>
      </c>
      <c r="AA141" s="3"/>
      <c r="AB141" s="3">
        <v>196228</v>
      </c>
      <c r="AC141" s="7">
        <v>196228</v>
      </c>
      <c r="AE141">
        <f t="shared" si="105"/>
        <v>196228</v>
      </c>
      <c r="AF141" s="16">
        <f t="shared" si="106"/>
        <v>196.22800000000001</v>
      </c>
      <c r="AH141">
        <f t="shared" si="107"/>
        <v>2841</v>
      </c>
      <c r="AI141">
        <f t="shared" si="108"/>
        <v>196228</v>
      </c>
      <c r="AJ141" s="16">
        <f t="shared" si="109"/>
        <v>69070.045758535722</v>
      </c>
      <c r="AL141" s="16">
        <f t="shared" si="110"/>
        <v>245591.98998748432</v>
      </c>
    </row>
    <row r="142" spans="2:38">
      <c r="B142" s="5" t="s">
        <v>128</v>
      </c>
      <c r="C142" s="3"/>
      <c r="D142" s="3">
        <v>181</v>
      </c>
      <c r="E142" s="7">
        <v>181</v>
      </c>
      <c r="G142" s="5" t="s">
        <v>128</v>
      </c>
      <c r="H142" s="3"/>
      <c r="I142" s="3">
        <v>1170</v>
      </c>
      <c r="J142" s="7">
        <v>1170</v>
      </c>
      <c r="L142" s="3">
        <f t="shared" si="102"/>
        <v>181</v>
      </c>
      <c r="M142" s="3">
        <f t="shared" si="103"/>
        <v>1170</v>
      </c>
      <c r="N142" s="19">
        <f t="shared" si="104"/>
        <v>6.4640883977900554</v>
      </c>
      <c r="P142" s="5" t="s">
        <v>128</v>
      </c>
      <c r="Q142" s="3"/>
      <c r="R142" s="3">
        <v>798</v>
      </c>
      <c r="S142" s="7">
        <v>798</v>
      </c>
      <c r="U142" s="5" t="s">
        <v>128</v>
      </c>
      <c r="V142" s="3"/>
      <c r="W142" s="3">
        <v>181</v>
      </c>
      <c r="X142" s="7">
        <v>181</v>
      </c>
      <c r="Z142" s="5" t="s">
        <v>128</v>
      </c>
      <c r="AA142" s="3"/>
      <c r="AB142" s="3">
        <v>159771</v>
      </c>
      <c r="AC142" s="7">
        <v>159771</v>
      </c>
      <c r="AE142">
        <f t="shared" si="105"/>
        <v>159771</v>
      </c>
      <c r="AF142" s="16">
        <f t="shared" si="106"/>
        <v>159.77099999999999</v>
      </c>
      <c r="AH142">
        <f t="shared" si="107"/>
        <v>1170</v>
      </c>
      <c r="AI142">
        <f t="shared" si="108"/>
        <v>159771</v>
      </c>
      <c r="AJ142" s="16">
        <f t="shared" si="109"/>
        <v>136556.41025641025</v>
      </c>
      <c r="AL142" s="16">
        <f t="shared" si="110"/>
        <v>882712.70718232042</v>
      </c>
    </row>
    <row r="143" spans="2:38">
      <c r="B143" s="5" t="s">
        <v>129</v>
      </c>
      <c r="C143" s="3">
        <v>3889</v>
      </c>
      <c r="D143" s="3"/>
      <c r="E143" s="7">
        <v>3889</v>
      </c>
      <c r="G143" s="5" t="s">
        <v>129</v>
      </c>
      <c r="H143" s="3">
        <v>21965</v>
      </c>
      <c r="I143" s="3"/>
      <c r="J143" s="7">
        <v>21965</v>
      </c>
      <c r="L143" s="3">
        <f t="shared" si="102"/>
        <v>3889</v>
      </c>
      <c r="M143" s="3">
        <f t="shared" si="103"/>
        <v>21965</v>
      </c>
      <c r="N143" s="19">
        <f t="shared" si="104"/>
        <v>5.6479814862432498</v>
      </c>
      <c r="P143" s="5" t="s">
        <v>129</v>
      </c>
      <c r="Q143" s="3">
        <v>13140</v>
      </c>
      <c r="R143" s="3"/>
      <c r="S143" s="7">
        <v>13140</v>
      </c>
      <c r="U143" s="5" t="s">
        <v>129</v>
      </c>
      <c r="V143" s="3">
        <v>4747</v>
      </c>
      <c r="W143" s="3"/>
      <c r="X143" s="7">
        <v>4747</v>
      </c>
      <c r="Z143" s="5" t="s">
        <v>129</v>
      </c>
      <c r="AA143" s="3">
        <v>2008749</v>
      </c>
      <c r="AB143" s="3"/>
      <c r="AC143" s="7">
        <v>2008749</v>
      </c>
      <c r="AE143">
        <f t="shared" si="105"/>
        <v>2008749</v>
      </c>
      <c r="AF143" s="16">
        <f t="shared" si="106"/>
        <v>2008.749</v>
      </c>
      <c r="AH143">
        <f t="shared" si="107"/>
        <v>21965</v>
      </c>
      <c r="AI143">
        <f t="shared" si="108"/>
        <v>2008749</v>
      </c>
      <c r="AJ143" s="16">
        <f t="shared" si="109"/>
        <v>91452.264966992938</v>
      </c>
      <c r="AL143" s="16">
        <f t="shared" si="110"/>
        <v>516520.69940858823</v>
      </c>
    </row>
    <row r="144" spans="2:38">
      <c r="B144" s="5" t="s">
        <v>130</v>
      </c>
      <c r="C144" s="3"/>
      <c r="D144" s="3">
        <v>339</v>
      </c>
      <c r="E144" s="7">
        <v>339</v>
      </c>
      <c r="G144" s="5" t="s">
        <v>130</v>
      </c>
      <c r="H144" s="3"/>
      <c r="I144" s="3">
        <v>1766</v>
      </c>
      <c r="J144" s="7">
        <v>1766</v>
      </c>
      <c r="L144" s="3">
        <f t="shared" si="102"/>
        <v>339</v>
      </c>
      <c r="M144" s="3">
        <f t="shared" si="103"/>
        <v>1766</v>
      </c>
      <c r="N144" s="19">
        <f t="shared" si="104"/>
        <v>5.2094395280235988</v>
      </c>
      <c r="P144" s="5" t="s">
        <v>130</v>
      </c>
      <c r="Q144" s="3"/>
      <c r="R144" s="3">
        <v>863</v>
      </c>
      <c r="S144" s="7">
        <v>863</v>
      </c>
      <c r="U144" s="5" t="s">
        <v>130</v>
      </c>
      <c r="V144" s="3"/>
      <c r="W144" s="3">
        <v>549</v>
      </c>
      <c r="X144" s="7">
        <v>549</v>
      </c>
      <c r="Z144" s="5" t="s">
        <v>130</v>
      </c>
      <c r="AA144" s="3"/>
      <c r="AB144" s="3">
        <v>140694</v>
      </c>
      <c r="AC144" s="7">
        <v>140694</v>
      </c>
      <c r="AE144">
        <f t="shared" si="105"/>
        <v>140694</v>
      </c>
      <c r="AF144" s="16">
        <f t="shared" si="106"/>
        <v>140.69399999999999</v>
      </c>
      <c r="AH144">
        <f t="shared" si="107"/>
        <v>1766</v>
      </c>
      <c r="AI144">
        <f t="shared" si="108"/>
        <v>140694</v>
      </c>
      <c r="AJ144" s="16">
        <f t="shared" si="109"/>
        <v>79668.17667044168</v>
      </c>
      <c r="AL144" s="16">
        <f t="shared" si="110"/>
        <v>415026.54867256636</v>
      </c>
    </row>
    <row r="145" spans="2:38">
      <c r="B145" s="5" t="s">
        <v>131</v>
      </c>
      <c r="C145" s="3"/>
      <c r="D145" s="3">
        <v>1536</v>
      </c>
      <c r="E145" s="7">
        <v>1536</v>
      </c>
      <c r="G145" s="5" t="s">
        <v>131</v>
      </c>
      <c r="H145" s="3"/>
      <c r="I145" s="3">
        <v>29722</v>
      </c>
      <c r="J145" s="7">
        <v>29722</v>
      </c>
      <c r="L145" s="3">
        <f t="shared" si="102"/>
        <v>1536</v>
      </c>
      <c r="M145" s="3">
        <f t="shared" si="103"/>
        <v>29722</v>
      </c>
      <c r="N145" s="19">
        <f t="shared" si="104"/>
        <v>19.350260416666668</v>
      </c>
      <c r="P145" s="5" t="s">
        <v>131</v>
      </c>
      <c r="Q145" s="3"/>
      <c r="R145" s="3">
        <v>21783</v>
      </c>
      <c r="S145" s="7">
        <v>21783</v>
      </c>
      <c r="U145" s="5" t="s">
        <v>131</v>
      </c>
      <c r="V145" s="3"/>
      <c r="W145" s="3">
        <v>6351</v>
      </c>
      <c r="X145" s="7">
        <v>6351</v>
      </c>
      <c r="Z145" s="5" t="s">
        <v>131</v>
      </c>
      <c r="AA145" s="3"/>
      <c r="AB145" s="3">
        <v>1958165</v>
      </c>
      <c r="AC145" s="7">
        <v>1958165</v>
      </c>
      <c r="AE145">
        <f t="shared" si="105"/>
        <v>1958165</v>
      </c>
      <c r="AF145" s="16">
        <f t="shared" si="106"/>
        <v>1958.165</v>
      </c>
      <c r="AH145">
        <f t="shared" si="107"/>
        <v>29722</v>
      </c>
      <c r="AI145">
        <f t="shared" si="108"/>
        <v>1958165</v>
      </c>
      <c r="AJ145" s="16">
        <f t="shared" si="109"/>
        <v>65882.679496669138</v>
      </c>
      <c r="AL145" s="16">
        <f t="shared" si="110"/>
        <v>1274847.0052083335</v>
      </c>
    </row>
    <row r="146" spans="2:38">
      <c r="B146" s="5" t="s">
        <v>132</v>
      </c>
      <c r="C146" s="3"/>
      <c r="D146" s="3">
        <v>1261</v>
      </c>
      <c r="E146" s="7">
        <v>1261</v>
      </c>
      <c r="G146" s="5" t="s">
        <v>132</v>
      </c>
      <c r="H146" s="3"/>
      <c r="I146" s="3">
        <v>6435</v>
      </c>
      <c r="J146" s="7">
        <v>6435</v>
      </c>
      <c r="L146" s="3">
        <f t="shared" si="102"/>
        <v>1261</v>
      </c>
      <c r="M146" s="3">
        <f t="shared" si="103"/>
        <v>6435</v>
      </c>
      <c r="N146" s="19">
        <f t="shared" si="104"/>
        <v>5.1030927835051543</v>
      </c>
      <c r="P146" s="5" t="s">
        <v>132</v>
      </c>
      <c r="Q146" s="3"/>
      <c r="R146" s="3">
        <v>3953</v>
      </c>
      <c r="S146" s="7">
        <v>3953</v>
      </c>
      <c r="U146" s="5" t="s">
        <v>132</v>
      </c>
      <c r="V146" s="3"/>
      <c r="W146" s="3">
        <v>1164</v>
      </c>
      <c r="X146" s="7">
        <v>1164</v>
      </c>
      <c r="Z146" s="5" t="s">
        <v>132</v>
      </c>
      <c r="AA146" s="3"/>
      <c r="AB146" s="3">
        <v>1319534</v>
      </c>
      <c r="AC146" s="7">
        <v>1319534</v>
      </c>
      <c r="AE146">
        <f t="shared" si="105"/>
        <v>1319534</v>
      </c>
      <c r="AF146" s="16">
        <f t="shared" si="106"/>
        <v>1319.5340000000001</v>
      </c>
      <c r="AH146">
        <f t="shared" si="107"/>
        <v>6435</v>
      </c>
      <c r="AI146">
        <f t="shared" si="108"/>
        <v>1319534</v>
      </c>
      <c r="AJ146" s="16">
        <f t="shared" si="109"/>
        <v>205055.78865578867</v>
      </c>
      <c r="AL146" s="16">
        <f t="shared" si="110"/>
        <v>1046418.7153053132</v>
      </c>
    </row>
    <row r="147" spans="2:38">
      <c r="B147" s="5" t="s">
        <v>133</v>
      </c>
      <c r="C147" s="3"/>
      <c r="D147" s="3">
        <v>110</v>
      </c>
      <c r="E147" s="7">
        <v>110</v>
      </c>
      <c r="G147" s="5" t="s">
        <v>133</v>
      </c>
      <c r="H147" s="3"/>
      <c r="I147" s="3">
        <v>340</v>
      </c>
      <c r="J147" s="7">
        <v>340</v>
      </c>
      <c r="L147" s="3">
        <f t="shared" si="102"/>
        <v>110</v>
      </c>
      <c r="M147" s="3">
        <f t="shared" si="103"/>
        <v>340</v>
      </c>
      <c r="N147" s="19">
        <f t="shared" si="104"/>
        <v>3.0909090909090908</v>
      </c>
      <c r="P147" s="5" t="s">
        <v>133</v>
      </c>
      <c r="Q147" s="3"/>
      <c r="R147" s="3">
        <v>165</v>
      </c>
      <c r="S147" s="7">
        <v>165</v>
      </c>
      <c r="U147" s="5" t="s">
        <v>133</v>
      </c>
      <c r="V147" s="3"/>
      <c r="W147" s="3">
        <v>60</v>
      </c>
      <c r="X147" s="7">
        <v>60</v>
      </c>
      <c r="Z147" s="5" t="s">
        <v>133</v>
      </c>
      <c r="AA147" s="3"/>
      <c r="AB147" s="3">
        <v>20862</v>
      </c>
      <c r="AC147" s="7">
        <v>20862</v>
      </c>
      <c r="AE147">
        <f t="shared" si="105"/>
        <v>20862</v>
      </c>
      <c r="AF147" s="16">
        <f t="shared" si="106"/>
        <v>20.861999999999998</v>
      </c>
      <c r="AH147">
        <f t="shared" si="107"/>
        <v>340</v>
      </c>
      <c r="AI147">
        <f t="shared" si="108"/>
        <v>20862</v>
      </c>
      <c r="AJ147" s="16">
        <f t="shared" si="109"/>
        <v>61358.823529411762</v>
      </c>
      <c r="AL147" s="16">
        <f t="shared" si="110"/>
        <v>189654.54545454544</v>
      </c>
    </row>
    <row r="148" spans="2:38">
      <c r="B148" s="5" t="s">
        <v>134</v>
      </c>
      <c r="C148" s="3"/>
      <c r="D148" s="3">
        <v>45</v>
      </c>
      <c r="E148" s="7">
        <v>45</v>
      </c>
      <c r="G148" s="5" t="s">
        <v>134</v>
      </c>
      <c r="H148" s="3"/>
      <c r="I148" s="3">
        <v>452</v>
      </c>
      <c r="J148" s="7">
        <v>452</v>
      </c>
      <c r="L148" s="3">
        <f t="shared" si="102"/>
        <v>45</v>
      </c>
      <c r="M148" s="3">
        <f t="shared" si="103"/>
        <v>452</v>
      </c>
      <c r="N148" s="19">
        <f t="shared" si="104"/>
        <v>10.044444444444444</v>
      </c>
      <c r="P148" s="5" t="s">
        <v>134</v>
      </c>
      <c r="Q148" s="3"/>
      <c r="R148" s="3">
        <v>329</v>
      </c>
      <c r="S148" s="7">
        <v>329</v>
      </c>
      <c r="U148" s="5" t="s">
        <v>134</v>
      </c>
      <c r="V148" s="3"/>
      <c r="W148" s="3">
        <v>76</v>
      </c>
      <c r="X148" s="7">
        <v>76</v>
      </c>
      <c r="Z148" s="5" t="s">
        <v>134</v>
      </c>
      <c r="AA148" s="3"/>
      <c r="AB148" s="3">
        <v>45638</v>
      </c>
      <c r="AC148" s="7">
        <v>45638</v>
      </c>
      <c r="AE148">
        <f t="shared" si="105"/>
        <v>45638</v>
      </c>
      <c r="AF148" s="16">
        <f t="shared" si="106"/>
        <v>45.637999999999998</v>
      </c>
      <c r="AH148">
        <f t="shared" si="107"/>
        <v>452</v>
      </c>
      <c r="AI148">
        <f t="shared" si="108"/>
        <v>45638</v>
      </c>
      <c r="AJ148" s="16">
        <f t="shared" si="109"/>
        <v>100969.02654867255</v>
      </c>
      <c r="AL148" s="16">
        <f t="shared" si="110"/>
        <v>1014177.7777777776</v>
      </c>
    </row>
    <row r="149" spans="2:38">
      <c r="B149" s="5" t="s">
        <v>135</v>
      </c>
      <c r="C149" s="3"/>
      <c r="D149" s="3">
        <v>153</v>
      </c>
      <c r="E149" s="7">
        <v>153</v>
      </c>
      <c r="G149" s="5" t="s">
        <v>135</v>
      </c>
      <c r="H149" s="3"/>
      <c r="I149" s="3">
        <v>426</v>
      </c>
      <c r="J149" s="7">
        <v>426</v>
      </c>
      <c r="L149" s="3">
        <f t="shared" si="102"/>
        <v>153</v>
      </c>
      <c r="M149" s="3">
        <f t="shared" si="103"/>
        <v>426</v>
      </c>
      <c r="N149" s="19">
        <f t="shared" si="104"/>
        <v>2.784313725490196</v>
      </c>
      <c r="P149" s="5" t="s">
        <v>135</v>
      </c>
      <c r="Q149" s="3"/>
      <c r="R149" s="3">
        <v>219</v>
      </c>
      <c r="S149" s="7">
        <v>219</v>
      </c>
      <c r="U149" s="5" t="s">
        <v>135</v>
      </c>
      <c r="V149" s="3"/>
      <c r="W149" s="3">
        <v>48</v>
      </c>
      <c r="X149" s="7">
        <v>48</v>
      </c>
      <c r="Z149" s="5" t="s">
        <v>135</v>
      </c>
      <c r="AA149" s="3"/>
      <c r="AB149" s="3">
        <v>29384</v>
      </c>
      <c r="AC149" s="7">
        <v>29384</v>
      </c>
      <c r="AE149">
        <f t="shared" si="105"/>
        <v>29384</v>
      </c>
      <c r="AF149" s="16">
        <f t="shared" si="106"/>
        <v>29.384</v>
      </c>
      <c r="AH149">
        <f t="shared" si="107"/>
        <v>426</v>
      </c>
      <c r="AI149">
        <f t="shared" si="108"/>
        <v>29384</v>
      </c>
      <c r="AJ149" s="16">
        <f t="shared" si="109"/>
        <v>68976.525821596239</v>
      </c>
      <c r="AL149" s="16">
        <f t="shared" si="110"/>
        <v>192052.28758169932</v>
      </c>
    </row>
    <row r="150" spans="2:38">
      <c r="B150" s="5" t="s">
        <v>136</v>
      </c>
      <c r="C150" s="3">
        <v>381</v>
      </c>
      <c r="D150" s="3"/>
      <c r="E150" s="7">
        <v>381</v>
      </c>
      <c r="G150" s="5" t="s">
        <v>136</v>
      </c>
      <c r="H150" s="3">
        <v>4098</v>
      </c>
      <c r="I150" s="3"/>
      <c r="J150" s="7">
        <v>4098</v>
      </c>
      <c r="L150" s="3">
        <f t="shared" si="102"/>
        <v>381</v>
      </c>
      <c r="M150" s="3">
        <f t="shared" si="103"/>
        <v>4098</v>
      </c>
      <c r="N150" s="19">
        <f t="shared" si="104"/>
        <v>10.755905511811024</v>
      </c>
      <c r="P150" s="5" t="s">
        <v>136</v>
      </c>
      <c r="Q150" s="3">
        <v>3350</v>
      </c>
      <c r="R150" s="3"/>
      <c r="S150" s="7">
        <v>3350</v>
      </c>
      <c r="U150" s="5" t="s">
        <v>136</v>
      </c>
      <c r="V150" s="3">
        <v>350</v>
      </c>
      <c r="W150" s="3"/>
      <c r="X150" s="7">
        <v>350</v>
      </c>
      <c r="Z150" s="5" t="s">
        <v>136</v>
      </c>
      <c r="AA150" s="3">
        <v>554667</v>
      </c>
      <c r="AB150" s="3"/>
      <c r="AC150" s="7">
        <v>554667</v>
      </c>
      <c r="AE150">
        <f t="shared" si="105"/>
        <v>554667</v>
      </c>
      <c r="AF150" s="16">
        <f t="shared" si="106"/>
        <v>554.66700000000003</v>
      </c>
      <c r="AH150">
        <f t="shared" si="107"/>
        <v>4098</v>
      </c>
      <c r="AI150">
        <f t="shared" si="108"/>
        <v>554667</v>
      </c>
      <c r="AJ150" s="16">
        <f t="shared" si="109"/>
        <v>135350.65885797952</v>
      </c>
      <c r="AL150" s="16">
        <f t="shared" si="110"/>
        <v>1455818.8976377954</v>
      </c>
    </row>
    <row r="151" spans="2:38">
      <c r="B151" s="5" t="s">
        <v>137</v>
      </c>
      <c r="C151" s="3"/>
      <c r="D151" s="3">
        <v>2715</v>
      </c>
      <c r="E151" s="7">
        <v>2715</v>
      </c>
      <c r="G151" s="5" t="s">
        <v>137</v>
      </c>
      <c r="H151" s="3"/>
      <c r="I151" s="3">
        <v>9644</v>
      </c>
      <c r="J151" s="7">
        <v>9644</v>
      </c>
      <c r="L151" s="3">
        <f t="shared" si="102"/>
        <v>2715</v>
      </c>
      <c r="M151" s="3">
        <f t="shared" si="103"/>
        <v>9644</v>
      </c>
      <c r="N151" s="19">
        <f t="shared" si="104"/>
        <v>3.5521178637200737</v>
      </c>
      <c r="P151" s="5" t="s">
        <v>137</v>
      </c>
      <c r="Q151" s="3"/>
      <c r="R151" s="3">
        <v>5047</v>
      </c>
      <c r="S151" s="7">
        <v>5047</v>
      </c>
      <c r="U151" s="5" t="s">
        <v>137</v>
      </c>
      <c r="V151" s="3"/>
      <c r="W151" s="3">
        <v>1721</v>
      </c>
      <c r="X151" s="7">
        <v>1721</v>
      </c>
      <c r="Z151" s="5" t="s">
        <v>137</v>
      </c>
      <c r="AA151" s="3"/>
      <c r="AB151" s="3">
        <v>1275883</v>
      </c>
      <c r="AC151" s="7">
        <v>1275883</v>
      </c>
      <c r="AE151">
        <f t="shared" si="105"/>
        <v>1275883</v>
      </c>
      <c r="AF151" s="16">
        <f t="shared" si="106"/>
        <v>1275.883</v>
      </c>
      <c r="AH151">
        <f t="shared" si="107"/>
        <v>9644</v>
      </c>
      <c r="AI151">
        <f t="shared" si="108"/>
        <v>1275883</v>
      </c>
      <c r="AJ151" s="16">
        <f t="shared" si="109"/>
        <v>132298.11281625883</v>
      </c>
      <c r="AL151" s="16">
        <f t="shared" si="110"/>
        <v>469938.48987108661</v>
      </c>
    </row>
    <row r="152" spans="2:38">
      <c r="B152" s="5" t="s">
        <v>138</v>
      </c>
      <c r="C152" s="3"/>
      <c r="D152" s="3">
        <v>372</v>
      </c>
      <c r="E152" s="7">
        <v>372</v>
      </c>
      <c r="G152" s="5" t="s">
        <v>138</v>
      </c>
      <c r="H152" s="3"/>
      <c r="I152" s="3">
        <v>1105</v>
      </c>
      <c r="J152" s="7">
        <v>1105</v>
      </c>
      <c r="L152" s="3">
        <f t="shared" si="102"/>
        <v>372</v>
      </c>
      <c r="M152" s="3">
        <f t="shared" si="103"/>
        <v>1105</v>
      </c>
      <c r="N152" s="19">
        <f t="shared" si="104"/>
        <v>2.9704301075268815</v>
      </c>
      <c r="P152" s="5" t="s">
        <v>138</v>
      </c>
      <c r="Q152" s="3"/>
      <c r="R152" s="3">
        <v>473</v>
      </c>
      <c r="S152" s="7">
        <v>473</v>
      </c>
      <c r="U152" s="5" t="s">
        <v>138</v>
      </c>
      <c r="V152" s="3"/>
      <c r="W152" s="3">
        <v>247</v>
      </c>
      <c r="X152" s="7">
        <v>247</v>
      </c>
      <c r="Z152" s="5" t="s">
        <v>138</v>
      </c>
      <c r="AA152" s="3"/>
      <c r="AB152" s="3">
        <v>104698</v>
      </c>
      <c r="AC152" s="7">
        <v>104698</v>
      </c>
      <c r="AE152">
        <f t="shared" si="105"/>
        <v>104698</v>
      </c>
      <c r="AF152" s="16">
        <f t="shared" si="106"/>
        <v>104.69799999999999</v>
      </c>
      <c r="AH152">
        <f t="shared" si="107"/>
        <v>1105</v>
      </c>
      <c r="AI152">
        <f t="shared" si="108"/>
        <v>104698</v>
      </c>
      <c r="AJ152" s="16">
        <f t="shared" si="109"/>
        <v>94749.321266968327</v>
      </c>
      <c r="AL152" s="16">
        <f t="shared" si="110"/>
        <v>281446.2365591398</v>
      </c>
    </row>
    <row r="153" spans="2:38">
      <c r="B153" s="5" t="s">
        <v>139</v>
      </c>
      <c r="C153" s="3"/>
      <c r="D153" s="3">
        <v>66</v>
      </c>
      <c r="E153" s="7">
        <v>66</v>
      </c>
      <c r="G153" s="5" t="s">
        <v>139</v>
      </c>
      <c r="H153" s="3"/>
      <c r="I153" s="3">
        <v>186</v>
      </c>
      <c r="J153" s="7">
        <v>186</v>
      </c>
      <c r="L153" s="3">
        <f t="shared" si="102"/>
        <v>66</v>
      </c>
      <c r="M153" s="3">
        <f t="shared" si="103"/>
        <v>186</v>
      </c>
      <c r="N153" s="19">
        <f t="shared" si="104"/>
        <v>2.8181818181818183</v>
      </c>
      <c r="P153" s="5" t="s">
        <v>139</v>
      </c>
      <c r="Q153" s="3"/>
      <c r="R153" s="3">
        <v>67</v>
      </c>
      <c r="S153" s="7">
        <v>67</v>
      </c>
      <c r="U153" s="5" t="s">
        <v>139</v>
      </c>
      <c r="V153" s="3"/>
      <c r="W153" s="3">
        <v>50</v>
      </c>
      <c r="X153" s="7">
        <v>50</v>
      </c>
      <c r="Z153" s="5" t="s">
        <v>139</v>
      </c>
      <c r="AA153" s="3"/>
      <c r="AB153" s="3">
        <v>9019</v>
      </c>
      <c r="AC153" s="7">
        <v>9019</v>
      </c>
      <c r="AE153">
        <f t="shared" si="105"/>
        <v>9019</v>
      </c>
      <c r="AF153" s="16">
        <f t="shared" si="106"/>
        <v>9.0190000000000001</v>
      </c>
      <c r="AH153">
        <f t="shared" si="107"/>
        <v>186</v>
      </c>
      <c r="AI153">
        <f t="shared" si="108"/>
        <v>9019</v>
      </c>
      <c r="AJ153" s="16">
        <f t="shared" si="109"/>
        <v>48489.247311827959</v>
      </c>
      <c r="AL153" s="16">
        <f t="shared" si="110"/>
        <v>136651.51515151517</v>
      </c>
    </row>
    <row r="154" spans="2:38">
      <c r="B154" s="5" t="s">
        <v>140</v>
      </c>
      <c r="C154" s="3">
        <v>252</v>
      </c>
      <c r="D154" s="3"/>
      <c r="E154" s="7">
        <v>252</v>
      </c>
      <c r="G154" s="5" t="s">
        <v>140</v>
      </c>
      <c r="H154" s="3">
        <v>1240</v>
      </c>
      <c r="I154" s="3"/>
      <c r="J154" s="7">
        <v>1240</v>
      </c>
      <c r="L154" s="3">
        <f t="shared" si="102"/>
        <v>252</v>
      </c>
      <c r="M154" s="3">
        <f t="shared" si="103"/>
        <v>1240</v>
      </c>
      <c r="N154" s="20">
        <f t="shared" si="104"/>
        <v>4.9206349206349209</v>
      </c>
      <c r="P154" s="5" t="s">
        <v>140</v>
      </c>
      <c r="Q154" s="3">
        <v>706</v>
      </c>
      <c r="R154" s="3"/>
      <c r="S154" s="7">
        <v>706</v>
      </c>
      <c r="U154" s="5" t="s">
        <v>140</v>
      </c>
      <c r="V154" s="3">
        <v>274</v>
      </c>
      <c r="W154" s="3"/>
      <c r="X154" s="7">
        <v>274</v>
      </c>
      <c r="Z154" s="5" t="s">
        <v>140</v>
      </c>
      <c r="AA154" s="3">
        <v>84682</v>
      </c>
      <c r="AB154" s="3"/>
      <c r="AC154" s="7">
        <v>84682</v>
      </c>
      <c r="AE154">
        <f t="shared" si="105"/>
        <v>84682</v>
      </c>
      <c r="AF154" s="16">
        <f t="shared" si="106"/>
        <v>84.682000000000002</v>
      </c>
      <c r="AH154">
        <f t="shared" si="107"/>
        <v>1240</v>
      </c>
      <c r="AI154">
        <f t="shared" si="108"/>
        <v>84682</v>
      </c>
      <c r="AJ154" s="16">
        <f t="shared" si="109"/>
        <v>68291.93548387097</v>
      </c>
      <c r="AL154" s="16">
        <f t="shared" si="110"/>
        <v>336039.68253968254</v>
      </c>
    </row>
    <row r="155" spans="2:38">
      <c r="B155" s="4" t="s">
        <v>13</v>
      </c>
      <c r="C155" s="3">
        <v>475566</v>
      </c>
      <c r="D155" s="3">
        <v>88479</v>
      </c>
      <c r="E155" s="7">
        <v>564045</v>
      </c>
      <c r="G155" s="4" t="s">
        <v>13</v>
      </c>
      <c r="H155" s="3">
        <v>4740600</v>
      </c>
      <c r="I155" s="3">
        <v>1248629</v>
      </c>
      <c r="J155" s="7">
        <v>5989229</v>
      </c>
      <c r="L155" s="3">
        <f t="shared" si="102"/>
        <v>564045</v>
      </c>
      <c r="M155" s="3">
        <f t="shared" si="103"/>
        <v>5989229</v>
      </c>
      <c r="N155" s="18">
        <f t="shared" si="104"/>
        <v>10.618353145582356</v>
      </c>
      <c r="P155" s="4" t="s">
        <v>13</v>
      </c>
      <c r="Q155" s="3">
        <v>3514571</v>
      </c>
      <c r="R155" s="3">
        <v>629893</v>
      </c>
      <c r="S155" s="7">
        <v>4144464</v>
      </c>
      <c r="U155" s="4" t="s">
        <v>13</v>
      </c>
      <c r="V155" s="3">
        <v>733693</v>
      </c>
      <c r="W155" s="3">
        <v>527514</v>
      </c>
      <c r="X155" s="7">
        <v>1261207</v>
      </c>
      <c r="Z155" s="4" t="s">
        <v>13</v>
      </c>
      <c r="AA155" s="3">
        <v>710642220</v>
      </c>
      <c r="AB155" s="3">
        <v>51017134</v>
      </c>
      <c r="AC155" s="7">
        <v>761659354</v>
      </c>
      <c r="AE155">
        <f t="shared" si="105"/>
        <v>761659354</v>
      </c>
      <c r="AF155" s="15">
        <f t="shared" si="106"/>
        <v>761659.35400000005</v>
      </c>
      <c r="AH155">
        <f t="shared" si="107"/>
        <v>5989229</v>
      </c>
      <c r="AI155">
        <f t="shared" si="108"/>
        <v>761659354</v>
      </c>
      <c r="AJ155" s="15">
        <f t="shared" si="109"/>
        <v>127171.519739853</v>
      </c>
      <c r="AL155" s="15">
        <f t="shared" si="110"/>
        <v>1350352.1066581567</v>
      </c>
    </row>
    <row r="156" spans="2:38">
      <c r="B156" s="5" t="s">
        <v>13</v>
      </c>
      <c r="C156" s="3">
        <v>475566</v>
      </c>
      <c r="D156" s="3">
        <v>88479</v>
      </c>
      <c r="E156" s="7">
        <v>564045</v>
      </c>
      <c r="G156" s="5" t="s">
        <v>13</v>
      </c>
      <c r="H156" s="3">
        <v>4740600</v>
      </c>
      <c r="I156" s="3">
        <v>1248629</v>
      </c>
      <c r="J156" s="7">
        <v>5989229</v>
      </c>
      <c r="L156" s="3">
        <f t="shared" si="102"/>
        <v>564045</v>
      </c>
      <c r="M156" s="3">
        <f t="shared" si="103"/>
        <v>5989229</v>
      </c>
      <c r="N156" s="20">
        <f t="shared" si="104"/>
        <v>10.618353145582356</v>
      </c>
      <c r="P156" s="5" t="s">
        <v>13</v>
      </c>
      <c r="Q156" s="3">
        <v>3514571</v>
      </c>
      <c r="R156" s="3">
        <v>629893</v>
      </c>
      <c r="S156" s="7">
        <v>4144464</v>
      </c>
      <c r="U156" s="5" t="s">
        <v>13</v>
      </c>
      <c r="V156" s="3">
        <v>733693</v>
      </c>
      <c r="W156" s="3">
        <v>527514</v>
      </c>
      <c r="X156" s="7">
        <v>1261207</v>
      </c>
      <c r="Z156" s="5" t="s">
        <v>13</v>
      </c>
      <c r="AA156" s="3">
        <v>710642220</v>
      </c>
      <c r="AB156" s="3">
        <v>51017134</v>
      </c>
      <c r="AC156" s="7">
        <v>761659354</v>
      </c>
      <c r="AE156">
        <f t="shared" si="105"/>
        <v>761659354</v>
      </c>
      <c r="AF156" s="17">
        <f t="shared" si="106"/>
        <v>761659.35400000005</v>
      </c>
      <c r="AH156">
        <f t="shared" si="107"/>
        <v>5989229</v>
      </c>
      <c r="AI156">
        <f t="shared" si="108"/>
        <v>761659354</v>
      </c>
      <c r="AJ156" s="17">
        <f t="shared" si="109"/>
        <v>127171.519739853</v>
      </c>
      <c r="AL156" s="17">
        <f t="shared" si="110"/>
        <v>1350352.1066581567</v>
      </c>
    </row>
  </sheetData>
  <mergeCells count="18">
    <mergeCell ref="C49:E49"/>
    <mergeCell ref="H49:J49"/>
    <mergeCell ref="Q49:S49"/>
    <mergeCell ref="V49:X49"/>
    <mergeCell ref="AA49:AC49"/>
    <mergeCell ref="C6:E6"/>
    <mergeCell ref="H6:J6"/>
    <mergeCell ref="Q6:S6"/>
    <mergeCell ref="V6:X6"/>
    <mergeCell ref="AA6:AC6"/>
    <mergeCell ref="AL6:AL7"/>
    <mergeCell ref="AL49:AL50"/>
    <mergeCell ref="N49:N50"/>
    <mergeCell ref="N6:N7"/>
    <mergeCell ref="AF6:AF7"/>
    <mergeCell ref="AF49:AF50"/>
    <mergeCell ref="AJ6:AJ7"/>
    <mergeCell ref="AJ49:AJ50"/>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2C158-1792-45C5-8B5E-C3B05C86378F}">
  <sheetPr>
    <tabColor theme="5" tint="0.39997558519241921"/>
  </sheetPr>
  <dimension ref="B2:AL828"/>
  <sheetViews>
    <sheetView showGridLines="0" showRowColHeaders="0" workbookViewId="0">
      <pane xSplit="2" ySplit="8" topLeftCell="C9" activePane="bottomRight" state="frozen"/>
      <selection pane="bottomRight" activeCell="E75" sqref="E75"/>
      <selection pane="bottomLeft" activeCell="A9" sqref="A9"/>
      <selection pane="topRight" activeCell="C1" sqref="C1"/>
    </sheetView>
  </sheetViews>
  <sheetFormatPr defaultColWidth="11.42578125" defaultRowHeight="14.45"/>
  <cols>
    <col min="1" max="1" width="1.7109375" customWidth="1"/>
    <col min="2" max="2" width="47.7109375" customWidth="1"/>
    <col min="3" max="5" width="10.7109375" customWidth="1"/>
    <col min="6" max="6" width="1.7109375" customWidth="1"/>
    <col min="7" max="7" width="11.42578125" hidden="1" customWidth="1"/>
    <col min="8" max="9" width="11.42578125" customWidth="1"/>
    <col min="11" max="11" width="1.7109375" customWidth="1"/>
    <col min="12" max="13" width="11.42578125" hidden="1" customWidth="1"/>
    <col min="14" max="14" width="10.85546875" style="31" customWidth="1"/>
    <col min="15" max="15" width="1.7109375" customWidth="1"/>
    <col min="16" max="16" width="11.42578125" hidden="1" customWidth="1"/>
    <col min="17" max="18" width="11.42578125" customWidth="1"/>
    <col min="20" max="20" width="1.7109375" customWidth="1"/>
    <col min="21" max="21" width="11.42578125" hidden="1" customWidth="1"/>
    <col min="22" max="23" width="11.42578125" customWidth="1"/>
    <col min="25" max="25" width="1.7109375" customWidth="1"/>
    <col min="26" max="26" width="11.42578125" hidden="1" customWidth="1"/>
    <col min="27" max="29" width="12.85546875" customWidth="1"/>
    <col min="30" max="30" width="1.7109375" customWidth="1"/>
    <col min="31" max="31" width="12.5703125" hidden="1" customWidth="1"/>
    <col min="33" max="33" width="1.7109375" customWidth="1"/>
    <col min="34" max="34" width="11.42578125" hidden="1" customWidth="1"/>
    <col min="35" max="35" width="12.5703125" hidden="1" customWidth="1"/>
    <col min="37" max="37" width="1.7109375" customWidth="1"/>
  </cols>
  <sheetData>
    <row r="2" spans="2:38" ht="24" thickBot="1">
      <c r="B2" s="8" t="s">
        <v>141</v>
      </c>
      <c r="C2" s="8"/>
      <c r="D2" s="8"/>
      <c r="E2" s="8"/>
    </row>
    <row r="3" spans="2:38" ht="29.45" thickTop="1">
      <c r="B3" s="9" t="s">
        <v>142</v>
      </c>
    </row>
    <row r="4" spans="2:38">
      <c r="B4" s="9"/>
    </row>
    <row r="5" spans="2:38" ht="19.899999999999999">
      <c r="B5" s="10" t="s">
        <v>16</v>
      </c>
    </row>
    <row r="6" spans="2:38" s="11" customFormat="1" ht="23.45" customHeight="1">
      <c r="C6" s="98" t="s">
        <v>4</v>
      </c>
      <c r="D6" s="98"/>
      <c r="E6" s="98"/>
      <c r="F6" s="13"/>
      <c r="H6" s="98" t="s">
        <v>17</v>
      </c>
      <c r="I6" s="98"/>
      <c r="J6" s="98"/>
      <c r="N6" s="100" t="s">
        <v>18</v>
      </c>
      <c r="Q6" s="98" t="s">
        <v>19</v>
      </c>
      <c r="R6" s="98"/>
      <c r="S6" s="98"/>
      <c r="V6" s="102" t="s">
        <v>20</v>
      </c>
      <c r="W6" s="98"/>
      <c r="X6" s="98"/>
      <c r="AA6" s="98" t="s">
        <v>21</v>
      </c>
      <c r="AB6" s="98"/>
      <c r="AC6" s="98"/>
      <c r="AE6" s="13"/>
      <c r="AF6" s="100" t="s">
        <v>22</v>
      </c>
      <c r="AG6" s="38"/>
      <c r="AJ6" s="100" t="s">
        <v>23</v>
      </c>
      <c r="AL6" s="100" t="s">
        <v>24</v>
      </c>
    </row>
    <row r="7" spans="2:38">
      <c r="B7" s="2" t="s">
        <v>4</v>
      </c>
      <c r="C7" s="2" t="s">
        <v>25</v>
      </c>
      <c r="D7" s="3"/>
      <c r="E7" s="3"/>
      <c r="G7" s="2" t="s">
        <v>143</v>
      </c>
      <c r="H7" s="2" t="s">
        <v>25</v>
      </c>
      <c r="I7" s="3"/>
      <c r="J7" s="3"/>
      <c r="N7" s="101"/>
      <c r="O7" s="3"/>
      <c r="P7" s="2" t="s">
        <v>144</v>
      </c>
      <c r="Q7" s="2" t="s">
        <v>25</v>
      </c>
      <c r="R7" s="3"/>
      <c r="S7" s="3"/>
      <c r="U7" s="2" t="s">
        <v>27</v>
      </c>
      <c r="V7" s="2" t="s">
        <v>25</v>
      </c>
      <c r="W7" s="3"/>
      <c r="X7" s="3"/>
      <c r="Z7" s="2" t="s">
        <v>28</v>
      </c>
      <c r="AA7" s="2" t="s">
        <v>25</v>
      </c>
      <c r="AB7" s="3"/>
      <c r="AC7" s="3"/>
      <c r="AE7">
        <v>1000</v>
      </c>
      <c r="AF7" s="101"/>
      <c r="AI7">
        <v>1000</v>
      </c>
      <c r="AJ7" s="101"/>
      <c r="AL7" s="101"/>
    </row>
    <row r="8" spans="2:38">
      <c r="B8" s="2" t="s">
        <v>6</v>
      </c>
      <c r="C8" s="3" t="s">
        <v>30</v>
      </c>
      <c r="D8" s="3" t="s">
        <v>31</v>
      </c>
      <c r="E8" s="44" t="s">
        <v>7</v>
      </c>
      <c r="F8" s="45"/>
      <c r="G8" s="46" t="s">
        <v>6</v>
      </c>
      <c r="H8" s="47" t="s">
        <v>30</v>
      </c>
      <c r="I8" s="47" t="s">
        <v>31</v>
      </c>
      <c r="J8" s="44" t="s">
        <v>7</v>
      </c>
      <c r="K8" s="45"/>
      <c r="L8" s="47" t="str">
        <f t="shared" ref="L8:L39" si="0">E8</f>
        <v>A + B1</v>
      </c>
      <c r="M8" s="47" t="str">
        <f t="shared" ref="M8:M39" si="1">J8</f>
        <v>A + B1</v>
      </c>
      <c r="N8" s="48" t="str">
        <f>$J$8</f>
        <v>A + B1</v>
      </c>
      <c r="O8" s="47"/>
      <c r="P8" s="46" t="s">
        <v>6</v>
      </c>
      <c r="Q8" s="47" t="s">
        <v>30</v>
      </c>
      <c r="R8" s="47" t="s">
        <v>31</v>
      </c>
      <c r="S8" s="44" t="s">
        <v>7</v>
      </c>
      <c r="T8" s="45"/>
      <c r="U8" s="46" t="s">
        <v>6</v>
      </c>
      <c r="V8" s="47" t="s">
        <v>30</v>
      </c>
      <c r="W8" s="47" t="s">
        <v>31</v>
      </c>
      <c r="X8" s="44" t="s">
        <v>7</v>
      </c>
      <c r="Y8" s="45"/>
      <c r="Z8" s="46" t="s">
        <v>6</v>
      </c>
      <c r="AA8" s="47" t="s">
        <v>30</v>
      </c>
      <c r="AB8" s="47" t="s">
        <v>31</v>
      </c>
      <c r="AC8" s="44" t="s">
        <v>7</v>
      </c>
      <c r="AD8" s="45"/>
      <c r="AE8" s="47" t="str">
        <f t="shared" ref="AE8:AE39" si="2">AC8</f>
        <v>A + B1</v>
      </c>
      <c r="AF8" s="48" t="s">
        <v>7</v>
      </c>
      <c r="AG8" s="45"/>
      <c r="AH8" s="47" t="str">
        <f t="shared" ref="AH8:AH39" si="3">J8</f>
        <v>A + B1</v>
      </c>
      <c r="AI8" s="47" t="str">
        <f t="shared" ref="AI8:AI39" si="4">AC8</f>
        <v>A + B1</v>
      </c>
      <c r="AJ8" s="48" t="s">
        <v>7</v>
      </c>
      <c r="AK8" s="45"/>
      <c r="AL8" s="48" t="s">
        <v>7</v>
      </c>
    </row>
    <row r="9" spans="2:38">
      <c r="B9" s="4" t="s">
        <v>33</v>
      </c>
      <c r="C9" s="3"/>
      <c r="D9" s="3"/>
      <c r="E9" s="7"/>
      <c r="G9" s="4" t="s">
        <v>33</v>
      </c>
      <c r="H9" s="3"/>
      <c r="I9" s="3"/>
      <c r="J9" s="7"/>
      <c r="L9" s="3"/>
      <c r="M9" s="3"/>
      <c r="N9" s="33"/>
      <c r="P9" s="4" t="s">
        <v>33</v>
      </c>
      <c r="Q9" s="3"/>
      <c r="R9" s="3"/>
      <c r="S9" s="7"/>
      <c r="U9" s="4" t="s">
        <v>33</v>
      </c>
      <c r="V9" s="3"/>
      <c r="W9" s="3"/>
      <c r="X9" s="7"/>
      <c r="Z9" s="4" t="s">
        <v>33</v>
      </c>
      <c r="AA9" s="3"/>
      <c r="AB9" s="3"/>
      <c r="AC9" s="7"/>
      <c r="AE9" s="3">
        <f t="shared" si="2"/>
        <v>0</v>
      </c>
      <c r="AF9" s="15"/>
      <c r="AH9" s="3">
        <f t="shared" si="3"/>
        <v>0</v>
      </c>
      <c r="AI9" s="3">
        <f t="shared" si="4"/>
        <v>0</v>
      </c>
      <c r="AJ9" s="15"/>
      <c r="AL9" s="15"/>
    </row>
    <row r="10" spans="2:38">
      <c r="B10" s="5" t="s">
        <v>8</v>
      </c>
      <c r="C10" s="3">
        <v>29547</v>
      </c>
      <c r="D10" s="3">
        <v>7849</v>
      </c>
      <c r="E10" s="7">
        <v>37396</v>
      </c>
      <c r="G10" s="5" t="s">
        <v>8</v>
      </c>
      <c r="H10" s="3">
        <v>63396</v>
      </c>
      <c r="I10" s="3">
        <v>13288</v>
      </c>
      <c r="J10" s="7">
        <v>76684</v>
      </c>
      <c r="L10" s="3">
        <f t="shared" si="0"/>
        <v>37396</v>
      </c>
      <c r="M10" s="3">
        <f t="shared" si="1"/>
        <v>76684</v>
      </c>
      <c r="N10" s="34">
        <f>M10/L10</f>
        <v>2.050593646379292</v>
      </c>
      <c r="P10" s="5" t="s">
        <v>8</v>
      </c>
      <c r="Q10" s="3">
        <v>23132</v>
      </c>
      <c r="R10" s="3">
        <v>3427</v>
      </c>
      <c r="S10" s="7">
        <v>26559</v>
      </c>
      <c r="U10" s="5" t="s">
        <v>8</v>
      </c>
      <c r="V10" s="3">
        <v>9647</v>
      </c>
      <c r="W10" s="3">
        <v>1847</v>
      </c>
      <c r="X10" s="7">
        <v>11494</v>
      </c>
      <c r="Z10" s="5" t="s">
        <v>8</v>
      </c>
      <c r="AA10" s="3">
        <v>6552081</v>
      </c>
      <c r="AB10" s="3">
        <v>1041799</v>
      </c>
      <c r="AC10" s="7">
        <v>7593880</v>
      </c>
      <c r="AE10" s="3">
        <f t="shared" si="2"/>
        <v>7593880</v>
      </c>
      <c r="AF10" s="16">
        <f>AE10/$AE$7</f>
        <v>7593.88</v>
      </c>
      <c r="AH10" s="3">
        <f t="shared" si="3"/>
        <v>76684</v>
      </c>
      <c r="AI10" s="3">
        <f t="shared" si="4"/>
        <v>7593880</v>
      </c>
      <c r="AJ10" s="16">
        <f>AI10/AH10*$AI$7</f>
        <v>99028.219706848889</v>
      </c>
      <c r="AL10" s="16">
        <f>AJ10*N10</f>
        <v>203066.63814311693</v>
      </c>
    </row>
    <row r="11" spans="2:38">
      <c r="B11" s="5" t="s">
        <v>9</v>
      </c>
      <c r="C11" s="3">
        <v>17022</v>
      </c>
      <c r="D11" s="3">
        <v>1144</v>
      </c>
      <c r="E11" s="7">
        <v>18166</v>
      </c>
      <c r="G11" s="5" t="s">
        <v>9</v>
      </c>
      <c r="H11" s="3">
        <v>114285</v>
      </c>
      <c r="I11" s="3">
        <v>7311</v>
      </c>
      <c r="J11" s="7">
        <v>121596</v>
      </c>
      <c r="L11" s="3">
        <f t="shared" si="0"/>
        <v>18166</v>
      </c>
      <c r="M11" s="3">
        <f t="shared" si="1"/>
        <v>121596</v>
      </c>
      <c r="N11" s="34">
        <f t="shared" ref="N11:N64" si="5">M11/L11</f>
        <v>6.6936034349884403</v>
      </c>
      <c r="P11" s="5" t="s">
        <v>9</v>
      </c>
      <c r="Q11" s="3">
        <v>77243</v>
      </c>
      <c r="R11" s="3">
        <v>4482</v>
      </c>
      <c r="S11" s="7">
        <v>81725</v>
      </c>
      <c r="U11" s="5" t="s">
        <v>9</v>
      </c>
      <c r="V11" s="3">
        <v>19453</v>
      </c>
      <c r="W11" s="3">
        <v>1645</v>
      </c>
      <c r="X11" s="7">
        <v>21098</v>
      </c>
      <c r="Z11" s="5" t="s">
        <v>9</v>
      </c>
      <c r="AA11" s="3">
        <v>12325730</v>
      </c>
      <c r="AB11" s="3">
        <v>690062</v>
      </c>
      <c r="AC11" s="7">
        <v>13015792</v>
      </c>
      <c r="AE11" s="3">
        <f t="shared" si="2"/>
        <v>13015792</v>
      </c>
      <c r="AF11" s="16">
        <f t="shared" ref="AF11:AF64" si="6">AE11/$AE$7</f>
        <v>13015.791999999999</v>
      </c>
      <c r="AH11" s="3">
        <f t="shared" si="3"/>
        <v>121596</v>
      </c>
      <c r="AI11" s="3">
        <f t="shared" si="4"/>
        <v>13015792</v>
      </c>
      <c r="AJ11" s="16">
        <f t="shared" ref="AJ11:AJ64" si="7">AI11/AH11*$AI$7</f>
        <v>107041.28425277148</v>
      </c>
      <c r="AL11" s="16">
        <f t="shared" ref="AL11:AL15" si="8">AJ11*N11</f>
        <v>716491.90795992524</v>
      </c>
    </row>
    <row r="12" spans="2:38">
      <c r="B12" s="5" t="s">
        <v>10</v>
      </c>
      <c r="C12" s="3">
        <v>12060</v>
      </c>
      <c r="D12" s="3">
        <v>348</v>
      </c>
      <c r="E12" s="7">
        <v>12408</v>
      </c>
      <c r="G12" s="5" t="s">
        <v>10</v>
      </c>
      <c r="H12" s="3">
        <v>161885</v>
      </c>
      <c r="I12" s="3">
        <v>4642</v>
      </c>
      <c r="J12" s="7">
        <v>166527</v>
      </c>
      <c r="L12" s="3">
        <f t="shared" si="0"/>
        <v>12408</v>
      </c>
      <c r="M12" s="3">
        <f t="shared" si="1"/>
        <v>166527</v>
      </c>
      <c r="N12" s="34">
        <f t="shared" si="5"/>
        <v>13.420938104448743</v>
      </c>
      <c r="P12" s="5" t="s">
        <v>10</v>
      </c>
      <c r="Q12" s="3">
        <v>127082</v>
      </c>
      <c r="R12" s="3">
        <v>3344</v>
      </c>
      <c r="S12" s="7">
        <v>130426</v>
      </c>
      <c r="U12" s="5" t="s">
        <v>10</v>
      </c>
      <c r="V12" s="3">
        <v>22480</v>
      </c>
      <c r="W12" s="3">
        <v>938</v>
      </c>
      <c r="X12" s="7">
        <v>23418</v>
      </c>
      <c r="Z12" s="5" t="s">
        <v>10</v>
      </c>
      <c r="AA12" s="3">
        <v>20686425</v>
      </c>
      <c r="AB12" s="3">
        <v>481499</v>
      </c>
      <c r="AC12" s="7">
        <v>21167924</v>
      </c>
      <c r="AE12" s="3">
        <f t="shared" si="2"/>
        <v>21167924</v>
      </c>
      <c r="AF12" s="16">
        <f t="shared" si="6"/>
        <v>21167.923999999999</v>
      </c>
      <c r="AH12" s="3">
        <f t="shared" si="3"/>
        <v>166527</v>
      </c>
      <c r="AI12" s="3">
        <f t="shared" si="4"/>
        <v>21167924</v>
      </c>
      <c r="AJ12" s="16">
        <f t="shared" si="7"/>
        <v>127114.06558696186</v>
      </c>
      <c r="AL12" s="16">
        <f t="shared" si="8"/>
        <v>1705990.0064474531</v>
      </c>
    </row>
    <row r="13" spans="2:38">
      <c r="B13" s="5" t="s">
        <v>11</v>
      </c>
      <c r="C13" s="3">
        <v>6759</v>
      </c>
      <c r="D13" s="3">
        <v>90</v>
      </c>
      <c r="E13" s="7">
        <v>6849</v>
      </c>
      <c r="G13" s="5" t="s">
        <v>11</v>
      </c>
      <c r="H13" s="3">
        <v>197135</v>
      </c>
      <c r="I13" s="3">
        <v>2506</v>
      </c>
      <c r="J13" s="7">
        <v>199641</v>
      </c>
      <c r="L13" s="3">
        <f t="shared" si="0"/>
        <v>6849</v>
      </c>
      <c r="M13" s="3">
        <f t="shared" si="1"/>
        <v>199641</v>
      </c>
      <c r="N13" s="34">
        <f t="shared" si="5"/>
        <v>29.148926850635128</v>
      </c>
      <c r="P13" s="5" t="s">
        <v>11</v>
      </c>
      <c r="Q13" s="3">
        <v>170868</v>
      </c>
      <c r="R13" s="3">
        <v>1960</v>
      </c>
      <c r="S13" s="7">
        <v>172828</v>
      </c>
      <c r="U13" s="5" t="s">
        <v>11</v>
      </c>
      <c r="V13" s="3">
        <v>19453</v>
      </c>
      <c r="W13" s="3">
        <v>454</v>
      </c>
      <c r="X13" s="7">
        <v>19907</v>
      </c>
      <c r="Z13" s="5" t="s">
        <v>11</v>
      </c>
      <c r="AA13" s="3">
        <v>31333632</v>
      </c>
      <c r="AB13" s="3">
        <v>280771</v>
      </c>
      <c r="AC13" s="7">
        <v>31614403</v>
      </c>
      <c r="AE13" s="3">
        <f t="shared" si="2"/>
        <v>31614403</v>
      </c>
      <c r="AF13" s="16">
        <f t="shared" si="6"/>
        <v>31614.402999999998</v>
      </c>
      <c r="AH13" s="3">
        <f t="shared" si="3"/>
        <v>199641</v>
      </c>
      <c r="AI13" s="3">
        <f t="shared" si="4"/>
        <v>31614403</v>
      </c>
      <c r="AJ13" s="16">
        <f t="shared" si="7"/>
        <v>158356.26449476811</v>
      </c>
      <c r="AL13" s="16">
        <f t="shared" si="8"/>
        <v>4615915.1700978242</v>
      </c>
    </row>
    <row r="14" spans="2:38">
      <c r="B14" s="5" t="s">
        <v>12</v>
      </c>
      <c r="C14" s="3">
        <v>2049</v>
      </c>
      <c r="D14" s="3">
        <v>9</v>
      </c>
      <c r="E14" s="7">
        <v>2058</v>
      </c>
      <c r="G14" s="5" t="s">
        <v>12</v>
      </c>
      <c r="H14" s="3">
        <v>261428</v>
      </c>
      <c r="I14" s="3">
        <v>744</v>
      </c>
      <c r="J14" s="7">
        <v>262172</v>
      </c>
      <c r="L14" s="3">
        <f t="shared" si="0"/>
        <v>2058</v>
      </c>
      <c r="M14" s="3">
        <f t="shared" si="1"/>
        <v>262172</v>
      </c>
      <c r="N14" s="34">
        <f t="shared" si="5"/>
        <v>127.39164237123421</v>
      </c>
      <c r="P14" s="5" t="s">
        <v>12</v>
      </c>
      <c r="Q14" s="3">
        <v>248812</v>
      </c>
      <c r="R14" s="3">
        <v>663</v>
      </c>
      <c r="S14" s="7">
        <v>249475</v>
      </c>
      <c r="U14" s="5" t="s">
        <v>12</v>
      </c>
      <c r="V14" s="3">
        <v>10565</v>
      </c>
      <c r="W14" s="3">
        <v>72</v>
      </c>
      <c r="X14" s="7">
        <v>10637</v>
      </c>
      <c r="Z14" s="5" t="s">
        <v>12</v>
      </c>
      <c r="AA14" s="3">
        <v>64415767</v>
      </c>
      <c r="AB14" s="3">
        <v>73274</v>
      </c>
      <c r="AC14" s="7">
        <v>64489041</v>
      </c>
      <c r="AE14" s="3">
        <f t="shared" si="2"/>
        <v>64489041</v>
      </c>
      <c r="AF14" s="16">
        <f t="shared" si="6"/>
        <v>64489.040999999997</v>
      </c>
      <c r="AH14" s="3">
        <f t="shared" si="3"/>
        <v>262172</v>
      </c>
      <c r="AI14" s="3">
        <f t="shared" si="4"/>
        <v>64489041</v>
      </c>
      <c r="AJ14" s="16">
        <f t="shared" si="7"/>
        <v>245979.89487817159</v>
      </c>
      <c r="AL14" s="16">
        <f t="shared" si="8"/>
        <v>31335782.798833821</v>
      </c>
    </row>
    <row r="15" spans="2:38">
      <c r="B15" s="28" t="s">
        <v>13</v>
      </c>
      <c r="C15" s="7">
        <v>67437</v>
      </c>
      <c r="D15" s="7">
        <v>9440</v>
      </c>
      <c r="E15" s="7">
        <v>76877</v>
      </c>
      <c r="G15" s="28" t="s">
        <v>13</v>
      </c>
      <c r="H15" s="7">
        <v>798129</v>
      </c>
      <c r="I15" s="7">
        <v>28491</v>
      </c>
      <c r="J15" s="7">
        <v>826620</v>
      </c>
      <c r="L15" s="3">
        <f t="shared" si="0"/>
        <v>76877</v>
      </c>
      <c r="M15" s="3">
        <f t="shared" si="1"/>
        <v>826620</v>
      </c>
      <c r="N15" s="34">
        <f t="shared" si="5"/>
        <v>10.752500747948021</v>
      </c>
      <c r="P15" s="28" t="s">
        <v>13</v>
      </c>
      <c r="Q15" s="7">
        <v>647137</v>
      </c>
      <c r="R15" s="7">
        <v>13876</v>
      </c>
      <c r="S15" s="7">
        <v>661013</v>
      </c>
      <c r="U15" s="28" t="s">
        <v>13</v>
      </c>
      <c r="V15" s="7">
        <v>81598</v>
      </c>
      <c r="W15" s="7">
        <v>4956</v>
      </c>
      <c r="X15" s="7">
        <v>86554</v>
      </c>
      <c r="Z15" s="28" t="s">
        <v>13</v>
      </c>
      <c r="AA15" s="7">
        <v>135313635</v>
      </c>
      <c r="AB15" s="7">
        <v>2567405</v>
      </c>
      <c r="AC15" s="7">
        <v>137881040</v>
      </c>
      <c r="AE15" s="3">
        <f t="shared" si="2"/>
        <v>137881040</v>
      </c>
      <c r="AF15" s="16">
        <f t="shared" si="6"/>
        <v>137881.04</v>
      </c>
      <c r="AH15" s="3">
        <f t="shared" si="3"/>
        <v>826620</v>
      </c>
      <c r="AI15" s="3">
        <f t="shared" si="4"/>
        <v>137881040</v>
      </c>
      <c r="AJ15" s="16">
        <f t="shared" si="7"/>
        <v>166800.99683046623</v>
      </c>
      <c r="AL15" s="16">
        <f t="shared" si="8"/>
        <v>1793527.8431780636</v>
      </c>
    </row>
    <row r="16" spans="2:38">
      <c r="B16" s="4" t="s">
        <v>34</v>
      </c>
      <c r="C16" s="3"/>
      <c r="D16" s="3"/>
      <c r="E16" s="7"/>
      <c r="G16" s="4" t="s">
        <v>34</v>
      </c>
      <c r="H16" s="3"/>
      <c r="I16" s="3"/>
      <c r="J16" s="7"/>
      <c r="L16" s="3"/>
      <c r="M16" s="3"/>
      <c r="N16" s="33"/>
      <c r="P16" s="4" t="s">
        <v>34</v>
      </c>
      <c r="Q16" s="3"/>
      <c r="R16" s="3"/>
      <c r="S16" s="7"/>
      <c r="U16" s="4" t="s">
        <v>34</v>
      </c>
      <c r="V16" s="3"/>
      <c r="W16" s="3"/>
      <c r="X16" s="7"/>
      <c r="Z16" s="4" t="s">
        <v>34</v>
      </c>
      <c r="AA16" s="3"/>
      <c r="AB16" s="3"/>
      <c r="AC16" s="7"/>
      <c r="AE16" s="3">
        <f t="shared" si="2"/>
        <v>0</v>
      </c>
      <c r="AF16" s="15"/>
      <c r="AH16" s="3">
        <f t="shared" si="3"/>
        <v>0</v>
      </c>
      <c r="AI16" s="3">
        <f t="shared" si="4"/>
        <v>0</v>
      </c>
      <c r="AJ16" s="15"/>
      <c r="AL16" s="15"/>
    </row>
    <row r="17" spans="2:38">
      <c r="B17" s="5" t="s">
        <v>8</v>
      </c>
      <c r="C17" s="3">
        <v>127848</v>
      </c>
      <c r="D17" s="3"/>
      <c r="E17" s="7">
        <v>127848</v>
      </c>
      <c r="G17" s="5" t="s">
        <v>8</v>
      </c>
      <c r="H17" s="3">
        <v>253681</v>
      </c>
      <c r="I17" s="3"/>
      <c r="J17" s="7">
        <v>253681</v>
      </c>
      <c r="L17" s="3">
        <f t="shared" si="0"/>
        <v>127848</v>
      </c>
      <c r="M17" s="3">
        <f t="shared" si="1"/>
        <v>253681</v>
      </c>
      <c r="N17" s="34">
        <f t="shared" si="5"/>
        <v>1.9842390964270071</v>
      </c>
      <c r="P17" s="5" t="s">
        <v>8</v>
      </c>
      <c r="Q17" s="3">
        <v>80042</v>
      </c>
      <c r="R17" s="3"/>
      <c r="S17" s="7">
        <v>80042</v>
      </c>
      <c r="U17" s="5" t="s">
        <v>8</v>
      </c>
      <c r="V17" s="3">
        <v>42251</v>
      </c>
      <c r="W17" s="3"/>
      <c r="X17" s="7">
        <v>42251</v>
      </c>
      <c r="Z17" s="5" t="s">
        <v>8</v>
      </c>
      <c r="AA17" s="3">
        <v>23333994</v>
      </c>
      <c r="AB17" s="3"/>
      <c r="AC17" s="7">
        <v>23333994</v>
      </c>
      <c r="AE17" s="3">
        <f t="shared" si="2"/>
        <v>23333994</v>
      </c>
      <c r="AF17" s="16">
        <f t="shared" si="6"/>
        <v>23333.993999999999</v>
      </c>
      <c r="AH17" s="3">
        <f t="shared" si="3"/>
        <v>253681</v>
      </c>
      <c r="AI17" s="3">
        <f t="shared" si="4"/>
        <v>23333994</v>
      </c>
      <c r="AJ17" s="16">
        <f t="shared" si="7"/>
        <v>91981.638356833981</v>
      </c>
      <c r="AL17" s="16">
        <f t="shared" ref="AL17:AL64" si="9">AJ17*N17</f>
        <v>182513.56298104001</v>
      </c>
    </row>
    <row r="18" spans="2:38">
      <c r="B18" s="5" t="s">
        <v>9</v>
      </c>
      <c r="C18" s="3">
        <v>44371</v>
      </c>
      <c r="D18" s="3"/>
      <c r="E18" s="7">
        <v>44371</v>
      </c>
      <c r="G18" s="5" t="s">
        <v>9</v>
      </c>
      <c r="H18" s="3">
        <v>292299</v>
      </c>
      <c r="I18" s="3"/>
      <c r="J18" s="7">
        <v>292299</v>
      </c>
      <c r="L18" s="3">
        <f t="shared" si="0"/>
        <v>44371</v>
      </c>
      <c r="M18" s="3">
        <f t="shared" si="1"/>
        <v>292299</v>
      </c>
      <c r="N18" s="34">
        <f t="shared" si="5"/>
        <v>6.5876135313605735</v>
      </c>
      <c r="P18" s="5" t="s">
        <v>9</v>
      </c>
      <c r="Q18" s="3">
        <v>186369</v>
      </c>
      <c r="R18" s="3"/>
      <c r="S18" s="7">
        <v>186369</v>
      </c>
      <c r="U18" s="5" t="s">
        <v>9</v>
      </c>
      <c r="V18" s="3">
        <v>59643</v>
      </c>
      <c r="W18" s="3"/>
      <c r="X18" s="7">
        <v>59643</v>
      </c>
      <c r="Z18" s="5" t="s">
        <v>9</v>
      </c>
      <c r="AA18" s="3">
        <v>29523149</v>
      </c>
      <c r="AB18" s="3"/>
      <c r="AC18" s="7">
        <v>29523149</v>
      </c>
      <c r="AE18" s="3">
        <f t="shared" si="2"/>
        <v>29523149</v>
      </c>
      <c r="AF18" s="16">
        <f t="shared" si="6"/>
        <v>29523.149000000001</v>
      </c>
      <c r="AH18" s="3">
        <f t="shared" si="3"/>
        <v>292299</v>
      </c>
      <c r="AI18" s="3">
        <f t="shared" si="4"/>
        <v>29523149</v>
      </c>
      <c r="AJ18" s="16">
        <f t="shared" si="7"/>
        <v>101003.25009664761</v>
      </c>
      <c r="AL18" s="16">
        <f t="shared" si="9"/>
        <v>665370.37704807194</v>
      </c>
    </row>
    <row r="19" spans="2:38">
      <c r="B19" s="5" t="s">
        <v>10</v>
      </c>
      <c r="C19" s="3">
        <v>26070</v>
      </c>
      <c r="D19" s="3"/>
      <c r="E19" s="7">
        <v>26070</v>
      </c>
      <c r="G19" s="5" t="s">
        <v>10</v>
      </c>
      <c r="H19" s="3">
        <v>346333</v>
      </c>
      <c r="I19" s="3"/>
      <c r="J19" s="7">
        <v>346333</v>
      </c>
      <c r="L19" s="3">
        <f t="shared" si="0"/>
        <v>26070</v>
      </c>
      <c r="M19" s="3">
        <f t="shared" si="1"/>
        <v>346333</v>
      </c>
      <c r="N19" s="34">
        <f t="shared" si="5"/>
        <v>13.284733410049865</v>
      </c>
      <c r="P19" s="5" t="s">
        <v>10</v>
      </c>
      <c r="Q19" s="3">
        <v>262247</v>
      </c>
      <c r="R19" s="3"/>
      <c r="S19" s="7">
        <v>262247</v>
      </c>
      <c r="U19" s="5" t="s">
        <v>10</v>
      </c>
      <c r="V19" s="3">
        <v>57258</v>
      </c>
      <c r="W19" s="3"/>
      <c r="X19" s="7">
        <v>57258</v>
      </c>
      <c r="Z19" s="5" t="s">
        <v>10</v>
      </c>
      <c r="AA19" s="3">
        <v>40346165</v>
      </c>
      <c r="AB19" s="3"/>
      <c r="AC19" s="7">
        <v>40346165</v>
      </c>
      <c r="AE19" s="3">
        <f t="shared" si="2"/>
        <v>40346165</v>
      </c>
      <c r="AF19" s="16">
        <f t="shared" si="6"/>
        <v>40346.165000000001</v>
      </c>
      <c r="AH19" s="3">
        <f t="shared" si="3"/>
        <v>346333</v>
      </c>
      <c r="AI19" s="3">
        <f t="shared" si="4"/>
        <v>40346165</v>
      </c>
      <c r="AJ19" s="16">
        <f t="shared" si="7"/>
        <v>116495.29499065927</v>
      </c>
      <c r="AL19" s="16">
        <f t="shared" si="9"/>
        <v>1547608.9374760259</v>
      </c>
    </row>
    <row r="20" spans="2:38">
      <c r="B20" s="5" t="s">
        <v>11</v>
      </c>
      <c r="C20" s="3">
        <v>11806</v>
      </c>
      <c r="D20" s="3"/>
      <c r="E20" s="7">
        <v>11806</v>
      </c>
      <c r="G20" s="5" t="s">
        <v>11</v>
      </c>
      <c r="H20" s="3">
        <v>340109</v>
      </c>
      <c r="I20" s="3"/>
      <c r="J20" s="7">
        <v>340109</v>
      </c>
      <c r="L20" s="3">
        <f t="shared" si="0"/>
        <v>11806</v>
      </c>
      <c r="M20" s="3">
        <f t="shared" si="1"/>
        <v>340109</v>
      </c>
      <c r="N20" s="34">
        <f t="shared" si="5"/>
        <v>28.808148399119091</v>
      </c>
      <c r="P20" s="5" t="s">
        <v>11</v>
      </c>
      <c r="Q20" s="3">
        <v>287321</v>
      </c>
      <c r="R20" s="3"/>
      <c r="S20" s="7">
        <v>287321</v>
      </c>
      <c r="U20" s="5" t="s">
        <v>11</v>
      </c>
      <c r="V20" s="3">
        <v>40839</v>
      </c>
      <c r="W20" s="3"/>
      <c r="X20" s="7">
        <v>40839</v>
      </c>
      <c r="Z20" s="5" t="s">
        <v>11</v>
      </c>
      <c r="AA20" s="3">
        <v>47028438</v>
      </c>
      <c r="AB20" s="3"/>
      <c r="AC20" s="7">
        <v>47028438</v>
      </c>
      <c r="AE20" s="3">
        <f t="shared" si="2"/>
        <v>47028438</v>
      </c>
      <c r="AF20" s="16">
        <f t="shared" si="6"/>
        <v>47028.438000000002</v>
      </c>
      <c r="AH20" s="3">
        <f t="shared" si="3"/>
        <v>340109</v>
      </c>
      <c r="AI20" s="3">
        <f t="shared" si="4"/>
        <v>47028438</v>
      </c>
      <c r="AJ20" s="16">
        <f t="shared" si="7"/>
        <v>138274.60608216777</v>
      </c>
      <c r="AL20" s="16">
        <f t="shared" si="9"/>
        <v>3983435.3718448244</v>
      </c>
    </row>
    <row r="21" spans="2:38">
      <c r="B21" s="5" t="s">
        <v>12</v>
      </c>
      <c r="C21" s="3">
        <v>3211</v>
      </c>
      <c r="D21" s="3"/>
      <c r="E21" s="7">
        <v>3211</v>
      </c>
      <c r="G21" s="5" t="s">
        <v>12</v>
      </c>
      <c r="H21" s="3">
        <v>402866</v>
      </c>
      <c r="I21" s="3"/>
      <c r="J21" s="7">
        <v>402866</v>
      </c>
      <c r="L21" s="3">
        <f t="shared" si="0"/>
        <v>3211</v>
      </c>
      <c r="M21" s="3">
        <f t="shared" si="1"/>
        <v>402866</v>
      </c>
      <c r="N21" s="34">
        <f t="shared" si="5"/>
        <v>125.46434132668951</v>
      </c>
      <c r="P21" s="5" t="s">
        <v>12</v>
      </c>
      <c r="Q21" s="3">
        <v>372602</v>
      </c>
      <c r="R21" s="3"/>
      <c r="S21" s="7">
        <v>372602</v>
      </c>
      <c r="U21" s="5" t="s">
        <v>12</v>
      </c>
      <c r="V21" s="3">
        <v>27044</v>
      </c>
      <c r="W21" s="3"/>
      <c r="X21" s="7">
        <v>27044</v>
      </c>
      <c r="Z21" s="5" t="s">
        <v>12</v>
      </c>
      <c r="AA21" s="3">
        <v>72885032</v>
      </c>
      <c r="AB21" s="3"/>
      <c r="AC21" s="7">
        <v>72885032</v>
      </c>
      <c r="AE21" s="3">
        <f t="shared" si="2"/>
        <v>72885032</v>
      </c>
      <c r="AF21" s="16">
        <f t="shared" si="6"/>
        <v>72885.032000000007</v>
      </c>
      <c r="AH21" s="3">
        <f t="shared" si="3"/>
        <v>402866</v>
      </c>
      <c r="AI21" s="3">
        <f t="shared" si="4"/>
        <v>72885032</v>
      </c>
      <c r="AJ21" s="16">
        <f t="shared" si="7"/>
        <v>180916.3146058491</v>
      </c>
      <c r="AL21" s="16">
        <f t="shared" si="9"/>
        <v>22698546.247274995</v>
      </c>
    </row>
    <row r="22" spans="2:38">
      <c r="B22" s="28" t="s">
        <v>13</v>
      </c>
      <c r="C22" s="7">
        <v>213306</v>
      </c>
      <c r="D22" s="7"/>
      <c r="E22" s="7">
        <v>213306</v>
      </c>
      <c r="G22" s="28" t="s">
        <v>13</v>
      </c>
      <c r="H22" s="7">
        <v>1635288</v>
      </c>
      <c r="I22" s="7"/>
      <c r="J22" s="7">
        <v>1635288</v>
      </c>
      <c r="L22" s="3">
        <f t="shared" si="0"/>
        <v>213306</v>
      </c>
      <c r="M22" s="3">
        <f t="shared" si="1"/>
        <v>1635288</v>
      </c>
      <c r="N22" s="34">
        <f t="shared" si="5"/>
        <v>7.6663947568282182</v>
      </c>
      <c r="P22" s="28" t="s">
        <v>13</v>
      </c>
      <c r="Q22" s="7">
        <v>1188581</v>
      </c>
      <c r="R22" s="7"/>
      <c r="S22" s="7">
        <v>1188581</v>
      </c>
      <c r="U22" s="28" t="s">
        <v>13</v>
      </c>
      <c r="V22" s="7">
        <v>227035</v>
      </c>
      <c r="W22" s="7"/>
      <c r="X22" s="7">
        <v>227035</v>
      </c>
      <c r="Z22" s="28" t="s">
        <v>13</v>
      </c>
      <c r="AA22" s="7">
        <v>213116778</v>
      </c>
      <c r="AB22" s="7"/>
      <c r="AC22" s="7">
        <v>213116778</v>
      </c>
      <c r="AE22" s="3">
        <f t="shared" si="2"/>
        <v>213116778</v>
      </c>
      <c r="AF22" s="16">
        <f t="shared" si="6"/>
        <v>213116.77799999999</v>
      </c>
      <c r="AH22" s="3">
        <f t="shared" si="3"/>
        <v>1635288</v>
      </c>
      <c r="AI22" s="3">
        <f t="shared" si="4"/>
        <v>213116778</v>
      </c>
      <c r="AJ22" s="16">
        <f t="shared" si="7"/>
        <v>130323.69711023378</v>
      </c>
      <c r="AL22" s="16">
        <f t="shared" si="9"/>
        <v>999112.90821636515</v>
      </c>
    </row>
    <row r="23" spans="2:38">
      <c r="B23" s="4" t="s">
        <v>35</v>
      </c>
      <c r="C23" s="3"/>
      <c r="D23" s="3"/>
      <c r="E23" s="7"/>
      <c r="G23" s="4" t="s">
        <v>35</v>
      </c>
      <c r="H23" s="3"/>
      <c r="I23" s="3"/>
      <c r="J23" s="7"/>
      <c r="L23" s="3"/>
      <c r="M23" s="3"/>
      <c r="N23" s="33"/>
      <c r="P23" s="4" t="s">
        <v>35</v>
      </c>
      <c r="Q23" s="3"/>
      <c r="R23" s="3"/>
      <c r="S23" s="7"/>
      <c r="U23" s="4" t="s">
        <v>35</v>
      </c>
      <c r="V23" s="3"/>
      <c r="W23" s="3"/>
      <c r="X23" s="7"/>
      <c r="Z23" s="4" t="s">
        <v>35</v>
      </c>
      <c r="AA23" s="3"/>
      <c r="AB23" s="3"/>
      <c r="AC23" s="7"/>
      <c r="AE23" s="3">
        <f t="shared" si="2"/>
        <v>0</v>
      </c>
      <c r="AF23" s="15"/>
      <c r="AH23" s="3">
        <f t="shared" si="3"/>
        <v>0</v>
      </c>
      <c r="AI23" s="3">
        <f t="shared" si="4"/>
        <v>0</v>
      </c>
      <c r="AJ23" s="15"/>
      <c r="AL23" s="15"/>
    </row>
    <row r="24" spans="2:38">
      <c r="B24" s="5" t="s">
        <v>8</v>
      </c>
      <c r="C24" s="3">
        <v>19841</v>
      </c>
      <c r="D24" s="3">
        <v>19108</v>
      </c>
      <c r="E24" s="7">
        <v>38949</v>
      </c>
      <c r="G24" s="5" t="s">
        <v>8</v>
      </c>
      <c r="H24" s="3">
        <v>41653</v>
      </c>
      <c r="I24" s="3">
        <v>39058</v>
      </c>
      <c r="J24" s="7">
        <v>80711</v>
      </c>
      <c r="L24" s="3">
        <f t="shared" si="0"/>
        <v>38949</v>
      </c>
      <c r="M24" s="3">
        <f t="shared" si="1"/>
        <v>80711</v>
      </c>
      <c r="N24" s="34">
        <f t="shared" si="5"/>
        <v>2.0722226501322241</v>
      </c>
      <c r="P24" s="5" t="s">
        <v>8</v>
      </c>
      <c r="Q24" s="3">
        <v>12436</v>
      </c>
      <c r="R24" s="3">
        <v>8621</v>
      </c>
      <c r="S24" s="7">
        <v>21057</v>
      </c>
      <c r="U24" s="5" t="s">
        <v>8</v>
      </c>
      <c r="V24" s="3">
        <v>8730</v>
      </c>
      <c r="W24" s="3">
        <v>10822</v>
      </c>
      <c r="X24" s="7">
        <v>19552</v>
      </c>
      <c r="Z24" s="5" t="s">
        <v>8</v>
      </c>
      <c r="AA24" s="3">
        <v>4144275</v>
      </c>
      <c r="AB24" s="3">
        <v>2093834</v>
      </c>
      <c r="AC24" s="7">
        <v>6238109</v>
      </c>
      <c r="AE24" s="3">
        <f t="shared" si="2"/>
        <v>6238109</v>
      </c>
      <c r="AF24" s="16">
        <f t="shared" si="6"/>
        <v>6238.1090000000004</v>
      </c>
      <c r="AH24" s="3">
        <f t="shared" si="3"/>
        <v>80711</v>
      </c>
      <c r="AI24" s="3">
        <f t="shared" si="4"/>
        <v>6238109</v>
      </c>
      <c r="AJ24" s="16">
        <f t="shared" si="7"/>
        <v>77289.452490986369</v>
      </c>
      <c r="AL24" s="16">
        <f t="shared" ref="AL24" si="10">AJ24*N24</f>
        <v>160160.95406814039</v>
      </c>
    </row>
    <row r="25" spans="2:38">
      <c r="B25" s="5" t="s">
        <v>9</v>
      </c>
      <c r="C25" s="3">
        <v>9624</v>
      </c>
      <c r="D25" s="3">
        <v>6987</v>
      </c>
      <c r="E25" s="7">
        <v>16611</v>
      </c>
      <c r="G25" s="5" t="s">
        <v>9</v>
      </c>
      <c r="H25" s="3">
        <v>64786</v>
      </c>
      <c r="I25" s="3">
        <v>46193</v>
      </c>
      <c r="J25" s="7">
        <v>110979</v>
      </c>
      <c r="L25" s="3">
        <f t="shared" si="0"/>
        <v>16611</v>
      </c>
      <c r="M25" s="3">
        <f t="shared" si="1"/>
        <v>110979</v>
      </c>
      <c r="N25" s="34">
        <f t="shared" si="5"/>
        <v>6.6810547227740651</v>
      </c>
      <c r="P25" s="5" t="s">
        <v>9</v>
      </c>
      <c r="Q25" s="3">
        <v>38446</v>
      </c>
      <c r="R25" s="3">
        <v>17009</v>
      </c>
      <c r="S25" s="7">
        <v>55455</v>
      </c>
      <c r="U25" s="5" t="s">
        <v>9</v>
      </c>
      <c r="V25" s="3">
        <v>16323</v>
      </c>
      <c r="W25" s="3">
        <v>21960</v>
      </c>
      <c r="X25" s="7">
        <v>38283</v>
      </c>
      <c r="Z25" s="5" t="s">
        <v>9</v>
      </c>
      <c r="AA25" s="3">
        <v>7216341</v>
      </c>
      <c r="AB25" s="3">
        <v>1964040</v>
      </c>
      <c r="AC25" s="7">
        <v>9180381</v>
      </c>
      <c r="AE25" s="3">
        <f t="shared" si="2"/>
        <v>9180381</v>
      </c>
      <c r="AF25" s="16">
        <f t="shared" si="6"/>
        <v>9180.3809999999994</v>
      </c>
      <c r="AH25" s="3">
        <f t="shared" si="3"/>
        <v>110979</v>
      </c>
      <c r="AI25" s="3">
        <f t="shared" si="4"/>
        <v>9180381</v>
      </c>
      <c r="AJ25" s="16">
        <f t="shared" si="7"/>
        <v>82721.785202605897</v>
      </c>
      <c r="AL25" s="16">
        <f t="shared" si="9"/>
        <v>552668.77370417188</v>
      </c>
    </row>
    <row r="26" spans="2:38">
      <c r="B26" s="5" t="s">
        <v>10</v>
      </c>
      <c r="C26" s="3">
        <v>7586</v>
      </c>
      <c r="D26" s="3">
        <v>4871</v>
      </c>
      <c r="E26" s="7">
        <v>12457</v>
      </c>
      <c r="G26" s="5" t="s">
        <v>10</v>
      </c>
      <c r="H26" s="3">
        <v>102660</v>
      </c>
      <c r="I26" s="3">
        <v>65998</v>
      </c>
      <c r="J26" s="7">
        <v>168658</v>
      </c>
      <c r="L26" s="3">
        <f t="shared" si="0"/>
        <v>12457</v>
      </c>
      <c r="M26" s="3">
        <f t="shared" si="1"/>
        <v>168658</v>
      </c>
      <c r="N26" s="34">
        <f t="shared" si="5"/>
        <v>13.539214899253432</v>
      </c>
      <c r="P26" s="5" t="s">
        <v>10</v>
      </c>
      <c r="Q26" s="3">
        <v>73855</v>
      </c>
      <c r="R26" s="3">
        <v>28517</v>
      </c>
      <c r="S26" s="7">
        <v>102372</v>
      </c>
      <c r="U26" s="5" t="s">
        <v>10</v>
      </c>
      <c r="V26" s="3">
        <v>21021</v>
      </c>
      <c r="W26" s="3">
        <v>32454</v>
      </c>
      <c r="X26" s="7">
        <v>53475</v>
      </c>
      <c r="Z26" s="5" t="s">
        <v>10</v>
      </c>
      <c r="AA26" s="3">
        <v>13264259</v>
      </c>
      <c r="AB26" s="3">
        <v>2680423</v>
      </c>
      <c r="AC26" s="7">
        <v>15944682</v>
      </c>
      <c r="AE26" s="3">
        <f t="shared" si="2"/>
        <v>15944682</v>
      </c>
      <c r="AF26" s="16">
        <f t="shared" si="6"/>
        <v>15944.682000000001</v>
      </c>
      <c r="AH26" s="3">
        <f t="shared" si="3"/>
        <v>168658</v>
      </c>
      <c r="AI26" s="3">
        <f t="shared" si="4"/>
        <v>15944682</v>
      </c>
      <c r="AJ26" s="16">
        <f t="shared" si="7"/>
        <v>94538.545458857567</v>
      </c>
      <c r="AL26" s="16">
        <f t="shared" si="9"/>
        <v>1279977.6832303123</v>
      </c>
    </row>
    <row r="27" spans="2:38">
      <c r="B27" s="5" t="s">
        <v>11</v>
      </c>
      <c r="C27" s="3">
        <v>5014</v>
      </c>
      <c r="D27" s="3">
        <v>3450</v>
      </c>
      <c r="E27" s="7">
        <v>8464</v>
      </c>
      <c r="G27" s="5" t="s">
        <v>11</v>
      </c>
      <c r="H27" s="3">
        <v>148948</v>
      </c>
      <c r="I27" s="3">
        <v>104332</v>
      </c>
      <c r="J27" s="7">
        <v>253280</v>
      </c>
      <c r="L27" s="3">
        <f t="shared" si="0"/>
        <v>8464</v>
      </c>
      <c r="M27" s="3">
        <f t="shared" si="1"/>
        <v>253280</v>
      </c>
      <c r="N27" s="34">
        <f t="shared" si="5"/>
        <v>29.924385633270322</v>
      </c>
      <c r="P27" s="5" t="s">
        <v>11</v>
      </c>
      <c r="Q27" s="3">
        <v>122675</v>
      </c>
      <c r="R27" s="3">
        <v>49837</v>
      </c>
      <c r="S27" s="7">
        <v>172512</v>
      </c>
      <c r="U27" s="5" t="s">
        <v>11</v>
      </c>
      <c r="V27" s="3">
        <v>21209</v>
      </c>
      <c r="W27" s="3">
        <v>50957</v>
      </c>
      <c r="X27" s="7">
        <v>72166</v>
      </c>
      <c r="Z27" s="5" t="s">
        <v>11</v>
      </c>
      <c r="AA27" s="3">
        <v>22942281</v>
      </c>
      <c r="AB27" s="3">
        <v>4104639</v>
      </c>
      <c r="AC27" s="7">
        <v>27046920</v>
      </c>
      <c r="AE27" s="3">
        <f t="shared" si="2"/>
        <v>27046920</v>
      </c>
      <c r="AF27" s="16">
        <f t="shared" si="6"/>
        <v>27046.92</v>
      </c>
      <c r="AH27" s="3">
        <f t="shared" si="3"/>
        <v>253280</v>
      </c>
      <c r="AI27" s="3">
        <f t="shared" si="4"/>
        <v>27046920</v>
      </c>
      <c r="AJ27" s="16">
        <f t="shared" si="7"/>
        <v>106786.63929248264</v>
      </c>
      <c r="AL27" s="16">
        <f t="shared" si="9"/>
        <v>3195524.5746691874</v>
      </c>
    </row>
    <row r="28" spans="2:38">
      <c r="B28" s="5" t="s">
        <v>12</v>
      </c>
      <c r="C28" s="3">
        <v>2169</v>
      </c>
      <c r="D28" s="3">
        <v>2954</v>
      </c>
      <c r="E28" s="7">
        <v>5123</v>
      </c>
      <c r="G28" s="5" t="s">
        <v>12</v>
      </c>
      <c r="H28" s="3">
        <v>274930</v>
      </c>
      <c r="I28" s="3">
        <v>785617</v>
      </c>
      <c r="J28" s="7">
        <v>1060547</v>
      </c>
      <c r="L28" s="3">
        <f t="shared" si="0"/>
        <v>5123</v>
      </c>
      <c r="M28" s="3">
        <f t="shared" si="1"/>
        <v>1060547</v>
      </c>
      <c r="N28" s="34">
        <f t="shared" si="5"/>
        <v>207.01678703884443</v>
      </c>
      <c r="P28" s="5" t="s">
        <v>12</v>
      </c>
      <c r="Q28" s="3">
        <v>256670</v>
      </c>
      <c r="R28" s="3">
        <v>422764</v>
      </c>
      <c r="S28" s="7">
        <v>679434</v>
      </c>
      <c r="U28" s="5" t="s">
        <v>12</v>
      </c>
      <c r="V28" s="3">
        <v>16086</v>
      </c>
      <c r="W28" s="3">
        <v>359859</v>
      </c>
      <c r="X28" s="7">
        <v>375945</v>
      </c>
      <c r="Z28" s="5" t="s">
        <v>12</v>
      </c>
      <c r="AA28" s="3">
        <v>58934435</v>
      </c>
      <c r="AB28" s="3">
        <v>22066958</v>
      </c>
      <c r="AC28" s="7">
        <v>81001393</v>
      </c>
      <c r="AE28" s="3">
        <f t="shared" si="2"/>
        <v>81001393</v>
      </c>
      <c r="AF28" s="16">
        <f t="shared" si="6"/>
        <v>81001.392999999996</v>
      </c>
      <c r="AH28" s="3">
        <f t="shared" si="3"/>
        <v>1060547</v>
      </c>
      <c r="AI28" s="3">
        <f t="shared" si="4"/>
        <v>81001393</v>
      </c>
      <c r="AJ28" s="16">
        <f t="shared" si="7"/>
        <v>76376.99507895454</v>
      </c>
      <c r="AL28" s="16">
        <f t="shared" si="9"/>
        <v>15811320.1249268</v>
      </c>
    </row>
    <row r="29" spans="2:38">
      <c r="B29" s="28" t="s">
        <v>13</v>
      </c>
      <c r="C29" s="7">
        <v>44234</v>
      </c>
      <c r="D29" s="7">
        <v>37370</v>
      </c>
      <c r="E29" s="7">
        <v>81604</v>
      </c>
      <c r="G29" s="28" t="s">
        <v>13</v>
      </c>
      <c r="H29" s="7">
        <v>632977</v>
      </c>
      <c r="I29" s="7">
        <v>1041198</v>
      </c>
      <c r="J29" s="7">
        <v>1674175</v>
      </c>
      <c r="L29" s="3">
        <f t="shared" si="0"/>
        <v>81604</v>
      </c>
      <c r="M29" s="3">
        <f t="shared" si="1"/>
        <v>1674175</v>
      </c>
      <c r="N29" s="34">
        <f t="shared" si="5"/>
        <v>20.515844811528847</v>
      </c>
      <c r="P29" s="28" t="s">
        <v>13</v>
      </c>
      <c r="Q29" s="7">
        <v>504082</v>
      </c>
      <c r="R29" s="7">
        <v>526748</v>
      </c>
      <c r="S29" s="7">
        <v>1030830</v>
      </c>
      <c r="U29" s="28" t="s">
        <v>13</v>
      </c>
      <c r="V29" s="7">
        <v>83369</v>
      </c>
      <c r="W29" s="7">
        <v>476052</v>
      </c>
      <c r="X29" s="7">
        <v>559421</v>
      </c>
      <c r="Z29" s="28" t="s">
        <v>13</v>
      </c>
      <c r="AA29" s="7">
        <v>106501591</v>
      </c>
      <c r="AB29" s="7">
        <v>32909894</v>
      </c>
      <c r="AC29" s="7">
        <v>139411485</v>
      </c>
      <c r="AE29" s="3">
        <f t="shared" si="2"/>
        <v>139411485</v>
      </c>
      <c r="AF29" s="16">
        <f t="shared" si="6"/>
        <v>139411.48499999999</v>
      </c>
      <c r="AH29" s="3">
        <f t="shared" si="3"/>
        <v>1674175</v>
      </c>
      <c r="AI29" s="3">
        <f t="shared" si="4"/>
        <v>139411485</v>
      </c>
      <c r="AJ29" s="16">
        <f t="shared" si="7"/>
        <v>83271.751758328726</v>
      </c>
      <c r="AL29" s="16">
        <f t="shared" si="9"/>
        <v>1708390.3362580265</v>
      </c>
    </row>
    <row r="30" spans="2:38">
      <c r="B30" s="4" t="s">
        <v>36</v>
      </c>
      <c r="C30" s="3"/>
      <c r="D30" s="3"/>
      <c r="E30" s="7"/>
      <c r="G30" s="4" t="s">
        <v>36</v>
      </c>
      <c r="H30" s="3"/>
      <c r="I30" s="3"/>
      <c r="J30" s="7"/>
      <c r="L30" s="3"/>
      <c r="M30" s="3"/>
      <c r="N30" s="33"/>
      <c r="P30" s="4" t="s">
        <v>36</v>
      </c>
      <c r="Q30" s="3"/>
      <c r="R30" s="3"/>
      <c r="S30" s="7"/>
      <c r="U30" s="4" t="s">
        <v>36</v>
      </c>
      <c r="V30" s="3"/>
      <c r="W30" s="3"/>
      <c r="X30" s="7"/>
      <c r="Z30" s="4" t="s">
        <v>36</v>
      </c>
      <c r="AA30" s="3"/>
      <c r="AB30" s="3"/>
      <c r="AC30" s="7"/>
      <c r="AE30" s="3">
        <f t="shared" si="2"/>
        <v>0</v>
      </c>
      <c r="AF30" s="15"/>
      <c r="AH30" s="3">
        <f t="shared" si="3"/>
        <v>0</v>
      </c>
      <c r="AI30" s="3">
        <f t="shared" si="4"/>
        <v>0</v>
      </c>
      <c r="AJ30" s="15"/>
      <c r="AL30" s="15"/>
    </row>
    <row r="31" spans="2:38">
      <c r="B31" s="5" t="s">
        <v>8</v>
      </c>
      <c r="C31" s="3">
        <v>23832</v>
      </c>
      <c r="D31" s="3"/>
      <c r="E31" s="7">
        <v>23832</v>
      </c>
      <c r="G31" s="5" t="s">
        <v>8</v>
      </c>
      <c r="H31" s="3">
        <v>53286</v>
      </c>
      <c r="I31" s="3"/>
      <c r="J31" s="7">
        <v>53286</v>
      </c>
      <c r="L31" s="3">
        <f t="shared" si="0"/>
        <v>23832</v>
      </c>
      <c r="M31" s="3">
        <f t="shared" si="1"/>
        <v>53286</v>
      </c>
      <c r="N31" s="34">
        <f t="shared" si="5"/>
        <v>2.2359013091641491</v>
      </c>
      <c r="P31" s="5" t="s">
        <v>8</v>
      </c>
      <c r="Q31" s="3">
        <v>19654</v>
      </c>
      <c r="R31" s="3"/>
      <c r="S31" s="7">
        <v>19654</v>
      </c>
      <c r="U31" s="5" t="s">
        <v>8</v>
      </c>
      <c r="V31" s="3">
        <v>8573</v>
      </c>
      <c r="W31" s="3"/>
      <c r="X31" s="7">
        <v>8573</v>
      </c>
      <c r="Z31" s="5" t="s">
        <v>8</v>
      </c>
      <c r="AA31" s="3">
        <v>5949029</v>
      </c>
      <c r="AB31" s="3"/>
      <c r="AC31" s="7">
        <v>5949029</v>
      </c>
      <c r="AE31" s="3">
        <f t="shared" si="2"/>
        <v>5949029</v>
      </c>
      <c r="AF31" s="16">
        <f t="shared" si="6"/>
        <v>5949.0290000000005</v>
      </c>
      <c r="AH31" s="3">
        <f t="shared" si="3"/>
        <v>53286</v>
      </c>
      <c r="AI31" s="3">
        <f t="shared" si="4"/>
        <v>5949029</v>
      </c>
      <c r="AJ31" s="16">
        <f t="shared" si="7"/>
        <v>111643.37724730698</v>
      </c>
      <c r="AL31" s="16">
        <f t="shared" ref="AL31" si="11">AJ31*N31</f>
        <v>249623.57334676065</v>
      </c>
    </row>
    <row r="32" spans="2:38">
      <c r="B32" s="5" t="s">
        <v>9</v>
      </c>
      <c r="C32" s="3">
        <v>13036</v>
      </c>
      <c r="D32" s="3"/>
      <c r="E32" s="7">
        <v>13036</v>
      </c>
      <c r="G32" s="5" t="s">
        <v>9</v>
      </c>
      <c r="H32" s="3">
        <v>86347</v>
      </c>
      <c r="I32" s="3"/>
      <c r="J32" s="7">
        <v>86347</v>
      </c>
      <c r="L32" s="3">
        <f t="shared" si="0"/>
        <v>13036</v>
      </c>
      <c r="M32" s="3">
        <f t="shared" si="1"/>
        <v>86347</v>
      </c>
      <c r="N32" s="34">
        <f t="shared" si="5"/>
        <v>6.6237342743172754</v>
      </c>
      <c r="P32" s="5" t="s">
        <v>9</v>
      </c>
      <c r="Q32" s="3">
        <v>53437</v>
      </c>
      <c r="R32" s="3"/>
      <c r="S32" s="7">
        <v>53437</v>
      </c>
      <c r="U32" s="5" t="s">
        <v>9</v>
      </c>
      <c r="V32" s="3">
        <v>19040</v>
      </c>
      <c r="W32" s="3"/>
      <c r="X32" s="7">
        <v>19040</v>
      </c>
      <c r="Z32" s="5" t="s">
        <v>9</v>
      </c>
      <c r="AA32" s="3">
        <v>11320156</v>
      </c>
      <c r="AB32" s="3"/>
      <c r="AC32" s="7">
        <v>11320156</v>
      </c>
      <c r="AE32" s="3">
        <f t="shared" si="2"/>
        <v>11320156</v>
      </c>
      <c r="AF32" s="16">
        <f t="shared" si="6"/>
        <v>11320.156000000001</v>
      </c>
      <c r="AH32" s="3">
        <f t="shared" si="3"/>
        <v>86347</v>
      </c>
      <c r="AI32" s="3">
        <f t="shared" si="4"/>
        <v>11320156</v>
      </c>
      <c r="AJ32" s="16">
        <f t="shared" si="7"/>
        <v>131100.7446697627</v>
      </c>
      <c r="AL32" s="16">
        <f t="shared" si="9"/>
        <v>868376.49585762504</v>
      </c>
    </row>
    <row r="33" spans="2:38">
      <c r="B33" s="5" t="s">
        <v>10</v>
      </c>
      <c r="C33" s="3">
        <v>7743</v>
      </c>
      <c r="D33" s="3"/>
      <c r="E33" s="7">
        <v>7743</v>
      </c>
      <c r="G33" s="5" t="s">
        <v>10</v>
      </c>
      <c r="H33" s="3">
        <v>103209</v>
      </c>
      <c r="I33" s="3"/>
      <c r="J33" s="7">
        <v>103209</v>
      </c>
      <c r="L33" s="3">
        <f t="shared" si="0"/>
        <v>7743</v>
      </c>
      <c r="M33" s="3">
        <f t="shared" si="1"/>
        <v>103209</v>
      </c>
      <c r="N33" s="34">
        <f t="shared" si="5"/>
        <v>13.32932971716389</v>
      </c>
      <c r="P33" s="5" t="s">
        <v>10</v>
      </c>
      <c r="Q33" s="3">
        <v>73143</v>
      </c>
      <c r="R33" s="3"/>
      <c r="S33" s="7">
        <v>73143</v>
      </c>
      <c r="U33" s="5" t="s">
        <v>10</v>
      </c>
      <c r="V33" s="3">
        <v>21933</v>
      </c>
      <c r="W33" s="3"/>
      <c r="X33" s="7">
        <v>21933</v>
      </c>
      <c r="Z33" s="5" t="s">
        <v>10</v>
      </c>
      <c r="AA33" s="3">
        <v>18753104</v>
      </c>
      <c r="AB33" s="3"/>
      <c r="AC33" s="7">
        <v>18753104</v>
      </c>
      <c r="AE33" s="3">
        <f t="shared" si="2"/>
        <v>18753104</v>
      </c>
      <c r="AF33" s="16">
        <f t="shared" si="6"/>
        <v>18753.103999999999</v>
      </c>
      <c r="AH33" s="3">
        <f t="shared" si="3"/>
        <v>103209</v>
      </c>
      <c r="AI33" s="3">
        <f t="shared" si="4"/>
        <v>18753104</v>
      </c>
      <c r="AJ33" s="16">
        <f t="shared" si="7"/>
        <v>181700.27807652435</v>
      </c>
      <c r="AL33" s="16">
        <f t="shared" si="9"/>
        <v>2421942.9161823587</v>
      </c>
    </row>
    <row r="34" spans="2:38">
      <c r="B34" s="5" t="s">
        <v>11</v>
      </c>
      <c r="C34" s="3">
        <v>4084</v>
      </c>
      <c r="D34" s="3"/>
      <c r="E34" s="7">
        <v>4084</v>
      </c>
      <c r="G34" s="5" t="s">
        <v>11</v>
      </c>
      <c r="H34" s="3">
        <v>121334</v>
      </c>
      <c r="I34" s="3"/>
      <c r="J34" s="7">
        <v>121334</v>
      </c>
      <c r="L34" s="3">
        <f t="shared" si="0"/>
        <v>4084</v>
      </c>
      <c r="M34" s="3">
        <f t="shared" si="1"/>
        <v>121334</v>
      </c>
      <c r="N34" s="34">
        <f t="shared" si="5"/>
        <v>29.709598432908912</v>
      </c>
      <c r="P34" s="5" t="s">
        <v>11</v>
      </c>
      <c r="Q34" s="3">
        <v>96989</v>
      </c>
      <c r="R34" s="3"/>
      <c r="S34" s="7">
        <v>96989</v>
      </c>
      <c r="U34" s="5" t="s">
        <v>11</v>
      </c>
      <c r="V34" s="3">
        <v>20173</v>
      </c>
      <c r="W34" s="3"/>
      <c r="X34" s="7">
        <v>20173</v>
      </c>
      <c r="Z34" s="5" t="s">
        <v>11</v>
      </c>
      <c r="AA34" s="3">
        <v>33909320</v>
      </c>
      <c r="AB34" s="3"/>
      <c r="AC34" s="7">
        <v>33909320</v>
      </c>
      <c r="AE34" s="3">
        <f t="shared" si="2"/>
        <v>33909320</v>
      </c>
      <c r="AF34" s="16">
        <f t="shared" si="6"/>
        <v>33909.32</v>
      </c>
      <c r="AH34" s="3">
        <f t="shared" si="3"/>
        <v>121334</v>
      </c>
      <c r="AI34" s="3">
        <f t="shared" si="4"/>
        <v>33909320</v>
      </c>
      <c r="AJ34" s="16">
        <f t="shared" si="7"/>
        <v>279470.88202812074</v>
      </c>
      <c r="AL34" s="16">
        <f t="shared" si="9"/>
        <v>8302967.6787463278</v>
      </c>
    </row>
    <row r="35" spans="2:38">
      <c r="B35" s="5" t="s">
        <v>12</v>
      </c>
      <c r="C35" s="3">
        <v>1749</v>
      </c>
      <c r="D35" s="3"/>
      <c r="E35" s="7">
        <v>1749</v>
      </c>
      <c r="G35" s="5" t="s">
        <v>12</v>
      </c>
      <c r="H35" s="3">
        <v>269276</v>
      </c>
      <c r="I35" s="3"/>
      <c r="J35" s="7">
        <v>269276</v>
      </c>
      <c r="L35" s="3">
        <f t="shared" si="0"/>
        <v>1749</v>
      </c>
      <c r="M35" s="3">
        <f t="shared" si="1"/>
        <v>269276</v>
      </c>
      <c r="N35" s="34">
        <f t="shared" si="5"/>
        <v>153.95997712978846</v>
      </c>
      <c r="P35" s="5" t="s">
        <v>12</v>
      </c>
      <c r="Q35" s="3">
        <v>244735</v>
      </c>
      <c r="R35" s="3"/>
      <c r="S35" s="7">
        <v>244735</v>
      </c>
      <c r="U35" s="5" t="s">
        <v>12</v>
      </c>
      <c r="V35" s="3">
        <v>22784</v>
      </c>
      <c r="W35" s="3"/>
      <c r="X35" s="7">
        <v>22784</v>
      </c>
      <c r="Z35" s="5" t="s">
        <v>12</v>
      </c>
      <c r="AA35" s="3">
        <v>107224257</v>
      </c>
      <c r="AB35" s="3"/>
      <c r="AC35" s="7">
        <v>107224257</v>
      </c>
      <c r="AE35" s="3">
        <f t="shared" si="2"/>
        <v>107224257</v>
      </c>
      <c r="AF35" s="16">
        <f t="shared" si="6"/>
        <v>107224.257</v>
      </c>
      <c r="AH35" s="3">
        <f t="shared" si="3"/>
        <v>269276</v>
      </c>
      <c r="AI35" s="3">
        <f t="shared" si="4"/>
        <v>107224257</v>
      </c>
      <c r="AJ35" s="16">
        <f t="shared" si="7"/>
        <v>398194.62930227723</v>
      </c>
      <c r="AL35" s="16">
        <f t="shared" si="9"/>
        <v>61306036.020583197</v>
      </c>
    </row>
    <row r="36" spans="2:38">
      <c r="B36" s="28" t="s">
        <v>13</v>
      </c>
      <c r="C36" s="7">
        <v>50444</v>
      </c>
      <c r="D36" s="7"/>
      <c r="E36" s="7">
        <v>50444</v>
      </c>
      <c r="G36" s="28" t="s">
        <v>13</v>
      </c>
      <c r="H36" s="7">
        <v>633452</v>
      </c>
      <c r="I36" s="7"/>
      <c r="J36" s="7">
        <v>633452</v>
      </c>
      <c r="L36" s="3">
        <f t="shared" si="0"/>
        <v>50444</v>
      </c>
      <c r="M36" s="3">
        <f t="shared" si="1"/>
        <v>633452</v>
      </c>
      <c r="N36" s="34">
        <f t="shared" si="5"/>
        <v>12.557529141225913</v>
      </c>
      <c r="P36" s="28" t="s">
        <v>13</v>
      </c>
      <c r="Q36" s="7">
        <v>487958</v>
      </c>
      <c r="R36" s="7"/>
      <c r="S36" s="7">
        <v>487958</v>
      </c>
      <c r="U36" s="28" t="s">
        <v>13</v>
      </c>
      <c r="V36" s="7">
        <v>92503</v>
      </c>
      <c r="W36" s="7"/>
      <c r="X36" s="7">
        <v>92503</v>
      </c>
      <c r="Z36" s="28" t="s">
        <v>13</v>
      </c>
      <c r="AA36" s="7">
        <v>177155866</v>
      </c>
      <c r="AB36" s="7"/>
      <c r="AC36" s="7">
        <v>177155866</v>
      </c>
      <c r="AE36" s="3">
        <f t="shared" si="2"/>
        <v>177155866</v>
      </c>
      <c r="AF36" s="16">
        <f t="shared" si="6"/>
        <v>177155.86600000001</v>
      </c>
      <c r="AH36" s="3">
        <f t="shared" si="3"/>
        <v>633452</v>
      </c>
      <c r="AI36" s="3">
        <f t="shared" si="4"/>
        <v>177155866</v>
      </c>
      <c r="AJ36" s="16">
        <f t="shared" si="7"/>
        <v>279667.38758422103</v>
      </c>
      <c r="AL36" s="16">
        <f t="shared" si="9"/>
        <v>3511931.3694393779</v>
      </c>
    </row>
    <row r="37" spans="2:38">
      <c r="B37" s="4" t="s">
        <v>37</v>
      </c>
      <c r="C37" s="3"/>
      <c r="D37" s="3"/>
      <c r="E37" s="7"/>
      <c r="G37" s="4" t="s">
        <v>37</v>
      </c>
      <c r="H37" s="3"/>
      <c r="I37" s="3"/>
      <c r="J37" s="7"/>
      <c r="L37" s="3"/>
      <c r="M37" s="3"/>
      <c r="N37" s="33"/>
      <c r="P37" s="4" t="s">
        <v>37</v>
      </c>
      <c r="Q37" s="3"/>
      <c r="R37" s="3"/>
      <c r="S37" s="7"/>
      <c r="U37" s="4" t="s">
        <v>37</v>
      </c>
      <c r="V37" s="3"/>
      <c r="W37" s="3"/>
      <c r="X37" s="7"/>
      <c r="Z37" s="4" t="s">
        <v>37</v>
      </c>
      <c r="AA37" s="3"/>
      <c r="AB37" s="3"/>
      <c r="AC37" s="7"/>
      <c r="AE37" s="3">
        <f t="shared" si="2"/>
        <v>0</v>
      </c>
      <c r="AF37" s="15"/>
      <c r="AH37" s="3">
        <f t="shared" si="3"/>
        <v>0</v>
      </c>
      <c r="AI37" s="3">
        <f t="shared" si="4"/>
        <v>0</v>
      </c>
      <c r="AJ37" s="15"/>
      <c r="AL37" s="15"/>
    </row>
    <row r="38" spans="2:38">
      <c r="B38" s="5" t="s">
        <v>8</v>
      </c>
      <c r="C38" s="3">
        <v>3824</v>
      </c>
      <c r="D38" s="3">
        <v>431</v>
      </c>
      <c r="E38" s="7">
        <v>4255</v>
      </c>
      <c r="G38" s="5" t="s">
        <v>8</v>
      </c>
      <c r="H38" s="3">
        <v>9494</v>
      </c>
      <c r="I38" s="3">
        <v>945</v>
      </c>
      <c r="J38" s="7">
        <v>10439</v>
      </c>
      <c r="L38" s="3">
        <f t="shared" si="0"/>
        <v>4255</v>
      </c>
      <c r="M38" s="3">
        <f t="shared" si="1"/>
        <v>10439</v>
      </c>
      <c r="N38" s="34">
        <f t="shared" si="5"/>
        <v>2.4533490011750883</v>
      </c>
      <c r="P38" s="5" t="s">
        <v>8</v>
      </c>
      <c r="Q38" s="3">
        <v>3257</v>
      </c>
      <c r="R38" s="3">
        <v>244</v>
      </c>
      <c r="S38" s="7">
        <v>3501</v>
      </c>
      <c r="U38" s="5" t="s">
        <v>8</v>
      </c>
      <c r="V38" s="3">
        <v>2270</v>
      </c>
      <c r="W38" s="3">
        <v>235</v>
      </c>
      <c r="X38" s="7">
        <v>2505</v>
      </c>
      <c r="Z38" s="5" t="s">
        <v>8</v>
      </c>
      <c r="AA38" s="3">
        <v>662906</v>
      </c>
      <c r="AB38" s="3">
        <v>92741</v>
      </c>
      <c r="AC38" s="7">
        <v>755647</v>
      </c>
      <c r="AE38" s="3">
        <f t="shared" si="2"/>
        <v>755647</v>
      </c>
      <c r="AF38" s="16">
        <f t="shared" si="6"/>
        <v>755.64700000000005</v>
      </c>
      <c r="AH38" s="3">
        <f t="shared" si="3"/>
        <v>10439</v>
      </c>
      <c r="AI38" s="3">
        <f t="shared" si="4"/>
        <v>755647</v>
      </c>
      <c r="AJ38" s="16">
        <f t="shared" si="7"/>
        <v>72386.914455407605</v>
      </c>
      <c r="AL38" s="16">
        <f t="shared" ref="AL38" si="12">AJ38*N38</f>
        <v>177590.3642773208</v>
      </c>
    </row>
    <row r="39" spans="2:38">
      <c r="B39" s="5" t="s">
        <v>9</v>
      </c>
      <c r="C39" s="3">
        <v>3897</v>
      </c>
      <c r="D39" s="3">
        <v>231</v>
      </c>
      <c r="E39" s="7">
        <v>4128</v>
      </c>
      <c r="G39" s="5" t="s">
        <v>9</v>
      </c>
      <c r="H39" s="3">
        <v>26775</v>
      </c>
      <c r="I39" s="3">
        <v>1542</v>
      </c>
      <c r="J39" s="7">
        <v>28317</v>
      </c>
      <c r="L39" s="3">
        <f t="shared" si="0"/>
        <v>4128</v>
      </c>
      <c r="M39" s="3">
        <f t="shared" si="1"/>
        <v>28317</v>
      </c>
      <c r="N39" s="34">
        <f t="shared" si="5"/>
        <v>6.8597383720930232</v>
      </c>
      <c r="P39" s="5" t="s">
        <v>9</v>
      </c>
      <c r="Q39" s="3">
        <v>13890</v>
      </c>
      <c r="R39" s="3">
        <v>632</v>
      </c>
      <c r="S39" s="7">
        <v>14522</v>
      </c>
      <c r="U39" s="5" t="s">
        <v>9</v>
      </c>
      <c r="V39" s="3">
        <v>8814</v>
      </c>
      <c r="W39" s="3">
        <v>666</v>
      </c>
      <c r="X39" s="7">
        <v>9480</v>
      </c>
      <c r="Z39" s="5" t="s">
        <v>9</v>
      </c>
      <c r="AA39" s="3">
        <v>1692516</v>
      </c>
      <c r="AB39" s="3">
        <v>162893</v>
      </c>
      <c r="AC39" s="7">
        <v>1855409</v>
      </c>
      <c r="AE39" s="3">
        <f t="shared" si="2"/>
        <v>1855409</v>
      </c>
      <c r="AF39" s="16">
        <f t="shared" si="6"/>
        <v>1855.4090000000001</v>
      </c>
      <c r="AH39" s="3">
        <f t="shared" si="3"/>
        <v>28317</v>
      </c>
      <c r="AI39" s="3">
        <f t="shared" si="4"/>
        <v>1855409</v>
      </c>
      <c r="AJ39" s="16">
        <f t="shared" si="7"/>
        <v>65522.795493872931</v>
      </c>
      <c r="AL39" s="16">
        <f t="shared" si="9"/>
        <v>449469.23449612397</v>
      </c>
    </row>
    <row r="40" spans="2:38">
      <c r="B40" s="5" t="s">
        <v>10</v>
      </c>
      <c r="C40" s="3">
        <v>4264</v>
      </c>
      <c r="D40" s="3">
        <v>195</v>
      </c>
      <c r="E40" s="7">
        <v>4459</v>
      </c>
      <c r="G40" s="5" t="s">
        <v>10</v>
      </c>
      <c r="H40" s="3">
        <v>58679</v>
      </c>
      <c r="I40" s="3">
        <v>2684</v>
      </c>
      <c r="J40" s="7">
        <v>61363</v>
      </c>
      <c r="L40" s="3">
        <f t="shared" ref="L40:L64" si="13">E40</f>
        <v>4459</v>
      </c>
      <c r="M40" s="3">
        <f t="shared" ref="M40:M64" si="14">J40</f>
        <v>61363</v>
      </c>
      <c r="N40" s="34">
        <f t="shared" si="5"/>
        <v>13.761605741197577</v>
      </c>
      <c r="P40" s="5" t="s">
        <v>10</v>
      </c>
      <c r="Q40" s="3">
        <v>33748</v>
      </c>
      <c r="R40" s="3">
        <v>1297</v>
      </c>
      <c r="S40" s="7">
        <v>35045</v>
      </c>
      <c r="U40" s="5" t="s">
        <v>10</v>
      </c>
      <c r="V40" s="3">
        <v>20388</v>
      </c>
      <c r="W40" s="3">
        <v>1181</v>
      </c>
      <c r="X40" s="7">
        <v>21569</v>
      </c>
      <c r="Z40" s="5" t="s">
        <v>10</v>
      </c>
      <c r="AA40" s="3">
        <v>3696929</v>
      </c>
      <c r="AB40" s="3">
        <v>406126</v>
      </c>
      <c r="AC40" s="7">
        <v>4103055</v>
      </c>
      <c r="AE40" s="3">
        <f t="shared" ref="AE40:AE64" si="15">AC40</f>
        <v>4103055</v>
      </c>
      <c r="AF40" s="16">
        <f t="shared" si="6"/>
        <v>4103.0550000000003</v>
      </c>
      <c r="AH40" s="3">
        <f t="shared" ref="AH40:AH64" si="16">J40</f>
        <v>61363</v>
      </c>
      <c r="AI40" s="3">
        <f t="shared" ref="AI40:AI64" si="17">AC40</f>
        <v>4103055</v>
      </c>
      <c r="AJ40" s="16">
        <f t="shared" si="7"/>
        <v>66865.293417857669</v>
      </c>
      <c r="AL40" s="16">
        <f t="shared" si="9"/>
        <v>920173.80578605062</v>
      </c>
    </row>
    <row r="41" spans="2:38">
      <c r="B41" s="5" t="s">
        <v>11</v>
      </c>
      <c r="C41" s="3">
        <v>3160</v>
      </c>
      <c r="D41" s="3">
        <v>221</v>
      </c>
      <c r="E41" s="7">
        <v>3381</v>
      </c>
      <c r="G41" s="5" t="s">
        <v>11</v>
      </c>
      <c r="H41" s="3">
        <v>95607</v>
      </c>
      <c r="I41" s="3">
        <v>6841</v>
      </c>
      <c r="J41" s="7">
        <v>102448</v>
      </c>
      <c r="L41" s="3">
        <f t="shared" si="13"/>
        <v>3381</v>
      </c>
      <c r="M41" s="3">
        <f t="shared" si="14"/>
        <v>102448</v>
      </c>
      <c r="N41" s="34">
        <f t="shared" si="5"/>
        <v>30.301094350783792</v>
      </c>
      <c r="P41" s="5" t="s">
        <v>11</v>
      </c>
      <c r="Q41" s="3">
        <v>59945</v>
      </c>
      <c r="R41" s="3">
        <v>3430</v>
      </c>
      <c r="S41" s="7">
        <v>63375</v>
      </c>
      <c r="U41" s="5" t="s">
        <v>11</v>
      </c>
      <c r="V41" s="3">
        <v>32277</v>
      </c>
      <c r="W41" s="3">
        <v>3173</v>
      </c>
      <c r="X41" s="7">
        <v>35450</v>
      </c>
      <c r="Z41" s="5" t="s">
        <v>11</v>
      </c>
      <c r="AA41" s="3">
        <v>6850908</v>
      </c>
      <c r="AB41" s="3">
        <v>886166</v>
      </c>
      <c r="AC41" s="7">
        <v>7737074</v>
      </c>
      <c r="AE41" s="3">
        <f t="shared" si="15"/>
        <v>7737074</v>
      </c>
      <c r="AF41" s="16">
        <f t="shared" si="6"/>
        <v>7737.0739999999996</v>
      </c>
      <c r="AH41" s="3">
        <f t="shared" si="16"/>
        <v>102448</v>
      </c>
      <c r="AI41" s="3">
        <f t="shared" si="17"/>
        <v>7737074</v>
      </c>
      <c r="AJ41" s="16">
        <f t="shared" si="7"/>
        <v>75521.962361393089</v>
      </c>
      <c r="AL41" s="16">
        <f t="shared" si="9"/>
        <v>2288398.1070689145</v>
      </c>
    </row>
    <row r="42" spans="2:38">
      <c r="B42" s="5" t="s">
        <v>12</v>
      </c>
      <c r="C42" s="3">
        <v>1890</v>
      </c>
      <c r="D42" s="3">
        <v>85</v>
      </c>
      <c r="E42" s="7">
        <v>1975</v>
      </c>
      <c r="G42" s="5" t="s">
        <v>12</v>
      </c>
      <c r="H42" s="3">
        <v>351789</v>
      </c>
      <c r="I42" s="3">
        <v>8438</v>
      </c>
      <c r="J42" s="7">
        <v>360227</v>
      </c>
      <c r="L42" s="3">
        <f t="shared" si="13"/>
        <v>1975</v>
      </c>
      <c r="M42" s="3">
        <f t="shared" si="14"/>
        <v>360227</v>
      </c>
      <c r="N42" s="34">
        <f t="shared" si="5"/>
        <v>182.393417721519</v>
      </c>
      <c r="P42" s="5" t="s">
        <v>12</v>
      </c>
      <c r="Q42" s="3">
        <v>257336</v>
      </c>
      <c r="R42" s="3">
        <v>6234</v>
      </c>
      <c r="S42" s="7">
        <v>263570</v>
      </c>
      <c r="U42" s="5" t="s">
        <v>12</v>
      </c>
      <c r="V42" s="3">
        <v>92491</v>
      </c>
      <c r="W42" s="3">
        <v>2116</v>
      </c>
      <c r="X42" s="7">
        <v>94607</v>
      </c>
      <c r="Z42" s="5" t="s">
        <v>12</v>
      </c>
      <c r="AA42" s="3">
        <v>32335493</v>
      </c>
      <c r="AB42" s="3">
        <v>2355343</v>
      </c>
      <c r="AC42" s="7">
        <v>34690836</v>
      </c>
      <c r="AE42" s="3">
        <f t="shared" si="15"/>
        <v>34690836</v>
      </c>
      <c r="AF42" s="16">
        <f t="shared" si="6"/>
        <v>34690.836000000003</v>
      </c>
      <c r="AH42" s="3">
        <f t="shared" si="16"/>
        <v>360227</v>
      </c>
      <c r="AI42" s="3">
        <f t="shared" si="17"/>
        <v>34690836</v>
      </c>
      <c r="AJ42" s="16">
        <f t="shared" si="7"/>
        <v>96302.709125079462</v>
      </c>
      <c r="AL42" s="16">
        <f t="shared" si="9"/>
        <v>17564980.25316456</v>
      </c>
    </row>
    <row r="43" spans="2:38">
      <c r="B43" s="28" t="s">
        <v>13</v>
      </c>
      <c r="C43" s="7">
        <v>17035</v>
      </c>
      <c r="D43" s="7">
        <v>1163</v>
      </c>
      <c r="E43" s="7">
        <v>18198</v>
      </c>
      <c r="G43" s="28" t="s">
        <v>13</v>
      </c>
      <c r="H43" s="7">
        <v>542344</v>
      </c>
      <c r="I43" s="7">
        <v>20450</v>
      </c>
      <c r="J43" s="7">
        <v>562794</v>
      </c>
      <c r="L43" s="3">
        <f t="shared" si="13"/>
        <v>18198</v>
      </c>
      <c r="M43" s="3">
        <f t="shared" si="14"/>
        <v>562794</v>
      </c>
      <c r="N43" s="34">
        <f t="shared" si="5"/>
        <v>30.926145730300032</v>
      </c>
      <c r="P43" s="28" t="s">
        <v>13</v>
      </c>
      <c r="Q43" s="7">
        <v>368176</v>
      </c>
      <c r="R43" s="7">
        <v>11837</v>
      </c>
      <c r="S43" s="7">
        <v>380013</v>
      </c>
      <c r="U43" s="28" t="s">
        <v>13</v>
      </c>
      <c r="V43" s="7">
        <v>156240</v>
      </c>
      <c r="W43" s="7">
        <v>7371</v>
      </c>
      <c r="X43" s="7">
        <v>163611</v>
      </c>
      <c r="Z43" s="28" t="s">
        <v>13</v>
      </c>
      <c r="AA43" s="7">
        <v>45238752</v>
      </c>
      <c r="AB43" s="7">
        <v>3903269</v>
      </c>
      <c r="AC43" s="7">
        <v>49142021</v>
      </c>
      <c r="AE43" s="3">
        <f t="shared" si="15"/>
        <v>49142021</v>
      </c>
      <c r="AF43" s="16">
        <f t="shared" si="6"/>
        <v>49142.021000000001</v>
      </c>
      <c r="AH43" s="3">
        <f t="shared" si="16"/>
        <v>562794</v>
      </c>
      <c r="AI43" s="3">
        <f t="shared" si="17"/>
        <v>49142021</v>
      </c>
      <c r="AJ43" s="16">
        <f t="shared" si="7"/>
        <v>87317.954704563308</v>
      </c>
      <c r="AL43" s="16">
        <f t="shared" si="9"/>
        <v>2700407.7920650621</v>
      </c>
    </row>
    <row r="44" spans="2:38">
      <c r="B44" s="4" t="s">
        <v>38</v>
      </c>
      <c r="C44" s="3"/>
      <c r="D44" s="3"/>
      <c r="E44" s="7"/>
      <c r="G44" s="4" t="s">
        <v>38</v>
      </c>
      <c r="H44" s="3"/>
      <c r="I44" s="3"/>
      <c r="J44" s="7"/>
      <c r="L44" s="3"/>
      <c r="M44" s="3"/>
      <c r="N44" s="33"/>
      <c r="P44" s="4" t="s">
        <v>38</v>
      </c>
      <c r="Q44" s="3"/>
      <c r="R44" s="3"/>
      <c r="S44" s="7"/>
      <c r="U44" s="4" t="s">
        <v>38</v>
      </c>
      <c r="V44" s="3"/>
      <c r="W44" s="3"/>
      <c r="X44" s="7"/>
      <c r="Z44" s="4" t="s">
        <v>38</v>
      </c>
      <c r="AA44" s="3"/>
      <c r="AB44" s="3"/>
      <c r="AC44" s="7"/>
      <c r="AE44" s="3">
        <f t="shared" si="15"/>
        <v>0</v>
      </c>
      <c r="AF44" s="15"/>
      <c r="AH44" s="3">
        <f t="shared" si="16"/>
        <v>0</v>
      </c>
      <c r="AI44" s="3">
        <f t="shared" si="17"/>
        <v>0</v>
      </c>
      <c r="AJ44" s="15"/>
      <c r="AL44" s="15"/>
    </row>
    <row r="45" spans="2:38">
      <c r="B45" s="5" t="s">
        <v>8</v>
      </c>
      <c r="C45" s="3">
        <v>7037</v>
      </c>
      <c r="D45" s="3"/>
      <c r="E45" s="7">
        <v>7037</v>
      </c>
      <c r="G45" s="5" t="s">
        <v>8</v>
      </c>
      <c r="H45" s="3">
        <v>17358</v>
      </c>
      <c r="I45" s="3"/>
      <c r="J45" s="7">
        <v>17358</v>
      </c>
      <c r="L45" s="3">
        <f t="shared" si="13"/>
        <v>7037</v>
      </c>
      <c r="M45" s="3">
        <f t="shared" si="14"/>
        <v>17358</v>
      </c>
      <c r="N45" s="34">
        <f t="shared" si="5"/>
        <v>2.4666761404007391</v>
      </c>
      <c r="P45" s="5" t="s">
        <v>8</v>
      </c>
      <c r="Q45" s="3">
        <v>6566</v>
      </c>
      <c r="R45" s="3"/>
      <c r="S45" s="7">
        <v>6566</v>
      </c>
      <c r="U45" s="5" t="s">
        <v>8</v>
      </c>
      <c r="V45" s="3">
        <v>3448</v>
      </c>
      <c r="W45" s="3"/>
      <c r="X45" s="7">
        <v>3448</v>
      </c>
      <c r="Z45" s="5" t="s">
        <v>8</v>
      </c>
      <c r="AA45" s="3">
        <v>1601885</v>
      </c>
      <c r="AB45" s="3"/>
      <c r="AC45" s="7">
        <v>1601885</v>
      </c>
      <c r="AE45" s="3">
        <f t="shared" si="15"/>
        <v>1601885</v>
      </c>
      <c r="AF45" s="16">
        <f t="shared" si="6"/>
        <v>1601.885</v>
      </c>
      <c r="AH45" s="3">
        <f t="shared" si="16"/>
        <v>17358</v>
      </c>
      <c r="AI45" s="3">
        <f t="shared" si="17"/>
        <v>1601885</v>
      </c>
      <c r="AJ45" s="16">
        <f t="shared" si="7"/>
        <v>92285.113492337827</v>
      </c>
      <c r="AL45" s="16">
        <f t="shared" ref="AL45" si="18">AJ45*N45</f>
        <v>227637.48756572403</v>
      </c>
    </row>
    <row r="46" spans="2:38">
      <c r="B46" s="5" t="s">
        <v>9</v>
      </c>
      <c r="C46" s="3">
        <v>5089</v>
      </c>
      <c r="D46" s="3"/>
      <c r="E46" s="7">
        <v>5089</v>
      </c>
      <c r="G46" s="5" t="s">
        <v>9</v>
      </c>
      <c r="H46" s="3">
        <v>33687</v>
      </c>
      <c r="I46" s="3"/>
      <c r="J46" s="7">
        <v>33687</v>
      </c>
      <c r="L46" s="3">
        <f t="shared" si="13"/>
        <v>5089</v>
      </c>
      <c r="M46" s="3">
        <f t="shared" si="14"/>
        <v>33687</v>
      </c>
      <c r="N46" s="34">
        <f t="shared" si="5"/>
        <v>6.6195716250736885</v>
      </c>
      <c r="P46" s="5" t="s">
        <v>9</v>
      </c>
      <c r="Q46" s="3">
        <v>19574</v>
      </c>
      <c r="R46" s="3"/>
      <c r="S46" s="7">
        <v>19574</v>
      </c>
      <c r="U46" s="5" t="s">
        <v>9</v>
      </c>
      <c r="V46" s="3">
        <v>8698</v>
      </c>
      <c r="W46" s="3"/>
      <c r="X46" s="7">
        <v>8698</v>
      </c>
      <c r="Z46" s="5" t="s">
        <v>9</v>
      </c>
      <c r="AA46" s="3">
        <v>2821146</v>
      </c>
      <c r="AB46" s="3"/>
      <c r="AC46" s="7">
        <v>2821146</v>
      </c>
      <c r="AE46" s="3">
        <f t="shared" si="15"/>
        <v>2821146</v>
      </c>
      <c r="AF46" s="16">
        <f t="shared" si="6"/>
        <v>2821.1460000000002</v>
      </c>
      <c r="AH46" s="3">
        <f t="shared" si="16"/>
        <v>33687</v>
      </c>
      <c r="AI46" s="3">
        <f t="shared" si="17"/>
        <v>2821146</v>
      </c>
      <c r="AJ46" s="16">
        <f t="shared" si="7"/>
        <v>83745.836672900521</v>
      </c>
      <c r="AL46" s="16">
        <f t="shared" si="9"/>
        <v>554361.56415798783</v>
      </c>
    </row>
    <row r="47" spans="2:38">
      <c r="B47" s="5" t="s">
        <v>10</v>
      </c>
      <c r="C47" s="3">
        <v>3243</v>
      </c>
      <c r="D47" s="3"/>
      <c r="E47" s="7">
        <v>3243</v>
      </c>
      <c r="G47" s="5" t="s">
        <v>10</v>
      </c>
      <c r="H47" s="3">
        <v>43651</v>
      </c>
      <c r="I47" s="3"/>
      <c r="J47" s="7">
        <v>43651</v>
      </c>
      <c r="L47" s="3">
        <f t="shared" si="13"/>
        <v>3243</v>
      </c>
      <c r="M47" s="3">
        <f t="shared" si="14"/>
        <v>43651</v>
      </c>
      <c r="N47" s="34">
        <f t="shared" si="5"/>
        <v>13.460067838421216</v>
      </c>
      <c r="P47" s="5" t="s">
        <v>10</v>
      </c>
      <c r="Q47" s="3">
        <v>30144</v>
      </c>
      <c r="R47" s="3"/>
      <c r="S47" s="7">
        <v>30144</v>
      </c>
      <c r="U47" s="5" t="s">
        <v>10</v>
      </c>
      <c r="V47" s="3">
        <v>9876</v>
      </c>
      <c r="W47" s="3"/>
      <c r="X47" s="7">
        <v>9876</v>
      </c>
      <c r="Z47" s="5" t="s">
        <v>10</v>
      </c>
      <c r="AA47" s="3">
        <v>3564207</v>
      </c>
      <c r="AB47" s="3"/>
      <c r="AC47" s="7">
        <v>3564207</v>
      </c>
      <c r="AE47" s="3">
        <f t="shared" si="15"/>
        <v>3564207</v>
      </c>
      <c r="AF47" s="16">
        <f t="shared" si="6"/>
        <v>3564.2069999999999</v>
      </c>
      <c r="AH47" s="3">
        <f t="shared" si="16"/>
        <v>43651</v>
      </c>
      <c r="AI47" s="3">
        <f t="shared" si="17"/>
        <v>3564207</v>
      </c>
      <c r="AJ47" s="16">
        <f t="shared" si="7"/>
        <v>81652.356188861639</v>
      </c>
      <c r="AL47" s="16">
        <f t="shared" si="9"/>
        <v>1099046.2534690101</v>
      </c>
    </row>
    <row r="48" spans="2:38">
      <c r="B48" s="5" t="s">
        <v>11</v>
      </c>
      <c r="C48" s="3">
        <v>1766</v>
      </c>
      <c r="D48" s="3"/>
      <c r="E48" s="7">
        <v>1766</v>
      </c>
      <c r="G48" s="5" t="s">
        <v>11</v>
      </c>
      <c r="H48" s="3">
        <v>51630</v>
      </c>
      <c r="I48" s="3"/>
      <c r="J48" s="7">
        <v>51630</v>
      </c>
      <c r="L48" s="3">
        <f t="shared" si="13"/>
        <v>1766</v>
      </c>
      <c r="M48" s="3">
        <f t="shared" si="14"/>
        <v>51630</v>
      </c>
      <c r="N48" s="34">
        <f t="shared" si="5"/>
        <v>29.235560588901471</v>
      </c>
      <c r="P48" s="5" t="s">
        <v>11</v>
      </c>
      <c r="Q48" s="3">
        <v>40833</v>
      </c>
      <c r="R48" s="3"/>
      <c r="S48" s="7">
        <v>40833</v>
      </c>
      <c r="U48" s="5" t="s">
        <v>11</v>
      </c>
      <c r="V48" s="3">
        <v>8710</v>
      </c>
      <c r="W48" s="3"/>
      <c r="X48" s="7">
        <v>8710</v>
      </c>
      <c r="Z48" s="5" t="s">
        <v>11</v>
      </c>
      <c r="AA48" s="3">
        <v>4414391</v>
      </c>
      <c r="AB48" s="3"/>
      <c r="AC48" s="7">
        <v>4414391</v>
      </c>
      <c r="AE48" s="3">
        <f t="shared" si="15"/>
        <v>4414391</v>
      </c>
      <c r="AF48" s="16">
        <f t="shared" si="6"/>
        <v>4414.3909999999996</v>
      </c>
      <c r="AH48" s="3">
        <f t="shared" si="16"/>
        <v>51630</v>
      </c>
      <c r="AI48" s="3">
        <f t="shared" si="17"/>
        <v>4414391</v>
      </c>
      <c r="AJ48" s="16">
        <f t="shared" si="7"/>
        <v>85500.503583188067</v>
      </c>
      <c r="AL48" s="16">
        <f t="shared" si="9"/>
        <v>2499655.1528878822</v>
      </c>
    </row>
    <row r="49" spans="2:38">
      <c r="B49" s="5" t="s">
        <v>12</v>
      </c>
      <c r="C49" s="3">
        <v>508</v>
      </c>
      <c r="D49" s="3"/>
      <c r="E49" s="7">
        <v>508</v>
      </c>
      <c r="G49" s="5" t="s">
        <v>12</v>
      </c>
      <c r="H49" s="3">
        <v>75765</v>
      </c>
      <c r="I49" s="3"/>
      <c r="J49" s="7">
        <v>75765</v>
      </c>
      <c r="L49" s="3">
        <f t="shared" si="13"/>
        <v>508</v>
      </c>
      <c r="M49" s="3">
        <f t="shared" si="14"/>
        <v>75765</v>
      </c>
      <c r="N49" s="34">
        <f t="shared" si="5"/>
        <v>149.14370078740157</v>
      </c>
      <c r="P49" s="5" t="s">
        <v>12</v>
      </c>
      <c r="Q49" s="3">
        <v>68852</v>
      </c>
      <c r="R49" s="3"/>
      <c r="S49" s="7">
        <v>68852</v>
      </c>
      <c r="U49" s="5" t="s">
        <v>12</v>
      </c>
      <c r="V49" s="3">
        <v>6378</v>
      </c>
      <c r="W49" s="3"/>
      <c r="X49" s="7">
        <v>6378</v>
      </c>
      <c r="Z49" s="5" t="s">
        <v>12</v>
      </c>
      <c r="AA49" s="3">
        <v>8482784</v>
      </c>
      <c r="AB49" s="3"/>
      <c r="AC49" s="7">
        <v>8482784</v>
      </c>
      <c r="AE49" s="3">
        <f t="shared" si="15"/>
        <v>8482784</v>
      </c>
      <c r="AF49" s="16">
        <f t="shared" si="6"/>
        <v>8482.7839999999997</v>
      </c>
      <c r="AH49" s="3">
        <f t="shared" si="16"/>
        <v>75765</v>
      </c>
      <c r="AI49" s="3">
        <f t="shared" si="17"/>
        <v>8482784</v>
      </c>
      <c r="AJ49" s="16">
        <f t="shared" si="7"/>
        <v>111961.77654589851</v>
      </c>
      <c r="AL49" s="16">
        <f t="shared" si="9"/>
        <v>16698393.700787403</v>
      </c>
    </row>
    <row r="50" spans="2:38">
      <c r="B50" s="28" t="s">
        <v>13</v>
      </c>
      <c r="C50" s="7">
        <v>17643</v>
      </c>
      <c r="D50" s="7"/>
      <c r="E50" s="7">
        <v>17643</v>
      </c>
      <c r="G50" s="28" t="s">
        <v>13</v>
      </c>
      <c r="H50" s="7">
        <v>222091</v>
      </c>
      <c r="I50" s="7"/>
      <c r="J50" s="7">
        <v>222091</v>
      </c>
      <c r="L50" s="3">
        <f t="shared" si="13"/>
        <v>17643</v>
      </c>
      <c r="M50" s="3">
        <f t="shared" si="14"/>
        <v>222091</v>
      </c>
      <c r="N50" s="34">
        <f t="shared" si="5"/>
        <v>12.588051918607947</v>
      </c>
      <c r="P50" s="28" t="s">
        <v>13</v>
      </c>
      <c r="Q50" s="7">
        <v>165969</v>
      </c>
      <c r="R50" s="7"/>
      <c r="S50" s="7">
        <v>165969</v>
      </c>
      <c r="U50" s="28" t="s">
        <v>13</v>
      </c>
      <c r="V50" s="7">
        <v>37110</v>
      </c>
      <c r="W50" s="7"/>
      <c r="X50" s="7">
        <v>37110</v>
      </c>
      <c r="Z50" s="28" t="s">
        <v>13</v>
      </c>
      <c r="AA50" s="7">
        <v>20884413</v>
      </c>
      <c r="AB50" s="7"/>
      <c r="AC50" s="7">
        <v>20884413</v>
      </c>
      <c r="AE50" s="3">
        <f t="shared" si="15"/>
        <v>20884413</v>
      </c>
      <c r="AF50" s="16">
        <f t="shared" si="6"/>
        <v>20884.413</v>
      </c>
      <c r="AH50" s="3">
        <f t="shared" si="16"/>
        <v>222091</v>
      </c>
      <c r="AI50" s="3">
        <f t="shared" si="17"/>
        <v>20884413</v>
      </c>
      <c r="AJ50" s="16">
        <f t="shared" si="7"/>
        <v>94035.386395666632</v>
      </c>
      <c r="AL50" s="16">
        <f t="shared" si="9"/>
        <v>1183722.3261350109</v>
      </c>
    </row>
    <row r="51" spans="2:38">
      <c r="B51" s="4" t="s">
        <v>39</v>
      </c>
      <c r="C51" s="3"/>
      <c r="D51" s="3"/>
      <c r="E51" s="7"/>
      <c r="G51" s="4" t="s">
        <v>39</v>
      </c>
      <c r="H51" s="3"/>
      <c r="I51" s="3"/>
      <c r="J51" s="7"/>
      <c r="L51" s="3"/>
      <c r="M51" s="3"/>
      <c r="N51" s="33"/>
      <c r="P51" s="4" t="s">
        <v>39</v>
      </c>
      <c r="Q51" s="3"/>
      <c r="R51" s="3"/>
      <c r="S51" s="7"/>
      <c r="U51" s="4" t="s">
        <v>39</v>
      </c>
      <c r="V51" s="3"/>
      <c r="W51" s="3"/>
      <c r="X51" s="7"/>
      <c r="Z51" s="4" t="s">
        <v>39</v>
      </c>
      <c r="AA51" s="3"/>
      <c r="AB51" s="3"/>
      <c r="AC51" s="7"/>
      <c r="AE51" s="3">
        <f t="shared" si="15"/>
        <v>0</v>
      </c>
      <c r="AF51" s="15"/>
      <c r="AH51" s="3">
        <f t="shared" si="16"/>
        <v>0</v>
      </c>
      <c r="AI51" s="3">
        <f t="shared" si="17"/>
        <v>0</v>
      </c>
      <c r="AJ51" s="15"/>
      <c r="AL51" s="15"/>
    </row>
    <row r="52" spans="2:38">
      <c r="B52" s="5" t="s">
        <v>8</v>
      </c>
      <c r="C52" s="3">
        <v>46552</v>
      </c>
      <c r="D52" s="3">
        <v>33163</v>
      </c>
      <c r="E52" s="7">
        <v>79715</v>
      </c>
      <c r="G52" s="5" t="s">
        <v>8</v>
      </c>
      <c r="H52" s="3">
        <v>109403</v>
      </c>
      <c r="I52" s="3">
        <v>55967</v>
      </c>
      <c r="J52" s="7">
        <v>165370</v>
      </c>
      <c r="L52" s="3">
        <f t="shared" si="13"/>
        <v>79715</v>
      </c>
      <c r="M52" s="3">
        <f t="shared" si="14"/>
        <v>165370</v>
      </c>
      <c r="N52" s="34">
        <f t="shared" si="5"/>
        <v>2.0745154613309915</v>
      </c>
      <c r="P52" s="5" t="s">
        <v>8</v>
      </c>
      <c r="Q52" s="3">
        <v>41983</v>
      </c>
      <c r="R52" s="3">
        <v>12103</v>
      </c>
      <c r="S52" s="7">
        <v>54086</v>
      </c>
      <c r="U52" s="5" t="s">
        <v>8</v>
      </c>
      <c r="V52" s="3">
        <v>19648</v>
      </c>
      <c r="W52" s="3">
        <v>9765</v>
      </c>
      <c r="X52" s="7">
        <v>29413</v>
      </c>
      <c r="Z52" s="5" t="s">
        <v>8</v>
      </c>
      <c r="AA52" s="3">
        <v>4947264</v>
      </c>
      <c r="AB52" s="3">
        <v>2974910</v>
      </c>
      <c r="AC52" s="7">
        <v>7922174</v>
      </c>
      <c r="AE52" s="3">
        <f t="shared" si="15"/>
        <v>7922174</v>
      </c>
      <c r="AF52" s="16">
        <f t="shared" si="6"/>
        <v>7922.174</v>
      </c>
      <c r="AH52" s="3">
        <f t="shared" si="16"/>
        <v>165370</v>
      </c>
      <c r="AI52" s="3">
        <f t="shared" si="17"/>
        <v>7922174</v>
      </c>
      <c r="AJ52" s="16">
        <f t="shared" si="7"/>
        <v>47905.750740763142</v>
      </c>
      <c r="AL52" s="16">
        <f t="shared" ref="AL52" si="19">AJ52*N52</f>
        <v>99381.22059838174</v>
      </c>
    </row>
    <row r="53" spans="2:38">
      <c r="B53" s="5" t="s">
        <v>9</v>
      </c>
      <c r="C53" s="3">
        <v>15070</v>
      </c>
      <c r="D53" s="3">
        <v>4565</v>
      </c>
      <c r="E53" s="7">
        <v>19635</v>
      </c>
      <c r="G53" s="5" t="s">
        <v>9</v>
      </c>
      <c r="H53" s="3">
        <v>93867</v>
      </c>
      <c r="I53" s="3">
        <v>29417</v>
      </c>
      <c r="J53" s="7">
        <v>123284</v>
      </c>
      <c r="L53" s="3">
        <f t="shared" si="13"/>
        <v>19635</v>
      </c>
      <c r="M53" s="3">
        <f t="shared" si="14"/>
        <v>123284</v>
      </c>
      <c r="N53" s="34">
        <f t="shared" si="5"/>
        <v>6.2787878787878784</v>
      </c>
      <c r="P53" s="5" t="s">
        <v>9</v>
      </c>
      <c r="Q53" s="3">
        <v>54851</v>
      </c>
      <c r="R53" s="3">
        <v>14040</v>
      </c>
      <c r="S53" s="7">
        <v>68891</v>
      </c>
      <c r="U53" s="5" t="s">
        <v>9</v>
      </c>
      <c r="V53" s="3">
        <v>23110</v>
      </c>
      <c r="W53" s="3">
        <v>10498</v>
      </c>
      <c r="X53" s="7">
        <v>33608</v>
      </c>
      <c r="Z53" s="5" t="s">
        <v>9</v>
      </c>
      <c r="AA53" s="3">
        <v>3601797</v>
      </c>
      <c r="AB53" s="3">
        <v>1802820</v>
      </c>
      <c r="AC53" s="7">
        <v>5404617</v>
      </c>
      <c r="AE53" s="3">
        <f t="shared" si="15"/>
        <v>5404617</v>
      </c>
      <c r="AF53" s="16">
        <f t="shared" si="6"/>
        <v>5404.6170000000002</v>
      </c>
      <c r="AH53" s="3">
        <f t="shared" si="16"/>
        <v>123284</v>
      </c>
      <c r="AI53" s="3">
        <f t="shared" si="17"/>
        <v>5404617</v>
      </c>
      <c r="AJ53" s="16">
        <f t="shared" si="7"/>
        <v>43838.754420687197</v>
      </c>
      <c r="AL53" s="16">
        <f t="shared" si="9"/>
        <v>275254.23987776932</v>
      </c>
    </row>
    <row r="54" spans="2:38">
      <c r="B54" s="5" t="s">
        <v>10</v>
      </c>
      <c r="C54" s="3">
        <v>3062</v>
      </c>
      <c r="D54" s="3">
        <v>1917</v>
      </c>
      <c r="E54" s="7">
        <v>4979</v>
      </c>
      <c r="G54" s="5" t="s">
        <v>10</v>
      </c>
      <c r="H54" s="3">
        <v>38962</v>
      </c>
      <c r="I54" s="3">
        <v>25039</v>
      </c>
      <c r="J54" s="7">
        <v>64001</v>
      </c>
      <c r="L54" s="3">
        <f t="shared" si="13"/>
        <v>4979</v>
      </c>
      <c r="M54" s="3">
        <f t="shared" si="14"/>
        <v>64001</v>
      </c>
      <c r="N54" s="34">
        <f t="shared" si="5"/>
        <v>12.854187587869051</v>
      </c>
      <c r="P54" s="5" t="s">
        <v>10</v>
      </c>
      <c r="Q54" s="3">
        <v>27230</v>
      </c>
      <c r="R54" s="3">
        <v>13603</v>
      </c>
      <c r="S54" s="7">
        <v>40833</v>
      </c>
      <c r="U54" s="5" t="s">
        <v>10</v>
      </c>
      <c r="V54" s="3">
        <v>8432</v>
      </c>
      <c r="W54" s="3">
        <v>9392</v>
      </c>
      <c r="X54" s="7">
        <v>17824</v>
      </c>
      <c r="Z54" s="5" t="s">
        <v>10</v>
      </c>
      <c r="AA54" s="3">
        <v>1744055</v>
      </c>
      <c r="AB54" s="3">
        <v>1938749</v>
      </c>
      <c r="AC54" s="7">
        <v>3682804</v>
      </c>
      <c r="AE54" s="3">
        <f t="shared" si="15"/>
        <v>3682804</v>
      </c>
      <c r="AF54" s="16">
        <f t="shared" si="6"/>
        <v>3682.8040000000001</v>
      </c>
      <c r="AH54" s="3">
        <f t="shared" si="16"/>
        <v>64001</v>
      </c>
      <c r="AI54" s="3">
        <f t="shared" si="17"/>
        <v>3682804</v>
      </c>
      <c r="AJ54" s="16">
        <f t="shared" si="7"/>
        <v>57542.913391978254</v>
      </c>
      <c r="AL54" s="16">
        <f t="shared" si="9"/>
        <v>739667.40309299063</v>
      </c>
    </row>
    <row r="55" spans="2:38">
      <c r="B55" s="5" t="s">
        <v>11</v>
      </c>
      <c r="C55" s="3">
        <v>680</v>
      </c>
      <c r="D55" s="3">
        <v>644</v>
      </c>
      <c r="E55" s="7">
        <v>1324</v>
      </c>
      <c r="G55" s="5" t="s">
        <v>11</v>
      </c>
      <c r="H55" s="3">
        <v>19250</v>
      </c>
      <c r="I55" s="3">
        <v>18515</v>
      </c>
      <c r="J55" s="7">
        <v>37765</v>
      </c>
      <c r="L55" s="3">
        <f t="shared" si="13"/>
        <v>1324</v>
      </c>
      <c r="M55" s="3">
        <f t="shared" si="14"/>
        <v>37765</v>
      </c>
      <c r="N55" s="34">
        <f t="shared" si="5"/>
        <v>28.523413897280967</v>
      </c>
      <c r="P55" s="5" t="s">
        <v>11</v>
      </c>
      <c r="Q55" s="3">
        <v>15294</v>
      </c>
      <c r="R55" s="3">
        <v>12137</v>
      </c>
      <c r="S55" s="7">
        <v>27431</v>
      </c>
      <c r="U55" s="5" t="s">
        <v>11</v>
      </c>
      <c r="V55" s="3">
        <v>3226</v>
      </c>
      <c r="W55" s="3">
        <v>5698</v>
      </c>
      <c r="X55" s="7">
        <v>8924</v>
      </c>
      <c r="Z55" s="5" t="s">
        <v>11</v>
      </c>
      <c r="AA55" s="3">
        <v>1085999</v>
      </c>
      <c r="AB55" s="3">
        <v>1631439</v>
      </c>
      <c r="AC55" s="7">
        <v>2717438</v>
      </c>
      <c r="AE55" s="3">
        <f t="shared" si="15"/>
        <v>2717438</v>
      </c>
      <c r="AF55" s="16">
        <f t="shared" si="6"/>
        <v>2717.4380000000001</v>
      </c>
      <c r="AH55" s="3">
        <f t="shared" si="16"/>
        <v>37765</v>
      </c>
      <c r="AI55" s="3">
        <f t="shared" si="17"/>
        <v>2717438</v>
      </c>
      <c r="AJ55" s="16">
        <f t="shared" si="7"/>
        <v>71956.52058784588</v>
      </c>
      <c r="AL55" s="16">
        <f t="shared" si="9"/>
        <v>2052445.6193353473</v>
      </c>
    </row>
    <row r="56" spans="2:38">
      <c r="B56" s="5" t="s">
        <v>12</v>
      </c>
      <c r="C56" s="3">
        <v>103</v>
      </c>
      <c r="D56" s="3">
        <v>217</v>
      </c>
      <c r="E56" s="7">
        <v>320</v>
      </c>
      <c r="G56" s="5" t="s">
        <v>12</v>
      </c>
      <c r="H56" s="3">
        <v>14837</v>
      </c>
      <c r="I56" s="3">
        <v>29552</v>
      </c>
      <c r="J56" s="7">
        <v>44389</v>
      </c>
      <c r="L56" s="3">
        <f t="shared" si="13"/>
        <v>320</v>
      </c>
      <c r="M56" s="3">
        <f t="shared" si="14"/>
        <v>44389</v>
      </c>
      <c r="N56" s="34">
        <f t="shared" si="5"/>
        <v>138.71562499999999</v>
      </c>
      <c r="P56" s="5" t="s">
        <v>12</v>
      </c>
      <c r="Q56" s="3">
        <v>13310</v>
      </c>
      <c r="R56" s="3">
        <v>25549</v>
      </c>
      <c r="S56" s="7">
        <v>38859</v>
      </c>
      <c r="U56" s="5" t="s">
        <v>12</v>
      </c>
      <c r="V56" s="3">
        <v>1422</v>
      </c>
      <c r="W56" s="3">
        <v>3782</v>
      </c>
      <c r="X56" s="7">
        <v>5204</v>
      </c>
      <c r="Z56" s="5" t="s">
        <v>12</v>
      </c>
      <c r="AA56" s="3">
        <v>1052070</v>
      </c>
      <c r="AB56" s="3">
        <v>3288648</v>
      </c>
      <c r="AC56" s="7">
        <v>4340718</v>
      </c>
      <c r="AE56" s="3">
        <f t="shared" si="15"/>
        <v>4340718</v>
      </c>
      <c r="AF56" s="16">
        <f t="shared" si="6"/>
        <v>4340.7179999999998</v>
      </c>
      <c r="AH56" s="3">
        <f t="shared" si="16"/>
        <v>44389</v>
      </c>
      <c r="AI56" s="3">
        <f t="shared" si="17"/>
        <v>4340718</v>
      </c>
      <c r="AJ56" s="16">
        <f t="shared" si="7"/>
        <v>97788.145711775447</v>
      </c>
      <c r="AL56" s="16">
        <f t="shared" si="9"/>
        <v>13564743.75</v>
      </c>
    </row>
    <row r="57" spans="2:38">
      <c r="B57" s="28" t="s">
        <v>13</v>
      </c>
      <c r="C57" s="7">
        <v>65467</v>
      </c>
      <c r="D57" s="7">
        <v>40506</v>
      </c>
      <c r="E57" s="7">
        <v>105973</v>
      </c>
      <c r="G57" s="28" t="s">
        <v>13</v>
      </c>
      <c r="H57" s="7">
        <v>276319</v>
      </c>
      <c r="I57" s="7">
        <v>158490</v>
      </c>
      <c r="J57" s="7">
        <v>434809</v>
      </c>
      <c r="L57" s="3">
        <f t="shared" si="13"/>
        <v>105973</v>
      </c>
      <c r="M57" s="3">
        <f t="shared" si="14"/>
        <v>434809</v>
      </c>
      <c r="N57" s="34">
        <f t="shared" si="5"/>
        <v>4.1030168061676084</v>
      </c>
      <c r="P57" s="28" t="s">
        <v>13</v>
      </c>
      <c r="Q57" s="7">
        <v>152668</v>
      </c>
      <c r="R57" s="7">
        <v>77432</v>
      </c>
      <c r="S57" s="7">
        <v>230100</v>
      </c>
      <c r="U57" s="28" t="s">
        <v>13</v>
      </c>
      <c r="V57" s="7">
        <v>55838</v>
      </c>
      <c r="W57" s="7">
        <v>39135</v>
      </c>
      <c r="X57" s="7">
        <v>94973</v>
      </c>
      <c r="Z57" s="28" t="s">
        <v>13</v>
      </c>
      <c r="AA57" s="7">
        <v>12431185</v>
      </c>
      <c r="AB57" s="7">
        <v>11636566</v>
      </c>
      <c r="AC57" s="7">
        <v>24067751</v>
      </c>
      <c r="AE57" s="3">
        <f t="shared" si="15"/>
        <v>24067751</v>
      </c>
      <c r="AF57" s="16">
        <f t="shared" si="6"/>
        <v>24067.751</v>
      </c>
      <c r="AH57" s="3">
        <f t="shared" si="16"/>
        <v>434809</v>
      </c>
      <c r="AI57" s="3">
        <f t="shared" si="17"/>
        <v>24067751</v>
      </c>
      <c r="AJ57" s="16">
        <f t="shared" si="7"/>
        <v>55352.467405228505</v>
      </c>
      <c r="AL57" s="16">
        <f t="shared" si="9"/>
        <v>227112.10402649731</v>
      </c>
    </row>
    <row r="58" spans="2:38">
      <c r="B58" s="4" t="s">
        <v>13</v>
      </c>
      <c r="C58" s="3"/>
      <c r="D58" s="3"/>
      <c r="E58" s="7"/>
      <c r="G58" s="4" t="s">
        <v>13</v>
      </c>
      <c r="H58" s="3"/>
      <c r="I58" s="3"/>
      <c r="J58" s="7"/>
      <c r="L58" s="3"/>
      <c r="M58" s="3"/>
      <c r="N58" s="33"/>
      <c r="P58" s="4" t="s">
        <v>13</v>
      </c>
      <c r="Q58" s="3"/>
      <c r="R58" s="3"/>
      <c r="S58" s="7"/>
      <c r="U58" s="4" t="s">
        <v>13</v>
      </c>
      <c r="V58" s="3"/>
      <c r="W58" s="3"/>
      <c r="X58" s="7"/>
      <c r="Z58" s="4" t="s">
        <v>13</v>
      </c>
      <c r="AA58" s="3"/>
      <c r="AB58" s="3"/>
      <c r="AC58" s="7"/>
      <c r="AE58" s="3">
        <f t="shared" si="15"/>
        <v>0</v>
      </c>
      <c r="AF58" s="15"/>
      <c r="AH58" s="3">
        <f t="shared" si="16"/>
        <v>0</v>
      </c>
      <c r="AI58" s="3">
        <f t="shared" si="17"/>
        <v>0</v>
      </c>
      <c r="AJ58" s="15"/>
      <c r="AL58" s="15"/>
    </row>
    <row r="59" spans="2:38">
      <c r="B59" s="5" t="s">
        <v>8</v>
      </c>
      <c r="C59" s="3">
        <v>258481</v>
      </c>
      <c r="D59" s="3">
        <v>60551</v>
      </c>
      <c r="E59" s="7">
        <v>319032</v>
      </c>
      <c r="G59" s="5" t="s">
        <v>8</v>
      </c>
      <c r="H59" s="3">
        <v>548271</v>
      </c>
      <c r="I59" s="3">
        <v>109258</v>
      </c>
      <c r="J59" s="7">
        <v>657529</v>
      </c>
      <c r="L59" s="3">
        <f t="shared" si="13"/>
        <v>319032</v>
      </c>
      <c r="M59" s="3">
        <f t="shared" si="14"/>
        <v>657529</v>
      </c>
      <c r="N59" s="34">
        <f t="shared" si="5"/>
        <v>2.0610126883823567</v>
      </c>
      <c r="P59" s="5" t="s">
        <v>8</v>
      </c>
      <c r="Q59" s="3">
        <v>187070</v>
      </c>
      <c r="R59" s="3">
        <v>24395</v>
      </c>
      <c r="S59" s="7">
        <v>211465</v>
      </c>
      <c r="U59" s="5" t="s">
        <v>8</v>
      </c>
      <c r="V59" s="3">
        <v>94567</v>
      </c>
      <c r="W59" s="3">
        <v>22669</v>
      </c>
      <c r="X59" s="7">
        <v>117236</v>
      </c>
      <c r="Z59" s="5" t="s">
        <v>8</v>
      </c>
      <c r="AA59" s="3">
        <v>47191434</v>
      </c>
      <c r="AB59" s="3">
        <v>6203284</v>
      </c>
      <c r="AC59" s="7">
        <v>53394718</v>
      </c>
      <c r="AE59" s="3">
        <f t="shared" si="15"/>
        <v>53394718</v>
      </c>
      <c r="AF59" s="16">
        <f t="shared" si="6"/>
        <v>53394.718000000001</v>
      </c>
      <c r="AH59" s="3">
        <f t="shared" si="16"/>
        <v>657529</v>
      </c>
      <c r="AI59" s="3">
        <f t="shared" si="17"/>
        <v>53394718</v>
      </c>
      <c r="AJ59" s="16">
        <f t="shared" si="7"/>
        <v>81205.114907479365</v>
      </c>
      <c r="AL59" s="16">
        <f t="shared" ref="AL59" si="20">AJ59*N59</f>
        <v>167364.77218586224</v>
      </c>
    </row>
    <row r="60" spans="2:38">
      <c r="B60" s="5" t="s">
        <v>9</v>
      </c>
      <c r="C60" s="3">
        <v>108109</v>
      </c>
      <c r="D60" s="3">
        <v>12927</v>
      </c>
      <c r="E60" s="7">
        <v>121036</v>
      </c>
      <c r="G60" s="5" t="s">
        <v>9</v>
      </c>
      <c r="H60" s="3">
        <v>712046</v>
      </c>
      <c r="I60" s="3">
        <v>84463</v>
      </c>
      <c r="J60" s="7">
        <v>796509</v>
      </c>
      <c r="L60" s="3">
        <f t="shared" si="13"/>
        <v>121036</v>
      </c>
      <c r="M60" s="3">
        <f t="shared" si="14"/>
        <v>796509</v>
      </c>
      <c r="N60" s="34">
        <f t="shared" si="5"/>
        <v>6.5807610958723028</v>
      </c>
      <c r="P60" s="5" t="s">
        <v>9</v>
      </c>
      <c r="Q60" s="3">
        <v>443810</v>
      </c>
      <c r="R60" s="3">
        <v>36163</v>
      </c>
      <c r="S60" s="7">
        <v>479973</v>
      </c>
      <c r="U60" s="5" t="s">
        <v>9</v>
      </c>
      <c r="V60" s="3">
        <v>155081</v>
      </c>
      <c r="W60" s="3">
        <v>34769</v>
      </c>
      <c r="X60" s="7">
        <v>189850</v>
      </c>
      <c r="Z60" s="5" t="s">
        <v>9</v>
      </c>
      <c r="AA60" s="3">
        <v>68500835</v>
      </c>
      <c r="AB60" s="3">
        <v>4619815</v>
      </c>
      <c r="AC60" s="7">
        <v>73120650</v>
      </c>
      <c r="AE60" s="3">
        <f t="shared" si="15"/>
        <v>73120650</v>
      </c>
      <c r="AF60" s="16">
        <f t="shared" si="6"/>
        <v>73120.649999999994</v>
      </c>
      <c r="AH60" s="3">
        <f t="shared" si="16"/>
        <v>796509</v>
      </c>
      <c r="AI60" s="3">
        <f t="shared" si="17"/>
        <v>73120650</v>
      </c>
      <c r="AJ60" s="16">
        <f t="shared" si="7"/>
        <v>91801.410906844743</v>
      </c>
      <c r="AL60" s="16">
        <f t="shared" si="9"/>
        <v>604123.15344195114</v>
      </c>
    </row>
    <row r="61" spans="2:38">
      <c r="B61" s="5" t="s">
        <v>10</v>
      </c>
      <c r="C61" s="3">
        <v>64028</v>
      </c>
      <c r="D61" s="3">
        <v>7331</v>
      </c>
      <c r="E61" s="7">
        <v>71359</v>
      </c>
      <c r="G61" s="5" t="s">
        <v>10</v>
      </c>
      <c r="H61" s="3">
        <v>855379</v>
      </c>
      <c r="I61" s="3">
        <v>98363</v>
      </c>
      <c r="J61" s="7">
        <v>953742</v>
      </c>
      <c r="L61" s="3">
        <f t="shared" si="13"/>
        <v>71359</v>
      </c>
      <c r="M61" s="3">
        <f t="shared" si="14"/>
        <v>953742</v>
      </c>
      <c r="N61" s="34">
        <f t="shared" si="5"/>
        <v>13.365405905351812</v>
      </c>
      <c r="P61" s="5" t="s">
        <v>10</v>
      </c>
      <c r="Q61" s="3">
        <v>627449</v>
      </c>
      <c r="R61" s="3">
        <v>46761</v>
      </c>
      <c r="S61" s="7">
        <v>674210</v>
      </c>
      <c r="U61" s="5" t="s">
        <v>10</v>
      </c>
      <c r="V61" s="3">
        <v>161388</v>
      </c>
      <c r="W61" s="3">
        <v>43965</v>
      </c>
      <c r="X61" s="7">
        <v>205353</v>
      </c>
      <c r="Z61" s="5" t="s">
        <v>10</v>
      </c>
      <c r="AA61" s="3">
        <v>102055144</v>
      </c>
      <c r="AB61" s="3">
        <v>5506797</v>
      </c>
      <c r="AC61" s="7">
        <v>107561941</v>
      </c>
      <c r="AE61" s="3">
        <f t="shared" si="15"/>
        <v>107561941</v>
      </c>
      <c r="AF61" s="16">
        <f t="shared" si="6"/>
        <v>107561.94100000001</v>
      </c>
      <c r="AH61" s="3">
        <f t="shared" si="16"/>
        <v>953742</v>
      </c>
      <c r="AI61" s="3">
        <f t="shared" si="17"/>
        <v>107561941</v>
      </c>
      <c r="AJ61" s="16">
        <f t="shared" si="7"/>
        <v>112778.86577292391</v>
      </c>
      <c r="AL61" s="16">
        <f t="shared" si="9"/>
        <v>1507335.3186003165</v>
      </c>
    </row>
    <row r="62" spans="2:38">
      <c r="B62" s="5" t="s">
        <v>11</v>
      </c>
      <c r="C62" s="3">
        <v>33269</v>
      </c>
      <c r="D62" s="3">
        <v>4405</v>
      </c>
      <c r="E62" s="7">
        <v>37674</v>
      </c>
      <c r="G62" s="5" t="s">
        <v>11</v>
      </c>
      <c r="H62" s="3">
        <v>974013</v>
      </c>
      <c r="I62" s="3">
        <v>132194</v>
      </c>
      <c r="J62" s="7">
        <v>1106207</v>
      </c>
      <c r="L62" s="3">
        <f t="shared" si="13"/>
        <v>37674</v>
      </c>
      <c r="M62" s="3">
        <f t="shared" si="14"/>
        <v>1106207</v>
      </c>
      <c r="N62" s="34">
        <f t="shared" si="5"/>
        <v>29.362610819132559</v>
      </c>
      <c r="P62" s="5" t="s">
        <v>11</v>
      </c>
      <c r="Q62" s="3">
        <v>793925</v>
      </c>
      <c r="R62" s="3">
        <v>67364</v>
      </c>
      <c r="S62" s="7">
        <v>861289</v>
      </c>
      <c r="U62" s="5" t="s">
        <v>11</v>
      </c>
      <c r="V62" s="3">
        <v>145887</v>
      </c>
      <c r="W62" s="3">
        <v>60282</v>
      </c>
      <c r="X62" s="7">
        <v>206169</v>
      </c>
      <c r="Z62" s="5" t="s">
        <v>11</v>
      </c>
      <c r="AA62" s="3">
        <v>147564969</v>
      </c>
      <c r="AB62" s="3">
        <v>6903015</v>
      </c>
      <c r="AC62" s="7">
        <v>154467984</v>
      </c>
      <c r="AE62" s="3">
        <f t="shared" si="15"/>
        <v>154467984</v>
      </c>
      <c r="AF62" s="16">
        <f t="shared" si="6"/>
        <v>154467.984</v>
      </c>
      <c r="AH62" s="3">
        <f t="shared" si="16"/>
        <v>1106207</v>
      </c>
      <c r="AI62" s="3">
        <f t="shared" si="17"/>
        <v>154467984</v>
      </c>
      <c r="AJ62" s="16">
        <f t="shared" si="7"/>
        <v>139637.50364985937</v>
      </c>
      <c r="AL62" s="16">
        <f t="shared" si="9"/>
        <v>4100121.6754260231</v>
      </c>
    </row>
    <row r="63" spans="2:38">
      <c r="B63" s="5" t="s">
        <v>12</v>
      </c>
      <c r="C63" s="3">
        <v>11679</v>
      </c>
      <c r="D63" s="3">
        <v>3265</v>
      </c>
      <c r="E63" s="7">
        <v>14944</v>
      </c>
      <c r="G63" s="5" t="s">
        <v>12</v>
      </c>
      <c r="H63" s="3">
        <v>1650891</v>
      </c>
      <c r="I63" s="3">
        <v>824351</v>
      </c>
      <c r="J63" s="7">
        <v>2475242</v>
      </c>
      <c r="L63" s="3">
        <f t="shared" si="13"/>
        <v>14944</v>
      </c>
      <c r="M63" s="3">
        <f t="shared" si="14"/>
        <v>2475242</v>
      </c>
      <c r="N63" s="34">
        <f t="shared" si="5"/>
        <v>165.63450214132763</v>
      </c>
      <c r="P63" s="5" t="s">
        <v>12</v>
      </c>
      <c r="Q63" s="3">
        <v>1462317</v>
      </c>
      <c r="R63" s="3">
        <v>455210</v>
      </c>
      <c r="S63" s="7">
        <v>1917527</v>
      </c>
      <c r="U63" s="5" t="s">
        <v>12</v>
      </c>
      <c r="V63" s="3">
        <v>176770</v>
      </c>
      <c r="W63" s="3">
        <v>365829</v>
      </c>
      <c r="X63" s="7">
        <v>542599</v>
      </c>
      <c r="Z63" s="5" t="s">
        <v>12</v>
      </c>
      <c r="AA63" s="3">
        <v>345329838</v>
      </c>
      <c r="AB63" s="3">
        <v>27784223</v>
      </c>
      <c r="AC63" s="7">
        <v>373114061</v>
      </c>
      <c r="AE63" s="3">
        <f t="shared" si="15"/>
        <v>373114061</v>
      </c>
      <c r="AF63" s="16">
        <f t="shared" si="6"/>
        <v>373114.06099999999</v>
      </c>
      <c r="AH63" s="3">
        <f t="shared" si="16"/>
        <v>2475242</v>
      </c>
      <c r="AI63" s="3">
        <f t="shared" si="17"/>
        <v>373114061</v>
      </c>
      <c r="AJ63" s="16">
        <f t="shared" si="7"/>
        <v>150738.41709214696</v>
      </c>
      <c r="AL63" s="16">
        <f t="shared" si="9"/>
        <v>24967482.668629553</v>
      </c>
    </row>
    <row r="64" spans="2:38">
      <c r="B64" s="28" t="s">
        <v>13</v>
      </c>
      <c r="C64" s="7">
        <v>475566</v>
      </c>
      <c r="D64" s="7">
        <v>88479</v>
      </c>
      <c r="E64" s="7">
        <v>564045</v>
      </c>
      <c r="G64" s="28" t="s">
        <v>13</v>
      </c>
      <c r="H64" s="7">
        <v>4740600</v>
      </c>
      <c r="I64" s="7">
        <v>1248629</v>
      </c>
      <c r="J64" s="7">
        <v>5989229</v>
      </c>
      <c r="L64" s="3">
        <f t="shared" si="13"/>
        <v>564045</v>
      </c>
      <c r="M64" s="3">
        <f t="shared" si="14"/>
        <v>5989229</v>
      </c>
      <c r="N64" s="35">
        <f t="shared" si="5"/>
        <v>10.618353145582356</v>
      </c>
      <c r="P64" s="28" t="s">
        <v>13</v>
      </c>
      <c r="Q64" s="7">
        <v>3514571</v>
      </c>
      <c r="R64" s="7">
        <v>629893</v>
      </c>
      <c r="S64" s="7">
        <v>4144464</v>
      </c>
      <c r="U64" s="28" t="s">
        <v>13</v>
      </c>
      <c r="V64" s="7">
        <v>733693</v>
      </c>
      <c r="W64" s="7">
        <v>527514</v>
      </c>
      <c r="X64" s="7">
        <v>1261207</v>
      </c>
      <c r="Z64" s="28" t="s">
        <v>13</v>
      </c>
      <c r="AA64" s="7">
        <v>710642220</v>
      </c>
      <c r="AB64" s="7">
        <v>51017134</v>
      </c>
      <c r="AC64" s="7">
        <v>761659354</v>
      </c>
      <c r="AE64" s="3">
        <f t="shared" si="15"/>
        <v>761659354</v>
      </c>
      <c r="AF64" s="17">
        <f t="shared" si="6"/>
        <v>761659.35400000005</v>
      </c>
      <c r="AH64" s="3">
        <f t="shared" si="16"/>
        <v>5989229</v>
      </c>
      <c r="AI64" s="3">
        <f t="shared" si="17"/>
        <v>761659354</v>
      </c>
      <c r="AJ64" s="17">
        <f t="shared" si="7"/>
        <v>127171.519739853</v>
      </c>
      <c r="AL64" s="17">
        <f t="shared" si="9"/>
        <v>1350352.1066581567</v>
      </c>
    </row>
    <row r="66" spans="2:33" hidden="1">
      <c r="C66" s="3">
        <f t="shared" ref="C66:E71" si="21">C59</f>
        <v>258481</v>
      </c>
      <c r="D66" s="3">
        <f t="shared" si="21"/>
        <v>60551</v>
      </c>
      <c r="E66" s="3">
        <f t="shared" si="21"/>
        <v>319032</v>
      </c>
      <c r="F66" s="3"/>
      <c r="G66" s="3" t="str">
        <f t="shared" ref="G66:M66" si="22">G59</f>
        <v>unter 5 tätige Personen</v>
      </c>
      <c r="H66" s="3">
        <f t="shared" si="22"/>
        <v>548271</v>
      </c>
      <c r="I66" s="3">
        <f t="shared" si="22"/>
        <v>109258</v>
      </c>
      <c r="J66" s="3">
        <f t="shared" si="22"/>
        <v>657529</v>
      </c>
      <c r="K66" s="3"/>
      <c r="L66" s="3">
        <f t="shared" si="22"/>
        <v>319032</v>
      </c>
      <c r="M66" s="3">
        <f t="shared" si="22"/>
        <v>657529</v>
      </c>
      <c r="Q66">
        <f t="shared" ref="Q66:S66" si="23">Q59</f>
        <v>187070</v>
      </c>
      <c r="R66">
        <f t="shared" si="23"/>
        <v>24395</v>
      </c>
      <c r="S66">
        <f t="shared" si="23"/>
        <v>211465</v>
      </c>
      <c r="V66">
        <f t="shared" ref="V66:X66" si="24">V59</f>
        <v>94567</v>
      </c>
      <c r="W66">
        <f t="shared" si="24"/>
        <v>22669</v>
      </c>
      <c r="X66">
        <f t="shared" si="24"/>
        <v>117236</v>
      </c>
      <c r="AA66">
        <f t="shared" ref="AA66:AC66" si="25">AA59</f>
        <v>47191434</v>
      </c>
      <c r="AB66">
        <f t="shared" si="25"/>
        <v>6203284</v>
      </c>
      <c r="AC66">
        <f t="shared" si="25"/>
        <v>53394718</v>
      </c>
    </row>
    <row r="67" spans="2:33" hidden="1">
      <c r="C67" s="3">
        <f t="shared" si="21"/>
        <v>108109</v>
      </c>
      <c r="D67" s="3">
        <f t="shared" si="21"/>
        <v>12927</v>
      </c>
      <c r="E67" s="3">
        <f t="shared" si="21"/>
        <v>121036</v>
      </c>
      <c r="F67" s="3"/>
      <c r="G67" s="3" t="str">
        <f t="shared" ref="G67:M67" si="26">G60</f>
        <v>5 - 9 tätige Personen</v>
      </c>
      <c r="H67" s="3">
        <f t="shared" si="26"/>
        <v>712046</v>
      </c>
      <c r="I67" s="3">
        <f t="shared" si="26"/>
        <v>84463</v>
      </c>
      <c r="J67" s="3">
        <f t="shared" si="26"/>
        <v>796509</v>
      </c>
      <c r="K67" s="3"/>
      <c r="L67" s="3">
        <f t="shared" si="26"/>
        <v>121036</v>
      </c>
      <c r="M67" s="3">
        <f t="shared" si="26"/>
        <v>796509</v>
      </c>
      <c r="Q67">
        <f t="shared" ref="Q67:S67" si="27">Q60</f>
        <v>443810</v>
      </c>
      <c r="R67">
        <f t="shared" si="27"/>
        <v>36163</v>
      </c>
      <c r="S67">
        <f t="shared" si="27"/>
        <v>479973</v>
      </c>
      <c r="V67">
        <f t="shared" ref="V67:X67" si="28">V60</f>
        <v>155081</v>
      </c>
      <c r="W67">
        <f t="shared" si="28"/>
        <v>34769</v>
      </c>
      <c r="X67">
        <f t="shared" si="28"/>
        <v>189850</v>
      </c>
      <c r="AA67">
        <f t="shared" ref="AA67:AC67" si="29">AA60</f>
        <v>68500835</v>
      </c>
      <c r="AB67">
        <f t="shared" si="29"/>
        <v>4619815</v>
      </c>
      <c r="AC67">
        <f t="shared" si="29"/>
        <v>73120650</v>
      </c>
    </row>
    <row r="68" spans="2:33" hidden="1">
      <c r="C68" s="3">
        <f t="shared" si="21"/>
        <v>64028</v>
      </c>
      <c r="D68" s="3">
        <f t="shared" si="21"/>
        <v>7331</v>
      </c>
      <c r="E68" s="3">
        <f t="shared" si="21"/>
        <v>71359</v>
      </c>
      <c r="F68" s="3"/>
      <c r="G68" s="3" t="str">
        <f t="shared" ref="G68:M68" si="30">G61</f>
        <v>10 - 19 tätige Personen</v>
      </c>
      <c r="H68" s="3">
        <f t="shared" si="30"/>
        <v>855379</v>
      </c>
      <c r="I68" s="3">
        <f t="shared" si="30"/>
        <v>98363</v>
      </c>
      <c r="J68" s="3">
        <f t="shared" si="30"/>
        <v>953742</v>
      </c>
      <c r="K68" s="3"/>
      <c r="L68" s="3">
        <f t="shared" si="30"/>
        <v>71359</v>
      </c>
      <c r="M68" s="3">
        <f t="shared" si="30"/>
        <v>953742</v>
      </c>
      <c r="Q68">
        <f t="shared" ref="Q68:S68" si="31">Q61</f>
        <v>627449</v>
      </c>
      <c r="R68">
        <f t="shared" si="31"/>
        <v>46761</v>
      </c>
      <c r="S68">
        <f t="shared" si="31"/>
        <v>674210</v>
      </c>
      <c r="V68">
        <f t="shared" ref="V68:X68" si="32">V61</f>
        <v>161388</v>
      </c>
      <c r="W68">
        <f t="shared" si="32"/>
        <v>43965</v>
      </c>
      <c r="X68">
        <f t="shared" si="32"/>
        <v>205353</v>
      </c>
      <c r="AA68">
        <f t="shared" ref="AA68:AC68" si="33">AA61</f>
        <v>102055144</v>
      </c>
      <c r="AB68">
        <f t="shared" si="33"/>
        <v>5506797</v>
      </c>
      <c r="AC68">
        <f t="shared" si="33"/>
        <v>107561941</v>
      </c>
    </row>
    <row r="69" spans="2:33" hidden="1">
      <c r="C69" s="3">
        <f t="shared" si="21"/>
        <v>33269</v>
      </c>
      <c r="D69" s="3">
        <f t="shared" si="21"/>
        <v>4405</v>
      </c>
      <c r="E69" s="3">
        <f t="shared" si="21"/>
        <v>37674</v>
      </c>
      <c r="F69" s="3"/>
      <c r="G69" s="3" t="str">
        <f t="shared" ref="G69:M69" si="34">G62</f>
        <v>20 - 49 tätige Personen</v>
      </c>
      <c r="H69" s="3">
        <f t="shared" si="34"/>
        <v>974013</v>
      </c>
      <c r="I69" s="3">
        <f t="shared" si="34"/>
        <v>132194</v>
      </c>
      <c r="J69" s="3">
        <f t="shared" si="34"/>
        <v>1106207</v>
      </c>
      <c r="K69" s="3"/>
      <c r="L69" s="3">
        <f t="shared" si="34"/>
        <v>37674</v>
      </c>
      <c r="M69" s="3">
        <f t="shared" si="34"/>
        <v>1106207</v>
      </c>
      <c r="Q69">
        <f t="shared" ref="Q69:S69" si="35">Q62</f>
        <v>793925</v>
      </c>
      <c r="R69">
        <f t="shared" si="35"/>
        <v>67364</v>
      </c>
      <c r="S69">
        <f t="shared" si="35"/>
        <v>861289</v>
      </c>
      <c r="V69">
        <f t="shared" ref="V69:X69" si="36">V62</f>
        <v>145887</v>
      </c>
      <c r="W69">
        <f t="shared" si="36"/>
        <v>60282</v>
      </c>
      <c r="X69">
        <f t="shared" si="36"/>
        <v>206169</v>
      </c>
      <c r="AA69">
        <f t="shared" ref="AA69:AC69" si="37">AA62</f>
        <v>147564969</v>
      </c>
      <c r="AB69">
        <f t="shared" si="37"/>
        <v>6903015</v>
      </c>
      <c r="AC69">
        <f t="shared" si="37"/>
        <v>154467984</v>
      </c>
    </row>
    <row r="70" spans="2:33" hidden="1">
      <c r="C70" s="3">
        <f t="shared" si="21"/>
        <v>11679</v>
      </c>
      <c r="D70" s="3">
        <f t="shared" si="21"/>
        <v>3265</v>
      </c>
      <c r="E70" s="3">
        <f t="shared" si="21"/>
        <v>14944</v>
      </c>
      <c r="F70" s="3"/>
      <c r="G70" s="3" t="str">
        <f t="shared" ref="G70:M70" si="38">G63</f>
        <v>50 und mehr tätige Personen</v>
      </c>
      <c r="H70" s="3">
        <f t="shared" si="38"/>
        <v>1650891</v>
      </c>
      <c r="I70" s="3">
        <f t="shared" si="38"/>
        <v>824351</v>
      </c>
      <c r="J70" s="3">
        <f t="shared" si="38"/>
        <v>2475242</v>
      </c>
      <c r="K70" s="3"/>
      <c r="L70" s="3">
        <f t="shared" si="38"/>
        <v>14944</v>
      </c>
      <c r="M70" s="3">
        <f t="shared" si="38"/>
        <v>2475242</v>
      </c>
      <c r="Q70">
        <f t="shared" ref="Q70:S70" si="39">Q63</f>
        <v>1462317</v>
      </c>
      <c r="R70">
        <f t="shared" si="39"/>
        <v>455210</v>
      </c>
      <c r="S70">
        <f t="shared" si="39"/>
        <v>1917527</v>
      </c>
      <c r="V70">
        <f t="shared" ref="V70:X70" si="40">V63</f>
        <v>176770</v>
      </c>
      <c r="W70">
        <f t="shared" si="40"/>
        <v>365829</v>
      </c>
      <c r="X70">
        <f t="shared" si="40"/>
        <v>542599</v>
      </c>
      <c r="AA70">
        <f t="shared" ref="AA70:AC70" si="41">AA63</f>
        <v>345329838</v>
      </c>
      <c r="AB70">
        <f t="shared" si="41"/>
        <v>27784223</v>
      </c>
      <c r="AC70">
        <f t="shared" si="41"/>
        <v>373114061</v>
      </c>
    </row>
    <row r="71" spans="2:33" hidden="1">
      <c r="C71" s="3">
        <f t="shared" si="21"/>
        <v>475566</v>
      </c>
      <c r="D71" s="3">
        <f t="shared" si="21"/>
        <v>88479</v>
      </c>
      <c r="E71" s="3">
        <f t="shared" si="21"/>
        <v>564045</v>
      </c>
      <c r="F71" s="3"/>
      <c r="G71" s="3" t="str">
        <f t="shared" ref="G71:M71" si="42">G64</f>
        <v>Insgesamt</v>
      </c>
      <c r="H71" s="3">
        <f t="shared" si="42"/>
        <v>4740600</v>
      </c>
      <c r="I71" s="3">
        <f t="shared" si="42"/>
        <v>1248629</v>
      </c>
      <c r="J71" s="3">
        <f t="shared" si="42"/>
        <v>5989229</v>
      </c>
      <c r="K71" s="3"/>
      <c r="L71" s="3">
        <f t="shared" si="42"/>
        <v>564045</v>
      </c>
      <c r="M71" s="3">
        <f t="shared" si="42"/>
        <v>5989229</v>
      </c>
      <c r="Q71">
        <f t="shared" ref="Q71:S71" si="43">Q64</f>
        <v>3514571</v>
      </c>
      <c r="R71">
        <f t="shared" si="43"/>
        <v>629893</v>
      </c>
      <c r="S71">
        <f t="shared" si="43"/>
        <v>4144464</v>
      </c>
      <c r="V71">
        <f t="shared" ref="V71:X71" si="44">V64</f>
        <v>733693</v>
      </c>
      <c r="W71">
        <f t="shared" si="44"/>
        <v>527514</v>
      </c>
      <c r="X71">
        <f t="shared" si="44"/>
        <v>1261207</v>
      </c>
      <c r="AA71">
        <f t="shared" ref="AA71:AC71" si="45">AA64</f>
        <v>710642220</v>
      </c>
      <c r="AB71">
        <f t="shared" si="45"/>
        <v>51017134</v>
      </c>
      <c r="AC71">
        <f t="shared" si="45"/>
        <v>761659354</v>
      </c>
    </row>
    <row r="72" spans="2:33" hidden="1">
      <c r="AC72" s="92"/>
    </row>
    <row r="73" spans="2:33" ht="23.45">
      <c r="B73" s="24" t="s">
        <v>40</v>
      </c>
      <c r="C73" s="7"/>
      <c r="D73" s="7"/>
      <c r="E73" s="7"/>
      <c r="F73" s="49"/>
      <c r="H73" s="49"/>
      <c r="I73" s="49"/>
      <c r="J73" s="49"/>
      <c r="N73" s="50"/>
      <c r="Q73" s="49"/>
      <c r="R73" s="49"/>
      <c r="S73" s="49"/>
      <c r="V73" s="49"/>
      <c r="W73" s="49"/>
      <c r="X73" s="49"/>
      <c r="AE73" s="49"/>
    </row>
    <row r="74" spans="2:33">
      <c r="B74" s="51"/>
      <c r="C74" s="7"/>
      <c r="D74" s="7"/>
      <c r="E74" s="7"/>
      <c r="F74" s="49"/>
      <c r="H74" s="49"/>
      <c r="I74" s="49"/>
      <c r="J74" s="49"/>
      <c r="N74" s="50"/>
      <c r="Q74" s="49"/>
      <c r="R74" s="49"/>
      <c r="S74" s="49"/>
      <c r="V74" s="49"/>
      <c r="W74" s="49"/>
      <c r="X74" s="49"/>
      <c r="AE74" s="49"/>
    </row>
    <row r="75" spans="2:33">
      <c r="B75" s="26" t="s">
        <v>8</v>
      </c>
      <c r="C75" s="27">
        <f>C66/C$71</f>
        <v>0.54352287589945458</v>
      </c>
      <c r="D75" s="27">
        <f t="shared" ref="D75:E75" si="46">D66/D$71</f>
        <v>0.68435447959402795</v>
      </c>
      <c r="E75" s="27">
        <f t="shared" si="46"/>
        <v>0.56561444565593166</v>
      </c>
      <c r="F75" s="49"/>
      <c r="H75" s="27">
        <f>H66/H$71</f>
        <v>0.11565434755094292</v>
      </c>
      <c r="I75" s="27">
        <f t="shared" ref="I75:J75" si="47">I66/I$71</f>
        <v>8.7502372602270173E-2</v>
      </c>
      <c r="J75" s="27">
        <f>J66/J$71</f>
        <v>0.10978524948703748</v>
      </c>
      <c r="N75" s="50"/>
      <c r="Q75" s="27">
        <f>Q66/Q$71</f>
        <v>5.3226979907362804E-2</v>
      </c>
      <c r="R75" s="27">
        <f t="shared" ref="R75:S75" si="48">R66/R$71</f>
        <v>3.8728799970788687E-2</v>
      </c>
      <c r="S75" s="27">
        <f t="shared" si="48"/>
        <v>5.1023485787305665E-2</v>
      </c>
      <c r="V75" s="27">
        <f>V66/V$71</f>
        <v>0.12889178443845042</v>
      </c>
      <c r="W75" s="27">
        <f t="shared" ref="W75:X75" si="49">W66/W$71</f>
        <v>4.2973267060210721E-2</v>
      </c>
      <c r="X75" s="27">
        <f t="shared" si="49"/>
        <v>9.2955399074061598E-2</v>
      </c>
      <c r="AA75" s="27">
        <f>AA66/AA$71</f>
        <v>6.640674121500971E-2</v>
      </c>
      <c r="AB75" s="27">
        <f t="shared" ref="AB75:AC75" si="50">AB66/AB$71</f>
        <v>0.12159216940724267</v>
      </c>
      <c r="AC75" s="27">
        <f t="shared" si="50"/>
        <v>7.0103147449824404E-2</v>
      </c>
      <c r="AE75" s="49"/>
      <c r="AG75" s="52"/>
    </row>
    <row r="76" spans="2:33">
      <c r="B76" s="26" t="s">
        <v>9</v>
      </c>
      <c r="C76" s="27">
        <f t="shared" ref="C76:E79" si="51">C67/C$71</f>
        <v>0.22732701664963434</v>
      </c>
      <c r="D76" s="27">
        <f t="shared" si="51"/>
        <v>0.14610246499169294</v>
      </c>
      <c r="E76" s="27">
        <f t="shared" si="51"/>
        <v>0.21458571567871357</v>
      </c>
      <c r="F76" s="49"/>
      <c r="H76" s="27">
        <f t="shared" ref="H76:J79" si="52">H67/H$71</f>
        <v>0.15020166223684767</v>
      </c>
      <c r="I76" s="27">
        <f t="shared" si="52"/>
        <v>6.7644592589151786E-2</v>
      </c>
      <c r="J76" s="27">
        <f t="shared" si="52"/>
        <v>0.13299023964520307</v>
      </c>
      <c r="N76" s="50"/>
      <c r="Q76" s="27">
        <f t="shared" ref="Q76:S79" si="53">Q67/Q$71</f>
        <v>0.12627714733889286</v>
      </c>
      <c r="R76" s="27">
        <f t="shared" si="53"/>
        <v>5.7411338116156237E-2</v>
      </c>
      <c r="S76" s="27">
        <f t="shared" si="53"/>
        <v>0.11581063317234749</v>
      </c>
      <c r="V76" s="27">
        <f t="shared" ref="V76:X79" si="54">V67/V$71</f>
        <v>0.21137042332419689</v>
      </c>
      <c r="W76" s="27">
        <f t="shared" si="54"/>
        <v>6.5911046910603316E-2</v>
      </c>
      <c r="X76" s="27">
        <f t="shared" si="54"/>
        <v>0.15053040460447809</v>
      </c>
      <c r="AA76" s="27">
        <f t="shared" ref="AA76:AC79" si="55">AA67/AA$71</f>
        <v>9.6392858561091407E-2</v>
      </c>
      <c r="AB76" s="27">
        <f t="shared" si="55"/>
        <v>9.0554185188058578E-2</v>
      </c>
      <c r="AC76" s="27">
        <f t="shared" si="55"/>
        <v>9.6001775092753608E-2</v>
      </c>
      <c r="AE76" s="49"/>
      <c r="AG76" s="52"/>
    </row>
    <row r="77" spans="2:33">
      <c r="B77" s="26" t="s">
        <v>10</v>
      </c>
      <c r="C77" s="27">
        <f t="shared" si="51"/>
        <v>0.13463536081216909</v>
      </c>
      <c r="D77" s="27">
        <f t="shared" si="51"/>
        <v>8.2855818894879016E-2</v>
      </c>
      <c r="E77" s="27">
        <f t="shared" si="51"/>
        <v>0.12651295552659805</v>
      </c>
      <c r="F77" s="49"/>
      <c r="H77" s="27">
        <f t="shared" si="52"/>
        <v>0.18043686453191579</v>
      </c>
      <c r="I77" s="27">
        <f t="shared" si="52"/>
        <v>7.8776802396868892E-2</v>
      </c>
      <c r="J77" s="27">
        <f t="shared" si="52"/>
        <v>0.15924286748761818</v>
      </c>
      <c r="N77" s="50"/>
      <c r="Q77" s="27">
        <f t="shared" si="53"/>
        <v>0.17852790568180299</v>
      </c>
      <c r="R77" s="27">
        <f t="shared" si="53"/>
        <v>7.4236417931299439E-2</v>
      </c>
      <c r="S77" s="27">
        <f t="shared" si="53"/>
        <v>0.16267724849341195</v>
      </c>
      <c r="V77" s="27">
        <f t="shared" si="54"/>
        <v>0.21996666180541452</v>
      </c>
      <c r="W77" s="27">
        <f t="shared" si="54"/>
        <v>8.3343759596901698E-2</v>
      </c>
      <c r="X77" s="27">
        <f t="shared" si="54"/>
        <v>0.16282259771790039</v>
      </c>
      <c r="AA77" s="27">
        <f t="shared" si="55"/>
        <v>0.14360973937067797</v>
      </c>
      <c r="AB77" s="27">
        <f t="shared" si="55"/>
        <v>0.10794014810788861</v>
      </c>
      <c r="AC77" s="27">
        <f t="shared" si="55"/>
        <v>0.14122053439653548</v>
      </c>
      <c r="AE77" s="49"/>
      <c r="AG77" s="52"/>
    </row>
    <row r="78" spans="2:33">
      <c r="B78" s="26" t="s">
        <v>11</v>
      </c>
      <c r="C78" s="27">
        <f t="shared" si="51"/>
        <v>6.9956641139189937E-2</v>
      </c>
      <c r="D78" s="27">
        <f t="shared" si="51"/>
        <v>4.9785824885000961E-2</v>
      </c>
      <c r="E78" s="27">
        <f t="shared" si="51"/>
        <v>6.6792543148153069E-2</v>
      </c>
      <c r="F78" s="49"/>
      <c r="H78" s="27">
        <f t="shared" si="52"/>
        <v>0.20546196683964055</v>
      </c>
      <c r="I78" s="27">
        <f t="shared" si="52"/>
        <v>0.10587131966340682</v>
      </c>
      <c r="J78" s="27">
        <f t="shared" si="52"/>
        <v>0.18469939953873862</v>
      </c>
      <c r="N78" s="50"/>
      <c r="Q78" s="27">
        <f t="shared" si="53"/>
        <v>0.22589527996446793</v>
      </c>
      <c r="R78" s="27">
        <f t="shared" si="53"/>
        <v>0.10694514782669437</v>
      </c>
      <c r="S78" s="27">
        <f t="shared" si="53"/>
        <v>0.20781674059661273</v>
      </c>
      <c r="V78" s="27">
        <f t="shared" si="54"/>
        <v>0.1988392965450127</v>
      </c>
      <c r="W78" s="27">
        <f t="shared" si="54"/>
        <v>0.11427564007779888</v>
      </c>
      <c r="X78" s="27">
        <f t="shared" si="54"/>
        <v>0.16346959698130442</v>
      </c>
      <c r="AA78" s="27">
        <f t="shared" si="55"/>
        <v>0.20765015762784261</v>
      </c>
      <c r="AB78" s="27">
        <f t="shared" si="55"/>
        <v>0.1353077771871701</v>
      </c>
      <c r="AC78" s="27">
        <f t="shared" si="55"/>
        <v>0.20280455191521221</v>
      </c>
      <c r="AE78" s="49"/>
      <c r="AG78" s="52"/>
    </row>
    <row r="79" spans="2:33">
      <c r="B79" s="26" t="s">
        <v>12</v>
      </c>
      <c r="C79" s="27">
        <f>C70/C$71</f>
        <v>2.4558105499552112E-2</v>
      </c>
      <c r="D79" s="27">
        <f t="shared" si="51"/>
        <v>3.6901411634399126E-2</v>
      </c>
      <c r="E79" s="27">
        <f t="shared" si="51"/>
        <v>2.6494339990603587E-2</v>
      </c>
      <c r="F79" s="49"/>
      <c r="H79" s="27">
        <f t="shared" si="52"/>
        <v>0.3482451588406531</v>
      </c>
      <c r="I79" s="27">
        <f t="shared" si="52"/>
        <v>0.66020491274830229</v>
      </c>
      <c r="J79" s="27">
        <f t="shared" si="52"/>
        <v>0.41328224384140261</v>
      </c>
      <c r="N79" s="50"/>
      <c r="Q79" s="27">
        <f t="shared" si="53"/>
        <v>0.41607268710747342</v>
      </c>
      <c r="R79" s="27">
        <f t="shared" si="53"/>
        <v>0.72267829615506129</v>
      </c>
      <c r="S79" s="27">
        <f t="shared" si="53"/>
        <v>0.46267189195032216</v>
      </c>
      <c r="V79" s="27">
        <f t="shared" si="54"/>
        <v>0.24093183388692546</v>
      </c>
      <c r="W79" s="27">
        <f t="shared" si="54"/>
        <v>0.69349628635448535</v>
      </c>
      <c r="X79" s="27">
        <f t="shared" si="54"/>
        <v>0.43022200162225549</v>
      </c>
      <c r="AA79" s="27">
        <f t="shared" si="55"/>
        <v>0.4859405032253783</v>
      </c>
      <c r="AB79" s="27">
        <f t="shared" si="55"/>
        <v>0.54460572010964003</v>
      </c>
      <c r="AC79" s="27">
        <f t="shared" si="55"/>
        <v>0.48986999114567431</v>
      </c>
      <c r="AE79" s="49"/>
      <c r="AG79" s="52"/>
    </row>
    <row r="80" spans="2:33">
      <c r="B80" s="28"/>
      <c r="C80" s="7"/>
      <c r="D80" s="7"/>
      <c r="E80" s="7"/>
      <c r="F80" s="49"/>
      <c r="H80" s="7"/>
      <c r="I80" s="7"/>
      <c r="J80" s="7"/>
      <c r="N80" s="50"/>
      <c r="Q80" s="53"/>
      <c r="R80" s="53"/>
      <c r="S80" s="53"/>
      <c r="V80" s="53"/>
      <c r="W80" s="53"/>
      <c r="X80" s="53"/>
      <c r="AA80" s="53"/>
      <c r="AB80" s="53"/>
      <c r="AC80" s="53"/>
      <c r="AE80" s="49"/>
      <c r="AG80" s="54"/>
    </row>
    <row r="81" spans="2:38" ht="23.45">
      <c r="B81" s="24" t="s">
        <v>41</v>
      </c>
      <c r="C81" s="7"/>
      <c r="D81" s="7"/>
      <c r="E81" s="7"/>
      <c r="F81" s="49"/>
      <c r="H81" s="7"/>
      <c r="I81" s="7"/>
      <c r="J81" s="7"/>
      <c r="N81" s="50"/>
      <c r="Q81" s="53"/>
      <c r="R81" s="53"/>
      <c r="S81" s="53"/>
      <c r="V81" s="53"/>
      <c r="W81" s="53"/>
      <c r="X81" s="53"/>
      <c r="AA81" s="53"/>
      <c r="AB81" s="53"/>
      <c r="AC81" s="53"/>
      <c r="AE81" s="49"/>
      <c r="AG81" s="54"/>
    </row>
    <row r="82" spans="2:38">
      <c r="B82" s="28"/>
      <c r="C82" s="7"/>
      <c r="D82" s="7"/>
      <c r="E82" s="7"/>
      <c r="F82" s="49"/>
      <c r="H82" s="7"/>
      <c r="I82" s="7"/>
      <c r="J82" s="7"/>
      <c r="N82" s="50"/>
      <c r="Q82" s="53"/>
      <c r="R82" s="53"/>
      <c r="S82" s="53"/>
      <c r="V82" s="53"/>
      <c r="W82" s="53"/>
      <c r="X82" s="53"/>
      <c r="AA82" s="53"/>
      <c r="AB82" s="53"/>
      <c r="AC82" s="53"/>
      <c r="AE82" s="49"/>
      <c r="AG82" s="54"/>
    </row>
    <row r="83" spans="2:38">
      <c r="B83" s="26" t="s">
        <v>8</v>
      </c>
      <c r="C83" s="27">
        <f>C66/C$71</f>
        <v>0.54352287589945458</v>
      </c>
      <c r="D83" s="27">
        <f t="shared" ref="D83:E83" si="56">D66/D$71</f>
        <v>0.68435447959402795</v>
      </c>
      <c r="E83" s="27">
        <f t="shared" si="56"/>
        <v>0.56561444565593166</v>
      </c>
      <c r="F83" s="49"/>
      <c r="H83" s="27">
        <f>H66/H$71</f>
        <v>0.11565434755094292</v>
      </c>
      <c r="I83" s="27">
        <f t="shared" ref="I83:J83" si="57">I66/I$71</f>
        <v>8.7502372602270173E-2</v>
      </c>
      <c r="J83" s="27">
        <f>J66/J$71</f>
        <v>0.10978524948703748</v>
      </c>
      <c r="N83" s="50"/>
      <c r="Q83" s="27">
        <f>Q66/Q$71</f>
        <v>5.3226979907362804E-2</v>
      </c>
      <c r="R83" s="27">
        <f t="shared" ref="R83:S83" si="58">R66/R$71</f>
        <v>3.8728799970788687E-2</v>
      </c>
      <c r="S83" s="27">
        <f t="shared" si="58"/>
        <v>5.1023485787305665E-2</v>
      </c>
      <c r="V83" s="27">
        <f>V66/V$71</f>
        <v>0.12889178443845042</v>
      </c>
      <c r="W83" s="27">
        <f t="shared" ref="W83:X83" si="59">W66/W$71</f>
        <v>4.2973267060210721E-2</v>
      </c>
      <c r="X83" s="27">
        <f t="shared" si="59"/>
        <v>9.2955399074061598E-2</v>
      </c>
      <c r="AA83" s="27">
        <f>AA66/AA$71</f>
        <v>6.640674121500971E-2</v>
      </c>
      <c r="AB83" s="27">
        <f t="shared" ref="AB83:AC83" si="60">AB66/AB$71</f>
        <v>0.12159216940724267</v>
      </c>
      <c r="AC83" s="27">
        <f t="shared" si="60"/>
        <v>7.0103147449824404E-2</v>
      </c>
      <c r="AE83" s="49"/>
      <c r="AG83" s="52"/>
    </row>
    <row r="84" spans="2:38">
      <c r="B84" s="26" t="s">
        <v>9</v>
      </c>
      <c r="C84" s="27">
        <f>(C66+C67)/C$71</f>
        <v>0.77084989254908887</v>
      </c>
      <c r="D84" s="27">
        <f t="shared" ref="D84:E84" si="61">(D66+D67)/D$71</f>
        <v>0.83045694458572095</v>
      </c>
      <c r="E84" s="27">
        <f t="shared" si="61"/>
        <v>0.78020016133464531</v>
      </c>
      <c r="F84" s="49"/>
      <c r="H84" s="27">
        <f>(H66+H67)/H$71</f>
        <v>0.26585600978779056</v>
      </c>
      <c r="I84" s="27">
        <f t="shared" ref="I84:J84" si="62">(I66+I67)/I$71</f>
        <v>0.15514696519142196</v>
      </c>
      <c r="J84" s="27">
        <f t="shared" si="62"/>
        <v>0.24277548913224056</v>
      </c>
      <c r="N84" s="50"/>
      <c r="Q84" s="27">
        <f>(Q66+Q67)/Q$71</f>
        <v>0.17950412724625567</v>
      </c>
      <c r="R84" s="27">
        <f t="shared" ref="R84:S84" si="63">(R66+R67)/R$71</f>
        <v>9.6140138086944923E-2</v>
      </c>
      <c r="S84" s="27">
        <f t="shared" si="63"/>
        <v>0.16683411895965317</v>
      </c>
      <c r="V84" s="27">
        <f>(V66+V67)/V$71</f>
        <v>0.34026220776264732</v>
      </c>
      <c r="W84" s="27">
        <f t="shared" ref="W84:X84" si="64">(W66+W67)/W$71</f>
        <v>0.10888431397081405</v>
      </c>
      <c r="X84" s="27">
        <f t="shared" si="64"/>
        <v>0.2434858036785397</v>
      </c>
      <c r="AA84" s="27">
        <f>(AA66+AA67)/AA$71</f>
        <v>0.16279959977610112</v>
      </c>
      <c r="AB84" s="27">
        <f t="shared" ref="AB84:AC84" si="65">(AB66+AB67)/AB$71</f>
        <v>0.21214635459530126</v>
      </c>
      <c r="AC84" s="27">
        <f t="shared" si="65"/>
        <v>0.166104922542578</v>
      </c>
      <c r="AE84" s="49"/>
      <c r="AG84" s="52"/>
    </row>
    <row r="85" spans="2:38">
      <c r="B85" s="26" t="s">
        <v>10</v>
      </c>
      <c r="C85" s="27">
        <f>(C67+C66+C68)/C$71</f>
        <v>0.90548525336125796</v>
      </c>
      <c r="D85" s="27">
        <f t="shared" ref="D85:E85" si="66">(D67+D66+D68)/D$71</f>
        <v>0.91331276348059987</v>
      </c>
      <c r="E85" s="27">
        <f t="shared" si="66"/>
        <v>0.90671311686124334</v>
      </c>
      <c r="F85" s="49"/>
      <c r="H85" s="27">
        <f>(H67+H66+H68)/H$71</f>
        <v>0.44629287431970638</v>
      </c>
      <c r="I85" s="27">
        <f t="shared" ref="I85:J85" si="67">(I67+I66+I68)/I$71</f>
        <v>0.23392376758829084</v>
      </c>
      <c r="J85" s="27">
        <f t="shared" si="67"/>
        <v>0.40201835661985874</v>
      </c>
      <c r="N85" s="50"/>
      <c r="Q85" s="27">
        <f>(Q67+Q66+Q68)/Q$71</f>
        <v>0.35803203292805863</v>
      </c>
      <c r="R85" s="27">
        <f t="shared" ref="R85:S85" si="68">(R67+R66+R68)/R$71</f>
        <v>0.17037655601824436</v>
      </c>
      <c r="S85" s="27">
        <f t="shared" si="68"/>
        <v>0.32951136745306508</v>
      </c>
      <c r="V85" s="27">
        <f>(V67+V66+V68)/V$71</f>
        <v>0.56022886956806184</v>
      </c>
      <c r="W85" s="27">
        <f t="shared" ref="W85:X85" si="69">(W67+W66+W68)/W$71</f>
        <v>0.19222807356771573</v>
      </c>
      <c r="X85" s="27">
        <f t="shared" si="69"/>
        <v>0.40630840139644009</v>
      </c>
      <c r="AA85" s="27">
        <f>(AA67+AA66+AA68)/AA$71</f>
        <v>0.30640933914677909</v>
      </c>
      <c r="AB85" s="27">
        <f t="shared" ref="AB85:AC85" si="70">(AB67+AB66+AB68)/AB$71</f>
        <v>0.32008650270318989</v>
      </c>
      <c r="AC85" s="27">
        <f t="shared" si="70"/>
        <v>0.30732545693911351</v>
      </c>
      <c r="AE85" s="49"/>
      <c r="AG85" s="52"/>
    </row>
    <row r="86" spans="2:38">
      <c r="B86" s="26" t="s">
        <v>11</v>
      </c>
      <c r="C86" s="27">
        <f>(C68+C67+C66+C69)/C$71</f>
        <v>0.97544189450044794</v>
      </c>
      <c r="D86" s="27">
        <f t="shared" ref="D86:E86" si="71">(D68+D67+D66+D69)/D$71</f>
        <v>0.96309858836560092</v>
      </c>
      <c r="E86" s="27">
        <f t="shared" si="71"/>
        <v>0.97350566000939642</v>
      </c>
      <c r="F86" s="49"/>
      <c r="H86" s="27">
        <f>(H68+H67+H66+H69)/H$71</f>
        <v>0.6517548411593469</v>
      </c>
      <c r="I86" s="27">
        <f t="shared" ref="I86:J86" si="72">(I68+I67+I66+I69)/I$71</f>
        <v>0.33979508725169766</v>
      </c>
      <c r="J86" s="27">
        <f t="shared" si="72"/>
        <v>0.58671775615859734</v>
      </c>
      <c r="N86" s="50"/>
      <c r="Q86" s="27">
        <f>(Q68+Q67+Q66+Q69)/Q$71</f>
        <v>0.58392731289252653</v>
      </c>
      <c r="R86" s="27">
        <f t="shared" ref="R86:S86" si="73">(R68+R67+R66+R69)/R$71</f>
        <v>0.27732170384493876</v>
      </c>
      <c r="S86" s="27">
        <f t="shared" si="73"/>
        <v>0.53732810804967779</v>
      </c>
      <c r="V86" s="27">
        <f>(V68+V67+V66+V69)/V$71</f>
        <v>0.75906816611307459</v>
      </c>
      <c r="W86" s="27">
        <f t="shared" ref="W86:X86" si="74">(W68+W67+W66+W69)/W$71</f>
        <v>0.3065037136455146</v>
      </c>
      <c r="X86" s="27">
        <f t="shared" si="74"/>
        <v>0.56977799837774445</v>
      </c>
      <c r="AA86" s="27">
        <f>(AA68+AA67+AA66+AA69)/AA$71</f>
        <v>0.5140594967746217</v>
      </c>
      <c r="AB86" s="27">
        <f t="shared" ref="AB86:AC86" si="75">(AB68+AB67+AB66+AB69)/AB$71</f>
        <v>0.45539427989035997</v>
      </c>
      <c r="AC86" s="27">
        <f t="shared" si="75"/>
        <v>0.51013000885432569</v>
      </c>
      <c r="AE86" s="49"/>
      <c r="AG86" s="52"/>
    </row>
    <row r="87" spans="2:38">
      <c r="B87" s="26" t="s">
        <v>12</v>
      </c>
      <c r="C87" s="27">
        <f>(C69+C68+C67+C66+C70)/C$71</f>
        <v>1</v>
      </c>
      <c r="D87" s="27">
        <f t="shared" ref="D87:E87" si="76">(D69+D68+D67+D66+D70)/D$71</f>
        <v>1</v>
      </c>
      <c r="E87" s="27">
        <f t="shared" si="76"/>
        <v>1</v>
      </c>
      <c r="F87" s="49"/>
      <c r="H87" s="27">
        <f>(H69+H68+H67+H66+H70)/H$71</f>
        <v>1</v>
      </c>
      <c r="I87" s="27">
        <f t="shared" ref="I87:J87" si="77">(I69+I68+I67+I66+I70)/I$71</f>
        <v>1</v>
      </c>
      <c r="J87" s="27">
        <f t="shared" si="77"/>
        <v>1</v>
      </c>
      <c r="N87" s="50"/>
      <c r="Q87" s="27">
        <f>(Q69+Q68+Q67+Q66+Q70)/Q$71</f>
        <v>1</v>
      </c>
      <c r="R87" s="27">
        <f t="shared" ref="R87:S87" si="78">(R69+R68+R67+R66+R70)/R$71</f>
        <v>1</v>
      </c>
      <c r="S87" s="27">
        <f t="shared" si="78"/>
        <v>1</v>
      </c>
      <c r="V87" s="27">
        <f>(V69+V68+V67+V66+V70)/V$71</f>
        <v>1</v>
      </c>
      <c r="W87" s="27">
        <f t="shared" ref="W87:X87" si="79">(W69+W68+W67+W66+W70)/W$71</f>
        <v>1</v>
      </c>
      <c r="X87" s="27">
        <f t="shared" si="79"/>
        <v>1</v>
      </c>
      <c r="AA87" s="27">
        <f>(AA69+AA68+AA67+AA66+AA70)/AA$71</f>
        <v>1</v>
      </c>
      <c r="AB87" s="27">
        <f t="shared" ref="AB87:AC87" si="80">(AB69+AB68+AB67+AB66+AB70)/AB$71</f>
        <v>1</v>
      </c>
      <c r="AC87" s="27">
        <f t="shared" si="80"/>
        <v>1</v>
      </c>
      <c r="AE87" s="49"/>
      <c r="AG87" s="52"/>
    </row>
    <row r="88" spans="2:38">
      <c r="E88" s="1"/>
      <c r="F88" s="49"/>
      <c r="H88" s="49"/>
      <c r="I88" s="49"/>
      <c r="J88" s="49"/>
      <c r="N88" s="50"/>
      <c r="Q88" s="49"/>
      <c r="R88" s="49"/>
      <c r="S88" s="49"/>
      <c r="V88" s="49"/>
      <c r="W88" s="49"/>
      <c r="X88" s="49"/>
      <c r="AE88" s="49"/>
    </row>
    <row r="89" spans="2:38" ht="19.899999999999999">
      <c r="B89" s="10" t="s">
        <v>42</v>
      </c>
      <c r="C89" s="49"/>
      <c r="D89" s="49"/>
      <c r="E89" s="55"/>
      <c r="F89" s="49"/>
      <c r="H89" s="49"/>
      <c r="I89" s="49"/>
      <c r="J89" s="49"/>
      <c r="N89" s="50"/>
      <c r="Q89" s="49"/>
      <c r="R89" s="49"/>
      <c r="S89" s="49"/>
      <c r="V89" s="49"/>
      <c r="W89" s="49"/>
      <c r="X89" s="49"/>
      <c r="AE89" s="49"/>
    </row>
    <row r="90" spans="2:38" s="11" customFormat="1" ht="23.45" customHeight="1">
      <c r="C90" s="98" t="s">
        <v>4</v>
      </c>
      <c r="D90" s="98"/>
      <c r="E90" s="98"/>
      <c r="F90" s="13"/>
      <c r="H90" s="98" t="s">
        <v>17</v>
      </c>
      <c r="I90" s="98"/>
      <c r="J90" s="98"/>
      <c r="N90" s="103" t="s">
        <v>18</v>
      </c>
      <c r="Q90" s="98" t="s">
        <v>19</v>
      </c>
      <c r="R90" s="98"/>
      <c r="S90" s="98"/>
      <c r="V90" s="98" t="s">
        <v>43</v>
      </c>
      <c r="W90" s="98"/>
      <c r="X90" s="98"/>
      <c r="AA90" s="98" t="s">
        <v>21</v>
      </c>
      <c r="AB90" s="98"/>
      <c r="AC90" s="98"/>
      <c r="AE90" s="13"/>
      <c r="AF90" s="96" t="s">
        <v>22</v>
      </c>
      <c r="AG90" s="38"/>
      <c r="AJ90" s="96" t="s">
        <v>23</v>
      </c>
      <c r="AL90" s="96" t="s">
        <v>24</v>
      </c>
    </row>
    <row r="91" spans="2:38">
      <c r="B91" s="2" t="s">
        <v>4</v>
      </c>
      <c r="C91" s="2" t="s">
        <v>25</v>
      </c>
      <c r="D91" s="3"/>
      <c r="E91" s="3"/>
      <c r="F91" s="3"/>
      <c r="G91" s="2" t="s">
        <v>14</v>
      </c>
      <c r="H91" s="2" t="s">
        <v>25</v>
      </c>
      <c r="I91" s="3"/>
      <c r="J91" s="3"/>
      <c r="K91" s="3"/>
      <c r="L91" s="3"/>
      <c r="N91" s="104"/>
      <c r="P91" s="2" t="s">
        <v>26</v>
      </c>
      <c r="Q91" s="2" t="s">
        <v>25</v>
      </c>
      <c r="R91" s="3"/>
      <c r="S91" s="3"/>
      <c r="T91" s="3"/>
      <c r="U91" s="2" t="s">
        <v>27</v>
      </c>
      <c r="V91" s="2" t="s">
        <v>25</v>
      </c>
      <c r="W91" s="3"/>
      <c r="X91" s="3"/>
      <c r="Y91" s="3"/>
      <c r="Z91" s="2" t="s">
        <v>28</v>
      </c>
      <c r="AA91" s="2" t="s">
        <v>25</v>
      </c>
      <c r="AB91" s="3"/>
      <c r="AC91" s="3"/>
      <c r="AD91" s="3"/>
      <c r="AE91" s="3"/>
      <c r="AF91" s="96"/>
      <c r="AG91" s="38"/>
      <c r="AH91" s="49"/>
      <c r="AI91" s="49"/>
      <c r="AJ91" s="96"/>
      <c r="AL91" s="96"/>
    </row>
    <row r="92" spans="2:38">
      <c r="B92" s="2" t="s">
        <v>6</v>
      </c>
      <c r="C92" s="3" t="s">
        <v>30</v>
      </c>
      <c r="D92" s="3" t="s">
        <v>31</v>
      </c>
      <c r="E92" s="7" t="s">
        <v>7</v>
      </c>
      <c r="G92" s="2" t="s">
        <v>6</v>
      </c>
      <c r="H92" s="3" t="s">
        <v>30</v>
      </c>
      <c r="I92" s="3" t="s">
        <v>31</v>
      </c>
      <c r="J92" s="7" t="s">
        <v>7</v>
      </c>
      <c r="L92" s="3" t="str">
        <f t="shared" ref="L92:L155" si="81">E92</f>
        <v>A + B1</v>
      </c>
      <c r="M92" s="3" t="str">
        <f t="shared" ref="M92:M155" si="82">J92</f>
        <v>A + B1</v>
      </c>
      <c r="N92" s="32" t="str">
        <f>$J$8</f>
        <v>A + B1</v>
      </c>
      <c r="P92" s="2" t="s">
        <v>6</v>
      </c>
      <c r="Q92" s="3" t="s">
        <v>30</v>
      </c>
      <c r="R92" s="3" t="s">
        <v>31</v>
      </c>
      <c r="S92" s="7" t="s">
        <v>7</v>
      </c>
      <c r="U92" s="2" t="s">
        <v>6</v>
      </c>
      <c r="V92" s="3" t="s">
        <v>30</v>
      </c>
      <c r="W92" s="3" t="s">
        <v>31</v>
      </c>
      <c r="X92" s="7" t="s">
        <v>7</v>
      </c>
      <c r="Z92" s="2" t="s">
        <v>6</v>
      </c>
      <c r="AA92" s="3" t="s">
        <v>30</v>
      </c>
      <c r="AB92" s="3" t="s">
        <v>31</v>
      </c>
      <c r="AC92" s="7" t="s">
        <v>7</v>
      </c>
      <c r="AF92" s="23" t="s">
        <v>7</v>
      </c>
      <c r="AG92" s="39"/>
      <c r="AJ92" s="23" t="s">
        <v>7</v>
      </c>
      <c r="AL92" s="23" t="s">
        <v>7</v>
      </c>
    </row>
    <row r="93" spans="2:38">
      <c r="B93" s="4" t="s">
        <v>33</v>
      </c>
      <c r="C93" s="3"/>
      <c r="D93" s="3"/>
      <c r="E93" s="7"/>
      <c r="G93" s="4" t="s">
        <v>33</v>
      </c>
      <c r="H93" s="3"/>
      <c r="I93" s="3"/>
      <c r="J93" s="7"/>
      <c r="L93" s="3">
        <f t="shared" si="81"/>
        <v>0</v>
      </c>
      <c r="M93" s="3">
        <f t="shared" si="82"/>
        <v>0</v>
      </c>
      <c r="N93" s="15"/>
      <c r="P93" s="4" t="s">
        <v>33</v>
      </c>
      <c r="Q93" s="3"/>
      <c r="R93" s="3"/>
      <c r="S93" s="7"/>
      <c r="U93" s="4" t="s">
        <v>33</v>
      </c>
      <c r="V93" s="3"/>
      <c r="W93" s="3"/>
      <c r="X93" s="7"/>
      <c r="Z93" s="4" t="s">
        <v>33</v>
      </c>
      <c r="AA93" s="3"/>
      <c r="AB93" s="3"/>
      <c r="AC93" s="7"/>
      <c r="AF93" s="15"/>
      <c r="AH93" s="3">
        <f t="shared" ref="AH93:AH156" si="83">J93</f>
        <v>0</v>
      </c>
      <c r="AI93" s="3">
        <f t="shared" ref="AI93:AI156" si="84">AC93</f>
        <v>0</v>
      </c>
      <c r="AJ93" s="15"/>
      <c r="AL93" s="15"/>
    </row>
    <row r="94" spans="2:38">
      <c r="B94" s="5" t="s">
        <v>45</v>
      </c>
      <c r="C94" s="3"/>
      <c r="D94" s="3"/>
      <c r="E94" s="7"/>
      <c r="G94" s="5" t="s">
        <v>45</v>
      </c>
      <c r="H94" s="3"/>
      <c r="I94" s="3"/>
      <c r="J94" s="7"/>
      <c r="L94" s="3">
        <f t="shared" si="81"/>
        <v>0</v>
      </c>
      <c r="M94" s="3">
        <f t="shared" si="82"/>
        <v>0</v>
      </c>
      <c r="N94" s="36"/>
      <c r="P94" s="5" t="s">
        <v>45</v>
      </c>
      <c r="Q94" s="3"/>
      <c r="R94" s="3"/>
      <c r="S94" s="7"/>
      <c r="U94" s="5" t="s">
        <v>45</v>
      </c>
      <c r="V94" s="3"/>
      <c r="W94" s="3"/>
      <c r="X94" s="7"/>
      <c r="Z94" s="5" t="s">
        <v>45</v>
      </c>
      <c r="AA94" s="3"/>
      <c r="AB94" s="3"/>
      <c r="AC94" s="7"/>
      <c r="AF94" s="36"/>
      <c r="AH94" s="3">
        <f t="shared" si="83"/>
        <v>0</v>
      </c>
      <c r="AI94" s="3">
        <f t="shared" si="84"/>
        <v>0</v>
      </c>
      <c r="AJ94" s="36"/>
      <c r="AL94" s="36"/>
    </row>
    <row r="95" spans="2:38">
      <c r="B95" s="29" t="s">
        <v>8</v>
      </c>
      <c r="C95" s="3">
        <v>174</v>
      </c>
      <c r="D95" s="3"/>
      <c r="E95" s="7">
        <v>174</v>
      </c>
      <c r="G95" s="29" t="s">
        <v>8</v>
      </c>
      <c r="H95" s="3">
        <v>390</v>
      </c>
      <c r="I95" s="3"/>
      <c r="J95" s="7">
        <v>390</v>
      </c>
      <c r="L95" s="3">
        <f t="shared" si="81"/>
        <v>174</v>
      </c>
      <c r="M95" s="3">
        <f t="shared" si="82"/>
        <v>390</v>
      </c>
      <c r="N95" s="19">
        <f t="shared" ref="N95:N158" si="85">IF(L95+M95&gt;0,M95/L95,"")</f>
        <v>2.2413793103448274</v>
      </c>
      <c r="P95" s="29" t="s">
        <v>8</v>
      </c>
      <c r="Q95" s="3">
        <v>142</v>
      </c>
      <c r="R95" s="3"/>
      <c r="S95" s="7">
        <v>142</v>
      </c>
      <c r="U95" s="29" t="s">
        <v>8</v>
      </c>
      <c r="V95" s="3">
        <v>65</v>
      </c>
      <c r="W95" s="3"/>
      <c r="X95" s="7">
        <v>65</v>
      </c>
      <c r="Z95" s="29" t="s">
        <v>8</v>
      </c>
      <c r="AA95" s="3">
        <v>53804</v>
      </c>
      <c r="AB95" s="3"/>
      <c r="AC95" s="7">
        <v>53804</v>
      </c>
      <c r="AE95" s="3">
        <f>AC95</f>
        <v>53804</v>
      </c>
      <c r="AF95" s="16">
        <f t="shared" ref="AF95:AF158" si="86">IF(AE95/$AE$7&gt;0,AE95/$AE$7,"")</f>
        <v>53.804000000000002</v>
      </c>
      <c r="AH95" s="3">
        <f t="shared" si="83"/>
        <v>390</v>
      </c>
      <c r="AI95" s="3">
        <f t="shared" si="84"/>
        <v>53804</v>
      </c>
      <c r="AJ95" s="16">
        <f t="shared" ref="AJ95:AJ158" si="87">IF(AI95*AH95&gt;0,AI95/AH95*$AI$7,"")</f>
        <v>137958.97435897434</v>
      </c>
      <c r="AK95" s="3"/>
      <c r="AL95" s="16">
        <f t="shared" ref="AL95:AL158" si="88">IF(AI95&gt;0,M95/L95*AJ95,"")</f>
        <v>309218.39080459764</v>
      </c>
    </row>
    <row r="96" spans="2:38">
      <c r="B96" s="29" t="s">
        <v>9</v>
      </c>
      <c r="C96" s="3">
        <v>106</v>
      </c>
      <c r="D96" s="3"/>
      <c r="E96" s="7">
        <v>106</v>
      </c>
      <c r="G96" s="29" t="s">
        <v>9</v>
      </c>
      <c r="H96" s="3">
        <v>732</v>
      </c>
      <c r="I96" s="3"/>
      <c r="J96" s="7">
        <v>732</v>
      </c>
      <c r="L96" s="3">
        <f t="shared" si="81"/>
        <v>106</v>
      </c>
      <c r="M96" s="3">
        <f t="shared" si="82"/>
        <v>732</v>
      </c>
      <c r="N96" s="19">
        <f t="shared" si="85"/>
        <v>6.9056603773584904</v>
      </c>
      <c r="P96" s="29" t="s">
        <v>9</v>
      </c>
      <c r="Q96" s="3">
        <v>434</v>
      </c>
      <c r="R96" s="3"/>
      <c r="S96" s="7">
        <v>434</v>
      </c>
      <c r="U96" s="29" t="s">
        <v>9</v>
      </c>
      <c r="V96" s="3">
        <v>191</v>
      </c>
      <c r="W96" s="3"/>
      <c r="X96" s="7">
        <v>191</v>
      </c>
      <c r="Z96" s="29" t="s">
        <v>9</v>
      </c>
      <c r="AA96" s="3">
        <v>81191</v>
      </c>
      <c r="AB96" s="3"/>
      <c r="AC96" s="7">
        <v>81191</v>
      </c>
      <c r="AE96" s="3">
        <f t="shared" ref="AE96:AE100" si="89">AC96</f>
        <v>81191</v>
      </c>
      <c r="AF96" s="16">
        <f t="shared" si="86"/>
        <v>81.191000000000003</v>
      </c>
      <c r="AH96" s="3">
        <f t="shared" si="83"/>
        <v>732</v>
      </c>
      <c r="AI96" s="3">
        <f t="shared" si="84"/>
        <v>81191</v>
      </c>
      <c r="AJ96" s="16">
        <f t="shared" si="87"/>
        <v>110916.66666666667</v>
      </c>
      <c r="AK96" s="3"/>
      <c r="AL96" s="16">
        <f t="shared" si="88"/>
        <v>765952.83018867928</v>
      </c>
    </row>
    <row r="97" spans="2:38">
      <c r="B97" s="29" t="s">
        <v>10</v>
      </c>
      <c r="C97" s="3">
        <v>87</v>
      </c>
      <c r="D97" s="3"/>
      <c r="E97" s="7">
        <v>87</v>
      </c>
      <c r="G97" s="29" t="s">
        <v>10</v>
      </c>
      <c r="H97" s="3">
        <v>1192</v>
      </c>
      <c r="I97" s="3"/>
      <c r="J97" s="7">
        <v>1192</v>
      </c>
      <c r="L97" s="3">
        <f t="shared" si="81"/>
        <v>87</v>
      </c>
      <c r="M97" s="3">
        <f t="shared" si="82"/>
        <v>1192</v>
      </c>
      <c r="N97" s="19">
        <f t="shared" si="85"/>
        <v>13.701149425287356</v>
      </c>
      <c r="P97" s="29" t="s">
        <v>10</v>
      </c>
      <c r="Q97" s="3">
        <v>897</v>
      </c>
      <c r="R97" s="3"/>
      <c r="S97" s="7">
        <v>897</v>
      </c>
      <c r="U97" s="29" t="s">
        <v>10</v>
      </c>
      <c r="V97" s="3">
        <v>207</v>
      </c>
      <c r="W97" s="3"/>
      <c r="X97" s="7">
        <v>207</v>
      </c>
      <c r="Z97" s="29" t="s">
        <v>10</v>
      </c>
      <c r="AA97" s="3">
        <v>182518</v>
      </c>
      <c r="AB97" s="3"/>
      <c r="AC97" s="7">
        <v>182518</v>
      </c>
      <c r="AE97" s="3">
        <f t="shared" si="89"/>
        <v>182518</v>
      </c>
      <c r="AF97" s="16">
        <f t="shared" si="86"/>
        <v>182.518</v>
      </c>
      <c r="AH97" s="3">
        <f t="shared" si="83"/>
        <v>1192</v>
      </c>
      <c r="AI97" s="3">
        <f t="shared" si="84"/>
        <v>182518</v>
      </c>
      <c r="AJ97" s="16">
        <f t="shared" si="87"/>
        <v>153119.12751677851</v>
      </c>
      <c r="AK97" s="3"/>
      <c r="AL97" s="16">
        <f t="shared" si="88"/>
        <v>2097908.0459770113</v>
      </c>
    </row>
    <row r="98" spans="2:38">
      <c r="B98" s="29" t="s">
        <v>11</v>
      </c>
      <c r="C98" s="3">
        <v>69</v>
      </c>
      <c r="D98" s="3"/>
      <c r="E98" s="7">
        <v>69</v>
      </c>
      <c r="G98" s="29" t="s">
        <v>11</v>
      </c>
      <c r="H98" s="3">
        <v>2112</v>
      </c>
      <c r="I98" s="3"/>
      <c r="J98" s="7">
        <v>2112</v>
      </c>
      <c r="L98" s="3">
        <f t="shared" si="81"/>
        <v>69</v>
      </c>
      <c r="M98" s="3">
        <f t="shared" si="82"/>
        <v>2112</v>
      </c>
      <c r="N98" s="19">
        <f t="shared" si="85"/>
        <v>30.608695652173914</v>
      </c>
      <c r="P98" s="29" t="s">
        <v>11</v>
      </c>
      <c r="Q98" s="3">
        <v>1800</v>
      </c>
      <c r="R98" s="3"/>
      <c r="S98" s="7">
        <v>1800</v>
      </c>
      <c r="U98" s="29" t="s">
        <v>11</v>
      </c>
      <c r="V98" s="3">
        <v>242</v>
      </c>
      <c r="W98" s="3"/>
      <c r="X98" s="7">
        <v>242</v>
      </c>
      <c r="Z98" s="29" t="s">
        <v>11</v>
      </c>
      <c r="AA98" s="3">
        <v>352399</v>
      </c>
      <c r="AB98" s="3"/>
      <c r="AC98" s="7">
        <v>352399</v>
      </c>
      <c r="AE98" s="3">
        <f t="shared" si="89"/>
        <v>352399</v>
      </c>
      <c r="AF98" s="16">
        <f t="shared" si="86"/>
        <v>352.399</v>
      </c>
      <c r="AH98" s="3">
        <f t="shared" si="83"/>
        <v>2112</v>
      </c>
      <c r="AI98" s="3">
        <f t="shared" si="84"/>
        <v>352399</v>
      </c>
      <c r="AJ98" s="16">
        <f t="shared" si="87"/>
        <v>166855.58712121213</v>
      </c>
      <c r="AK98" s="3"/>
      <c r="AL98" s="16">
        <f t="shared" si="88"/>
        <v>5107231.8840579716</v>
      </c>
    </row>
    <row r="99" spans="2:38">
      <c r="B99" s="29" t="s">
        <v>12</v>
      </c>
      <c r="C99" s="3">
        <v>23</v>
      </c>
      <c r="D99" s="3"/>
      <c r="E99" s="7">
        <v>23</v>
      </c>
      <c r="G99" s="29" t="s">
        <v>12</v>
      </c>
      <c r="H99" s="3">
        <v>2277</v>
      </c>
      <c r="I99" s="3"/>
      <c r="J99" s="7">
        <v>2277</v>
      </c>
      <c r="L99" s="3">
        <f t="shared" si="81"/>
        <v>23</v>
      </c>
      <c r="M99" s="3">
        <f t="shared" si="82"/>
        <v>2277</v>
      </c>
      <c r="N99" s="19">
        <f t="shared" si="85"/>
        <v>99</v>
      </c>
      <c r="P99" s="29" t="s">
        <v>12</v>
      </c>
      <c r="Q99" s="3">
        <v>2160</v>
      </c>
      <c r="R99" s="3"/>
      <c r="S99" s="7">
        <v>2160</v>
      </c>
      <c r="U99" s="29" t="s">
        <v>12</v>
      </c>
      <c r="V99" s="3">
        <v>94</v>
      </c>
      <c r="W99" s="3"/>
      <c r="X99" s="7">
        <v>94</v>
      </c>
      <c r="Z99" s="29" t="s">
        <v>12</v>
      </c>
      <c r="AA99" s="3">
        <v>654143</v>
      </c>
      <c r="AB99" s="3"/>
      <c r="AC99" s="7">
        <v>654143</v>
      </c>
      <c r="AE99" s="3">
        <f t="shared" si="89"/>
        <v>654143</v>
      </c>
      <c r="AF99" s="16">
        <f t="shared" si="86"/>
        <v>654.14300000000003</v>
      </c>
      <c r="AH99" s="3">
        <f t="shared" si="83"/>
        <v>2277</v>
      </c>
      <c r="AI99" s="3">
        <f t="shared" si="84"/>
        <v>654143</v>
      </c>
      <c r="AJ99" s="16">
        <f t="shared" si="87"/>
        <v>287282.82828282827</v>
      </c>
      <c r="AK99" s="3"/>
      <c r="AL99" s="16">
        <f t="shared" si="88"/>
        <v>28441000</v>
      </c>
    </row>
    <row r="100" spans="2:38">
      <c r="B100" s="30" t="s">
        <v>13</v>
      </c>
      <c r="C100" s="7">
        <v>459</v>
      </c>
      <c r="D100" s="7"/>
      <c r="E100" s="7">
        <v>459</v>
      </c>
      <c r="G100" s="30" t="s">
        <v>13</v>
      </c>
      <c r="H100" s="7">
        <v>6703</v>
      </c>
      <c r="I100" s="7"/>
      <c r="J100" s="7">
        <v>6703</v>
      </c>
      <c r="L100" s="3">
        <f t="shared" si="81"/>
        <v>459</v>
      </c>
      <c r="M100" s="3">
        <f t="shared" si="82"/>
        <v>6703</v>
      </c>
      <c r="N100" s="19">
        <f t="shared" si="85"/>
        <v>14.603485838779957</v>
      </c>
      <c r="P100" s="30" t="s">
        <v>13</v>
      </c>
      <c r="Q100" s="7">
        <v>5433</v>
      </c>
      <c r="R100" s="7"/>
      <c r="S100" s="7">
        <v>5433</v>
      </c>
      <c r="U100" s="30" t="s">
        <v>13</v>
      </c>
      <c r="V100" s="7">
        <v>799</v>
      </c>
      <c r="W100" s="7"/>
      <c r="X100" s="7">
        <v>799</v>
      </c>
      <c r="Z100" s="30" t="s">
        <v>13</v>
      </c>
      <c r="AA100" s="7">
        <v>1324055</v>
      </c>
      <c r="AB100" s="7"/>
      <c r="AC100" s="7">
        <v>1324055</v>
      </c>
      <c r="AE100" s="3">
        <f t="shared" si="89"/>
        <v>1324055</v>
      </c>
      <c r="AF100" s="16">
        <f t="shared" si="86"/>
        <v>1324.0550000000001</v>
      </c>
      <c r="AH100" s="3">
        <f t="shared" si="83"/>
        <v>6703</v>
      </c>
      <c r="AI100" s="3">
        <f t="shared" si="84"/>
        <v>1324055</v>
      </c>
      <c r="AJ100" s="16">
        <f t="shared" si="87"/>
        <v>197531.70222288527</v>
      </c>
      <c r="AK100" s="3"/>
      <c r="AL100" s="16">
        <f t="shared" si="88"/>
        <v>2884651.4161220044</v>
      </c>
    </row>
    <row r="101" spans="2:38">
      <c r="B101" s="5" t="s">
        <v>46</v>
      </c>
      <c r="C101" s="3"/>
      <c r="D101" s="3"/>
      <c r="E101" s="7"/>
      <c r="G101" s="5" t="s">
        <v>46</v>
      </c>
      <c r="H101" s="3"/>
      <c r="I101" s="3"/>
      <c r="J101" s="7"/>
      <c r="L101" s="3">
        <f t="shared" si="81"/>
        <v>0</v>
      </c>
      <c r="M101" s="3">
        <f t="shared" si="82"/>
        <v>0</v>
      </c>
      <c r="N101" s="36" t="str">
        <f t="shared" si="85"/>
        <v/>
      </c>
      <c r="P101" s="5" t="s">
        <v>46</v>
      </c>
      <c r="Q101" s="3"/>
      <c r="R101" s="3"/>
      <c r="S101" s="7"/>
      <c r="U101" s="5" t="s">
        <v>46</v>
      </c>
      <c r="V101" s="3"/>
      <c r="W101" s="3"/>
      <c r="X101" s="7"/>
      <c r="Z101" s="5" t="s">
        <v>46</v>
      </c>
      <c r="AA101" s="3"/>
      <c r="AB101" s="3"/>
      <c r="AC101" s="7"/>
      <c r="AF101" s="36" t="str">
        <f t="shared" si="86"/>
        <v/>
      </c>
      <c r="AH101" s="3">
        <f t="shared" si="83"/>
        <v>0</v>
      </c>
      <c r="AI101" s="3">
        <f t="shared" si="84"/>
        <v>0</v>
      </c>
      <c r="AJ101" s="36" t="str">
        <f t="shared" si="87"/>
        <v/>
      </c>
      <c r="AL101" s="36" t="str">
        <f t="shared" si="88"/>
        <v/>
      </c>
    </row>
    <row r="102" spans="2:38">
      <c r="B102" s="29" t="s">
        <v>8</v>
      </c>
      <c r="C102" s="3">
        <v>6029</v>
      </c>
      <c r="D102" s="3"/>
      <c r="E102" s="7">
        <v>6029</v>
      </c>
      <c r="G102" s="29" t="s">
        <v>8</v>
      </c>
      <c r="H102" s="3">
        <v>13696</v>
      </c>
      <c r="I102" s="3"/>
      <c r="J102" s="7">
        <v>13696</v>
      </c>
      <c r="L102" s="3">
        <f t="shared" si="81"/>
        <v>6029</v>
      </c>
      <c r="M102" s="3">
        <f t="shared" si="82"/>
        <v>13696</v>
      </c>
      <c r="N102" s="19">
        <f t="shared" si="85"/>
        <v>2.271686846906618</v>
      </c>
      <c r="P102" s="29" t="s">
        <v>8</v>
      </c>
      <c r="Q102" s="3">
        <v>5456</v>
      </c>
      <c r="R102" s="3"/>
      <c r="S102" s="7">
        <v>5456</v>
      </c>
      <c r="U102" s="29" t="s">
        <v>8</v>
      </c>
      <c r="V102" s="3">
        <v>2010</v>
      </c>
      <c r="W102" s="3"/>
      <c r="X102" s="7">
        <v>2010</v>
      </c>
      <c r="Z102" s="29" t="s">
        <v>8</v>
      </c>
      <c r="AA102" s="3">
        <v>1387700</v>
      </c>
      <c r="AB102" s="3"/>
      <c r="AC102" s="7">
        <v>1387700</v>
      </c>
      <c r="AE102" s="3">
        <f t="shared" ref="AE102:AE107" si="90">AC102</f>
        <v>1387700</v>
      </c>
      <c r="AF102" s="16">
        <f t="shared" si="86"/>
        <v>1387.7</v>
      </c>
      <c r="AH102" s="3">
        <f t="shared" si="83"/>
        <v>13696</v>
      </c>
      <c r="AI102" s="3">
        <f t="shared" si="84"/>
        <v>1387700</v>
      </c>
      <c r="AJ102" s="16">
        <f t="shared" si="87"/>
        <v>101321.55373831776</v>
      </c>
      <c r="AL102" s="16">
        <f t="shared" si="88"/>
        <v>230170.84093547854</v>
      </c>
    </row>
    <row r="103" spans="2:38">
      <c r="B103" s="29" t="s">
        <v>9</v>
      </c>
      <c r="C103" s="3">
        <v>4002</v>
      </c>
      <c r="D103" s="3"/>
      <c r="E103" s="7">
        <v>4002</v>
      </c>
      <c r="G103" s="29" t="s">
        <v>9</v>
      </c>
      <c r="H103" s="3">
        <v>26874</v>
      </c>
      <c r="I103" s="3"/>
      <c r="J103" s="7">
        <v>26874</v>
      </c>
      <c r="L103" s="3">
        <f t="shared" si="81"/>
        <v>4002</v>
      </c>
      <c r="M103" s="3">
        <f t="shared" si="82"/>
        <v>26874</v>
      </c>
      <c r="N103" s="19">
        <f t="shared" si="85"/>
        <v>6.7151424287856072</v>
      </c>
      <c r="P103" s="29" t="s">
        <v>9</v>
      </c>
      <c r="Q103" s="3">
        <v>18638</v>
      </c>
      <c r="R103" s="3"/>
      <c r="S103" s="7">
        <v>18638</v>
      </c>
      <c r="U103" s="29" t="s">
        <v>9</v>
      </c>
      <c r="V103" s="3">
        <v>4107</v>
      </c>
      <c r="W103" s="3"/>
      <c r="X103" s="7">
        <v>4107</v>
      </c>
      <c r="Z103" s="29" t="s">
        <v>9</v>
      </c>
      <c r="AA103" s="3">
        <v>2788859</v>
      </c>
      <c r="AB103" s="3"/>
      <c r="AC103" s="7">
        <v>2788859</v>
      </c>
      <c r="AE103" s="3">
        <f t="shared" si="90"/>
        <v>2788859</v>
      </c>
      <c r="AF103" s="16">
        <f t="shared" si="86"/>
        <v>2788.8589999999999</v>
      </c>
      <c r="AH103" s="3">
        <f t="shared" si="83"/>
        <v>26874</v>
      </c>
      <c r="AI103" s="3">
        <f t="shared" si="84"/>
        <v>2788859</v>
      </c>
      <c r="AJ103" s="16">
        <f t="shared" si="87"/>
        <v>103775.35908312867</v>
      </c>
      <c r="AL103" s="16">
        <f t="shared" si="88"/>
        <v>696866.31684157916</v>
      </c>
    </row>
    <row r="104" spans="2:38">
      <c r="B104" s="29" t="s">
        <v>10</v>
      </c>
      <c r="C104" s="3">
        <v>2349</v>
      </c>
      <c r="D104" s="3"/>
      <c r="E104" s="7">
        <v>2349</v>
      </c>
      <c r="G104" s="29" t="s">
        <v>10</v>
      </c>
      <c r="H104" s="3">
        <v>30975</v>
      </c>
      <c r="I104" s="3"/>
      <c r="J104" s="7">
        <v>30975</v>
      </c>
      <c r="L104" s="3">
        <f t="shared" si="81"/>
        <v>2349</v>
      </c>
      <c r="M104" s="3">
        <f t="shared" si="82"/>
        <v>30975</v>
      </c>
      <c r="N104" s="19">
        <f t="shared" si="85"/>
        <v>13.186462324393359</v>
      </c>
      <c r="P104" s="29" t="s">
        <v>10</v>
      </c>
      <c r="Q104" s="3">
        <v>24685</v>
      </c>
      <c r="R104" s="3"/>
      <c r="S104" s="7">
        <v>24685</v>
      </c>
      <c r="U104" s="29" t="s">
        <v>10</v>
      </c>
      <c r="V104" s="3">
        <v>3886</v>
      </c>
      <c r="W104" s="3"/>
      <c r="X104" s="7">
        <v>3886</v>
      </c>
      <c r="Z104" s="29" t="s">
        <v>10</v>
      </c>
      <c r="AA104" s="3">
        <v>3740165</v>
      </c>
      <c r="AB104" s="3"/>
      <c r="AC104" s="7">
        <v>3740165</v>
      </c>
      <c r="AE104" s="3">
        <f t="shared" si="90"/>
        <v>3740165</v>
      </c>
      <c r="AF104" s="16">
        <f t="shared" si="86"/>
        <v>3740.165</v>
      </c>
      <c r="AH104" s="3">
        <f t="shared" si="83"/>
        <v>30975</v>
      </c>
      <c r="AI104" s="3">
        <f t="shared" si="84"/>
        <v>3740165</v>
      </c>
      <c r="AJ104" s="16">
        <f t="shared" si="87"/>
        <v>120747.86117836964</v>
      </c>
      <c r="AL104" s="16">
        <f t="shared" si="88"/>
        <v>1592237.1221796507</v>
      </c>
    </row>
    <row r="105" spans="2:38">
      <c r="B105" s="29" t="s">
        <v>11</v>
      </c>
      <c r="C105" s="3">
        <v>890</v>
      </c>
      <c r="D105" s="3"/>
      <c r="E105" s="7">
        <v>890</v>
      </c>
      <c r="G105" s="29" t="s">
        <v>11</v>
      </c>
      <c r="H105" s="3">
        <v>24580</v>
      </c>
      <c r="I105" s="3"/>
      <c r="J105" s="7">
        <v>24580</v>
      </c>
      <c r="L105" s="3">
        <f t="shared" si="81"/>
        <v>890</v>
      </c>
      <c r="M105" s="3">
        <f t="shared" si="82"/>
        <v>24580</v>
      </c>
      <c r="N105" s="19">
        <f t="shared" si="85"/>
        <v>27.617977528089888</v>
      </c>
      <c r="P105" s="29" t="s">
        <v>11</v>
      </c>
      <c r="Q105" s="3">
        <v>21374</v>
      </c>
      <c r="R105" s="3"/>
      <c r="S105" s="7">
        <v>21374</v>
      </c>
      <c r="U105" s="29" t="s">
        <v>11</v>
      </c>
      <c r="V105" s="3">
        <v>2308</v>
      </c>
      <c r="W105" s="3"/>
      <c r="X105" s="7">
        <v>2308</v>
      </c>
      <c r="Z105" s="29" t="s">
        <v>11</v>
      </c>
      <c r="AA105" s="3">
        <v>3774270</v>
      </c>
      <c r="AB105" s="3"/>
      <c r="AC105" s="7">
        <v>3774270</v>
      </c>
      <c r="AE105" s="3">
        <f t="shared" si="90"/>
        <v>3774270</v>
      </c>
      <c r="AF105" s="16">
        <f t="shared" si="86"/>
        <v>3774.27</v>
      </c>
      <c r="AH105" s="3">
        <f t="shared" si="83"/>
        <v>24580</v>
      </c>
      <c r="AI105" s="3">
        <f t="shared" si="84"/>
        <v>3774270</v>
      </c>
      <c r="AJ105" s="16">
        <f t="shared" si="87"/>
        <v>153550.44751830757</v>
      </c>
      <c r="AL105" s="16">
        <f t="shared" si="88"/>
        <v>4240752.808988764</v>
      </c>
    </row>
    <row r="106" spans="2:38">
      <c r="B106" s="29" t="s">
        <v>12</v>
      </c>
      <c r="C106" s="3">
        <v>102</v>
      </c>
      <c r="D106" s="3"/>
      <c r="E106" s="7">
        <v>102</v>
      </c>
      <c r="G106" s="29" t="s">
        <v>12</v>
      </c>
      <c r="H106" s="3">
        <v>8863</v>
      </c>
      <c r="I106" s="3"/>
      <c r="J106" s="7">
        <v>8863</v>
      </c>
      <c r="L106" s="3">
        <f t="shared" si="81"/>
        <v>102</v>
      </c>
      <c r="M106" s="3">
        <f t="shared" si="82"/>
        <v>8863</v>
      </c>
      <c r="N106" s="19">
        <f t="shared" si="85"/>
        <v>86.892156862745097</v>
      </c>
      <c r="P106" s="29" t="s">
        <v>12</v>
      </c>
      <c r="Q106" s="3">
        <v>8163</v>
      </c>
      <c r="R106" s="3"/>
      <c r="S106" s="7">
        <v>8163</v>
      </c>
      <c r="U106" s="29" t="s">
        <v>12</v>
      </c>
      <c r="V106" s="3">
        <v>598</v>
      </c>
      <c r="W106" s="3"/>
      <c r="X106" s="7">
        <v>598</v>
      </c>
      <c r="Z106" s="29" t="s">
        <v>12</v>
      </c>
      <c r="AA106" s="3">
        <v>1831319</v>
      </c>
      <c r="AB106" s="3"/>
      <c r="AC106" s="7">
        <v>1831319</v>
      </c>
      <c r="AE106" s="3">
        <f t="shared" si="90"/>
        <v>1831319</v>
      </c>
      <c r="AF106" s="16">
        <f t="shared" si="86"/>
        <v>1831.319</v>
      </c>
      <c r="AH106" s="3">
        <f t="shared" si="83"/>
        <v>8863</v>
      </c>
      <c r="AI106" s="3">
        <f t="shared" si="84"/>
        <v>1831319</v>
      </c>
      <c r="AJ106" s="16">
        <f t="shared" si="87"/>
        <v>206625.18334649666</v>
      </c>
      <c r="AL106" s="16">
        <f t="shared" si="88"/>
        <v>17954107.843137253</v>
      </c>
    </row>
    <row r="107" spans="2:38">
      <c r="B107" s="30" t="s">
        <v>13</v>
      </c>
      <c r="C107" s="7">
        <v>13372</v>
      </c>
      <c r="D107" s="7"/>
      <c r="E107" s="7">
        <v>13372</v>
      </c>
      <c r="G107" s="30" t="s">
        <v>13</v>
      </c>
      <c r="H107" s="7">
        <v>104988</v>
      </c>
      <c r="I107" s="7"/>
      <c r="J107" s="7">
        <v>104988</v>
      </c>
      <c r="L107" s="3">
        <f t="shared" si="81"/>
        <v>13372</v>
      </c>
      <c r="M107" s="3">
        <f t="shared" si="82"/>
        <v>104988</v>
      </c>
      <c r="N107" s="19">
        <f t="shared" si="85"/>
        <v>7.8513311396948851</v>
      </c>
      <c r="P107" s="30" t="s">
        <v>13</v>
      </c>
      <c r="Q107" s="7">
        <v>78316</v>
      </c>
      <c r="R107" s="7"/>
      <c r="S107" s="7">
        <v>78316</v>
      </c>
      <c r="U107" s="30" t="s">
        <v>13</v>
      </c>
      <c r="V107" s="7">
        <v>12909</v>
      </c>
      <c r="W107" s="7"/>
      <c r="X107" s="7">
        <v>12909</v>
      </c>
      <c r="Z107" s="30" t="s">
        <v>13</v>
      </c>
      <c r="AA107" s="7">
        <v>13522313</v>
      </c>
      <c r="AB107" s="7"/>
      <c r="AC107" s="7">
        <v>13522313</v>
      </c>
      <c r="AE107" s="3">
        <f t="shared" si="90"/>
        <v>13522313</v>
      </c>
      <c r="AF107" s="16">
        <f t="shared" si="86"/>
        <v>13522.313</v>
      </c>
      <c r="AH107" s="3">
        <f t="shared" si="83"/>
        <v>104988</v>
      </c>
      <c r="AI107" s="3">
        <f t="shared" si="84"/>
        <v>13522313</v>
      </c>
      <c r="AJ107" s="16">
        <f t="shared" si="87"/>
        <v>128798.65317941099</v>
      </c>
      <c r="AL107" s="16">
        <f t="shared" si="88"/>
        <v>1011240.8764582712</v>
      </c>
    </row>
    <row r="108" spans="2:38">
      <c r="B108" s="5" t="s">
        <v>47</v>
      </c>
      <c r="C108" s="3"/>
      <c r="D108" s="3"/>
      <c r="E108" s="7"/>
      <c r="G108" s="5" t="s">
        <v>47</v>
      </c>
      <c r="H108" s="3"/>
      <c r="I108" s="3"/>
      <c r="J108" s="7"/>
      <c r="L108" s="3">
        <f t="shared" si="81"/>
        <v>0</v>
      </c>
      <c r="M108" s="3">
        <f t="shared" si="82"/>
        <v>0</v>
      </c>
      <c r="N108" s="37" t="str">
        <f t="shared" si="85"/>
        <v/>
      </c>
      <c r="P108" s="5" t="s">
        <v>47</v>
      </c>
      <c r="Q108" s="3"/>
      <c r="R108" s="3"/>
      <c r="S108" s="7"/>
      <c r="U108" s="5" t="s">
        <v>47</v>
      </c>
      <c r="V108" s="3"/>
      <c r="W108" s="3"/>
      <c r="X108" s="7"/>
      <c r="Z108" s="5" t="s">
        <v>47</v>
      </c>
      <c r="AA108" s="3"/>
      <c r="AB108" s="3"/>
      <c r="AC108" s="7"/>
      <c r="AF108" s="36" t="str">
        <f t="shared" si="86"/>
        <v/>
      </c>
      <c r="AH108" s="3">
        <f t="shared" si="83"/>
        <v>0</v>
      </c>
      <c r="AI108" s="3">
        <f t="shared" si="84"/>
        <v>0</v>
      </c>
      <c r="AJ108" s="36" t="str">
        <f t="shared" si="87"/>
        <v/>
      </c>
      <c r="AL108" s="36" t="str">
        <f t="shared" si="88"/>
        <v/>
      </c>
    </row>
    <row r="109" spans="2:38">
      <c r="B109" s="29" t="s">
        <v>8</v>
      </c>
      <c r="C109" s="3">
        <v>807</v>
      </c>
      <c r="D109" s="3"/>
      <c r="E109" s="7">
        <v>807</v>
      </c>
      <c r="G109" s="29" t="s">
        <v>8</v>
      </c>
      <c r="H109" s="3">
        <v>1888</v>
      </c>
      <c r="I109" s="3"/>
      <c r="J109" s="7">
        <v>1888</v>
      </c>
      <c r="L109" s="3">
        <f t="shared" si="81"/>
        <v>807</v>
      </c>
      <c r="M109" s="3">
        <f t="shared" si="82"/>
        <v>1888</v>
      </c>
      <c r="N109" s="19">
        <f t="shared" si="85"/>
        <v>2.3395291201982653</v>
      </c>
      <c r="P109" s="29" t="s">
        <v>8</v>
      </c>
      <c r="Q109" s="3">
        <v>688</v>
      </c>
      <c r="R109" s="3"/>
      <c r="S109" s="7">
        <v>688</v>
      </c>
      <c r="U109" s="29" t="s">
        <v>8</v>
      </c>
      <c r="V109" s="3">
        <v>359</v>
      </c>
      <c r="W109" s="3"/>
      <c r="X109" s="7">
        <v>359</v>
      </c>
      <c r="Z109" s="29" t="s">
        <v>8</v>
      </c>
      <c r="AA109" s="3">
        <v>176351</v>
      </c>
      <c r="AB109" s="3"/>
      <c r="AC109" s="7">
        <v>176351</v>
      </c>
      <c r="AE109" s="3">
        <f t="shared" ref="AE109:AE114" si="91">AC109</f>
        <v>176351</v>
      </c>
      <c r="AF109" s="16">
        <f t="shared" si="86"/>
        <v>176.351</v>
      </c>
      <c r="AH109" s="3">
        <f t="shared" si="83"/>
        <v>1888</v>
      </c>
      <c r="AI109" s="3">
        <f t="shared" si="84"/>
        <v>176351</v>
      </c>
      <c r="AJ109" s="16">
        <f t="shared" si="87"/>
        <v>93406.25</v>
      </c>
      <c r="AL109" s="16">
        <f t="shared" si="88"/>
        <v>218526.64188351922</v>
      </c>
    </row>
    <row r="110" spans="2:38">
      <c r="B110" s="29" t="s">
        <v>9</v>
      </c>
      <c r="C110" s="3">
        <v>844</v>
      </c>
      <c r="D110" s="3"/>
      <c r="E110" s="7">
        <v>844</v>
      </c>
      <c r="G110" s="29" t="s">
        <v>9</v>
      </c>
      <c r="H110" s="3">
        <v>5763</v>
      </c>
      <c r="I110" s="3"/>
      <c r="J110" s="7">
        <v>5763</v>
      </c>
      <c r="L110" s="3">
        <f t="shared" si="81"/>
        <v>844</v>
      </c>
      <c r="M110" s="3">
        <f t="shared" si="82"/>
        <v>5763</v>
      </c>
      <c r="N110" s="19">
        <f t="shared" si="85"/>
        <v>6.8281990521327014</v>
      </c>
      <c r="P110" s="29" t="s">
        <v>9</v>
      </c>
      <c r="Q110" s="3">
        <v>3671</v>
      </c>
      <c r="R110" s="3"/>
      <c r="S110" s="7">
        <v>3671</v>
      </c>
      <c r="U110" s="29" t="s">
        <v>9</v>
      </c>
      <c r="V110" s="3">
        <v>1204</v>
      </c>
      <c r="W110" s="3"/>
      <c r="X110" s="7">
        <v>1204</v>
      </c>
      <c r="Z110" s="29" t="s">
        <v>9</v>
      </c>
      <c r="AA110" s="3">
        <v>475191</v>
      </c>
      <c r="AB110" s="3"/>
      <c r="AC110" s="7">
        <v>475191</v>
      </c>
      <c r="AE110" s="3">
        <f t="shared" si="91"/>
        <v>475191</v>
      </c>
      <c r="AF110" s="16">
        <f t="shared" si="86"/>
        <v>475.19099999999997</v>
      </c>
      <c r="AH110" s="3">
        <f t="shared" si="83"/>
        <v>5763</v>
      </c>
      <c r="AI110" s="3">
        <f t="shared" si="84"/>
        <v>475191</v>
      </c>
      <c r="AJ110" s="16">
        <f t="shared" si="87"/>
        <v>82455.491931285796</v>
      </c>
      <c r="AL110" s="16">
        <f t="shared" si="88"/>
        <v>563022.51184834132</v>
      </c>
    </row>
    <row r="111" spans="2:38">
      <c r="B111" s="29" t="s">
        <v>10</v>
      </c>
      <c r="C111" s="3">
        <v>705</v>
      </c>
      <c r="D111" s="3"/>
      <c r="E111" s="7">
        <v>705</v>
      </c>
      <c r="G111" s="29" t="s">
        <v>10</v>
      </c>
      <c r="H111" s="3">
        <v>9474</v>
      </c>
      <c r="I111" s="3"/>
      <c r="J111" s="7">
        <v>9474</v>
      </c>
      <c r="L111" s="3">
        <f t="shared" si="81"/>
        <v>705</v>
      </c>
      <c r="M111" s="3">
        <f t="shared" si="82"/>
        <v>9474</v>
      </c>
      <c r="N111" s="19">
        <f t="shared" si="85"/>
        <v>13.438297872340426</v>
      </c>
      <c r="P111" s="29" t="s">
        <v>10</v>
      </c>
      <c r="Q111" s="3">
        <v>7050</v>
      </c>
      <c r="R111" s="3"/>
      <c r="S111" s="7">
        <v>7050</v>
      </c>
      <c r="U111" s="29" t="s">
        <v>10</v>
      </c>
      <c r="V111" s="3">
        <v>1684</v>
      </c>
      <c r="W111" s="3"/>
      <c r="X111" s="7">
        <v>1684</v>
      </c>
      <c r="Z111" s="29" t="s">
        <v>10</v>
      </c>
      <c r="AA111" s="3">
        <v>949237</v>
      </c>
      <c r="AB111" s="3"/>
      <c r="AC111" s="7">
        <v>949237</v>
      </c>
      <c r="AE111" s="3">
        <f t="shared" si="91"/>
        <v>949237</v>
      </c>
      <c r="AF111" s="16">
        <f t="shared" si="86"/>
        <v>949.23699999999997</v>
      </c>
      <c r="AH111" s="3">
        <f t="shared" si="83"/>
        <v>9474</v>
      </c>
      <c r="AI111" s="3">
        <f t="shared" si="84"/>
        <v>949237</v>
      </c>
      <c r="AJ111" s="16">
        <f t="shared" si="87"/>
        <v>100193.89909225248</v>
      </c>
      <c r="AL111" s="16">
        <f t="shared" si="88"/>
        <v>1346435.4609929079</v>
      </c>
    </row>
    <row r="112" spans="2:38">
      <c r="B112" s="29" t="s">
        <v>11</v>
      </c>
      <c r="C112" s="3">
        <v>334</v>
      </c>
      <c r="D112" s="3"/>
      <c r="E112" s="7">
        <v>334</v>
      </c>
      <c r="G112" s="29" t="s">
        <v>11</v>
      </c>
      <c r="H112" s="3">
        <v>9698</v>
      </c>
      <c r="I112" s="3"/>
      <c r="J112" s="7">
        <v>9698</v>
      </c>
      <c r="L112" s="3">
        <f t="shared" si="81"/>
        <v>334</v>
      </c>
      <c r="M112" s="3">
        <f t="shared" si="82"/>
        <v>9698</v>
      </c>
      <c r="N112" s="19">
        <f t="shared" si="85"/>
        <v>29.035928143712574</v>
      </c>
      <c r="P112" s="29" t="s">
        <v>11</v>
      </c>
      <c r="Q112" s="3">
        <v>8034</v>
      </c>
      <c r="R112" s="3"/>
      <c r="S112" s="7">
        <v>8034</v>
      </c>
      <c r="U112" s="29" t="s">
        <v>11</v>
      </c>
      <c r="V112" s="3">
        <v>1328</v>
      </c>
      <c r="W112" s="3"/>
      <c r="X112" s="7">
        <v>1328</v>
      </c>
      <c r="Z112" s="29" t="s">
        <v>11</v>
      </c>
      <c r="AA112" s="3">
        <v>1180340</v>
      </c>
      <c r="AB112" s="3"/>
      <c r="AC112" s="7">
        <v>1180340</v>
      </c>
      <c r="AE112" s="3">
        <f t="shared" si="91"/>
        <v>1180340</v>
      </c>
      <c r="AF112" s="16">
        <f t="shared" si="86"/>
        <v>1180.3399999999999</v>
      </c>
      <c r="AH112" s="3">
        <f t="shared" si="83"/>
        <v>9698</v>
      </c>
      <c r="AI112" s="3">
        <f t="shared" si="84"/>
        <v>1180340</v>
      </c>
      <c r="AJ112" s="16">
        <f t="shared" si="87"/>
        <v>121709.63085172202</v>
      </c>
      <c r="AL112" s="16">
        <f t="shared" si="88"/>
        <v>3533952.0958083835</v>
      </c>
    </row>
    <row r="113" spans="2:38">
      <c r="B113" s="29" t="s">
        <v>12</v>
      </c>
      <c r="C113" s="3">
        <v>81</v>
      </c>
      <c r="D113" s="3"/>
      <c r="E113" s="7">
        <v>81</v>
      </c>
      <c r="G113" s="29" t="s">
        <v>12</v>
      </c>
      <c r="H113" s="3">
        <v>10235</v>
      </c>
      <c r="I113" s="3"/>
      <c r="J113" s="7">
        <v>10235</v>
      </c>
      <c r="L113" s="3">
        <f t="shared" si="81"/>
        <v>81</v>
      </c>
      <c r="M113" s="3">
        <f t="shared" si="82"/>
        <v>10235</v>
      </c>
      <c r="N113" s="19">
        <f t="shared" si="85"/>
        <v>126.35802469135803</v>
      </c>
      <c r="P113" s="29" t="s">
        <v>12</v>
      </c>
      <c r="Q113" s="3">
        <v>9424</v>
      </c>
      <c r="R113" s="3"/>
      <c r="S113" s="7">
        <v>9424</v>
      </c>
      <c r="U113" s="29" t="s">
        <v>12</v>
      </c>
      <c r="V113" s="3">
        <v>729</v>
      </c>
      <c r="W113" s="3"/>
      <c r="X113" s="7">
        <v>729</v>
      </c>
      <c r="Z113" s="29" t="s">
        <v>12</v>
      </c>
      <c r="AA113" s="3">
        <v>1296366</v>
      </c>
      <c r="AB113" s="3"/>
      <c r="AC113" s="7">
        <v>1296366</v>
      </c>
      <c r="AE113" s="3">
        <f t="shared" si="91"/>
        <v>1296366</v>
      </c>
      <c r="AF113" s="16">
        <f t="shared" si="86"/>
        <v>1296.366</v>
      </c>
      <c r="AH113" s="3">
        <f t="shared" si="83"/>
        <v>10235</v>
      </c>
      <c r="AI113" s="3">
        <f t="shared" si="84"/>
        <v>1296366</v>
      </c>
      <c r="AJ113" s="16">
        <f t="shared" si="87"/>
        <v>126660.08793356131</v>
      </c>
      <c r="AL113" s="16">
        <f t="shared" si="88"/>
        <v>16004518.518518519</v>
      </c>
    </row>
    <row r="114" spans="2:38">
      <c r="B114" s="30" t="s">
        <v>13</v>
      </c>
      <c r="C114" s="7">
        <v>2771</v>
      </c>
      <c r="D114" s="7"/>
      <c r="E114" s="7">
        <v>2771</v>
      </c>
      <c r="G114" s="30" t="s">
        <v>13</v>
      </c>
      <c r="H114" s="7">
        <v>37058</v>
      </c>
      <c r="I114" s="7"/>
      <c r="J114" s="7">
        <v>37058</v>
      </c>
      <c r="L114" s="3">
        <f t="shared" si="81"/>
        <v>2771</v>
      </c>
      <c r="M114" s="3">
        <f t="shared" si="82"/>
        <v>37058</v>
      </c>
      <c r="N114" s="19">
        <f t="shared" si="85"/>
        <v>13.373511367737279</v>
      </c>
      <c r="P114" s="30" t="s">
        <v>13</v>
      </c>
      <c r="Q114" s="7">
        <v>28867</v>
      </c>
      <c r="R114" s="7"/>
      <c r="S114" s="7">
        <v>28867</v>
      </c>
      <c r="U114" s="30" t="s">
        <v>13</v>
      </c>
      <c r="V114" s="7">
        <v>5304</v>
      </c>
      <c r="W114" s="7"/>
      <c r="X114" s="7">
        <v>5304</v>
      </c>
      <c r="Z114" s="30" t="s">
        <v>13</v>
      </c>
      <c r="AA114" s="7">
        <v>4077485</v>
      </c>
      <c r="AB114" s="7"/>
      <c r="AC114" s="7">
        <v>4077485</v>
      </c>
      <c r="AE114" s="3">
        <f t="shared" si="91"/>
        <v>4077485</v>
      </c>
      <c r="AF114" s="16">
        <f t="shared" si="86"/>
        <v>4077.4850000000001</v>
      </c>
      <c r="AH114" s="3">
        <f t="shared" si="83"/>
        <v>37058</v>
      </c>
      <c r="AI114" s="3">
        <f t="shared" si="84"/>
        <v>4077485</v>
      </c>
      <c r="AJ114" s="16">
        <f t="shared" si="87"/>
        <v>110029.81812294242</v>
      </c>
      <c r="AL114" s="16">
        <f t="shared" si="88"/>
        <v>1471485.0234572359</v>
      </c>
    </row>
    <row r="115" spans="2:38">
      <c r="B115" s="5" t="s">
        <v>145</v>
      </c>
      <c r="C115" s="3"/>
      <c r="D115" s="3"/>
      <c r="E115" s="7"/>
      <c r="G115" s="5" t="s">
        <v>145</v>
      </c>
      <c r="H115" s="3"/>
      <c r="I115" s="3"/>
      <c r="J115" s="7"/>
      <c r="L115" s="3">
        <f t="shared" si="81"/>
        <v>0</v>
      </c>
      <c r="M115" s="3">
        <f t="shared" si="82"/>
        <v>0</v>
      </c>
      <c r="N115" s="37" t="str">
        <f t="shared" si="85"/>
        <v/>
      </c>
      <c r="P115" s="5" t="s">
        <v>145</v>
      </c>
      <c r="Q115" s="3"/>
      <c r="R115" s="3"/>
      <c r="S115" s="7"/>
      <c r="U115" s="5" t="s">
        <v>145</v>
      </c>
      <c r="V115" s="3"/>
      <c r="W115" s="3"/>
      <c r="X115" s="7"/>
      <c r="Z115" s="5" t="s">
        <v>145</v>
      </c>
      <c r="AA115" s="3"/>
      <c r="AB115" s="3"/>
      <c r="AC115" s="7"/>
      <c r="AF115" s="36" t="str">
        <f t="shared" si="86"/>
        <v/>
      </c>
      <c r="AH115" s="3">
        <f t="shared" si="83"/>
        <v>0</v>
      </c>
      <c r="AI115" s="3">
        <f t="shared" si="84"/>
        <v>0</v>
      </c>
      <c r="AJ115" s="36" t="str">
        <f t="shared" si="87"/>
        <v/>
      </c>
      <c r="AL115" s="36" t="str">
        <f t="shared" si="88"/>
        <v/>
      </c>
    </row>
    <row r="116" spans="2:38">
      <c r="B116" s="29" t="s">
        <v>8</v>
      </c>
      <c r="C116" s="3"/>
      <c r="D116" s="3">
        <v>7849</v>
      </c>
      <c r="E116" s="7">
        <v>7849</v>
      </c>
      <c r="G116" s="29" t="s">
        <v>8</v>
      </c>
      <c r="H116" s="3"/>
      <c r="I116" s="3">
        <v>13288</v>
      </c>
      <c r="J116" s="7">
        <v>13288</v>
      </c>
      <c r="L116" s="3">
        <f t="shared" si="81"/>
        <v>7849</v>
      </c>
      <c r="M116" s="3">
        <f t="shared" si="82"/>
        <v>13288</v>
      </c>
      <c r="N116" s="19">
        <f t="shared" si="85"/>
        <v>1.692954516498917</v>
      </c>
      <c r="P116" s="29" t="s">
        <v>8</v>
      </c>
      <c r="Q116" s="3"/>
      <c r="R116" s="3">
        <v>3427</v>
      </c>
      <c r="S116" s="7">
        <v>3427</v>
      </c>
      <c r="U116" s="29" t="s">
        <v>8</v>
      </c>
      <c r="V116" s="3"/>
      <c r="W116" s="3">
        <v>1847</v>
      </c>
      <c r="X116" s="7">
        <v>1847</v>
      </c>
      <c r="Z116" s="29" t="s">
        <v>8</v>
      </c>
      <c r="AA116" s="3"/>
      <c r="AB116" s="3">
        <v>1041799</v>
      </c>
      <c r="AC116" s="7">
        <v>1041799</v>
      </c>
      <c r="AE116" s="3">
        <f t="shared" ref="AE116:AE121" si="92">AC116</f>
        <v>1041799</v>
      </c>
      <c r="AF116" s="16">
        <f t="shared" si="86"/>
        <v>1041.799</v>
      </c>
      <c r="AH116" s="3">
        <f t="shared" si="83"/>
        <v>13288</v>
      </c>
      <c r="AI116" s="3">
        <f t="shared" si="84"/>
        <v>1041799</v>
      </c>
      <c r="AJ116" s="16">
        <f t="shared" si="87"/>
        <v>78401.49006622516</v>
      </c>
      <c r="AL116" s="16">
        <f t="shared" si="88"/>
        <v>132730.15670786085</v>
      </c>
    </row>
    <row r="117" spans="2:38">
      <c r="B117" s="29" t="s">
        <v>9</v>
      </c>
      <c r="C117" s="3"/>
      <c r="D117" s="3">
        <v>1144</v>
      </c>
      <c r="E117" s="7">
        <v>1144</v>
      </c>
      <c r="G117" s="29" t="s">
        <v>9</v>
      </c>
      <c r="H117" s="3"/>
      <c r="I117" s="3">
        <v>7311</v>
      </c>
      <c r="J117" s="7">
        <v>7311</v>
      </c>
      <c r="L117" s="3">
        <f t="shared" si="81"/>
        <v>1144</v>
      </c>
      <c r="M117" s="3">
        <f t="shared" si="82"/>
        <v>7311</v>
      </c>
      <c r="N117" s="19">
        <f t="shared" si="85"/>
        <v>6.3907342657342658</v>
      </c>
      <c r="P117" s="29" t="s">
        <v>9</v>
      </c>
      <c r="Q117" s="3"/>
      <c r="R117" s="3">
        <v>4482</v>
      </c>
      <c r="S117" s="7">
        <v>4482</v>
      </c>
      <c r="U117" s="29" t="s">
        <v>9</v>
      </c>
      <c r="V117" s="3"/>
      <c r="W117" s="3">
        <v>1645</v>
      </c>
      <c r="X117" s="7">
        <v>1645</v>
      </c>
      <c r="Z117" s="29" t="s">
        <v>9</v>
      </c>
      <c r="AA117" s="3"/>
      <c r="AB117" s="3">
        <v>690062</v>
      </c>
      <c r="AC117" s="7">
        <v>690062</v>
      </c>
      <c r="AE117" s="3">
        <f t="shared" si="92"/>
        <v>690062</v>
      </c>
      <c r="AF117" s="16">
        <f t="shared" si="86"/>
        <v>690.06200000000001</v>
      </c>
      <c r="AH117" s="3">
        <f t="shared" si="83"/>
        <v>7311</v>
      </c>
      <c r="AI117" s="3">
        <f t="shared" si="84"/>
        <v>690062</v>
      </c>
      <c r="AJ117" s="16">
        <f t="shared" si="87"/>
        <v>94386.814389276435</v>
      </c>
      <c r="AL117" s="16">
        <f t="shared" si="88"/>
        <v>603201.04895104899</v>
      </c>
    </row>
    <row r="118" spans="2:38">
      <c r="B118" s="29" t="s">
        <v>10</v>
      </c>
      <c r="C118" s="3"/>
      <c r="D118" s="3">
        <v>348</v>
      </c>
      <c r="E118" s="7">
        <v>348</v>
      </c>
      <c r="G118" s="29" t="s">
        <v>10</v>
      </c>
      <c r="H118" s="3"/>
      <c r="I118" s="3">
        <v>4642</v>
      </c>
      <c r="J118" s="7">
        <v>4642</v>
      </c>
      <c r="L118" s="3">
        <f t="shared" si="81"/>
        <v>348</v>
      </c>
      <c r="M118" s="3">
        <f t="shared" si="82"/>
        <v>4642</v>
      </c>
      <c r="N118" s="19">
        <f t="shared" si="85"/>
        <v>13.339080459770114</v>
      </c>
      <c r="P118" s="29" t="s">
        <v>10</v>
      </c>
      <c r="Q118" s="3"/>
      <c r="R118" s="3">
        <v>3344</v>
      </c>
      <c r="S118" s="7">
        <v>3344</v>
      </c>
      <c r="U118" s="29" t="s">
        <v>10</v>
      </c>
      <c r="V118" s="3"/>
      <c r="W118" s="3">
        <v>938</v>
      </c>
      <c r="X118" s="7">
        <v>938</v>
      </c>
      <c r="Z118" s="29" t="s">
        <v>10</v>
      </c>
      <c r="AA118" s="3"/>
      <c r="AB118" s="3">
        <v>481499</v>
      </c>
      <c r="AC118" s="7">
        <v>481499</v>
      </c>
      <c r="AE118" s="3">
        <f t="shared" si="92"/>
        <v>481499</v>
      </c>
      <c r="AF118" s="16">
        <f t="shared" si="86"/>
        <v>481.49900000000002</v>
      </c>
      <c r="AH118" s="3">
        <f t="shared" si="83"/>
        <v>4642</v>
      </c>
      <c r="AI118" s="3">
        <f t="shared" si="84"/>
        <v>481499</v>
      </c>
      <c r="AJ118" s="16">
        <f t="shared" si="87"/>
        <v>103726.62645411461</v>
      </c>
      <c r="AL118" s="16">
        <f t="shared" si="88"/>
        <v>1383617.816091954</v>
      </c>
    </row>
    <row r="119" spans="2:38">
      <c r="B119" s="29" t="s">
        <v>11</v>
      </c>
      <c r="C119" s="3"/>
      <c r="D119" s="3">
        <v>90</v>
      </c>
      <c r="E119" s="7">
        <v>90</v>
      </c>
      <c r="G119" s="29" t="s">
        <v>11</v>
      </c>
      <c r="H119" s="3"/>
      <c r="I119" s="3">
        <v>2506</v>
      </c>
      <c r="J119" s="7">
        <v>2506</v>
      </c>
      <c r="L119" s="3">
        <f t="shared" si="81"/>
        <v>90</v>
      </c>
      <c r="M119" s="3">
        <f t="shared" si="82"/>
        <v>2506</v>
      </c>
      <c r="N119" s="19">
        <f t="shared" si="85"/>
        <v>27.844444444444445</v>
      </c>
      <c r="P119" s="29" t="s">
        <v>11</v>
      </c>
      <c r="Q119" s="3"/>
      <c r="R119" s="3">
        <v>1960</v>
      </c>
      <c r="S119" s="7">
        <v>1960</v>
      </c>
      <c r="U119" s="29" t="s">
        <v>11</v>
      </c>
      <c r="V119" s="3"/>
      <c r="W119" s="3">
        <v>454</v>
      </c>
      <c r="X119" s="7">
        <v>454</v>
      </c>
      <c r="Z119" s="29" t="s">
        <v>11</v>
      </c>
      <c r="AA119" s="3"/>
      <c r="AB119" s="3">
        <v>280771</v>
      </c>
      <c r="AC119" s="7">
        <v>280771</v>
      </c>
      <c r="AE119" s="3">
        <f t="shared" si="92"/>
        <v>280771</v>
      </c>
      <c r="AF119" s="16">
        <f t="shared" si="86"/>
        <v>280.77100000000002</v>
      </c>
      <c r="AH119" s="3">
        <f t="shared" si="83"/>
        <v>2506</v>
      </c>
      <c r="AI119" s="3">
        <f t="shared" si="84"/>
        <v>280771</v>
      </c>
      <c r="AJ119" s="16">
        <f t="shared" si="87"/>
        <v>112039.50518754988</v>
      </c>
      <c r="AL119" s="16">
        <f t="shared" si="88"/>
        <v>3119677.7777777775</v>
      </c>
    </row>
    <row r="120" spans="2:38">
      <c r="B120" s="29" t="s">
        <v>12</v>
      </c>
      <c r="C120" s="3"/>
      <c r="D120" s="3">
        <v>9</v>
      </c>
      <c r="E120" s="7">
        <v>9</v>
      </c>
      <c r="G120" s="29" t="s">
        <v>12</v>
      </c>
      <c r="H120" s="3"/>
      <c r="I120" s="3">
        <v>744</v>
      </c>
      <c r="J120" s="7">
        <v>744</v>
      </c>
      <c r="L120" s="3">
        <f t="shared" si="81"/>
        <v>9</v>
      </c>
      <c r="M120" s="3">
        <f t="shared" si="82"/>
        <v>744</v>
      </c>
      <c r="N120" s="19">
        <f t="shared" si="85"/>
        <v>82.666666666666671</v>
      </c>
      <c r="P120" s="29" t="s">
        <v>12</v>
      </c>
      <c r="Q120" s="3"/>
      <c r="R120" s="3">
        <v>663</v>
      </c>
      <c r="S120" s="7">
        <v>663</v>
      </c>
      <c r="U120" s="29" t="s">
        <v>12</v>
      </c>
      <c r="V120" s="3"/>
      <c r="W120" s="3">
        <v>72</v>
      </c>
      <c r="X120" s="7">
        <v>72</v>
      </c>
      <c r="Z120" s="29" t="s">
        <v>12</v>
      </c>
      <c r="AA120" s="3"/>
      <c r="AB120" s="3">
        <v>73274</v>
      </c>
      <c r="AC120" s="7">
        <v>73274</v>
      </c>
      <c r="AE120" s="3">
        <f t="shared" si="92"/>
        <v>73274</v>
      </c>
      <c r="AF120" s="16">
        <f t="shared" si="86"/>
        <v>73.274000000000001</v>
      </c>
      <c r="AH120" s="3">
        <f t="shared" si="83"/>
        <v>744</v>
      </c>
      <c r="AI120" s="3">
        <f t="shared" si="84"/>
        <v>73274</v>
      </c>
      <c r="AJ120" s="16">
        <f t="shared" si="87"/>
        <v>98486.559139784949</v>
      </c>
      <c r="AL120" s="16">
        <f t="shared" si="88"/>
        <v>8141555.555555556</v>
      </c>
    </row>
    <row r="121" spans="2:38">
      <c r="B121" s="30" t="s">
        <v>13</v>
      </c>
      <c r="C121" s="7"/>
      <c r="D121" s="7">
        <v>9440</v>
      </c>
      <c r="E121" s="7">
        <v>9440</v>
      </c>
      <c r="G121" s="30" t="s">
        <v>13</v>
      </c>
      <c r="H121" s="7"/>
      <c r="I121" s="7">
        <v>28491</v>
      </c>
      <c r="J121" s="7">
        <v>28491</v>
      </c>
      <c r="L121" s="3">
        <f t="shared" si="81"/>
        <v>9440</v>
      </c>
      <c r="M121" s="3">
        <f t="shared" si="82"/>
        <v>28491</v>
      </c>
      <c r="N121" s="19">
        <f t="shared" si="85"/>
        <v>3.0181144067796608</v>
      </c>
      <c r="P121" s="30" t="s">
        <v>13</v>
      </c>
      <c r="Q121" s="7"/>
      <c r="R121" s="7">
        <v>13876</v>
      </c>
      <c r="S121" s="7">
        <v>13876</v>
      </c>
      <c r="U121" s="30" t="s">
        <v>13</v>
      </c>
      <c r="V121" s="7"/>
      <c r="W121" s="7">
        <v>4956</v>
      </c>
      <c r="X121" s="7">
        <v>4956</v>
      </c>
      <c r="Z121" s="30" t="s">
        <v>13</v>
      </c>
      <c r="AA121" s="7"/>
      <c r="AB121" s="7">
        <v>2567405</v>
      </c>
      <c r="AC121" s="7">
        <v>2567405</v>
      </c>
      <c r="AE121" s="3">
        <f t="shared" si="92"/>
        <v>2567405</v>
      </c>
      <c r="AF121" s="16">
        <f t="shared" si="86"/>
        <v>2567.4050000000002</v>
      </c>
      <c r="AH121" s="3">
        <f t="shared" si="83"/>
        <v>28491</v>
      </c>
      <c r="AI121" s="3">
        <f t="shared" si="84"/>
        <v>2567405</v>
      </c>
      <c r="AJ121" s="16">
        <f t="shared" si="87"/>
        <v>90112.842652065563</v>
      </c>
      <c r="AL121" s="16">
        <f t="shared" si="88"/>
        <v>271970.86864406778</v>
      </c>
    </row>
    <row r="122" spans="2:38">
      <c r="B122" s="5" t="s">
        <v>48</v>
      </c>
      <c r="C122" s="3"/>
      <c r="D122" s="3"/>
      <c r="E122" s="7"/>
      <c r="G122" s="5" t="s">
        <v>48</v>
      </c>
      <c r="H122" s="3"/>
      <c r="I122" s="3"/>
      <c r="J122" s="7"/>
      <c r="L122" s="3">
        <f t="shared" si="81"/>
        <v>0</v>
      </c>
      <c r="M122" s="3">
        <f t="shared" si="82"/>
        <v>0</v>
      </c>
      <c r="N122" s="37" t="str">
        <f t="shared" si="85"/>
        <v/>
      </c>
      <c r="P122" s="5" t="s">
        <v>48</v>
      </c>
      <c r="Q122" s="3"/>
      <c r="R122" s="3"/>
      <c r="S122" s="7"/>
      <c r="U122" s="5" t="s">
        <v>48</v>
      </c>
      <c r="V122" s="3"/>
      <c r="W122" s="3"/>
      <c r="X122" s="7"/>
      <c r="Z122" s="5" t="s">
        <v>48</v>
      </c>
      <c r="AA122" s="3"/>
      <c r="AB122" s="3"/>
      <c r="AC122" s="7"/>
      <c r="AF122" s="36" t="str">
        <f t="shared" si="86"/>
        <v/>
      </c>
      <c r="AH122" s="3">
        <f t="shared" si="83"/>
        <v>0</v>
      </c>
      <c r="AI122" s="3">
        <f t="shared" si="84"/>
        <v>0</v>
      </c>
      <c r="AJ122" s="36" t="str">
        <f t="shared" si="87"/>
        <v/>
      </c>
      <c r="AL122" s="36" t="str">
        <f t="shared" si="88"/>
        <v/>
      </c>
    </row>
    <row r="123" spans="2:38">
      <c r="B123" s="29" t="s">
        <v>8</v>
      </c>
      <c r="C123" s="3">
        <v>13215</v>
      </c>
      <c r="D123" s="3"/>
      <c r="E123" s="7">
        <v>13215</v>
      </c>
      <c r="G123" s="29" t="s">
        <v>8</v>
      </c>
      <c r="H123" s="3">
        <v>28364</v>
      </c>
      <c r="I123" s="3"/>
      <c r="J123" s="7">
        <v>28364</v>
      </c>
      <c r="L123" s="3">
        <f t="shared" si="81"/>
        <v>13215</v>
      </c>
      <c r="M123" s="3">
        <f t="shared" si="82"/>
        <v>28364</v>
      </c>
      <c r="N123" s="19">
        <f t="shared" si="85"/>
        <v>2.146348846008324</v>
      </c>
      <c r="P123" s="29" t="s">
        <v>8</v>
      </c>
      <c r="Q123" s="3">
        <v>10501</v>
      </c>
      <c r="R123" s="3"/>
      <c r="S123" s="7">
        <v>10501</v>
      </c>
      <c r="U123" s="29" t="s">
        <v>8</v>
      </c>
      <c r="V123" s="3">
        <v>4158</v>
      </c>
      <c r="W123" s="3"/>
      <c r="X123" s="7">
        <v>4158</v>
      </c>
      <c r="Z123" s="29" t="s">
        <v>8</v>
      </c>
      <c r="AA123" s="3">
        <v>2933360</v>
      </c>
      <c r="AB123" s="3"/>
      <c r="AC123" s="7">
        <v>2933360</v>
      </c>
      <c r="AE123" s="3">
        <f t="shared" ref="AE123:AE128" si="93">AC123</f>
        <v>2933360</v>
      </c>
      <c r="AF123" s="16">
        <f t="shared" si="86"/>
        <v>2933.36</v>
      </c>
      <c r="AH123" s="3">
        <f t="shared" si="83"/>
        <v>28364</v>
      </c>
      <c r="AI123" s="3">
        <f t="shared" si="84"/>
        <v>2933360</v>
      </c>
      <c r="AJ123" s="16">
        <f t="shared" si="87"/>
        <v>103418.41771259342</v>
      </c>
      <c r="AL123" s="16">
        <f t="shared" si="88"/>
        <v>221972.00151343169</v>
      </c>
    </row>
    <row r="124" spans="2:38">
      <c r="B124" s="29" t="s">
        <v>9</v>
      </c>
      <c r="C124" s="3">
        <v>7031</v>
      </c>
      <c r="D124" s="3"/>
      <c r="E124" s="7">
        <v>7031</v>
      </c>
      <c r="G124" s="29" t="s">
        <v>9</v>
      </c>
      <c r="H124" s="3">
        <v>47084</v>
      </c>
      <c r="I124" s="3"/>
      <c r="J124" s="7">
        <v>47084</v>
      </c>
      <c r="L124" s="3">
        <f t="shared" si="81"/>
        <v>7031</v>
      </c>
      <c r="M124" s="3">
        <f t="shared" si="82"/>
        <v>47084</v>
      </c>
      <c r="N124" s="19">
        <f t="shared" si="85"/>
        <v>6.6966292134831464</v>
      </c>
      <c r="P124" s="29" t="s">
        <v>9</v>
      </c>
      <c r="Q124" s="3">
        <v>31978</v>
      </c>
      <c r="R124" s="3"/>
      <c r="S124" s="7">
        <v>31978</v>
      </c>
      <c r="U124" s="29" t="s">
        <v>9</v>
      </c>
      <c r="V124" s="3">
        <v>7867</v>
      </c>
      <c r="W124" s="3"/>
      <c r="X124" s="7">
        <v>7867</v>
      </c>
      <c r="Z124" s="29" t="s">
        <v>9</v>
      </c>
      <c r="AA124" s="3">
        <v>5218684</v>
      </c>
      <c r="AB124" s="3"/>
      <c r="AC124" s="7">
        <v>5218684</v>
      </c>
      <c r="AE124" s="3">
        <f t="shared" si="93"/>
        <v>5218684</v>
      </c>
      <c r="AF124" s="16">
        <f t="shared" si="86"/>
        <v>5218.6840000000002</v>
      </c>
      <c r="AH124" s="3">
        <f t="shared" si="83"/>
        <v>47084</v>
      </c>
      <c r="AI124" s="3">
        <f t="shared" si="84"/>
        <v>5218684</v>
      </c>
      <c r="AJ124" s="16">
        <f t="shared" si="87"/>
        <v>110837.73681080622</v>
      </c>
      <c r="AL124" s="16">
        <f t="shared" si="88"/>
        <v>742239.22628360125</v>
      </c>
    </row>
    <row r="125" spans="2:38">
      <c r="B125" s="29" t="s">
        <v>10</v>
      </c>
      <c r="C125" s="3">
        <v>5164</v>
      </c>
      <c r="D125" s="3"/>
      <c r="E125" s="7">
        <v>5164</v>
      </c>
      <c r="G125" s="29" t="s">
        <v>10</v>
      </c>
      <c r="H125" s="3">
        <v>69565</v>
      </c>
      <c r="I125" s="3"/>
      <c r="J125" s="7">
        <v>69565</v>
      </c>
      <c r="L125" s="3">
        <f t="shared" si="81"/>
        <v>5164</v>
      </c>
      <c r="M125" s="3">
        <f t="shared" si="82"/>
        <v>69565</v>
      </c>
      <c r="N125" s="19">
        <f t="shared" si="85"/>
        <v>13.471146398140975</v>
      </c>
      <c r="P125" s="29" t="s">
        <v>10</v>
      </c>
      <c r="Q125" s="3">
        <v>55377</v>
      </c>
      <c r="R125" s="3"/>
      <c r="S125" s="7">
        <v>55377</v>
      </c>
      <c r="U125" s="29" t="s">
        <v>10</v>
      </c>
      <c r="V125" s="3">
        <v>8935</v>
      </c>
      <c r="W125" s="3"/>
      <c r="X125" s="7">
        <v>8935</v>
      </c>
      <c r="Z125" s="29" t="s">
        <v>10</v>
      </c>
      <c r="AA125" s="3">
        <v>9138700</v>
      </c>
      <c r="AB125" s="3"/>
      <c r="AC125" s="7">
        <v>9138700</v>
      </c>
      <c r="AE125" s="3">
        <f t="shared" si="93"/>
        <v>9138700</v>
      </c>
      <c r="AF125" s="16">
        <f t="shared" si="86"/>
        <v>9138.7000000000007</v>
      </c>
      <c r="AH125" s="3">
        <f t="shared" si="83"/>
        <v>69565</v>
      </c>
      <c r="AI125" s="3">
        <f t="shared" si="84"/>
        <v>9138700</v>
      </c>
      <c r="AJ125" s="16">
        <f t="shared" si="87"/>
        <v>131369.22302882199</v>
      </c>
      <c r="AL125" s="16">
        <f t="shared" si="88"/>
        <v>1769694.0356312939</v>
      </c>
    </row>
    <row r="126" spans="2:38">
      <c r="B126" s="29" t="s">
        <v>11</v>
      </c>
      <c r="C126" s="3">
        <v>3137</v>
      </c>
      <c r="D126" s="3"/>
      <c r="E126" s="7">
        <v>3137</v>
      </c>
      <c r="G126" s="29" t="s">
        <v>11</v>
      </c>
      <c r="H126" s="3">
        <v>92207</v>
      </c>
      <c r="I126" s="3"/>
      <c r="J126" s="7">
        <v>92207</v>
      </c>
      <c r="L126" s="3">
        <f t="shared" si="81"/>
        <v>3137</v>
      </c>
      <c r="M126" s="3">
        <f t="shared" si="82"/>
        <v>92207</v>
      </c>
      <c r="N126" s="19">
        <f t="shared" si="85"/>
        <v>29.39336946126873</v>
      </c>
      <c r="P126" s="29" t="s">
        <v>11</v>
      </c>
      <c r="Q126" s="3">
        <v>80582</v>
      </c>
      <c r="R126" s="3"/>
      <c r="S126" s="7">
        <v>80582</v>
      </c>
      <c r="U126" s="29" t="s">
        <v>11</v>
      </c>
      <c r="V126" s="3">
        <v>8474</v>
      </c>
      <c r="W126" s="3"/>
      <c r="X126" s="7">
        <v>8474</v>
      </c>
      <c r="Z126" s="29" t="s">
        <v>11</v>
      </c>
      <c r="AA126" s="3">
        <v>15409520</v>
      </c>
      <c r="AB126" s="3"/>
      <c r="AC126" s="7">
        <v>15409520</v>
      </c>
      <c r="AE126" s="3">
        <f t="shared" si="93"/>
        <v>15409520</v>
      </c>
      <c r="AF126" s="16">
        <f t="shared" si="86"/>
        <v>15409.52</v>
      </c>
      <c r="AH126" s="3">
        <f t="shared" si="83"/>
        <v>92207</v>
      </c>
      <c r="AI126" s="3">
        <f t="shared" si="84"/>
        <v>15409520</v>
      </c>
      <c r="AJ126" s="16">
        <f t="shared" si="87"/>
        <v>167118.76538657586</v>
      </c>
      <c r="AL126" s="16">
        <f t="shared" si="88"/>
        <v>4912183.6149187125</v>
      </c>
    </row>
    <row r="127" spans="2:38">
      <c r="B127" s="29" t="s">
        <v>12</v>
      </c>
      <c r="C127" s="3">
        <v>1024</v>
      </c>
      <c r="D127" s="3"/>
      <c r="E127" s="7">
        <v>1024</v>
      </c>
      <c r="G127" s="29" t="s">
        <v>12</v>
      </c>
      <c r="H127" s="3">
        <v>135241</v>
      </c>
      <c r="I127" s="3"/>
      <c r="J127" s="7">
        <v>135241</v>
      </c>
      <c r="L127" s="3">
        <f t="shared" si="81"/>
        <v>1024</v>
      </c>
      <c r="M127" s="3">
        <f t="shared" si="82"/>
        <v>135241</v>
      </c>
      <c r="N127" s="19">
        <f t="shared" si="85"/>
        <v>132.0712890625</v>
      </c>
      <c r="P127" s="29" t="s">
        <v>12</v>
      </c>
      <c r="Q127" s="3">
        <v>129397</v>
      </c>
      <c r="R127" s="3"/>
      <c r="S127" s="7">
        <v>129397</v>
      </c>
      <c r="U127" s="29" t="s">
        <v>12</v>
      </c>
      <c r="V127" s="3">
        <v>4820</v>
      </c>
      <c r="W127" s="3"/>
      <c r="X127" s="7">
        <v>4820</v>
      </c>
      <c r="Z127" s="29" t="s">
        <v>12</v>
      </c>
      <c r="AA127" s="3">
        <v>37577953</v>
      </c>
      <c r="AB127" s="3"/>
      <c r="AC127" s="7">
        <v>37577953</v>
      </c>
      <c r="AE127" s="3">
        <f t="shared" si="93"/>
        <v>37577953</v>
      </c>
      <c r="AF127" s="16">
        <f t="shared" si="86"/>
        <v>37577.953000000001</v>
      </c>
      <c r="AH127" s="3">
        <f t="shared" si="83"/>
        <v>135241</v>
      </c>
      <c r="AI127" s="3">
        <f t="shared" si="84"/>
        <v>37577953</v>
      </c>
      <c r="AJ127" s="16">
        <f t="shared" si="87"/>
        <v>277859.1773204871</v>
      </c>
      <c r="AL127" s="16">
        <f t="shared" si="88"/>
        <v>36697219.726562493</v>
      </c>
    </row>
    <row r="128" spans="2:38">
      <c r="B128" s="30" t="s">
        <v>13</v>
      </c>
      <c r="C128" s="7">
        <v>29571</v>
      </c>
      <c r="D128" s="7"/>
      <c r="E128" s="7">
        <v>29571</v>
      </c>
      <c r="G128" s="30" t="s">
        <v>13</v>
      </c>
      <c r="H128" s="7">
        <v>372461</v>
      </c>
      <c r="I128" s="7"/>
      <c r="J128" s="7">
        <v>372461</v>
      </c>
      <c r="L128" s="3">
        <f t="shared" si="81"/>
        <v>29571</v>
      </c>
      <c r="M128" s="3">
        <f t="shared" si="82"/>
        <v>372461</v>
      </c>
      <c r="N128" s="19">
        <f t="shared" si="85"/>
        <v>12.595482060126475</v>
      </c>
      <c r="P128" s="30" t="s">
        <v>13</v>
      </c>
      <c r="Q128" s="7">
        <v>307835</v>
      </c>
      <c r="R128" s="7"/>
      <c r="S128" s="7">
        <v>307835</v>
      </c>
      <c r="U128" s="30" t="s">
        <v>13</v>
      </c>
      <c r="V128" s="7">
        <v>34254</v>
      </c>
      <c r="W128" s="7"/>
      <c r="X128" s="7">
        <v>34254</v>
      </c>
      <c r="Z128" s="30" t="s">
        <v>13</v>
      </c>
      <c r="AA128" s="7">
        <v>70278217</v>
      </c>
      <c r="AB128" s="7"/>
      <c r="AC128" s="7">
        <v>70278217</v>
      </c>
      <c r="AE128" s="3">
        <f t="shared" si="93"/>
        <v>70278217</v>
      </c>
      <c r="AF128" s="16">
        <f t="shared" si="86"/>
        <v>70278.217000000004</v>
      </c>
      <c r="AH128" s="3">
        <f t="shared" si="83"/>
        <v>372461</v>
      </c>
      <c r="AI128" s="3">
        <f t="shared" si="84"/>
        <v>70278217</v>
      </c>
      <c r="AJ128" s="16">
        <f t="shared" si="87"/>
        <v>188686.10941816727</v>
      </c>
      <c r="AL128" s="16">
        <f t="shared" si="88"/>
        <v>2376592.5061715869</v>
      </c>
    </row>
    <row r="129" spans="2:38">
      <c r="B129" s="5" t="s">
        <v>49</v>
      </c>
      <c r="C129" s="3"/>
      <c r="D129" s="3"/>
      <c r="E129" s="7"/>
      <c r="G129" s="5" t="s">
        <v>49</v>
      </c>
      <c r="H129" s="3"/>
      <c r="I129" s="3"/>
      <c r="J129" s="7"/>
      <c r="L129" s="3">
        <f t="shared" si="81"/>
        <v>0</v>
      </c>
      <c r="M129" s="3">
        <f t="shared" si="82"/>
        <v>0</v>
      </c>
      <c r="N129" s="37" t="str">
        <f t="shared" si="85"/>
        <v/>
      </c>
      <c r="P129" s="5" t="s">
        <v>49</v>
      </c>
      <c r="Q129" s="3"/>
      <c r="R129" s="3"/>
      <c r="S129" s="7"/>
      <c r="U129" s="5" t="s">
        <v>49</v>
      </c>
      <c r="V129" s="3"/>
      <c r="W129" s="3"/>
      <c r="X129" s="7"/>
      <c r="Z129" s="5" t="s">
        <v>49</v>
      </c>
      <c r="AA129" s="3"/>
      <c r="AB129" s="3"/>
      <c r="AC129" s="7"/>
      <c r="AF129" s="36" t="str">
        <f t="shared" si="86"/>
        <v/>
      </c>
      <c r="AH129" s="3">
        <f t="shared" si="83"/>
        <v>0</v>
      </c>
      <c r="AI129" s="3">
        <f t="shared" si="84"/>
        <v>0</v>
      </c>
      <c r="AJ129" s="36" t="str">
        <f t="shared" si="87"/>
        <v/>
      </c>
      <c r="AL129" s="36" t="str">
        <f t="shared" si="88"/>
        <v/>
      </c>
    </row>
    <row r="130" spans="2:38">
      <c r="B130" s="29" t="s">
        <v>8</v>
      </c>
      <c r="C130" s="3">
        <v>1471</v>
      </c>
      <c r="D130" s="3"/>
      <c r="E130" s="7">
        <v>1471</v>
      </c>
      <c r="G130" s="29" t="s">
        <v>8</v>
      </c>
      <c r="H130" s="3">
        <v>3460</v>
      </c>
      <c r="I130" s="3"/>
      <c r="J130" s="7">
        <v>3460</v>
      </c>
      <c r="L130" s="3">
        <f t="shared" si="81"/>
        <v>1471</v>
      </c>
      <c r="M130" s="3">
        <f t="shared" si="82"/>
        <v>3460</v>
      </c>
      <c r="N130" s="19">
        <f t="shared" si="85"/>
        <v>2.352141400407886</v>
      </c>
      <c r="P130" s="29" t="s">
        <v>8</v>
      </c>
      <c r="Q130" s="3">
        <v>1384</v>
      </c>
      <c r="R130" s="3"/>
      <c r="S130" s="7">
        <v>1384</v>
      </c>
      <c r="U130" s="29" t="s">
        <v>8</v>
      </c>
      <c r="V130" s="3">
        <v>560</v>
      </c>
      <c r="W130" s="3"/>
      <c r="X130" s="7">
        <v>560</v>
      </c>
      <c r="Z130" s="29" t="s">
        <v>8</v>
      </c>
      <c r="AA130" s="3">
        <v>417277</v>
      </c>
      <c r="AB130" s="3"/>
      <c r="AC130" s="7">
        <v>417277</v>
      </c>
      <c r="AE130" s="3">
        <f t="shared" ref="AE130:AE135" si="94">AC130</f>
        <v>417277</v>
      </c>
      <c r="AF130" s="16">
        <f t="shared" si="86"/>
        <v>417.27699999999999</v>
      </c>
      <c r="AH130" s="3">
        <f t="shared" si="83"/>
        <v>3460</v>
      </c>
      <c r="AI130" s="3">
        <f t="shared" si="84"/>
        <v>417277</v>
      </c>
      <c r="AJ130" s="16">
        <f t="shared" si="87"/>
        <v>120600.28901734104</v>
      </c>
      <c r="AL130" s="16">
        <f t="shared" si="88"/>
        <v>283668.93269884435</v>
      </c>
    </row>
    <row r="131" spans="2:38">
      <c r="B131" s="29" t="s">
        <v>9</v>
      </c>
      <c r="C131" s="3">
        <v>1289</v>
      </c>
      <c r="D131" s="3"/>
      <c r="E131" s="7">
        <v>1289</v>
      </c>
      <c r="G131" s="29" t="s">
        <v>9</v>
      </c>
      <c r="H131" s="3">
        <v>8835</v>
      </c>
      <c r="I131" s="3"/>
      <c r="J131" s="7">
        <v>8835</v>
      </c>
      <c r="L131" s="3">
        <f t="shared" si="81"/>
        <v>1289</v>
      </c>
      <c r="M131" s="3">
        <f t="shared" si="82"/>
        <v>8835</v>
      </c>
      <c r="N131" s="19">
        <f t="shared" si="85"/>
        <v>6.8541505042668733</v>
      </c>
      <c r="P131" s="29" t="s">
        <v>9</v>
      </c>
      <c r="Q131" s="3">
        <v>5986</v>
      </c>
      <c r="R131" s="3"/>
      <c r="S131" s="7">
        <v>5986</v>
      </c>
      <c r="U131" s="29" t="s">
        <v>9</v>
      </c>
      <c r="V131" s="3">
        <v>1518</v>
      </c>
      <c r="W131" s="3"/>
      <c r="X131" s="7">
        <v>1518</v>
      </c>
      <c r="Z131" s="29" t="s">
        <v>9</v>
      </c>
      <c r="AA131" s="3">
        <v>1059569</v>
      </c>
      <c r="AB131" s="3"/>
      <c r="AC131" s="7">
        <v>1059569</v>
      </c>
      <c r="AE131" s="3">
        <f t="shared" si="94"/>
        <v>1059569</v>
      </c>
      <c r="AF131" s="16">
        <f t="shared" si="86"/>
        <v>1059.569</v>
      </c>
      <c r="AH131" s="3">
        <f t="shared" si="83"/>
        <v>8835</v>
      </c>
      <c r="AI131" s="3">
        <f t="shared" si="84"/>
        <v>1059569</v>
      </c>
      <c r="AJ131" s="16">
        <f t="shared" si="87"/>
        <v>119928.57951329938</v>
      </c>
      <c r="AL131" s="16">
        <f t="shared" si="88"/>
        <v>822008.53374709073</v>
      </c>
    </row>
    <row r="132" spans="2:38">
      <c r="B132" s="29" t="s">
        <v>10</v>
      </c>
      <c r="C132" s="3">
        <v>1371</v>
      </c>
      <c r="D132" s="3"/>
      <c r="E132" s="7">
        <v>1371</v>
      </c>
      <c r="G132" s="29" t="s">
        <v>10</v>
      </c>
      <c r="H132" s="3">
        <v>19052</v>
      </c>
      <c r="I132" s="3"/>
      <c r="J132" s="7">
        <v>19052</v>
      </c>
      <c r="L132" s="3">
        <f t="shared" si="81"/>
        <v>1371</v>
      </c>
      <c r="M132" s="3">
        <f t="shared" si="82"/>
        <v>19052</v>
      </c>
      <c r="N132" s="19">
        <f t="shared" si="85"/>
        <v>13.896425966447849</v>
      </c>
      <c r="P132" s="29" t="s">
        <v>10</v>
      </c>
      <c r="Q132" s="3">
        <v>15038</v>
      </c>
      <c r="R132" s="3"/>
      <c r="S132" s="7">
        <v>15038</v>
      </c>
      <c r="U132" s="29" t="s">
        <v>10</v>
      </c>
      <c r="V132" s="3">
        <v>2620</v>
      </c>
      <c r="W132" s="3"/>
      <c r="X132" s="7">
        <v>2620</v>
      </c>
      <c r="Z132" s="29" t="s">
        <v>10</v>
      </c>
      <c r="AA132" s="3">
        <v>2675470</v>
      </c>
      <c r="AB132" s="3"/>
      <c r="AC132" s="7">
        <v>2675470</v>
      </c>
      <c r="AE132" s="3">
        <f t="shared" si="94"/>
        <v>2675470</v>
      </c>
      <c r="AF132" s="16">
        <f t="shared" si="86"/>
        <v>2675.47</v>
      </c>
      <c r="AH132" s="3">
        <f t="shared" si="83"/>
        <v>19052</v>
      </c>
      <c r="AI132" s="3">
        <f t="shared" si="84"/>
        <v>2675470</v>
      </c>
      <c r="AJ132" s="16">
        <f t="shared" si="87"/>
        <v>140429.87612849043</v>
      </c>
      <c r="AL132" s="16">
        <f t="shared" si="88"/>
        <v>1951473.3770970092</v>
      </c>
    </row>
    <row r="133" spans="2:38">
      <c r="B133" s="29" t="s">
        <v>11</v>
      </c>
      <c r="C133" s="3">
        <v>1332</v>
      </c>
      <c r="D133" s="3"/>
      <c r="E133" s="7">
        <v>1332</v>
      </c>
      <c r="G133" s="29" t="s">
        <v>11</v>
      </c>
      <c r="H133" s="3">
        <v>40591</v>
      </c>
      <c r="I133" s="3"/>
      <c r="J133" s="7">
        <v>40591</v>
      </c>
      <c r="L133" s="3">
        <f t="shared" si="81"/>
        <v>1332</v>
      </c>
      <c r="M133" s="3">
        <f t="shared" si="82"/>
        <v>40591</v>
      </c>
      <c r="N133" s="19">
        <f t="shared" si="85"/>
        <v>30.473723723723722</v>
      </c>
      <c r="P133" s="29" t="s">
        <v>11</v>
      </c>
      <c r="Q133" s="3">
        <v>35603</v>
      </c>
      <c r="R133" s="3"/>
      <c r="S133" s="7">
        <v>35603</v>
      </c>
      <c r="U133" s="29" t="s">
        <v>11</v>
      </c>
      <c r="V133" s="3">
        <v>3642</v>
      </c>
      <c r="W133" s="3"/>
      <c r="X133" s="7">
        <v>3642</v>
      </c>
      <c r="Z133" s="29" t="s">
        <v>11</v>
      </c>
      <c r="AA133" s="3">
        <v>6495698</v>
      </c>
      <c r="AB133" s="3"/>
      <c r="AC133" s="7">
        <v>6495698</v>
      </c>
      <c r="AE133" s="3">
        <f t="shared" si="94"/>
        <v>6495698</v>
      </c>
      <c r="AF133" s="16">
        <f t="shared" si="86"/>
        <v>6495.6980000000003</v>
      </c>
      <c r="AH133" s="3">
        <f t="shared" si="83"/>
        <v>40591</v>
      </c>
      <c r="AI133" s="3">
        <f t="shared" si="84"/>
        <v>6495698</v>
      </c>
      <c r="AJ133" s="16">
        <f t="shared" si="87"/>
        <v>160028.03577147642</v>
      </c>
      <c r="AL133" s="16">
        <f t="shared" si="88"/>
        <v>4876650.1501501501</v>
      </c>
    </row>
    <row r="134" spans="2:38">
      <c r="B134" s="29" t="s">
        <v>12</v>
      </c>
      <c r="C134" s="3">
        <v>634</v>
      </c>
      <c r="D134" s="3"/>
      <c r="E134" s="7">
        <v>634</v>
      </c>
      <c r="G134" s="29" t="s">
        <v>12</v>
      </c>
      <c r="H134" s="3">
        <v>81573</v>
      </c>
      <c r="I134" s="3"/>
      <c r="J134" s="7">
        <v>81573</v>
      </c>
      <c r="L134" s="3">
        <f t="shared" si="81"/>
        <v>634</v>
      </c>
      <c r="M134" s="3">
        <f t="shared" si="82"/>
        <v>81573</v>
      </c>
      <c r="N134" s="19">
        <f t="shared" si="85"/>
        <v>128.66403785488959</v>
      </c>
      <c r="P134" s="29" t="s">
        <v>12</v>
      </c>
      <c r="Q134" s="3">
        <v>78060</v>
      </c>
      <c r="R134" s="3"/>
      <c r="S134" s="7">
        <v>78060</v>
      </c>
      <c r="U134" s="29" t="s">
        <v>12</v>
      </c>
      <c r="V134" s="3">
        <v>2878</v>
      </c>
      <c r="W134" s="3"/>
      <c r="X134" s="7">
        <v>2878</v>
      </c>
      <c r="Z134" s="29" t="s">
        <v>12</v>
      </c>
      <c r="AA134" s="3">
        <v>17407966</v>
      </c>
      <c r="AB134" s="3"/>
      <c r="AC134" s="7">
        <v>17407966</v>
      </c>
      <c r="AE134" s="3">
        <f t="shared" si="94"/>
        <v>17407966</v>
      </c>
      <c r="AF134" s="16">
        <f t="shared" si="86"/>
        <v>17407.966</v>
      </c>
      <c r="AH134" s="3">
        <f t="shared" si="83"/>
        <v>81573</v>
      </c>
      <c r="AI134" s="3">
        <f t="shared" si="84"/>
        <v>17407966</v>
      </c>
      <c r="AJ134" s="16">
        <f t="shared" si="87"/>
        <v>213403.52812817966</v>
      </c>
      <c r="AL134" s="16">
        <f t="shared" si="88"/>
        <v>27457359.621451102</v>
      </c>
    </row>
    <row r="135" spans="2:38">
      <c r="B135" s="30" t="s">
        <v>13</v>
      </c>
      <c r="C135" s="7">
        <v>6097</v>
      </c>
      <c r="D135" s="7"/>
      <c r="E135" s="7">
        <v>6097</v>
      </c>
      <c r="G135" s="30" t="s">
        <v>13</v>
      </c>
      <c r="H135" s="7">
        <v>153511</v>
      </c>
      <c r="I135" s="7"/>
      <c r="J135" s="7">
        <v>153511</v>
      </c>
      <c r="L135" s="3">
        <f t="shared" si="81"/>
        <v>6097</v>
      </c>
      <c r="M135" s="3">
        <f t="shared" si="82"/>
        <v>153511</v>
      </c>
      <c r="N135" s="19">
        <f t="shared" si="85"/>
        <v>25.178120387075612</v>
      </c>
      <c r="P135" s="30" t="s">
        <v>13</v>
      </c>
      <c r="Q135" s="7">
        <v>136071</v>
      </c>
      <c r="R135" s="7"/>
      <c r="S135" s="7">
        <v>136071</v>
      </c>
      <c r="U135" s="30" t="s">
        <v>13</v>
      </c>
      <c r="V135" s="7">
        <v>11218</v>
      </c>
      <c r="W135" s="7"/>
      <c r="X135" s="7">
        <v>11218</v>
      </c>
      <c r="Z135" s="30" t="s">
        <v>13</v>
      </c>
      <c r="AA135" s="7">
        <v>28055980</v>
      </c>
      <c r="AB135" s="7"/>
      <c r="AC135" s="7">
        <v>28055980</v>
      </c>
      <c r="AE135" s="3">
        <f t="shared" si="94"/>
        <v>28055980</v>
      </c>
      <c r="AF135" s="16">
        <f t="shared" si="86"/>
        <v>28055.98</v>
      </c>
      <c r="AH135" s="3">
        <f t="shared" si="83"/>
        <v>153511</v>
      </c>
      <c r="AI135" s="3">
        <f t="shared" si="84"/>
        <v>28055980</v>
      </c>
      <c r="AJ135" s="16">
        <f t="shared" si="87"/>
        <v>182762.01705415247</v>
      </c>
      <c r="AL135" s="16">
        <f t="shared" si="88"/>
        <v>4601604.067574217</v>
      </c>
    </row>
    <row r="136" spans="2:38">
      <c r="B136" s="5" t="s">
        <v>146</v>
      </c>
      <c r="C136" s="3"/>
      <c r="D136" s="3"/>
      <c r="E136" s="7"/>
      <c r="G136" s="5" t="s">
        <v>146</v>
      </c>
      <c r="H136" s="3"/>
      <c r="I136" s="3"/>
      <c r="J136" s="7"/>
      <c r="L136" s="3">
        <f t="shared" si="81"/>
        <v>0</v>
      </c>
      <c r="M136" s="3">
        <f t="shared" si="82"/>
        <v>0</v>
      </c>
      <c r="N136" s="37" t="str">
        <f t="shared" si="85"/>
        <v/>
      </c>
      <c r="P136" s="5" t="s">
        <v>146</v>
      </c>
      <c r="Q136" s="3"/>
      <c r="R136" s="3"/>
      <c r="S136" s="7"/>
      <c r="U136" s="5" t="s">
        <v>146</v>
      </c>
      <c r="V136" s="3"/>
      <c r="W136" s="3"/>
      <c r="X136" s="7"/>
      <c r="Z136" s="5" t="s">
        <v>146</v>
      </c>
      <c r="AA136" s="3"/>
      <c r="AB136" s="3"/>
      <c r="AC136" s="7"/>
      <c r="AF136" s="36" t="str">
        <f t="shared" si="86"/>
        <v/>
      </c>
      <c r="AH136" s="3">
        <f t="shared" si="83"/>
        <v>0</v>
      </c>
      <c r="AI136" s="3">
        <f t="shared" si="84"/>
        <v>0</v>
      </c>
      <c r="AJ136" s="36" t="str">
        <f t="shared" si="87"/>
        <v/>
      </c>
      <c r="AL136" s="36" t="str">
        <f t="shared" si="88"/>
        <v/>
      </c>
    </row>
    <row r="137" spans="2:38">
      <c r="B137" s="29" t="s">
        <v>8</v>
      </c>
      <c r="C137" s="3">
        <v>504</v>
      </c>
      <c r="D137" s="3"/>
      <c r="E137" s="7">
        <v>504</v>
      </c>
      <c r="G137" s="29" t="s">
        <v>8</v>
      </c>
      <c r="H137" s="3">
        <v>1162</v>
      </c>
      <c r="I137" s="3"/>
      <c r="J137" s="7">
        <v>1162</v>
      </c>
      <c r="L137" s="3">
        <f t="shared" si="81"/>
        <v>504</v>
      </c>
      <c r="M137" s="3">
        <f t="shared" si="82"/>
        <v>1162</v>
      </c>
      <c r="N137" s="19">
        <f t="shared" si="85"/>
        <v>2.3055555555555554</v>
      </c>
      <c r="P137" s="29" t="s">
        <v>8</v>
      </c>
      <c r="Q137" s="3">
        <v>420</v>
      </c>
      <c r="R137" s="3"/>
      <c r="S137" s="7">
        <v>420</v>
      </c>
      <c r="U137" s="29" t="s">
        <v>8</v>
      </c>
      <c r="V137" s="3">
        <v>218</v>
      </c>
      <c r="W137" s="3"/>
      <c r="X137" s="7">
        <v>218</v>
      </c>
      <c r="Z137" s="29" t="s">
        <v>8</v>
      </c>
      <c r="AA137" s="3">
        <v>138606</v>
      </c>
      <c r="AB137" s="3"/>
      <c r="AC137" s="7">
        <v>138606</v>
      </c>
      <c r="AE137" s="3">
        <f t="shared" ref="AE137:AE142" si="95">AC137</f>
        <v>138606</v>
      </c>
      <c r="AF137" s="16">
        <f t="shared" si="86"/>
        <v>138.60599999999999</v>
      </c>
      <c r="AH137" s="3">
        <f t="shared" si="83"/>
        <v>1162</v>
      </c>
      <c r="AI137" s="3">
        <f t="shared" si="84"/>
        <v>138606</v>
      </c>
      <c r="AJ137" s="16">
        <f t="shared" si="87"/>
        <v>119282.27194492254</v>
      </c>
      <c r="AL137" s="16">
        <f t="shared" si="88"/>
        <v>275011.90476190473</v>
      </c>
    </row>
    <row r="138" spans="2:38">
      <c r="B138" s="29" t="s">
        <v>9</v>
      </c>
      <c r="C138" s="3">
        <v>288</v>
      </c>
      <c r="D138" s="3"/>
      <c r="E138" s="7">
        <v>288</v>
      </c>
      <c r="G138" s="29" t="s">
        <v>9</v>
      </c>
      <c r="H138" s="3">
        <v>1919</v>
      </c>
      <c r="I138" s="3"/>
      <c r="J138" s="7">
        <v>1919</v>
      </c>
      <c r="L138" s="3">
        <f t="shared" si="81"/>
        <v>288</v>
      </c>
      <c r="M138" s="3">
        <f t="shared" si="82"/>
        <v>1919</v>
      </c>
      <c r="N138" s="19">
        <f t="shared" si="85"/>
        <v>6.6631944444444446</v>
      </c>
      <c r="P138" s="29" t="s">
        <v>9</v>
      </c>
      <c r="Q138" s="3">
        <v>1264</v>
      </c>
      <c r="R138" s="3"/>
      <c r="S138" s="7">
        <v>1264</v>
      </c>
      <c r="U138" s="29" t="s">
        <v>9</v>
      </c>
      <c r="V138" s="3">
        <v>356</v>
      </c>
      <c r="W138" s="3"/>
      <c r="X138" s="7">
        <v>356</v>
      </c>
      <c r="Z138" s="29" t="s">
        <v>9</v>
      </c>
      <c r="AA138" s="3">
        <v>249781</v>
      </c>
      <c r="AB138" s="3"/>
      <c r="AC138" s="7">
        <v>249781</v>
      </c>
      <c r="AE138" s="3">
        <f t="shared" si="95"/>
        <v>249781</v>
      </c>
      <c r="AF138" s="16">
        <f t="shared" si="86"/>
        <v>249.78100000000001</v>
      </c>
      <c r="AH138" s="3">
        <f t="shared" si="83"/>
        <v>1919</v>
      </c>
      <c r="AI138" s="3">
        <f t="shared" si="84"/>
        <v>249781</v>
      </c>
      <c r="AJ138" s="16">
        <f t="shared" si="87"/>
        <v>130162.06357477853</v>
      </c>
      <c r="AL138" s="16">
        <f t="shared" si="88"/>
        <v>867295.13888888888</v>
      </c>
    </row>
    <row r="139" spans="2:38">
      <c r="B139" s="29" t="s">
        <v>10</v>
      </c>
      <c r="C139" s="3">
        <v>245</v>
      </c>
      <c r="D139" s="3"/>
      <c r="E139" s="7">
        <v>245</v>
      </c>
      <c r="G139" s="29" t="s">
        <v>10</v>
      </c>
      <c r="H139" s="3">
        <v>3306</v>
      </c>
      <c r="I139" s="3"/>
      <c r="J139" s="7">
        <v>3306</v>
      </c>
      <c r="L139" s="3">
        <f t="shared" si="81"/>
        <v>245</v>
      </c>
      <c r="M139" s="3">
        <f t="shared" si="82"/>
        <v>3306</v>
      </c>
      <c r="N139" s="19">
        <f t="shared" si="85"/>
        <v>13.493877551020407</v>
      </c>
      <c r="P139" s="29" t="s">
        <v>10</v>
      </c>
      <c r="Q139" s="3">
        <v>2589</v>
      </c>
      <c r="R139" s="3"/>
      <c r="S139" s="7">
        <v>2589</v>
      </c>
      <c r="U139" s="29" t="s">
        <v>10</v>
      </c>
      <c r="V139" s="3">
        <v>470</v>
      </c>
      <c r="W139" s="3"/>
      <c r="X139" s="7">
        <v>470</v>
      </c>
      <c r="Z139" s="29" t="s">
        <v>10</v>
      </c>
      <c r="AA139" s="3">
        <v>491483</v>
      </c>
      <c r="AB139" s="3"/>
      <c r="AC139" s="7">
        <v>491483</v>
      </c>
      <c r="AE139" s="3">
        <f t="shared" si="95"/>
        <v>491483</v>
      </c>
      <c r="AF139" s="16">
        <f t="shared" si="86"/>
        <v>491.483</v>
      </c>
      <c r="AH139" s="3">
        <f t="shared" si="83"/>
        <v>3306</v>
      </c>
      <c r="AI139" s="3">
        <f t="shared" si="84"/>
        <v>491483</v>
      </c>
      <c r="AJ139" s="16">
        <f t="shared" si="87"/>
        <v>148663.94434361765</v>
      </c>
      <c r="AL139" s="16">
        <f t="shared" si="88"/>
        <v>2006053.0612244895</v>
      </c>
    </row>
    <row r="140" spans="2:38">
      <c r="B140" s="29" t="s">
        <v>11</v>
      </c>
      <c r="C140" s="3">
        <v>122</v>
      </c>
      <c r="D140" s="3"/>
      <c r="E140" s="7">
        <v>122</v>
      </c>
      <c r="G140" s="29" t="s">
        <v>11</v>
      </c>
      <c r="H140" s="3">
        <v>3538</v>
      </c>
      <c r="I140" s="3"/>
      <c r="J140" s="7">
        <v>3538</v>
      </c>
      <c r="L140" s="3">
        <f t="shared" si="81"/>
        <v>122</v>
      </c>
      <c r="M140" s="3">
        <f t="shared" si="82"/>
        <v>3538</v>
      </c>
      <c r="N140" s="19">
        <f t="shared" si="85"/>
        <v>29</v>
      </c>
      <c r="P140" s="29" t="s">
        <v>11</v>
      </c>
      <c r="Q140" s="3">
        <v>3065</v>
      </c>
      <c r="R140" s="3"/>
      <c r="S140" s="7">
        <v>3065</v>
      </c>
      <c r="U140" s="29" t="s">
        <v>11</v>
      </c>
      <c r="V140" s="3">
        <v>351</v>
      </c>
      <c r="W140" s="3"/>
      <c r="X140" s="7">
        <v>351</v>
      </c>
      <c r="Z140" s="29" t="s">
        <v>11</v>
      </c>
      <c r="AA140" s="3">
        <v>554159</v>
      </c>
      <c r="AB140" s="3"/>
      <c r="AC140" s="7">
        <v>554159</v>
      </c>
      <c r="AE140" s="3">
        <f t="shared" si="95"/>
        <v>554159</v>
      </c>
      <c r="AF140" s="16">
        <f t="shared" si="86"/>
        <v>554.15899999999999</v>
      </c>
      <c r="AH140" s="3">
        <f t="shared" si="83"/>
        <v>3538</v>
      </c>
      <c r="AI140" s="3">
        <f t="shared" si="84"/>
        <v>554159</v>
      </c>
      <c r="AJ140" s="16">
        <f t="shared" si="87"/>
        <v>156630.58224985868</v>
      </c>
      <c r="AL140" s="16">
        <f t="shared" si="88"/>
        <v>4542286.8852459015</v>
      </c>
    </row>
    <row r="141" spans="2:38">
      <c r="B141" s="29" t="s">
        <v>12</v>
      </c>
      <c r="C141" s="3">
        <v>29</v>
      </c>
      <c r="D141" s="3"/>
      <c r="E141" s="7">
        <v>29</v>
      </c>
      <c r="G141" s="29" t="s">
        <v>12</v>
      </c>
      <c r="H141" s="3">
        <v>4693</v>
      </c>
      <c r="I141" s="3"/>
      <c r="J141" s="7">
        <v>4693</v>
      </c>
      <c r="L141" s="3">
        <f t="shared" si="81"/>
        <v>29</v>
      </c>
      <c r="M141" s="3">
        <f t="shared" si="82"/>
        <v>4693</v>
      </c>
      <c r="N141" s="19">
        <f t="shared" si="85"/>
        <v>161.82758620689654</v>
      </c>
      <c r="P141" s="29" t="s">
        <v>12</v>
      </c>
      <c r="Q141" s="3">
        <v>4458</v>
      </c>
      <c r="R141" s="3"/>
      <c r="S141" s="7">
        <v>4458</v>
      </c>
      <c r="U141" s="29" t="s">
        <v>12</v>
      </c>
      <c r="V141" s="3">
        <v>206</v>
      </c>
      <c r="W141" s="3"/>
      <c r="X141" s="7">
        <v>206</v>
      </c>
      <c r="Z141" s="29" t="s">
        <v>12</v>
      </c>
      <c r="AA141" s="3">
        <v>1155847</v>
      </c>
      <c r="AB141" s="3"/>
      <c r="AC141" s="7">
        <v>1155847</v>
      </c>
      <c r="AE141" s="3">
        <f t="shared" si="95"/>
        <v>1155847</v>
      </c>
      <c r="AF141" s="16">
        <f t="shared" si="86"/>
        <v>1155.847</v>
      </c>
      <c r="AH141" s="3">
        <f t="shared" si="83"/>
        <v>4693</v>
      </c>
      <c r="AI141" s="3">
        <f t="shared" si="84"/>
        <v>1155847</v>
      </c>
      <c r="AJ141" s="16">
        <f t="shared" si="87"/>
        <v>246291.71105902406</v>
      </c>
      <c r="AL141" s="16">
        <f t="shared" si="88"/>
        <v>39856793.103448272</v>
      </c>
    </row>
    <row r="142" spans="2:38">
      <c r="B142" s="30" t="s">
        <v>13</v>
      </c>
      <c r="C142" s="7">
        <v>1188</v>
      </c>
      <c r="D142" s="7"/>
      <c r="E142" s="7">
        <v>1188</v>
      </c>
      <c r="G142" s="30" t="s">
        <v>13</v>
      </c>
      <c r="H142" s="7">
        <v>14618</v>
      </c>
      <c r="I142" s="7"/>
      <c r="J142" s="7">
        <v>14618</v>
      </c>
      <c r="L142" s="3">
        <f t="shared" si="81"/>
        <v>1188</v>
      </c>
      <c r="M142" s="3">
        <f t="shared" si="82"/>
        <v>14618</v>
      </c>
      <c r="N142" s="19">
        <f t="shared" si="85"/>
        <v>12.304713804713804</v>
      </c>
      <c r="P142" s="30" t="s">
        <v>13</v>
      </c>
      <c r="Q142" s="7">
        <v>11796</v>
      </c>
      <c r="R142" s="7"/>
      <c r="S142" s="7">
        <v>11796</v>
      </c>
      <c r="U142" s="30" t="s">
        <v>13</v>
      </c>
      <c r="V142" s="7">
        <v>1601</v>
      </c>
      <c r="W142" s="7"/>
      <c r="X142" s="7">
        <v>1601</v>
      </c>
      <c r="Z142" s="30" t="s">
        <v>13</v>
      </c>
      <c r="AA142" s="7">
        <v>2589876</v>
      </c>
      <c r="AB142" s="7"/>
      <c r="AC142" s="7">
        <v>2589876</v>
      </c>
      <c r="AE142" s="3">
        <f t="shared" si="95"/>
        <v>2589876</v>
      </c>
      <c r="AF142" s="16">
        <f t="shared" si="86"/>
        <v>2589.8760000000002</v>
      </c>
      <c r="AH142" s="3">
        <f t="shared" si="83"/>
        <v>14618</v>
      </c>
      <c r="AI142" s="3">
        <f t="shared" si="84"/>
        <v>2589876</v>
      </c>
      <c r="AJ142" s="16">
        <f t="shared" si="87"/>
        <v>177170.33793952659</v>
      </c>
      <c r="AL142" s="16">
        <f t="shared" si="88"/>
        <v>2180030.3030303027</v>
      </c>
    </row>
    <row r="143" spans="2:38">
      <c r="B143" s="5" t="s">
        <v>3</v>
      </c>
      <c r="C143" s="3"/>
      <c r="D143" s="3"/>
      <c r="E143" s="7"/>
      <c r="G143" s="5" t="s">
        <v>3</v>
      </c>
      <c r="H143" s="3"/>
      <c r="I143" s="3"/>
      <c r="J143" s="7"/>
      <c r="L143" s="3">
        <f t="shared" si="81"/>
        <v>0</v>
      </c>
      <c r="M143" s="3">
        <f t="shared" si="82"/>
        <v>0</v>
      </c>
      <c r="N143" s="37" t="str">
        <f t="shared" si="85"/>
        <v/>
      </c>
      <c r="P143" s="5" t="s">
        <v>3</v>
      </c>
      <c r="Q143" s="3"/>
      <c r="R143" s="3"/>
      <c r="S143" s="7"/>
      <c r="U143" s="5" t="s">
        <v>3</v>
      </c>
      <c r="V143" s="3"/>
      <c r="W143" s="3"/>
      <c r="X143" s="7"/>
      <c r="Z143" s="5" t="s">
        <v>3</v>
      </c>
      <c r="AA143" s="3"/>
      <c r="AB143" s="3"/>
      <c r="AC143" s="7"/>
      <c r="AF143" s="36" t="str">
        <f t="shared" si="86"/>
        <v/>
      </c>
      <c r="AH143" s="3">
        <f t="shared" si="83"/>
        <v>0</v>
      </c>
      <c r="AI143" s="3">
        <f t="shared" si="84"/>
        <v>0</v>
      </c>
      <c r="AJ143" s="36" t="str">
        <f t="shared" si="87"/>
        <v/>
      </c>
      <c r="AL143" s="36" t="str">
        <f t="shared" si="88"/>
        <v/>
      </c>
    </row>
    <row r="144" spans="2:38">
      <c r="B144" s="29" t="s">
        <v>8</v>
      </c>
      <c r="C144" s="3">
        <v>220</v>
      </c>
      <c r="D144" s="3"/>
      <c r="E144" s="7">
        <v>220</v>
      </c>
      <c r="G144" s="29" t="s">
        <v>8</v>
      </c>
      <c r="H144" s="3">
        <v>453</v>
      </c>
      <c r="I144" s="3"/>
      <c r="J144" s="7">
        <v>453</v>
      </c>
      <c r="L144" s="3">
        <f t="shared" si="81"/>
        <v>220</v>
      </c>
      <c r="M144" s="3">
        <f t="shared" si="82"/>
        <v>453</v>
      </c>
      <c r="N144" s="19">
        <f t="shared" si="85"/>
        <v>2.0590909090909091</v>
      </c>
      <c r="P144" s="29" t="s">
        <v>8</v>
      </c>
      <c r="Q144" s="3">
        <v>148</v>
      </c>
      <c r="R144" s="3"/>
      <c r="S144" s="7">
        <v>148</v>
      </c>
      <c r="U144" s="29" t="s">
        <v>8</v>
      </c>
      <c r="V144" s="3">
        <v>80</v>
      </c>
      <c r="W144" s="3"/>
      <c r="X144" s="7">
        <v>80</v>
      </c>
      <c r="Z144" s="29" t="s">
        <v>8</v>
      </c>
      <c r="AA144" s="3">
        <v>39910</v>
      </c>
      <c r="AB144" s="3"/>
      <c r="AC144" s="7">
        <v>39910</v>
      </c>
      <c r="AE144" s="3">
        <f t="shared" ref="AE144:AE149" si="96">AC144</f>
        <v>39910</v>
      </c>
      <c r="AF144" s="16">
        <f t="shared" si="86"/>
        <v>39.909999999999997</v>
      </c>
      <c r="AH144" s="3">
        <f t="shared" si="83"/>
        <v>453</v>
      </c>
      <c r="AI144" s="3">
        <f t="shared" si="84"/>
        <v>39910</v>
      </c>
      <c r="AJ144" s="16">
        <f t="shared" si="87"/>
        <v>88101.545253863136</v>
      </c>
      <c r="AL144" s="16">
        <f t="shared" si="88"/>
        <v>181409.09090909091</v>
      </c>
    </row>
    <row r="145" spans="2:38">
      <c r="B145" s="29" t="s">
        <v>9</v>
      </c>
      <c r="C145" s="3">
        <v>99</v>
      </c>
      <c r="D145" s="3"/>
      <c r="E145" s="7">
        <v>99</v>
      </c>
      <c r="G145" s="29" t="s">
        <v>9</v>
      </c>
      <c r="H145" s="3">
        <v>667</v>
      </c>
      <c r="I145" s="3"/>
      <c r="J145" s="7">
        <v>667</v>
      </c>
      <c r="L145" s="3">
        <f t="shared" si="81"/>
        <v>99</v>
      </c>
      <c r="M145" s="3">
        <f t="shared" si="82"/>
        <v>667</v>
      </c>
      <c r="N145" s="19">
        <f t="shared" si="85"/>
        <v>6.737373737373737</v>
      </c>
      <c r="P145" s="29" t="s">
        <v>9</v>
      </c>
      <c r="Q145" s="3">
        <v>425</v>
      </c>
      <c r="R145" s="3"/>
      <c r="S145" s="7">
        <v>425</v>
      </c>
      <c r="U145" s="29" t="s">
        <v>9</v>
      </c>
      <c r="V145" s="3">
        <v>139</v>
      </c>
      <c r="W145" s="3"/>
      <c r="X145" s="7">
        <v>139</v>
      </c>
      <c r="Z145" s="29" t="s">
        <v>9</v>
      </c>
      <c r="AA145" s="3">
        <v>63136</v>
      </c>
      <c r="AB145" s="3"/>
      <c r="AC145" s="7">
        <v>63136</v>
      </c>
      <c r="AE145" s="3">
        <f t="shared" si="96"/>
        <v>63136</v>
      </c>
      <c r="AF145" s="16">
        <f t="shared" si="86"/>
        <v>63.136000000000003</v>
      </c>
      <c r="AH145" s="3">
        <f t="shared" si="83"/>
        <v>667</v>
      </c>
      <c r="AI145" s="3">
        <f t="shared" si="84"/>
        <v>63136</v>
      </c>
      <c r="AJ145" s="16">
        <f t="shared" si="87"/>
        <v>94656.671664167923</v>
      </c>
      <c r="AL145" s="16">
        <f t="shared" si="88"/>
        <v>637737.37373737374</v>
      </c>
    </row>
    <row r="146" spans="2:38">
      <c r="B146" s="29" t="s">
        <v>10</v>
      </c>
      <c r="C146" s="3">
        <v>64</v>
      </c>
      <c r="D146" s="3"/>
      <c r="E146" s="7">
        <v>64</v>
      </c>
      <c r="G146" s="29" t="s">
        <v>10</v>
      </c>
      <c r="H146" s="3">
        <v>842</v>
      </c>
      <c r="I146" s="3"/>
      <c r="J146" s="7">
        <v>842</v>
      </c>
      <c r="L146" s="3">
        <f t="shared" si="81"/>
        <v>64</v>
      </c>
      <c r="M146" s="3">
        <f t="shared" si="82"/>
        <v>842</v>
      </c>
      <c r="N146" s="19">
        <f t="shared" si="85"/>
        <v>13.15625</v>
      </c>
      <c r="P146" s="29" t="s">
        <v>10</v>
      </c>
      <c r="Q146" s="3">
        <v>608</v>
      </c>
      <c r="R146" s="3"/>
      <c r="S146" s="7">
        <v>608</v>
      </c>
      <c r="U146" s="29" t="s">
        <v>10</v>
      </c>
      <c r="V146" s="3">
        <v>169</v>
      </c>
      <c r="W146" s="3"/>
      <c r="X146" s="7">
        <v>169</v>
      </c>
      <c r="Z146" s="29" t="s">
        <v>10</v>
      </c>
      <c r="AA146" s="3">
        <v>112976</v>
      </c>
      <c r="AB146" s="3"/>
      <c r="AC146" s="7">
        <v>112976</v>
      </c>
      <c r="AE146" s="3">
        <f t="shared" si="96"/>
        <v>112976</v>
      </c>
      <c r="AF146" s="16">
        <f t="shared" si="86"/>
        <v>112.976</v>
      </c>
      <c r="AH146" s="3">
        <f t="shared" si="83"/>
        <v>842</v>
      </c>
      <c r="AI146" s="3">
        <f t="shared" si="84"/>
        <v>112976</v>
      </c>
      <c r="AJ146" s="16">
        <f t="shared" si="87"/>
        <v>134175.77197149643</v>
      </c>
      <c r="AL146" s="16">
        <f t="shared" si="88"/>
        <v>1765250</v>
      </c>
    </row>
    <row r="147" spans="2:38">
      <c r="B147" s="29" t="s">
        <v>11</v>
      </c>
      <c r="C147" s="3">
        <v>21</v>
      </c>
      <c r="D147" s="3"/>
      <c r="E147" s="7">
        <v>21</v>
      </c>
      <c r="G147" s="29" t="s">
        <v>11</v>
      </c>
      <c r="H147" s="3">
        <v>658</v>
      </c>
      <c r="I147" s="3"/>
      <c r="J147" s="7">
        <v>658</v>
      </c>
      <c r="L147" s="3">
        <f t="shared" si="81"/>
        <v>21</v>
      </c>
      <c r="M147" s="3">
        <f t="shared" si="82"/>
        <v>658</v>
      </c>
      <c r="N147" s="19">
        <f t="shared" si="85"/>
        <v>31.333333333333332</v>
      </c>
      <c r="P147" s="29" t="s">
        <v>11</v>
      </c>
      <c r="Q147" s="3">
        <v>570</v>
      </c>
      <c r="R147" s="3"/>
      <c r="S147" s="7">
        <v>570</v>
      </c>
      <c r="U147" s="29" t="s">
        <v>11</v>
      </c>
      <c r="V147" s="3">
        <v>67</v>
      </c>
      <c r="W147" s="3"/>
      <c r="X147" s="7">
        <v>67</v>
      </c>
      <c r="Z147" s="29" t="s">
        <v>11</v>
      </c>
      <c r="AA147" s="3">
        <v>107745</v>
      </c>
      <c r="AB147" s="3"/>
      <c r="AC147" s="7">
        <v>107745</v>
      </c>
      <c r="AE147" s="3">
        <f t="shared" si="96"/>
        <v>107745</v>
      </c>
      <c r="AF147" s="16">
        <f t="shared" si="86"/>
        <v>107.745</v>
      </c>
      <c r="AH147" s="3">
        <f t="shared" si="83"/>
        <v>658</v>
      </c>
      <c r="AI147" s="3">
        <f t="shared" si="84"/>
        <v>107745</v>
      </c>
      <c r="AJ147" s="16">
        <f t="shared" si="87"/>
        <v>163746.20060790272</v>
      </c>
      <c r="AL147" s="16">
        <f t="shared" si="88"/>
        <v>5130714.2857142854</v>
      </c>
    </row>
    <row r="148" spans="2:38">
      <c r="B148" s="29" t="s">
        <v>12</v>
      </c>
      <c r="C148" s="3">
        <v>8</v>
      </c>
      <c r="D148" s="3"/>
      <c r="E148" s="7">
        <v>8</v>
      </c>
      <c r="G148" s="29" t="s">
        <v>12</v>
      </c>
      <c r="H148" s="3">
        <v>988</v>
      </c>
      <c r="I148" s="3"/>
      <c r="J148" s="7">
        <v>988</v>
      </c>
      <c r="L148" s="3">
        <f t="shared" si="81"/>
        <v>8</v>
      </c>
      <c r="M148" s="3">
        <f t="shared" si="82"/>
        <v>988</v>
      </c>
      <c r="N148" s="19">
        <f t="shared" si="85"/>
        <v>123.5</v>
      </c>
      <c r="P148" s="29" t="s">
        <v>12</v>
      </c>
      <c r="Q148" s="3">
        <v>910</v>
      </c>
      <c r="R148" s="3"/>
      <c r="S148" s="7">
        <v>910</v>
      </c>
      <c r="U148" s="29" t="s">
        <v>12</v>
      </c>
      <c r="V148" s="3">
        <v>70</v>
      </c>
      <c r="W148" s="3"/>
      <c r="X148" s="7">
        <v>70</v>
      </c>
      <c r="Z148" s="29" t="s">
        <v>12</v>
      </c>
      <c r="AA148" s="3">
        <v>149628</v>
      </c>
      <c r="AB148" s="3"/>
      <c r="AC148" s="7">
        <v>149628</v>
      </c>
      <c r="AE148" s="3">
        <f t="shared" si="96"/>
        <v>149628</v>
      </c>
      <c r="AF148" s="16">
        <f t="shared" si="86"/>
        <v>149.62799999999999</v>
      </c>
      <c r="AH148" s="3">
        <f t="shared" si="83"/>
        <v>988</v>
      </c>
      <c r="AI148" s="3">
        <f t="shared" si="84"/>
        <v>149628</v>
      </c>
      <c r="AJ148" s="16">
        <f t="shared" si="87"/>
        <v>151445.34412955467</v>
      </c>
      <c r="AL148" s="16">
        <f t="shared" si="88"/>
        <v>18703500</v>
      </c>
    </row>
    <row r="149" spans="2:38">
      <c r="B149" s="30" t="s">
        <v>13</v>
      </c>
      <c r="C149" s="7">
        <v>412</v>
      </c>
      <c r="D149" s="7"/>
      <c r="E149" s="7">
        <v>412</v>
      </c>
      <c r="G149" s="30" t="s">
        <v>13</v>
      </c>
      <c r="H149" s="7">
        <v>3608</v>
      </c>
      <c r="I149" s="7"/>
      <c r="J149" s="7">
        <v>3608</v>
      </c>
      <c r="L149" s="3">
        <f t="shared" si="81"/>
        <v>412</v>
      </c>
      <c r="M149" s="3">
        <f t="shared" si="82"/>
        <v>3608</v>
      </c>
      <c r="N149" s="19">
        <f t="shared" si="85"/>
        <v>8.7572815533980588</v>
      </c>
      <c r="P149" s="30" t="s">
        <v>13</v>
      </c>
      <c r="Q149" s="7">
        <v>2661</v>
      </c>
      <c r="R149" s="7"/>
      <c r="S149" s="7">
        <v>2661</v>
      </c>
      <c r="U149" s="30" t="s">
        <v>13</v>
      </c>
      <c r="V149" s="7">
        <v>525</v>
      </c>
      <c r="W149" s="7"/>
      <c r="X149" s="7">
        <v>525</v>
      </c>
      <c r="Z149" s="30" t="s">
        <v>13</v>
      </c>
      <c r="AA149" s="7">
        <v>473395</v>
      </c>
      <c r="AB149" s="7"/>
      <c r="AC149" s="7">
        <v>473395</v>
      </c>
      <c r="AE149" s="3">
        <f t="shared" si="96"/>
        <v>473395</v>
      </c>
      <c r="AF149" s="16">
        <f t="shared" si="86"/>
        <v>473.39499999999998</v>
      </c>
      <c r="AH149" s="3">
        <f t="shared" si="83"/>
        <v>3608</v>
      </c>
      <c r="AI149" s="3">
        <f t="shared" si="84"/>
        <v>473395</v>
      </c>
      <c r="AJ149" s="16">
        <f t="shared" si="87"/>
        <v>131207.03991130821</v>
      </c>
      <c r="AL149" s="16">
        <f t="shared" si="88"/>
        <v>1149016.9902912623</v>
      </c>
    </row>
    <row r="150" spans="2:38">
      <c r="B150" s="5" t="s">
        <v>50</v>
      </c>
      <c r="C150" s="3"/>
      <c r="D150" s="3"/>
      <c r="E150" s="7"/>
      <c r="G150" s="5" t="s">
        <v>50</v>
      </c>
      <c r="H150" s="3"/>
      <c r="I150" s="3"/>
      <c r="J150" s="7"/>
      <c r="L150" s="3">
        <f t="shared" si="81"/>
        <v>0</v>
      </c>
      <c r="M150" s="3">
        <f t="shared" si="82"/>
        <v>0</v>
      </c>
      <c r="N150" s="37" t="str">
        <f t="shared" si="85"/>
        <v/>
      </c>
      <c r="P150" s="5" t="s">
        <v>50</v>
      </c>
      <c r="Q150" s="3"/>
      <c r="R150" s="3"/>
      <c r="S150" s="7"/>
      <c r="U150" s="5" t="s">
        <v>50</v>
      </c>
      <c r="V150" s="3"/>
      <c r="W150" s="3"/>
      <c r="X150" s="7"/>
      <c r="Z150" s="5" t="s">
        <v>50</v>
      </c>
      <c r="AA150" s="3"/>
      <c r="AB150" s="3"/>
      <c r="AC150" s="7"/>
      <c r="AF150" s="36" t="str">
        <f t="shared" si="86"/>
        <v/>
      </c>
      <c r="AH150" s="3">
        <f t="shared" si="83"/>
        <v>0</v>
      </c>
      <c r="AI150" s="3">
        <f t="shared" si="84"/>
        <v>0</v>
      </c>
      <c r="AJ150" s="36" t="str">
        <f t="shared" si="87"/>
        <v/>
      </c>
      <c r="AL150" s="36" t="str">
        <f t="shared" si="88"/>
        <v/>
      </c>
    </row>
    <row r="151" spans="2:38">
      <c r="B151" s="29" t="s">
        <v>8</v>
      </c>
      <c r="C151" s="3">
        <v>7127</v>
      </c>
      <c r="D151" s="3"/>
      <c r="E151" s="7">
        <v>7127</v>
      </c>
      <c r="G151" s="29" t="s">
        <v>8</v>
      </c>
      <c r="H151" s="3">
        <v>13983</v>
      </c>
      <c r="I151" s="3"/>
      <c r="J151" s="7">
        <v>13983</v>
      </c>
      <c r="L151" s="3">
        <f t="shared" si="81"/>
        <v>7127</v>
      </c>
      <c r="M151" s="3">
        <f t="shared" si="82"/>
        <v>13983</v>
      </c>
      <c r="N151" s="19">
        <f t="shared" si="85"/>
        <v>1.961975585800477</v>
      </c>
      <c r="P151" s="29" t="s">
        <v>8</v>
      </c>
      <c r="Q151" s="3">
        <v>4393</v>
      </c>
      <c r="R151" s="3"/>
      <c r="S151" s="7">
        <v>4393</v>
      </c>
      <c r="U151" s="29" t="s">
        <v>8</v>
      </c>
      <c r="V151" s="3">
        <v>2197</v>
      </c>
      <c r="W151" s="3"/>
      <c r="X151" s="7">
        <v>2197</v>
      </c>
      <c r="Z151" s="29" t="s">
        <v>8</v>
      </c>
      <c r="AA151" s="3">
        <v>1405073</v>
      </c>
      <c r="AB151" s="3"/>
      <c r="AC151" s="7">
        <v>1405073</v>
      </c>
      <c r="AE151" s="3">
        <f t="shared" ref="AE151:AE156" si="97">AC151</f>
        <v>1405073</v>
      </c>
      <c r="AF151" s="16">
        <f t="shared" si="86"/>
        <v>1405.0730000000001</v>
      </c>
      <c r="AH151" s="3">
        <f t="shared" si="83"/>
        <v>13983</v>
      </c>
      <c r="AI151" s="3">
        <f t="shared" si="84"/>
        <v>1405073</v>
      </c>
      <c r="AJ151" s="16">
        <f t="shared" si="87"/>
        <v>100484.37388257169</v>
      </c>
      <c r="AL151" s="16">
        <f t="shared" si="88"/>
        <v>197147.88831205273</v>
      </c>
    </row>
    <row r="152" spans="2:38">
      <c r="B152" s="29" t="s">
        <v>9</v>
      </c>
      <c r="C152" s="3">
        <v>3363</v>
      </c>
      <c r="D152" s="3"/>
      <c r="E152" s="7">
        <v>3363</v>
      </c>
      <c r="G152" s="29" t="s">
        <v>9</v>
      </c>
      <c r="H152" s="3">
        <v>22411</v>
      </c>
      <c r="I152" s="3"/>
      <c r="J152" s="7">
        <v>22411</v>
      </c>
      <c r="L152" s="3">
        <f t="shared" si="81"/>
        <v>3363</v>
      </c>
      <c r="M152" s="3">
        <f t="shared" si="82"/>
        <v>22411</v>
      </c>
      <c r="N152" s="19">
        <f t="shared" si="85"/>
        <v>6.6639904846862921</v>
      </c>
      <c r="P152" s="29" t="s">
        <v>9</v>
      </c>
      <c r="Q152" s="3">
        <v>14847</v>
      </c>
      <c r="R152" s="3"/>
      <c r="S152" s="7">
        <v>14847</v>
      </c>
      <c r="U152" s="29" t="s">
        <v>9</v>
      </c>
      <c r="V152" s="3">
        <v>4071</v>
      </c>
      <c r="W152" s="3"/>
      <c r="X152" s="7">
        <v>4071</v>
      </c>
      <c r="Z152" s="29" t="s">
        <v>9</v>
      </c>
      <c r="AA152" s="3">
        <v>2389319</v>
      </c>
      <c r="AB152" s="3"/>
      <c r="AC152" s="7">
        <v>2389319</v>
      </c>
      <c r="AE152" s="3">
        <f t="shared" si="97"/>
        <v>2389319</v>
      </c>
      <c r="AF152" s="16">
        <f t="shared" si="86"/>
        <v>2389.319</v>
      </c>
      <c r="AH152" s="3">
        <f t="shared" si="83"/>
        <v>22411</v>
      </c>
      <c r="AI152" s="3">
        <f t="shared" si="84"/>
        <v>2389319</v>
      </c>
      <c r="AJ152" s="16">
        <f t="shared" si="87"/>
        <v>106613.67185756993</v>
      </c>
      <c r="AL152" s="16">
        <f t="shared" si="88"/>
        <v>710472.49479631276</v>
      </c>
    </row>
    <row r="153" spans="2:38">
      <c r="B153" s="29" t="s">
        <v>10</v>
      </c>
      <c r="C153" s="3">
        <v>2075</v>
      </c>
      <c r="D153" s="3"/>
      <c r="E153" s="7">
        <v>2075</v>
      </c>
      <c r="G153" s="29" t="s">
        <v>10</v>
      </c>
      <c r="H153" s="3">
        <v>27479</v>
      </c>
      <c r="I153" s="3"/>
      <c r="J153" s="7">
        <v>27479</v>
      </c>
      <c r="L153" s="3">
        <f t="shared" si="81"/>
        <v>2075</v>
      </c>
      <c r="M153" s="3">
        <f t="shared" si="82"/>
        <v>27479</v>
      </c>
      <c r="N153" s="19">
        <f t="shared" si="85"/>
        <v>13.24289156626506</v>
      </c>
      <c r="P153" s="29" t="s">
        <v>10</v>
      </c>
      <c r="Q153" s="3">
        <v>20838</v>
      </c>
      <c r="R153" s="3"/>
      <c r="S153" s="7">
        <v>20838</v>
      </c>
      <c r="U153" s="29" t="s">
        <v>10</v>
      </c>
      <c r="V153" s="3">
        <v>4509</v>
      </c>
      <c r="W153" s="3"/>
      <c r="X153" s="7">
        <v>4509</v>
      </c>
      <c r="Z153" s="29" t="s">
        <v>10</v>
      </c>
      <c r="AA153" s="3">
        <v>3395876</v>
      </c>
      <c r="AB153" s="3"/>
      <c r="AC153" s="7">
        <v>3395876</v>
      </c>
      <c r="AE153" s="3">
        <f t="shared" si="97"/>
        <v>3395876</v>
      </c>
      <c r="AF153" s="16">
        <f t="shared" si="86"/>
        <v>3395.8760000000002</v>
      </c>
      <c r="AH153" s="3">
        <f t="shared" si="83"/>
        <v>27479</v>
      </c>
      <c r="AI153" s="3">
        <f t="shared" si="84"/>
        <v>3395876</v>
      </c>
      <c r="AJ153" s="16">
        <f t="shared" si="87"/>
        <v>123580.77077040648</v>
      </c>
      <c r="AL153" s="16">
        <f t="shared" si="88"/>
        <v>1636566.7469879517</v>
      </c>
    </row>
    <row r="154" spans="2:38">
      <c r="B154" s="29" t="s">
        <v>11</v>
      </c>
      <c r="C154" s="3">
        <v>854</v>
      </c>
      <c r="D154" s="3"/>
      <c r="E154" s="7">
        <v>854</v>
      </c>
      <c r="G154" s="29" t="s">
        <v>11</v>
      </c>
      <c r="H154" s="3">
        <v>23751</v>
      </c>
      <c r="I154" s="3"/>
      <c r="J154" s="7">
        <v>23751</v>
      </c>
      <c r="L154" s="3">
        <f t="shared" si="81"/>
        <v>854</v>
      </c>
      <c r="M154" s="3">
        <f t="shared" si="82"/>
        <v>23751</v>
      </c>
      <c r="N154" s="19">
        <f t="shared" si="85"/>
        <v>27.811475409836067</v>
      </c>
      <c r="P154" s="29" t="s">
        <v>11</v>
      </c>
      <c r="Q154" s="3">
        <v>19840</v>
      </c>
      <c r="R154" s="3"/>
      <c r="S154" s="7">
        <v>19840</v>
      </c>
      <c r="U154" s="29" t="s">
        <v>11</v>
      </c>
      <c r="V154" s="3">
        <v>3041</v>
      </c>
      <c r="W154" s="3"/>
      <c r="X154" s="7">
        <v>3041</v>
      </c>
      <c r="Z154" s="29" t="s">
        <v>11</v>
      </c>
      <c r="AA154" s="3">
        <v>3459501</v>
      </c>
      <c r="AB154" s="3"/>
      <c r="AC154" s="7">
        <v>3459501</v>
      </c>
      <c r="AE154" s="3">
        <f t="shared" si="97"/>
        <v>3459501</v>
      </c>
      <c r="AF154" s="16">
        <f t="shared" si="86"/>
        <v>3459.5010000000002</v>
      </c>
      <c r="AH154" s="3">
        <f t="shared" si="83"/>
        <v>23751</v>
      </c>
      <c r="AI154" s="3">
        <f t="shared" si="84"/>
        <v>3459501</v>
      </c>
      <c r="AJ154" s="16">
        <f t="shared" si="87"/>
        <v>145657.06707086015</v>
      </c>
      <c r="AL154" s="16">
        <f t="shared" si="88"/>
        <v>4050937.93911007</v>
      </c>
    </row>
    <row r="155" spans="2:38">
      <c r="B155" s="29" t="s">
        <v>12</v>
      </c>
      <c r="C155" s="3">
        <v>148</v>
      </c>
      <c r="D155" s="3"/>
      <c r="E155" s="7">
        <v>148</v>
      </c>
      <c r="G155" s="29" t="s">
        <v>12</v>
      </c>
      <c r="H155" s="3">
        <v>17558</v>
      </c>
      <c r="I155" s="3"/>
      <c r="J155" s="7">
        <v>17558</v>
      </c>
      <c r="L155" s="3">
        <f t="shared" si="81"/>
        <v>148</v>
      </c>
      <c r="M155" s="3">
        <f t="shared" si="82"/>
        <v>17558</v>
      </c>
      <c r="N155" s="19">
        <f t="shared" si="85"/>
        <v>118.63513513513513</v>
      </c>
      <c r="P155" s="29" t="s">
        <v>12</v>
      </c>
      <c r="Q155" s="3">
        <v>16240</v>
      </c>
      <c r="R155" s="3"/>
      <c r="S155" s="7">
        <v>16240</v>
      </c>
      <c r="U155" s="29" t="s">
        <v>12</v>
      </c>
      <c r="V155" s="3">
        <v>1170</v>
      </c>
      <c r="W155" s="3"/>
      <c r="X155" s="7">
        <v>1170</v>
      </c>
      <c r="Z155" s="29" t="s">
        <v>12</v>
      </c>
      <c r="AA155" s="3">
        <v>4342545</v>
      </c>
      <c r="AB155" s="3"/>
      <c r="AC155" s="7">
        <v>4342545</v>
      </c>
      <c r="AE155" s="3">
        <f t="shared" si="97"/>
        <v>4342545</v>
      </c>
      <c r="AF155" s="16">
        <f t="shared" si="86"/>
        <v>4342.5450000000001</v>
      </c>
      <c r="AH155" s="3">
        <f t="shared" si="83"/>
        <v>17558</v>
      </c>
      <c r="AI155" s="3">
        <f t="shared" si="84"/>
        <v>4342545</v>
      </c>
      <c r="AJ155" s="16">
        <f t="shared" si="87"/>
        <v>247325.72046930174</v>
      </c>
      <c r="AL155" s="16">
        <f t="shared" si="88"/>
        <v>29341520.270270269</v>
      </c>
    </row>
    <row r="156" spans="2:38">
      <c r="B156" s="30" t="s">
        <v>13</v>
      </c>
      <c r="C156" s="7">
        <v>13567</v>
      </c>
      <c r="D156" s="7"/>
      <c r="E156" s="7">
        <v>13567</v>
      </c>
      <c r="G156" s="30" t="s">
        <v>13</v>
      </c>
      <c r="H156" s="7">
        <v>105182</v>
      </c>
      <c r="I156" s="7"/>
      <c r="J156" s="7">
        <v>105182</v>
      </c>
      <c r="L156" s="3">
        <f t="shared" ref="L156:L219" si="98">E156</f>
        <v>13567</v>
      </c>
      <c r="M156" s="3">
        <f t="shared" ref="M156:M219" si="99">J156</f>
        <v>105182</v>
      </c>
      <c r="N156" s="19">
        <f t="shared" si="85"/>
        <v>7.7527824869167832</v>
      </c>
      <c r="P156" s="30" t="s">
        <v>13</v>
      </c>
      <c r="Q156" s="7">
        <v>76158</v>
      </c>
      <c r="R156" s="7"/>
      <c r="S156" s="7">
        <v>76158</v>
      </c>
      <c r="U156" s="30" t="s">
        <v>13</v>
      </c>
      <c r="V156" s="7">
        <v>14988</v>
      </c>
      <c r="W156" s="7"/>
      <c r="X156" s="7">
        <v>14988</v>
      </c>
      <c r="Z156" s="30" t="s">
        <v>13</v>
      </c>
      <c r="AA156" s="7">
        <v>14992314</v>
      </c>
      <c r="AB156" s="7"/>
      <c r="AC156" s="7">
        <v>14992314</v>
      </c>
      <c r="AE156" s="3">
        <f t="shared" si="97"/>
        <v>14992314</v>
      </c>
      <c r="AF156" s="16">
        <f t="shared" si="86"/>
        <v>14992.314</v>
      </c>
      <c r="AH156" s="3">
        <f t="shared" si="83"/>
        <v>105182</v>
      </c>
      <c r="AI156" s="3">
        <f t="shared" si="84"/>
        <v>14992314</v>
      </c>
      <c r="AJ156" s="16">
        <f t="shared" si="87"/>
        <v>142536.87893365783</v>
      </c>
      <c r="AL156" s="16">
        <f t="shared" si="88"/>
        <v>1105057.4187366401</v>
      </c>
    </row>
    <row r="157" spans="2:38">
      <c r="B157" s="5" t="s">
        <v>33</v>
      </c>
      <c r="C157" s="3"/>
      <c r="D157" s="3"/>
      <c r="E157" s="7"/>
      <c r="G157" s="5" t="s">
        <v>33</v>
      </c>
      <c r="H157" s="3"/>
      <c r="I157" s="3"/>
      <c r="J157" s="7"/>
      <c r="L157" s="3">
        <f t="shared" si="98"/>
        <v>0</v>
      </c>
      <c r="M157" s="3">
        <f t="shared" si="99"/>
        <v>0</v>
      </c>
      <c r="N157" s="37" t="str">
        <f t="shared" si="85"/>
        <v/>
      </c>
      <c r="P157" s="5" t="s">
        <v>33</v>
      </c>
      <c r="Q157" s="3"/>
      <c r="R157" s="3"/>
      <c r="S157" s="7"/>
      <c r="U157" s="5" t="s">
        <v>33</v>
      </c>
      <c r="V157" s="3"/>
      <c r="W157" s="3"/>
      <c r="X157" s="7"/>
      <c r="Z157" s="5" t="s">
        <v>33</v>
      </c>
      <c r="AA157" s="3"/>
      <c r="AB157" s="3"/>
      <c r="AC157" s="7"/>
      <c r="AF157" s="36" t="str">
        <f t="shared" si="86"/>
        <v/>
      </c>
      <c r="AH157" s="3">
        <f t="shared" ref="AH157:AH220" si="100">J157</f>
        <v>0</v>
      </c>
      <c r="AI157" s="3">
        <f t="shared" ref="AI157:AI220" si="101">AC157</f>
        <v>0</v>
      </c>
      <c r="AJ157" s="36" t="str">
        <f t="shared" si="87"/>
        <v/>
      </c>
      <c r="AL157" s="36" t="str">
        <f t="shared" si="88"/>
        <v/>
      </c>
    </row>
    <row r="158" spans="2:38">
      <c r="B158" s="29" t="s">
        <v>8</v>
      </c>
      <c r="C158" s="3">
        <v>29547</v>
      </c>
      <c r="D158" s="3">
        <v>7849</v>
      </c>
      <c r="E158" s="7">
        <v>37396</v>
      </c>
      <c r="G158" s="29" t="s">
        <v>8</v>
      </c>
      <c r="H158" s="3">
        <v>63396</v>
      </c>
      <c r="I158" s="3">
        <v>13288</v>
      </c>
      <c r="J158" s="7">
        <v>76684</v>
      </c>
      <c r="L158" s="3">
        <f t="shared" si="98"/>
        <v>37396</v>
      </c>
      <c r="M158" s="3">
        <f t="shared" si="99"/>
        <v>76684</v>
      </c>
      <c r="N158" s="19">
        <f t="shared" si="85"/>
        <v>2.050593646379292</v>
      </c>
      <c r="P158" s="29" t="s">
        <v>8</v>
      </c>
      <c r="Q158" s="3">
        <v>23132</v>
      </c>
      <c r="R158" s="3">
        <v>3427</v>
      </c>
      <c r="S158" s="7">
        <v>26559</v>
      </c>
      <c r="U158" s="29" t="s">
        <v>8</v>
      </c>
      <c r="V158" s="3">
        <v>9647</v>
      </c>
      <c r="W158" s="3">
        <v>1847</v>
      </c>
      <c r="X158" s="7">
        <v>11494</v>
      </c>
      <c r="Z158" s="29" t="s">
        <v>8</v>
      </c>
      <c r="AA158" s="3">
        <v>6552081</v>
      </c>
      <c r="AB158" s="3">
        <v>1041799</v>
      </c>
      <c r="AC158" s="7">
        <v>7593880</v>
      </c>
      <c r="AE158" s="3">
        <f t="shared" ref="AE158:AE163" si="102">AC158</f>
        <v>7593880</v>
      </c>
      <c r="AF158" s="16">
        <f t="shared" si="86"/>
        <v>7593.88</v>
      </c>
      <c r="AH158" s="3">
        <f t="shared" si="100"/>
        <v>76684</v>
      </c>
      <c r="AI158" s="3">
        <f t="shared" si="101"/>
        <v>7593880</v>
      </c>
      <c r="AJ158" s="16">
        <f t="shared" si="87"/>
        <v>99028.219706848889</v>
      </c>
      <c r="AL158" s="16">
        <f t="shared" si="88"/>
        <v>203066.63814311693</v>
      </c>
    </row>
    <row r="159" spans="2:38">
      <c r="B159" s="29" t="s">
        <v>9</v>
      </c>
      <c r="C159" s="3">
        <v>17022</v>
      </c>
      <c r="D159" s="3">
        <v>1144</v>
      </c>
      <c r="E159" s="7">
        <v>18166</v>
      </c>
      <c r="G159" s="29" t="s">
        <v>9</v>
      </c>
      <c r="H159" s="3">
        <v>114285</v>
      </c>
      <c r="I159" s="3">
        <v>7311</v>
      </c>
      <c r="J159" s="7">
        <v>121596</v>
      </c>
      <c r="L159" s="3">
        <f t="shared" si="98"/>
        <v>18166</v>
      </c>
      <c r="M159" s="3">
        <f t="shared" si="99"/>
        <v>121596</v>
      </c>
      <c r="N159" s="19">
        <f t="shared" ref="N159:N222" si="103">IF(L159+M159&gt;0,M159/L159,"")</f>
        <v>6.6936034349884403</v>
      </c>
      <c r="P159" s="29" t="s">
        <v>9</v>
      </c>
      <c r="Q159" s="3">
        <v>77243</v>
      </c>
      <c r="R159" s="3">
        <v>4482</v>
      </c>
      <c r="S159" s="7">
        <v>81725</v>
      </c>
      <c r="U159" s="29" t="s">
        <v>9</v>
      </c>
      <c r="V159" s="3">
        <v>19453</v>
      </c>
      <c r="W159" s="3">
        <v>1645</v>
      </c>
      <c r="X159" s="7">
        <v>21098</v>
      </c>
      <c r="Z159" s="29" t="s">
        <v>9</v>
      </c>
      <c r="AA159" s="3">
        <v>12325730</v>
      </c>
      <c r="AB159" s="3">
        <v>690062</v>
      </c>
      <c r="AC159" s="7">
        <v>13015792</v>
      </c>
      <c r="AE159" s="3">
        <f t="shared" si="102"/>
        <v>13015792</v>
      </c>
      <c r="AF159" s="16">
        <f t="shared" ref="AF159:AF222" si="104">IF(AE159/$AE$7&gt;0,AE159/$AE$7,"")</f>
        <v>13015.791999999999</v>
      </c>
      <c r="AH159" s="3">
        <f t="shared" si="100"/>
        <v>121596</v>
      </c>
      <c r="AI159" s="3">
        <f t="shared" si="101"/>
        <v>13015792</v>
      </c>
      <c r="AJ159" s="16">
        <f t="shared" ref="AJ159:AJ222" si="105">IF(AI159*AH159&gt;0,AI159/AH159*$AI$7,"")</f>
        <v>107041.28425277148</v>
      </c>
      <c r="AL159" s="16">
        <f t="shared" ref="AL159:AL222" si="106">IF(AI159&gt;0,M159/L159*AJ159,"")</f>
        <v>716491.90795992524</v>
      </c>
    </row>
    <row r="160" spans="2:38">
      <c r="B160" s="29" t="s">
        <v>10</v>
      </c>
      <c r="C160" s="3">
        <v>12060</v>
      </c>
      <c r="D160" s="3">
        <v>348</v>
      </c>
      <c r="E160" s="7">
        <v>12408</v>
      </c>
      <c r="G160" s="29" t="s">
        <v>10</v>
      </c>
      <c r="H160" s="3">
        <v>161885</v>
      </c>
      <c r="I160" s="3">
        <v>4642</v>
      </c>
      <c r="J160" s="7">
        <v>166527</v>
      </c>
      <c r="L160" s="3">
        <f t="shared" si="98"/>
        <v>12408</v>
      </c>
      <c r="M160" s="3">
        <f t="shared" si="99"/>
        <v>166527</v>
      </c>
      <c r="N160" s="19">
        <f t="shared" si="103"/>
        <v>13.420938104448743</v>
      </c>
      <c r="P160" s="29" t="s">
        <v>10</v>
      </c>
      <c r="Q160" s="3">
        <v>127082</v>
      </c>
      <c r="R160" s="3">
        <v>3344</v>
      </c>
      <c r="S160" s="7">
        <v>130426</v>
      </c>
      <c r="U160" s="29" t="s">
        <v>10</v>
      </c>
      <c r="V160" s="3">
        <v>22480</v>
      </c>
      <c r="W160" s="3">
        <v>938</v>
      </c>
      <c r="X160" s="7">
        <v>23418</v>
      </c>
      <c r="Z160" s="29" t="s">
        <v>10</v>
      </c>
      <c r="AA160" s="3">
        <v>20686425</v>
      </c>
      <c r="AB160" s="3">
        <v>481499</v>
      </c>
      <c r="AC160" s="7">
        <v>21167924</v>
      </c>
      <c r="AE160" s="3">
        <f t="shared" si="102"/>
        <v>21167924</v>
      </c>
      <c r="AF160" s="16">
        <f t="shared" si="104"/>
        <v>21167.923999999999</v>
      </c>
      <c r="AH160" s="3">
        <f t="shared" si="100"/>
        <v>166527</v>
      </c>
      <c r="AI160" s="3">
        <f t="shared" si="101"/>
        <v>21167924</v>
      </c>
      <c r="AJ160" s="16">
        <f t="shared" si="105"/>
        <v>127114.06558696186</v>
      </c>
      <c r="AL160" s="16">
        <f t="shared" si="106"/>
        <v>1705990.0064474531</v>
      </c>
    </row>
    <row r="161" spans="2:38">
      <c r="B161" s="29" t="s">
        <v>11</v>
      </c>
      <c r="C161" s="3">
        <v>6759</v>
      </c>
      <c r="D161" s="3">
        <v>90</v>
      </c>
      <c r="E161" s="7">
        <v>6849</v>
      </c>
      <c r="G161" s="29" t="s">
        <v>11</v>
      </c>
      <c r="H161" s="3">
        <v>197135</v>
      </c>
      <c r="I161" s="3">
        <v>2506</v>
      </c>
      <c r="J161" s="7">
        <v>199641</v>
      </c>
      <c r="L161" s="3">
        <f t="shared" si="98"/>
        <v>6849</v>
      </c>
      <c r="M161" s="3">
        <f t="shared" si="99"/>
        <v>199641</v>
      </c>
      <c r="N161" s="19">
        <f t="shared" si="103"/>
        <v>29.148926850635128</v>
      </c>
      <c r="P161" s="29" t="s">
        <v>11</v>
      </c>
      <c r="Q161" s="3">
        <v>170868</v>
      </c>
      <c r="R161" s="3">
        <v>1960</v>
      </c>
      <c r="S161" s="7">
        <v>172828</v>
      </c>
      <c r="U161" s="29" t="s">
        <v>11</v>
      </c>
      <c r="V161" s="3">
        <v>19453</v>
      </c>
      <c r="W161" s="3">
        <v>454</v>
      </c>
      <c r="X161" s="7">
        <v>19907</v>
      </c>
      <c r="Z161" s="29" t="s">
        <v>11</v>
      </c>
      <c r="AA161" s="3">
        <v>31333632</v>
      </c>
      <c r="AB161" s="3">
        <v>280771</v>
      </c>
      <c r="AC161" s="7">
        <v>31614403</v>
      </c>
      <c r="AE161" s="3">
        <f t="shared" si="102"/>
        <v>31614403</v>
      </c>
      <c r="AF161" s="16">
        <f t="shared" si="104"/>
        <v>31614.402999999998</v>
      </c>
      <c r="AH161" s="3">
        <f t="shared" si="100"/>
        <v>199641</v>
      </c>
      <c r="AI161" s="3">
        <f t="shared" si="101"/>
        <v>31614403</v>
      </c>
      <c r="AJ161" s="16">
        <f t="shared" si="105"/>
        <v>158356.26449476811</v>
      </c>
      <c r="AL161" s="16">
        <f t="shared" si="106"/>
        <v>4615915.1700978242</v>
      </c>
    </row>
    <row r="162" spans="2:38">
      <c r="B162" s="29" t="s">
        <v>12</v>
      </c>
      <c r="C162" s="3">
        <v>2049</v>
      </c>
      <c r="D162" s="3">
        <v>9</v>
      </c>
      <c r="E162" s="7">
        <v>2058</v>
      </c>
      <c r="G162" s="29" t="s">
        <v>12</v>
      </c>
      <c r="H162" s="3">
        <v>261428</v>
      </c>
      <c r="I162" s="3">
        <v>744</v>
      </c>
      <c r="J162" s="7">
        <v>262172</v>
      </c>
      <c r="L162" s="3">
        <f t="shared" si="98"/>
        <v>2058</v>
      </c>
      <c r="M162" s="3">
        <f t="shared" si="99"/>
        <v>262172</v>
      </c>
      <c r="N162" s="19">
        <f t="shared" si="103"/>
        <v>127.39164237123421</v>
      </c>
      <c r="P162" s="29" t="s">
        <v>12</v>
      </c>
      <c r="Q162" s="3">
        <v>248812</v>
      </c>
      <c r="R162" s="3">
        <v>663</v>
      </c>
      <c r="S162" s="7">
        <v>249475</v>
      </c>
      <c r="U162" s="29" t="s">
        <v>12</v>
      </c>
      <c r="V162" s="3">
        <v>10565</v>
      </c>
      <c r="W162" s="3">
        <v>72</v>
      </c>
      <c r="X162" s="7">
        <v>10637</v>
      </c>
      <c r="Z162" s="29" t="s">
        <v>12</v>
      </c>
      <c r="AA162" s="3">
        <v>64415767</v>
      </c>
      <c r="AB162" s="3">
        <v>73274</v>
      </c>
      <c r="AC162" s="7">
        <v>64489041</v>
      </c>
      <c r="AE162" s="3">
        <f t="shared" si="102"/>
        <v>64489041</v>
      </c>
      <c r="AF162" s="16">
        <f t="shared" si="104"/>
        <v>64489.040999999997</v>
      </c>
      <c r="AH162" s="3">
        <f t="shared" si="100"/>
        <v>262172</v>
      </c>
      <c r="AI162" s="3">
        <f t="shared" si="101"/>
        <v>64489041</v>
      </c>
      <c r="AJ162" s="16">
        <f t="shared" si="105"/>
        <v>245979.89487817159</v>
      </c>
      <c r="AL162" s="16">
        <f t="shared" si="106"/>
        <v>31335782.798833821</v>
      </c>
    </row>
    <row r="163" spans="2:38">
      <c r="B163" s="30" t="s">
        <v>13</v>
      </c>
      <c r="C163" s="7">
        <v>67437</v>
      </c>
      <c r="D163" s="7">
        <v>9440</v>
      </c>
      <c r="E163" s="7">
        <v>76877</v>
      </c>
      <c r="G163" s="30" t="s">
        <v>13</v>
      </c>
      <c r="H163" s="7">
        <v>798129</v>
      </c>
      <c r="I163" s="7">
        <v>28491</v>
      </c>
      <c r="J163" s="7">
        <v>826620</v>
      </c>
      <c r="L163" s="3">
        <f t="shared" si="98"/>
        <v>76877</v>
      </c>
      <c r="M163" s="3">
        <f t="shared" si="99"/>
        <v>826620</v>
      </c>
      <c r="N163" s="19">
        <f t="shared" si="103"/>
        <v>10.752500747948021</v>
      </c>
      <c r="P163" s="30" t="s">
        <v>13</v>
      </c>
      <c r="Q163" s="7">
        <v>647137</v>
      </c>
      <c r="R163" s="7">
        <v>13876</v>
      </c>
      <c r="S163" s="7">
        <v>661013</v>
      </c>
      <c r="U163" s="30" t="s">
        <v>13</v>
      </c>
      <c r="V163" s="7">
        <v>81598</v>
      </c>
      <c r="W163" s="7">
        <v>4956</v>
      </c>
      <c r="X163" s="7">
        <v>86554</v>
      </c>
      <c r="Z163" s="30" t="s">
        <v>13</v>
      </c>
      <c r="AA163" s="7">
        <v>135313635</v>
      </c>
      <c r="AB163" s="7">
        <v>2567405</v>
      </c>
      <c r="AC163" s="7">
        <v>137881040</v>
      </c>
      <c r="AE163" s="3">
        <f t="shared" si="102"/>
        <v>137881040</v>
      </c>
      <c r="AF163" s="16">
        <f t="shared" si="104"/>
        <v>137881.04</v>
      </c>
      <c r="AH163" s="3">
        <f t="shared" si="100"/>
        <v>826620</v>
      </c>
      <c r="AI163" s="3">
        <f t="shared" si="101"/>
        <v>137881040</v>
      </c>
      <c r="AJ163" s="16">
        <f t="shared" si="105"/>
        <v>166800.99683046623</v>
      </c>
      <c r="AL163" s="16">
        <f t="shared" si="106"/>
        <v>1793527.8431780636</v>
      </c>
    </row>
    <row r="164" spans="2:38">
      <c r="B164" s="4" t="s">
        <v>34</v>
      </c>
      <c r="C164" s="3"/>
      <c r="D164" s="3"/>
      <c r="E164" s="7"/>
      <c r="G164" s="4" t="s">
        <v>34</v>
      </c>
      <c r="H164" s="3"/>
      <c r="I164" s="3"/>
      <c r="J164" s="7"/>
      <c r="L164" s="3">
        <f t="shared" si="98"/>
        <v>0</v>
      </c>
      <c r="M164" s="3">
        <f t="shared" si="99"/>
        <v>0</v>
      </c>
      <c r="N164" s="15" t="str">
        <f t="shared" si="103"/>
        <v/>
      </c>
      <c r="P164" s="4" t="s">
        <v>34</v>
      </c>
      <c r="Q164" s="3"/>
      <c r="R164" s="3"/>
      <c r="S164" s="7"/>
      <c r="U164" s="4" t="s">
        <v>34</v>
      </c>
      <c r="V164" s="3"/>
      <c r="W164" s="3"/>
      <c r="X164" s="7"/>
      <c r="Z164" s="4" t="s">
        <v>34</v>
      </c>
      <c r="AA164" s="3"/>
      <c r="AB164" s="3"/>
      <c r="AC164" s="7"/>
      <c r="AF164" s="15" t="str">
        <f t="shared" si="104"/>
        <v/>
      </c>
      <c r="AH164" s="3">
        <f t="shared" si="100"/>
        <v>0</v>
      </c>
      <c r="AI164" s="3">
        <f t="shared" si="101"/>
        <v>0</v>
      </c>
      <c r="AJ164" s="15" t="str">
        <f t="shared" si="105"/>
        <v/>
      </c>
      <c r="AL164" s="15" t="str">
        <f t="shared" si="106"/>
        <v/>
      </c>
    </row>
    <row r="165" spans="2:38">
      <c r="B165" s="5" t="s">
        <v>54</v>
      </c>
      <c r="C165" s="3"/>
      <c r="D165" s="3"/>
      <c r="E165" s="7"/>
      <c r="G165" s="5" t="s">
        <v>54</v>
      </c>
      <c r="H165" s="3"/>
      <c r="I165" s="3"/>
      <c r="J165" s="7"/>
      <c r="L165" s="3">
        <f t="shared" si="98"/>
        <v>0</v>
      </c>
      <c r="M165" s="3">
        <f t="shared" si="99"/>
        <v>0</v>
      </c>
      <c r="N165" s="37" t="str">
        <f t="shared" si="103"/>
        <v/>
      </c>
      <c r="P165" s="5" t="s">
        <v>54</v>
      </c>
      <c r="Q165" s="3"/>
      <c r="R165" s="3"/>
      <c r="S165" s="7"/>
      <c r="U165" s="5" t="s">
        <v>54</v>
      </c>
      <c r="V165" s="3"/>
      <c r="W165" s="3"/>
      <c r="X165" s="7"/>
      <c r="Z165" s="5" t="s">
        <v>54</v>
      </c>
      <c r="AA165" s="3"/>
      <c r="AB165" s="3"/>
      <c r="AC165" s="7"/>
      <c r="AF165" s="36" t="str">
        <f t="shared" si="104"/>
        <v/>
      </c>
      <c r="AH165" s="3">
        <f t="shared" si="100"/>
        <v>0</v>
      </c>
      <c r="AI165" s="3">
        <f t="shared" si="101"/>
        <v>0</v>
      </c>
      <c r="AJ165" s="36" t="str">
        <f t="shared" si="105"/>
        <v/>
      </c>
      <c r="AL165" s="36" t="str">
        <f t="shared" si="106"/>
        <v/>
      </c>
    </row>
    <row r="166" spans="2:38">
      <c r="B166" s="29" t="s">
        <v>8</v>
      </c>
      <c r="C166" s="3">
        <v>22751</v>
      </c>
      <c r="D166" s="3"/>
      <c r="E166" s="7">
        <v>22751</v>
      </c>
      <c r="G166" s="29" t="s">
        <v>8</v>
      </c>
      <c r="H166" s="3">
        <v>46646</v>
      </c>
      <c r="I166" s="3"/>
      <c r="J166" s="7">
        <v>46646</v>
      </c>
      <c r="L166" s="3">
        <f t="shared" si="98"/>
        <v>22751</v>
      </c>
      <c r="M166" s="3">
        <f t="shared" si="99"/>
        <v>46646</v>
      </c>
      <c r="N166" s="19">
        <f t="shared" si="103"/>
        <v>2.050283504021801</v>
      </c>
      <c r="P166" s="29" t="s">
        <v>8</v>
      </c>
      <c r="Q166" s="3">
        <v>13658</v>
      </c>
      <c r="R166" s="3"/>
      <c r="S166" s="7">
        <v>13658</v>
      </c>
      <c r="U166" s="29" t="s">
        <v>8</v>
      </c>
      <c r="V166" s="3">
        <v>9563</v>
      </c>
      <c r="W166" s="3"/>
      <c r="X166" s="7">
        <v>9563</v>
      </c>
      <c r="Z166" s="29" t="s">
        <v>8</v>
      </c>
      <c r="AA166" s="3">
        <v>4781945</v>
      </c>
      <c r="AB166" s="3"/>
      <c r="AC166" s="7">
        <v>4781945</v>
      </c>
      <c r="AE166">
        <f t="shared" ref="AE166:AE171" si="107">AC166</f>
        <v>4781945</v>
      </c>
      <c r="AF166" s="16">
        <f t="shared" si="104"/>
        <v>4781.9449999999997</v>
      </c>
      <c r="AH166" s="3">
        <f t="shared" si="100"/>
        <v>46646</v>
      </c>
      <c r="AI166" s="3">
        <f t="shared" si="101"/>
        <v>4781945</v>
      </c>
      <c r="AJ166" s="16">
        <f t="shared" si="105"/>
        <v>102515.64978776315</v>
      </c>
      <c r="AL166" s="16">
        <f t="shared" si="106"/>
        <v>210186.14566392684</v>
      </c>
    </row>
    <row r="167" spans="2:38">
      <c r="B167" s="29" t="s">
        <v>9</v>
      </c>
      <c r="C167" s="3">
        <v>9595</v>
      </c>
      <c r="D167" s="3"/>
      <c r="E167" s="7">
        <v>9595</v>
      </c>
      <c r="G167" s="29" t="s">
        <v>9</v>
      </c>
      <c r="H167" s="3">
        <v>63886</v>
      </c>
      <c r="I167" s="3"/>
      <c r="J167" s="7">
        <v>63886</v>
      </c>
      <c r="L167" s="3">
        <f t="shared" si="98"/>
        <v>9595</v>
      </c>
      <c r="M167" s="3">
        <f t="shared" si="99"/>
        <v>63886</v>
      </c>
      <c r="N167" s="19">
        <f t="shared" si="103"/>
        <v>6.6582595101615425</v>
      </c>
      <c r="P167" s="29" t="s">
        <v>9</v>
      </c>
      <c r="Q167" s="3">
        <v>39219</v>
      </c>
      <c r="R167" s="3"/>
      <c r="S167" s="7">
        <v>39219</v>
      </c>
      <c r="U167" s="29" t="s">
        <v>9</v>
      </c>
      <c r="V167" s="3">
        <v>14713</v>
      </c>
      <c r="W167" s="3"/>
      <c r="X167" s="7">
        <v>14713</v>
      </c>
      <c r="Z167" s="29" t="s">
        <v>9</v>
      </c>
      <c r="AA167" s="3">
        <v>7039582</v>
      </c>
      <c r="AB167" s="3"/>
      <c r="AC167" s="7">
        <v>7039582</v>
      </c>
      <c r="AE167">
        <f t="shared" si="107"/>
        <v>7039582</v>
      </c>
      <c r="AF167" s="16">
        <f t="shared" si="104"/>
        <v>7039.5820000000003</v>
      </c>
      <c r="AH167" s="3">
        <f t="shared" si="100"/>
        <v>63886</v>
      </c>
      <c r="AI167" s="3">
        <f t="shared" si="101"/>
        <v>7039582</v>
      </c>
      <c r="AJ167" s="16">
        <f t="shared" si="105"/>
        <v>110189.74423191309</v>
      </c>
      <c r="AL167" s="16">
        <f t="shared" si="106"/>
        <v>733671.91245440335</v>
      </c>
    </row>
    <row r="168" spans="2:38">
      <c r="B168" s="29" t="s">
        <v>10</v>
      </c>
      <c r="C168" s="3">
        <v>6813</v>
      </c>
      <c r="D168" s="3"/>
      <c r="E168" s="7">
        <v>6813</v>
      </c>
      <c r="G168" s="29" t="s">
        <v>10</v>
      </c>
      <c r="H168" s="3">
        <v>91736</v>
      </c>
      <c r="I168" s="3"/>
      <c r="J168" s="7">
        <v>91736</v>
      </c>
      <c r="L168" s="3">
        <f t="shared" si="98"/>
        <v>6813</v>
      </c>
      <c r="M168" s="3">
        <f t="shared" si="99"/>
        <v>91736</v>
      </c>
      <c r="N168" s="19">
        <f t="shared" si="103"/>
        <v>13.464846616762072</v>
      </c>
      <c r="P168" s="29" t="s">
        <v>10</v>
      </c>
      <c r="Q168" s="3">
        <v>68434</v>
      </c>
      <c r="R168" s="3"/>
      <c r="S168" s="7">
        <v>68434</v>
      </c>
      <c r="U168" s="29" t="s">
        <v>10</v>
      </c>
      <c r="V168" s="3">
        <v>16313</v>
      </c>
      <c r="W168" s="3"/>
      <c r="X168" s="7">
        <v>16313</v>
      </c>
      <c r="Z168" s="29" t="s">
        <v>10</v>
      </c>
      <c r="AA168" s="3">
        <v>11361056</v>
      </c>
      <c r="AB168" s="3"/>
      <c r="AC168" s="7">
        <v>11361056</v>
      </c>
      <c r="AE168">
        <f t="shared" si="107"/>
        <v>11361056</v>
      </c>
      <c r="AF168" s="16">
        <f t="shared" si="104"/>
        <v>11361.056</v>
      </c>
      <c r="AH168" s="3">
        <f t="shared" si="100"/>
        <v>91736</v>
      </c>
      <c r="AI168" s="3">
        <f t="shared" si="101"/>
        <v>11361056</v>
      </c>
      <c r="AJ168" s="16">
        <f t="shared" si="105"/>
        <v>123845.12078137262</v>
      </c>
      <c r="AL168" s="16">
        <f t="shared" si="106"/>
        <v>1667555.5555555553</v>
      </c>
    </row>
    <row r="169" spans="2:38">
      <c r="B169" s="29" t="s">
        <v>11</v>
      </c>
      <c r="C169" s="3">
        <v>3873</v>
      </c>
      <c r="D169" s="3"/>
      <c r="E169" s="7">
        <v>3873</v>
      </c>
      <c r="G169" s="29" t="s">
        <v>11</v>
      </c>
      <c r="H169" s="3">
        <v>113353</v>
      </c>
      <c r="I169" s="3"/>
      <c r="J169" s="7">
        <v>113353</v>
      </c>
      <c r="L169" s="3">
        <f t="shared" si="98"/>
        <v>3873</v>
      </c>
      <c r="M169" s="3">
        <f t="shared" si="99"/>
        <v>113353</v>
      </c>
      <c r="N169" s="19">
        <f t="shared" si="103"/>
        <v>29.267492899561063</v>
      </c>
      <c r="P169" s="29" t="s">
        <v>11</v>
      </c>
      <c r="Q169" s="3">
        <v>96216</v>
      </c>
      <c r="R169" s="3"/>
      <c r="S169" s="7">
        <v>96216</v>
      </c>
      <c r="U169" s="29" t="s">
        <v>11</v>
      </c>
      <c r="V169" s="3">
        <v>13222</v>
      </c>
      <c r="W169" s="3"/>
      <c r="X169" s="7">
        <v>13222</v>
      </c>
      <c r="Z169" s="29" t="s">
        <v>11</v>
      </c>
      <c r="AA169" s="3">
        <v>16827186</v>
      </c>
      <c r="AB169" s="3"/>
      <c r="AC169" s="7">
        <v>16827186</v>
      </c>
      <c r="AE169">
        <f t="shared" si="107"/>
        <v>16827186</v>
      </c>
      <c r="AF169" s="16">
        <f t="shared" si="104"/>
        <v>16827.186000000002</v>
      </c>
      <c r="AH169" s="3">
        <f t="shared" si="100"/>
        <v>113353</v>
      </c>
      <c r="AI169" s="3">
        <f t="shared" si="101"/>
        <v>16827186</v>
      </c>
      <c r="AJ169" s="16">
        <f t="shared" si="105"/>
        <v>148449.41024939789</v>
      </c>
      <c r="AL169" s="16">
        <f t="shared" si="106"/>
        <v>4344742.0604182798</v>
      </c>
    </row>
    <row r="170" spans="2:38">
      <c r="B170" s="29" t="s">
        <v>12</v>
      </c>
      <c r="C170" s="3">
        <v>1557</v>
      </c>
      <c r="D170" s="3"/>
      <c r="E170" s="7">
        <v>1557</v>
      </c>
      <c r="G170" s="29" t="s">
        <v>12</v>
      </c>
      <c r="H170" s="3">
        <v>218454</v>
      </c>
      <c r="I170" s="3"/>
      <c r="J170" s="7">
        <v>218454</v>
      </c>
      <c r="L170" s="3">
        <f t="shared" si="98"/>
        <v>1557</v>
      </c>
      <c r="M170" s="3">
        <f t="shared" si="99"/>
        <v>218454</v>
      </c>
      <c r="N170" s="19">
        <f t="shared" si="103"/>
        <v>140.30443159922928</v>
      </c>
      <c r="P170" s="29" t="s">
        <v>12</v>
      </c>
      <c r="Q170" s="3">
        <v>201143</v>
      </c>
      <c r="R170" s="3"/>
      <c r="S170" s="7">
        <v>201143</v>
      </c>
      <c r="U170" s="29" t="s">
        <v>12</v>
      </c>
      <c r="V170" s="3">
        <v>15751</v>
      </c>
      <c r="W170" s="3"/>
      <c r="X170" s="7">
        <v>15751</v>
      </c>
      <c r="Z170" s="29" t="s">
        <v>12</v>
      </c>
      <c r="AA170" s="3">
        <v>39423002</v>
      </c>
      <c r="AB170" s="3"/>
      <c r="AC170" s="7">
        <v>39423002</v>
      </c>
      <c r="AE170">
        <f t="shared" si="107"/>
        <v>39423002</v>
      </c>
      <c r="AF170" s="16">
        <f t="shared" si="104"/>
        <v>39423.002</v>
      </c>
      <c r="AH170" s="3">
        <f t="shared" si="100"/>
        <v>218454</v>
      </c>
      <c r="AI170" s="3">
        <f t="shared" si="101"/>
        <v>39423002</v>
      </c>
      <c r="AJ170" s="16">
        <f t="shared" si="105"/>
        <v>180463.63078725955</v>
      </c>
      <c r="AL170" s="16">
        <f t="shared" si="106"/>
        <v>25319847.141939625</v>
      </c>
    </row>
    <row r="171" spans="2:38">
      <c r="B171" s="30" t="s">
        <v>13</v>
      </c>
      <c r="C171" s="7">
        <v>44589</v>
      </c>
      <c r="D171" s="7"/>
      <c r="E171" s="7">
        <v>44589</v>
      </c>
      <c r="G171" s="30" t="s">
        <v>13</v>
      </c>
      <c r="H171" s="7">
        <v>534075</v>
      </c>
      <c r="I171" s="7"/>
      <c r="J171" s="7">
        <v>534075</v>
      </c>
      <c r="L171" s="3">
        <f t="shared" si="98"/>
        <v>44589</v>
      </c>
      <c r="M171" s="3">
        <f t="shared" si="99"/>
        <v>534075</v>
      </c>
      <c r="N171" s="19">
        <f t="shared" si="103"/>
        <v>11.977729933391643</v>
      </c>
      <c r="P171" s="30" t="s">
        <v>13</v>
      </c>
      <c r="Q171" s="7">
        <v>418670</v>
      </c>
      <c r="R171" s="7"/>
      <c r="S171" s="7">
        <v>418670</v>
      </c>
      <c r="U171" s="30" t="s">
        <v>13</v>
      </c>
      <c r="V171" s="7">
        <v>69562</v>
      </c>
      <c r="W171" s="7"/>
      <c r="X171" s="7">
        <v>69562</v>
      </c>
      <c r="Z171" s="30" t="s">
        <v>13</v>
      </c>
      <c r="AA171" s="7">
        <v>79432771</v>
      </c>
      <c r="AB171" s="7"/>
      <c r="AC171" s="7">
        <v>79432771</v>
      </c>
      <c r="AE171">
        <f t="shared" si="107"/>
        <v>79432771</v>
      </c>
      <c r="AF171" s="16">
        <f t="shared" si="104"/>
        <v>79432.770999999993</v>
      </c>
      <c r="AH171" s="3">
        <f t="shared" si="100"/>
        <v>534075</v>
      </c>
      <c r="AI171" s="3">
        <f t="shared" si="101"/>
        <v>79432771</v>
      </c>
      <c r="AJ171" s="16">
        <f t="shared" si="105"/>
        <v>148729.61849927442</v>
      </c>
      <c r="AL171" s="16">
        <f t="shared" si="106"/>
        <v>1781443.2034806788</v>
      </c>
    </row>
    <row r="172" spans="2:38">
      <c r="B172" s="5" t="s">
        <v>55</v>
      </c>
      <c r="C172" s="3"/>
      <c r="D172" s="3"/>
      <c r="E172" s="7"/>
      <c r="G172" s="5" t="s">
        <v>55</v>
      </c>
      <c r="H172" s="3"/>
      <c r="I172" s="3"/>
      <c r="J172" s="7"/>
      <c r="L172" s="3">
        <f t="shared" si="98"/>
        <v>0</v>
      </c>
      <c r="M172" s="3">
        <f t="shared" si="99"/>
        <v>0</v>
      </c>
      <c r="N172" s="37" t="str">
        <f t="shared" si="103"/>
        <v/>
      </c>
      <c r="P172" s="5" t="s">
        <v>55</v>
      </c>
      <c r="Q172" s="3"/>
      <c r="R172" s="3"/>
      <c r="S172" s="7"/>
      <c r="U172" s="5" t="s">
        <v>55</v>
      </c>
      <c r="V172" s="3"/>
      <c r="W172" s="3"/>
      <c r="X172" s="7"/>
      <c r="Z172" s="5" t="s">
        <v>55</v>
      </c>
      <c r="AA172" s="3"/>
      <c r="AB172" s="3"/>
      <c r="AC172" s="7"/>
      <c r="AF172" s="36" t="str">
        <f t="shared" si="104"/>
        <v/>
      </c>
      <c r="AH172" s="3">
        <f t="shared" si="100"/>
        <v>0</v>
      </c>
      <c r="AI172" s="3">
        <f t="shared" si="101"/>
        <v>0</v>
      </c>
      <c r="AJ172" s="36" t="str">
        <f t="shared" si="105"/>
        <v/>
      </c>
      <c r="AL172" s="36" t="str">
        <f t="shared" si="106"/>
        <v/>
      </c>
    </row>
    <row r="173" spans="2:38">
      <c r="B173" s="29" t="s">
        <v>8</v>
      </c>
      <c r="C173" s="3">
        <v>1937</v>
      </c>
      <c r="D173" s="3"/>
      <c r="E173" s="7">
        <v>1937</v>
      </c>
      <c r="G173" s="29" t="s">
        <v>8</v>
      </c>
      <c r="H173" s="3">
        <v>4074</v>
      </c>
      <c r="I173" s="3"/>
      <c r="J173" s="7">
        <v>4074</v>
      </c>
      <c r="L173" s="3">
        <f t="shared" si="98"/>
        <v>1937</v>
      </c>
      <c r="M173" s="3">
        <f t="shared" si="99"/>
        <v>4074</v>
      </c>
      <c r="N173" s="19">
        <f t="shared" si="103"/>
        <v>2.1032524522457408</v>
      </c>
      <c r="P173" s="29" t="s">
        <v>8</v>
      </c>
      <c r="Q173" s="3">
        <v>1434</v>
      </c>
      <c r="R173" s="3"/>
      <c r="S173" s="7">
        <v>1434</v>
      </c>
      <c r="U173" s="29" t="s">
        <v>8</v>
      </c>
      <c r="V173" s="3">
        <v>654</v>
      </c>
      <c r="W173" s="3"/>
      <c r="X173" s="7">
        <v>654</v>
      </c>
      <c r="Z173" s="29" t="s">
        <v>8</v>
      </c>
      <c r="AA173" s="3">
        <v>423663</v>
      </c>
      <c r="AB173" s="3"/>
      <c r="AC173" s="7">
        <v>423663</v>
      </c>
      <c r="AE173">
        <f t="shared" ref="AE173:AE178" si="108">AC173</f>
        <v>423663</v>
      </c>
      <c r="AF173" s="16">
        <f t="shared" si="104"/>
        <v>423.66300000000001</v>
      </c>
      <c r="AH173" s="3">
        <f t="shared" si="100"/>
        <v>4074</v>
      </c>
      <c r="AI173" s="3">
        <f t="shared" si="101"/>
        <v>423663</v>
      </c>
      <c r="AJ173" s="16">
        <f t="shared" si="105"/>
        <v>103991.8998527246</v>
      </c>
      <c r="AL173" s="16">
        <f t="shared" si="106"/>
        <v>218721.21837893649</v>
      </c>
    </row>
    <row r="174" spans="2:38">
      <c r="B174" s="29" t="s">
        <v>9</v>
      </c>
      <c r="C174" s="3">
        <v>766</v>
      </c>
      <c r="D174" s="3"/>
      <c r="E174" s="7">
        <v>766</v>
      </c>
      <c r="G174" s="29" t="s">
        <v>9</v>
      </c>
      <c r="H174" s="3">
        <v>4975</v>
      </c>
      <c r="I174" s="3"/>
      <c r="J174" s="7">
        <v>4975</v>
      </c>
      <c r="L174" s="3">
        <f t="shared" si="98"/>
        <v>766</v>
      </c>
      <c r="M174" s="3">
        <f t="shared" si="99"/>
        <v>4975</v>
      </c>
      <c r="N174" s="19">
        <f t="shared" si="103"/>
        <v>6.4947780678851172</v>
      </c>
      <c r="P174" s="29" t="s">
        <v>9</v>
      </c>
      <c r="Q174" s="3">
        <v>3170</v>
      </c>
      <c r="R174" s="3"/>
      <c r="S174" s="7">
        <v>3170</v>
      </c>
      <c r="U174" s="29" t="s">
        <v>9</v>
      </c>
      <c r="V174" s="3">
        <v>1013</v>
      </c>
      <c r="W174" s="3"/>
      <c r="X174" s="7">
        <v>1013</v>
      </c>
      <c r="Z174" s="29" t="s">
        <v>9</v>
      </c>
      <c r="AA174" s="3">
        <v>560990</v>
      </c>
      <c r="AB174" s="3"/>
      <c r="AC174" s="7">
        <v>560990</v>
      </c>
      <c r="AE174">
        <f t="shared" si="108"/>
        <v>560990</v>
      </c>
      <c r="AF174" s="16">
        <f t="shared" si="104"/>
        <v>560.99</v>
      </c>
      <c r="AH174" s="3">
        <f t="shared" si="100"/>
        <v>4975</v>
      </c>
      <c r="AI174" s="3">
        <f t="shared" si="101"/>
        <v>560990</v>
      </c>
      <c r="AJ174" s="16">
        <f t="shared" si="105"/>
        <v>112761.80904522612</v>
      </c>
      <c r="AL174" s="16">
        <f t="shared" si="106"/>
        <v>732362.92428198422</v>
      </c>
    </row>
    <row r="175" spans="2:38">
      <c r="B175" s="29" t="s">
        <v>10</v>
      </c>
      <c r="C175" s="3">
        <v>352</v>
      </c>
      <c r="D175" s="3"/>
      <c r="E175" s="7">
        <v>352</v>
      </c>
      <c r="G175" s="29" t="s">
        <v>10</v>
      </c>
      <c r="H175" s="3">
        <v>4640</v>
      </c>
      <c r="I175" s="3"/>
      <c r="J175" s="7">
        <v>4640</v>
      </c>
      <c r="L175" s="3">
        <f t="shared" si="98"/>
        <v>352</v>
      </c>
      <c r="M175" s="3">
        <f t="shared" si="99"/>
        <v>4640</v>
      </c>
      <c r="N175" s="19">
        <f t="shared" si="103"/>
        <v>13.181818181818182</v>
      </c>
      <c r="P175" s="29" t="s">
        <v>10</v>
      </c>
      <c r="Q175" s="3">
        <v>3487</v>
      </c>
      <c r="R175" s="3"/>
      <c r="S175" s="7">
        <v>3487</v>
      </c>
      <c r="U175" s="29" t="s">
        <v>10</v>
      </c>
      <c r="V175" s="3">
        <v>796</v>
      </c>
      <c r="W175" s="3"/>
      <c r="X175" s="7">
        <v>796</v>
      </c>
      <c r="Z175" s="29" t="s">
        <v>10</v>
      </c>
      <c r="AA175" s="3">
        <v>674233</v>
      </c>
      <c r="AB175" s="3"/>
      <c r="AC175" s="7">
        <v>674233</v>
      </c>
      <c r="AE175">
        <f t="shared" si="108"/>
        <v>674233</v>
      </c>
      <c r="AF175" s="16">
        <f t="shared" si="104"/>
        <v>674.23299999999995</v>
      </c>
      <c r="AH175" s="3">
        <f t="shared" si="100"/>
        <v>4640</v>
      </c>
      <c r="AI175" s="3">
        <f t="shared" si="101"/>
        <v>674233</v>
      </c>
      <c r="AJ175" s="16">
        <f t="shared" si="105"/>
        <v>145308.83620689655</v>
      </c>
      <c r="AL175" s="16">
        <f t="shared" si="106"/>
        <v>1915434.6590909089</v>
      </c>
    </row>
    <row r="176" spans="2:38">
      <c r="B176" s="29" t="s">
        <v>11</v>
      </c>
      <c r="C176" s="3">
        <v>129</v>
      </c>
      <c r="D176" s="3"/>
      <c r="E176" s="7">
        <v>129</v>
      </c>
      <c r="G176" s="29" t="s">
        <v>11</v>
      </c>
      <c r="H176" s="3">
        <v>3573</v>
      </c>
      <c r="I176" s="3"/>
      <c r="J176" s="7">
        <v>3573</v>
      </c>
      <c r="L176" s="3">
        <f t="shared" si="98"/>
        <v>129</v>
      </c>
      <c r="M176" s="3">
        <f t="shared" si="99"/>
        <v>3573</v>
      </c>
      <c r="N176" s="19">
        <f t="shared" si="103"/>
        <v>27.697674418604652</v>
      </c>
      <c r="P176" s="29" t="s">
        <v>11</v>
      </c>
      <c r="Q176" s="3">
        <v>2931</v>
      </c>
      <c r="R176" s="3"/>
      <c r="S176" s="7">
        <v>2931</v>
      </c>
      <c r="U176" s="29" t="s">
        <v>11</v>
      </c>
      <c r="V176" s="3">
        <v>513</v>
      </c>
      <c r="W176" s="3"/>
      <c r="X176" s="7">
        <v>513</v>
      </c>
      <c r="Z176" s="29" t="s">
        <v>11</v>
      </c>
      <c r="AA176" s="3">
        <v>600711</v>
      </c>
      <c r="AB176" s="3"/>
      <c r="AC176" s="7">
        <v>600711</v>
      </c>
      <c r="AE176">
        <f t="shared" si="108"/>
        <v>600711</v>
      </c>
      <c r="AF176" s="16">
        <f t="shared" si="104"/>
        <v>600.71100000000001</v>
      </c>
      <c r="AH176" s="3">
        <f t="shared" si="100"/>
        <v>3573</v>
      </c>
      <c r="AI176" s="3">
        <f t="shared" si="101"/>
        <v>600711</v>
      </c>
      <c r="AJ176" s="16">
        <f t="shared" si="105"/>
        <v>168125.10495382032</v>
      </c>
      <c r="AL176" s="16">
        <f t="shared" si="106"/>
        <v>4656674.4186046515</v>
      </c>
    </row>
    <row r="177" spans="2:38">
      <c r="B177" s="29" t="s">
        <v>12</v>
      </c>
      <c r="C177" s="3">
        <v>12</v>
      </c>
      <c r="D177" s="3"/>
      <c r="E177" s="7">
        <v>12</v>
      </c>
      <c r="G177" s="29" t="s">
        <v>12</v>
      </c>
      <c r="H177" s="3">
        <v>849</v>
      </c>
      <c r="I177" s="3"/>
      <c r="J177" s="7">
        <v>849</v>
      </c>
      <c r="L177" s="3">
        <f t="shared" si="98"/>
        <v>12</v>
      </c>
      <c r="M177" s="3">
        <f t="shared" si="99"/>
        <v>849</v>
      </c>
      <c r="N177" s="19">
        <f t="shared" si="103"/>
        <v>70.75</v>
      </c>
      <c r="P177" s="29" t="s">
        <v>12</v>
      </c>
      <c r="Q177" s="3">
        <v>767</v>
      </c>
      <c r="R177" s="3"/>
      <c r="S177" s="7">
        <v>767</v>
      </c>
      <c r="U177" s="29" t="s">
        <v>12</v>
      </c>
      <c r="V177" s="3">
        <v>70</v>
      </c>
      <c r="W177" s="3"/>
      <c r="X177" s="7">
        <v>70</v>
      </c>
      <c r="Z177" s="29" t="s">
        <v>12</v>
      </c>
      <c r="AA177" s="3">
        <v>166247</v>
      </c>
      <c r="AB177" s="3"/>
      <c r="AC177" s="7">
        <v>166247</v>
      </c>
      <c r="AE177">
        <f t="shared" si="108"/>
        <v>166247</v>
      </c>
      <c r="AF177" s="16">
        <f t="shared" si="104"/>
        <v>166.24700000000001</v>
      </c>
      <c r="AH177" s="3">
        <f t="shared" si="100"/>
        <v>849</v>
      </c>
      <c r="AI177" s="3">
        <f t="shared" si="101"/>
        <v>166247</v>
      </c>
      <c r="AJ177" s="16">
        <f t="shared" si="105"/>
        <v>195815.0765606596</v>
      </c>
      <c r="AL177" s="16">
        <f t="shared" si="106"/>
        <v>13853916.666666666</v>
      </c>
    </row>
    <row r="178" spans="2:38">
      <c r="B178" s="30" t="s">
        <v>13</v>
      </c>
      <c r="C178" s="7">
        <v>3196</v>
      </c>
      <c r="D178" s="7"/>
      <c r="E178" s="7">
        <v>3196</v>
      </c>
      <c r="G178" s="30" t="s">
        <v>13</v>
      </c>
      <c r="H178" s="7">
        <v>18111</v>
      </c>
      <c r="I178" s="7"/>
      <c r="J178" s="7">
        <v>18111</v>
      </c>
      <c r="L178" s="3">
        <f t="shared" si="98"/>
        <v>3196</v>
      </c>
      <c r="M178" s="3">
        <f t="shared" si="99"/>
        <v>18111</v>
      </c>
      <c r="N178" s="19">
        <f t="shared" si="103"/>
        <v>5.6667709637046304</v>
      </c>
      <c r="P178" s="30" t="s">
        <v>13</v>
      </c>
      <c r="Q178" s="7">
        <v>11789</v>
      </c>
      <c r="R178" s="7"/>
      <c r="S178" s="7">
        <v>11789</v>
      </c>
      <c r="U178" s="30" t="s">
        <v>13</v>
      </c>
      <c r="V178" s="7">
        <v>3046</v>
      </c>
      <c r="W178" s="7"/>
      <c r="X178" s="7">
        <v>3046</v>
      </c>
      <c r="Z178" s="30" t="s">
        <v>13</v>
      </c>
      <c r="AA178" s="7">
        <v>2425844</v>
      </c>
      <c r="AB178" s="7"/>
      <c r="AC178" s="7">
        <v>2425844</v>
      </c>
      <c r="AE178">
        <f t="shared" si="108"/>
        <v>2425844</v>
      </c>
      <c r="AF178" s="16">
        <f t="shared" si="104"/>
        <v>2425.8440000000001</v>
      </c>
      <c r="AH178" s="3">
        <f t="shared" si="100"/>
        <v>18111</v>
      </c>
      <c r="AI178" s="3">
        <f t="shared" si="101"/>
        <v>2425844</v>
      </c>
      <c r="AJ178" s="16">
        <f t="shared" si="105"/>
        <v>133943.12848545084</v>
      </c>
      <c r="AL178" s="16">
        <f t="shared" si="106"/>
        <v>759025.03128911136</v>
      </c>
    </row>
    <row r="179" spans="2:38">
      <c r="B179" s="5" t="s">
        <v>147</v>
      </c>
      <c r="C179" s="3"/>
      <c r="D179" s="3"/>
      <c r="E179" s="7"/>
      <c r="G179" s="5" t="s">
        <v>147</v>
      </c>
      <c r="H179" s="3"/>
      <c r="I179" s="3"/>
      <c r="J179" s="7"/>
      <c r="L179" s="3">
        <f t="shared" si="98"/>
        <v>0</v>
      </c>
      <c r="M179" s="3">
        <f t="shared" si="99"/>
        <v>0</v>
      </c>
      <c r="N179" s="37" t="str">
        <f t="shared" si="103"/>
        <v/>
      </c>
      <c r="P179" s="5" t="s">
        <v>147</v>
      </c>
      <c r="Q179" s="3"/>
      <c r="R179" s="3"/>
      <c r="S179" s="7"/>
      <c r="U179" s="5" t="s">
        <v>147</v>
      </c>
      <c r="V179" s="3"/>
      <c r="W179" s="3"/>
      <c r="X179" s="7"/>
      <c r="Z179" s="5" t="s">
        <v>147</v>
      </c>
      <c r="AA179" s="3"/>
      <c r="AB179" s="3"/>
      <c r="AC179" s="7"/>
      <c r="AF179" s="36" t="str">
        <f t="shared" si="104"/>
        <v/>
      </c>
      <c r="AH179" s="3">
        <f t="shared" si="100"/>
        <v>0</v>
      </c>
      <c r="AI179" s="3">
        <f t="shared" si="101"/>
        <v>0</v>
      </c>
      <c r="AJ179" s="36" t="str">
        <f t="shared" si="105"/>
        <v/>
      </c>
      <c r="AL179" s="36" t="str">
        <f t="shared" si="106"/>
        <v/>
      </c>
    </row>
    <row r="180" spans="2:38">
      <c r="B180" s="29" t="s">
        <v>8</v>
      </c>
      <c r="C180" s="3">
        <v>26103</v>
      </c>
      <c r="D180" s="3"/>
      <c r="E180" s="7">
        <v>26103</v>
      </c>
      <c r="G180" s="29" t="s">
        <v>8</v>
      </c>
      <c r="H180" s="3">
        <v>44790</v>
      </c>
      <c r="I180" s="3"/>
      <c r="J180" s="7">
        <v>44790</v>
      </c>
      <c r="L180" s="3">
        <f t="shared" si="98"/>
        <v>26103</v>
      </c>
      <c r="M180" s="3">
        <f t="shared" si="99"/>
        <v>44790</v>
      </c>
      <c r="N180" s="19">
        <f t="shared" si="103"/>
        <v>1.7158947247442822</v>
      </c>
      <c r="P180" s="29" t="s">
        <v>8</v>
      </c>
      <c r="Q180" s="3">
        <v>11782</v>
      </c>
      <c r="R180" s="3"/>
      <c r="S180" s="7">
        <v>11782</v>
      </c>
      <c r="U180" s="29" t="s">
        <v>8</v>
      </c>
      <c r="V180" s="3">
        <v>6354</v>
      </c>
      <c r="W180" s="3"/>
      <c r="X180" s="7">
        <v>6354</v>
      </c>
      <c r="Z180" s="29" t="s">
        <v>8</v>
      </c>
      <c r="AA180" s="3">
        <v>3622847</v>
      </c>
      <c r="AB180" s="3"/>
      <c r="AC180" s="7">
        <v>3622847</v>
      </c>
      <c r="AE180">
        <f t="shared" ref="AE180:AE185" si="109">AC180</f>
        <v>3622847</v>
      </c>
      <c r="AF180" s="16">
        <f t="shared" si="104"/>
        <v>3622.8470000000002</v>
      </c>
      <c r="AH180" s="3">
        <f t="shared" si="100"/>
        <v>44790</v>
      </c>
      <c r="AI180" s="3">
        <f t="shared" si="101"/>
        <v>3622847</v>
      </c>
      <c r="AJ180" s="16">
        <f t="shared" si="105"/>
        <v>80885.175262335339</v>
      </c>
      <c r="AL180" s="16">
        <f t="shared" si="106"/>
        <v>138790.44554265792</v>
      </c>
    </row>
    <row r="181" spans="2:38">
      <c r="B181" s="29" t="s">
        <v>9</v>
      </c>
      <c r="C181" s="3">
        <v>4150</v>
      </c>
      <c r="D181" s="3"/>
      <c r="E181" s="7">
        <v>4150</v>
      </c>
      <c r="G181" s="29" t="s">
        <v>9</v>
      </c>
      <c r="H181" s="3">
        <v>26783</v>
      </c>
      <c r="I181" s="3"/>
      <c r="J181" s="7">
        <v>26783</v>
      </c>
      <c r="L181" s="3">
        <f t="shared" si="98"/>
        <v>4150</v>
      </c>
      <c r="M181" s="3">
        <f t="shared" si="99"/>
        <v>26783</v>
      </c>
      <c r="N181" s="19">
        <f t="shared" si="103"/>
        <v>6.4537349397590358</v>
      </c>
      <c r="P181" s="29" t="s">
        <v>9</v>
      </c>
      <c r="Q181" s="3">
        <v>16888</v>
      </c>
      <c r="R181" s="3"/>
      <c r="S181" s="7">
        <v>16888</v>
      </c>
      <c r="U181" s="29" t="s">
        <v>9</v>
      </c>
      <c r="V181" s="3">
        <v>5604</v>
      </c>
      <c r="W181" s="3"/>
      <c r="X181" s="7">
        <v>5604</v>
      </c>
      <c r="Z181" s="29" t="s">
        <v>9</v>
      </c>
      <c r="AA181" s="3">
        <v>2345623</v>
      </c>
      <c r="AB181" s="3"/>
      <c r="AC181" s="7">
        <v>2345623</v>
      </c>
      <c r="AE181">
        <f t="shared" si="109"/>
        <v>2345623</v>
      </c>
      <c r="AF181" s="16">
        <f t="shared" si="104"/>
        <v>2345.623</v>
      </c>
      <c r="AH181" s="3">
        <f t="shared" si="100"/>
        <v>26783</v>
      </c>
      <c r="AI181" s="3">
        <f t="shared" si="101"/>
        <v>2345623</v>
      </c>
      <c r="AJ181" s="16">
        <f t="shared" si="105"/>
        <v>87578.799985065154</v>
      </c>
      <c r="AL181" s="16">
        <f t="shared" si="106"/>
        <v>565210.36144578306</v>
      </c>
    </row>
    <row r="182" spans="2:38">
      <c r="B182" s="29" t="s">
        <v>10</v>
      </c>
      <c r="C182" s="3">
        <v>1591</v>
      </c>
      <c r="D182" s="3"/>
      <c r="E182" s="7">
        <v>1591</v>
      </c>
      <c r="G182" s="29" t="s">
        <v>10</v>
      </c>
      <c r="H182" s="3">
        <v>20575</v>
      </c>
      <c r="I182" s="3"/>
      <c r="J182" s="7">
        <v>20575</v>
      </c>
      <c r="L182" s="3">
        <f t="shared" si="98"/>
        <v>1591</v>
      </c>
      <c r="M182" s="3">
        <f t="shared" si="99"/>
        <v>20575</v>
      </c>
      <c r="N182" s="19">
        <f t="shared" si="103"/>
        <v>12.932118164676304</v>
      </c>
      <c r="P182" s="29" t="s">
        <v>10</v>
      </c>
      <c r="Q182" s="3">
        <v>15110</v>
      </c>
      <c r="R182" s="3"/>
      <c r="S182" s="7">
        <v>15110</v>
      </c>
      <c r="U182" s="29" t="s">
        <v>10</v>
      </c>
      <c r="V182" s="3">
        <v>3832</v>
      </c>
      <c r="W182" s="3"/>
      <c r="X182" s="7">
        <v>3832</v>
      </c>
      <c r="Z182" s="29" t="s">
        <v>10</v>
      </c>
      <c r="AA182" s="3">
        <v>2033408</v>
      </c>
      <c r="AB182" s="3"/>
      <c r="AC182" s="7">
        <v>2033408</v>
      </c>
      <c r="AE182">
        <f t="shared" si="109"/>
        <v>2033408</v>
      </c>
      <c r="AF182" s="16">
        <f t="shared" si="104"/>
        <v>2033.4079999999999</v>
      </c>
      <c r="AH182" s="3">
        <f t="shared" si="100"/>
        <v>20575</v>
      </c>
      <c r="AI182" s="3">
        <f t="shared" si="101"/>
        <v>2033408</v>
      </c>
      <c r="AJ182" s="16">
        <f t="shared" si="105"/>
        <v>98829.064398541916</v>
      </c>
      <c r="AL182" s="16">
        <f t="shared" si="106"/>
        <v>1278069.138906348</v>
      </c>
    </row>
    <row r="183" spans="2:38">
      <c r="B183" s="29" t="s">
        <v>11</v>
      </c>
      <c r="C183" s="3">
        <v>426</v>
      </c>
      <c r="D183" s="3"/>
      <c r="E183" s="7">
        <v>426</v>
      </c>
      <c r="G183" s="29" t="s">
        <v>11</v>
      </c>
      <c r="H183" s="3">
        <v>11623</v>
      </c>
      <c r="I183" s="3"/>
      <c r="J183" s="7">
        <v>11623</v>
      </c>
      <c r="L183" s="3">
        <f t="shared" si="98"/>
        <v>426</v>
      </c>
      <c r="M183" s="3">
        <f t="shared" si="99"/>
        <v>11623</v>
      </c>
      <c r="N183" s="19">
        <f t="shared" si="103"/>
        <v>27.284037558685448</v>
      </c>
      <c r="P183" s="29" t="s">
        <v>11</v>
      </c>
      <c r="Q183" s="3">
        <v>9244</v>
      </c>
      <c r="R183" s="3"/>
      <c r="S183" s="7">
        <v>9244</v>
      </c>
      <c r="U183" s="29" t="s">
        <v>11</v>
      </c>
      <c r="V183" s="3">
        <v>1947</v>
      </c>
      <c r="W183" s="3"/>
      <c r="X183" s="7">
        <v>1947</v>
      </c>
      <c r="Z183" s="29" t="s">
        <v>11</v>
      </c>
      <c r="AA183" s="3">
        <v>1244975</v>
      </c>
      <c r="AB183" s="3"/>
      <c r="AC183" s="7">
        <v>1244975</v>
      </c>
      <c r="AE183">
        <f t="shared" si="109"/>
        <v>1244975</v>
      </c>
      <c r="AF183" s="16">
        <f t="shared" si="104"/>
        <v>1244.9749999999999</v>
      </c>
      <c r="AH183" s="3">
        <f t="shared" si="100"/>
        <v>11623</v>
      </c>
      <c r="AI183" s="3">
        <f t="shared" si="101"/>
        <v>1244975</v>
      </c>
      <c r="AJ183" s="16">
        <f t="shared" si="105"/>
        <v>107113.0517078207</v>
      </c>
      <c r="AL183" s="16">
        <f t="shared" si="106"/>
        <v>2922476.5258215964</v>
      </c>
    </row>
    <row r="184" spans="2:38">
      <c r="B184" s="29" t="s">
        <v>12</v>
      </c>
      <c r="C184" s="3">
        <v>45</v>
      </c>
      <c r="D184" s="3"/>
      <c r="E184" s="7">
        <v>45</v>
      </c>
      <c r="G184" s="29" t="s">
        <v>12</v>
      </c>
      <c r="H184" s="3">
        <v>4491</v>
      </c>
      <c r="I184" s="3"/>
      <c r="J184" s="7">
        <v>4491</v>
      </c>
      <c r="L184" s="3">
        <f t="shared" si="98"/>
        <v>45</v>
      </c>
      <c r="M184" s="3">
        <f t="shared" si="99"/>
        <v>4491</v>
      </c>
      <c r="N184" s="19">
        <f t="shared" si="103"/>
        <v>99.8</v>
      </c>
      <c r="P184" s="29" t="s">
        <v>12</v>
      </c>
      <c r="Q184" s="3">
        <v>3590</v>
      </c>
      <c r="R184" s="3"/>
      <c r="S184" s="7">
        <v>3590</v>
      </c>
      <c r="U184" s="29" t="s">
        <v>12</v>
      </c>
      <c r="V184" s="3">
        <v>856</v>
      </c>
      <c r="W184" s="3"/>
      <c r="X184" s="7">
        <v>856</v>
      </c>
      <c r="Z184" s="29" t="s">
        <v>12</v>
      </c>
      <c r="AA184" s="3">
        <v>662780</v>
      </c>
      <c r="AB184" s="3"/>
      <c r="AC184" s="7">
        <v>662780</v>
      </c>
      <c r="AE184">
        <f t="shared" si="109"/>
        <v>662780</v>
      </c>
      <c r="AF184" s="16">
        <f t="shared" si="104"/>
        <v>662.78</v>
      </c>
      <c r="AH184" s="3">
        <f t="shared" si="100"/>
        <v>4491</v>
      </c>
      <c r="AI184" s="3">
        <f t="shared" si="101"/>
        <v>662780</v>
      </c>
      <c r="AJ184" s="16">
        <f t="shared" si="105"/>
        <v>147579.60365174792</v>
      </c>
      <c r="AL184" s="16">
        <f t="shared" si="106"/>
        <v>14728444.444444442</v>
      </c>
    </row>
    <row r="185" spans="2:38">
      <c r="B185" s="30" t="s">
        <v>13</v>
      </c>
      <c r="C185" s="7">
        <v>32315</v>
      </c>
      <c r="D185" s="7"/>
      <c r="E185" s="7">
        <v>32315</v>
      </c>
      <c r="G185" s="30" t="s">
        <v>13</v>
      </c>
      <c r="H185" s="7">
        <v>108262</v>
      </c>
      <c r="I185" s="7"/>
      <c r="J185" s="7">
        <v>108262</v>
      </c>
      <c r="L185" s="3">
        <f t="shared" si="98"/>
        <v>32315</v>
      </c>
      <c r="M185" s="3">
        <f t="shared" si="99"/>
        <v>108262</v>
      </c>
      <c r="N185" s="19">
        <f t="shared" si="103"/>
        <v>3.3502088813244622</v>
      </c>
      <c r="P185" s="30" t="s">
        <v>13</v>
      </c>
      <c r="Q185" s="7">
        <v>56614</v>
      </c>
      <c r="R185" s="7"/>
      <c r="S185" s="7">
        <v>56614</v>
      </c>
      <c r="U185" s="30" t="s">
        <v>13</v>
      </c>
      <c r="V185" s="7">
        <v>18593</v>
      </c>
      <c r="W185" s="7"/>
      <c r="X185" s="7">
        <v>18593</v>
      </c>
      <c r="Z185" s="30" t="s">
        <v>13</v>
      </c>
      <c r="AA185" s="7">
        <v>9909633</v>
      </c>
      <c r="AB185" s="7"/>
      <c r="AC185" s="7">
        <v>9909633</v>
      </c>
      <c r="AE185">
        <f t="shared" si="109"/>
        <v>9909633</v>
      </c>
      <c r="AF185" s="16">
        <f t="shared" si="104"/>
        <v>9909.6329999999998</v>
      </c>
      <c r="AH185" s="3">
        <f t="shared" si="100"/>
        <v>108262</v>
      </c>
      <c r="AI185" s="3">
        <f t="shared" si="101"/>
        <v>9909633</v>
      </c>
      <c r="AJ185" s="16">
        <f t="shared" si="105"/>
        <v>91533.806875912138</v>
      </c>
      <c r="AL185" s="16">
        <f t="shared" si="106"/>
        <v>306657.37273711897</v>
      </c>
    </row>
    <row r="186" spans="2:38">
      <c r="B186" s="5" t="s">
        <v>56</v>
      </c>
      <c r="C186" s="3"/>
      <c r="D186" s="3"/>
      <c r="E186" s="7"/>
      <c r="G186" s="5" t="s">
        <v>56</v>
      </c>
      <c r="H186" s="3"/>
      <c r="I186" s="3"/>
      <c r="J186" s="7"/>
      <c r="L186" s="3">
        <f t="shared" si="98"/>
        <v>0</v>
      </c>
      <c r="M186" s="3">
        <f t="shared" si="99"/>
        <v>0</v>
      </c>
      <c r="N186" s="37" t="str">
        <f t="shared" si="103"/>
        <v/>
      </c>
      <c r="P186" s="5" t="s">
        <v>56</v>
      </c>
      <c r="Q186" s="3"/>
      <c r="R186" s="3"/>
      <c r="S186" s="7"/>
      <c r="U186" s="5" t="s">
        <v>56</v>
      </c>
      <c r="V186" s="3"/>
      <c r="W186" s="3"/>
      <c r="X186" s="7"/>
      <c r="Z186" s="5" t="s">
        <v>56</v>
      </c>
      <c r="AA186" s="3"/>
      <c r="AB186" s="3"/>
      <c r="AC186" s="7"/>
      <c r="AF186" s="36" t="str">
        <f t="shared" si="104"/>
        <v/>
      </c>
      <c r="AH186" s="3">
        <f t="shared" si="100"/>
        <v>0</v>
      </c>
      <c r="AI186" s="3">
        <f t="shared" si="101"/>
        <v>0</v>
      </c>
      <c r="AJ186" s="36" t="str">
        <f t="shared" si="105"/>
        <v/>
      </c>
      <c r="AL186" s="36" t="str">
        <f t="shared" si="106"/>
        <v/>
      </c>
    </row>
    <row r="187" spans="2:38">
      <c r="B187" s="29" t="s">
        <v>8</v>
      </c>
      <c r="C187" s="3">
        <v>1613</v>
      </c>
      <c r="D187" s="3"/>
      <c r="E187" s="7">
        <v>1613</v>
      </c>
      <c r="G187" s="29" t="s">
        <v>8</v>
      </c>
      <c r="H187" s="3">
        <v>3732</v>
      </c>
      <c r="I187" s="3"/>
      <c r="J187" s="7">
        <v>3732</v>
      </c>
      <c r="L187" s="3">
        <f t="shared" si="98"/>
        <v>1613</v>
      </c>
      <c r="M187" s="3">
        <f t="shared" si="99"/>
        <v>3732</v>
      </c>
      <c r="N187" s="19">
        <f t="shared" si="103"/>
        <v>2.3137011779293242</v>
      </c>
      <c r="P187" s="29" t="s">
        <v>8</v>
      </c>
      <c r="Q187" s="3">
        <v>1308</v>
      </c>
      <c r="R187" s="3"/>
      <c r="S187" s="7">
        <v>1308</v>
      </c>
      <c r="U187" s="29" t="s">
        <v>8</v>
      </c>
      <c r="V187" s="3">
        <v>758</v>
      </c>
      <c r="W187" s="3"/>
      <c r="X187" s="7">
        <v>758</v>
      </c>
      <c r="Z187" s="29" t="s">
        <v>8</v>
      </c>
      <c r="AA187" s="3">
        <v>323901</v>
      </c>
      <c r="AB187" s="3"/>
      <c r="AC187" s="7">
        <v>323901</v>
      </c>
      <c r="AE187">
        <f t="shared" ref="AE187:AE192" si="110">AC187</f>
        <v>323901</v>
      </c>
      <c r="AF187" s="16">
        <f t="shared" si="104"/>
        <v>323.90100000000001</v>
      </c>
      <c r="AH187" s="3">
        <f t="shared" si="100"/>
        <v>3732</v>
      </c>
      <c r="AI187" s="3">
        <f t="shared" si="101"/>
        <v>323901</v>
      </c>
      <c r="AJ187" s="16">
        <f t="shared" si="105"/>
        <v>86790.192926045027</v>
      </c>
      <c r="AL187" s="16">
        <f t="shared" si="106"/>
        <v>200806.57160570368</v>
      </c>
    </row>
    <row r="188" spans="2:38">
      <c r="B188" s="29" t="s">
        <v>9</v>
      </c>
      <c r="C188" s="3">
        <v>817</v>
      </c>
      <c r="D188" s="3"/>
      <c r="E188" s="7">
        <v>817</v>
      </c>
      <c r="G188" s="29" t="s">
        <v>9</v>
      </c>
      <c r="H188" s="3">
        <v>5304</v>
      </c>
      <c r="I188" s="3"/>
      <c r="J188" s="7">
        <v>5304</v>
      </c>
      <c r="L188" s="3">
        <f t="shared" si="98"/>
        <v>817</v>
      </c>
      <c r="M188" s="3">
        <f t="shared" si="99"/>
        <v>5304</v>
      </c>
      <c r="N188" s="19">
        <f t="shared" si="103"/>
        <v>6.4920440636474908</v>
      </c>
      <c r="P188" s="29" t="s">
        <v>9</v>
      </c>
      <c r="Q188" s="3">
        <v>3180</v>
      </c>
      <c r="R188" s="3"/>
      <c r="S188" s="7">
        <v>3180</v>
      </c>
      <c r="U188" s="29" t="s">
        <v>9</v>
      </c>
      <c r="V188" s="3">
        <v>1257</v>
      </c>
      <c r="W188" s="3"/>
      <c r="X188" s="7">
        <v>1257</v>
      </c>
      <c r="Z188" s="29" t="s">
        <v>9</v>
      </c>
      <c r="AA188" s="3">
        <v>527855</v>
      </c>
      <c r="AB188" s="3"/>
      <c r="AC188" s="7">
        <v>527855</v>
      </c>
      <c r="AE188">
        <f t="shared" si="110"/>
        <v>527855</v>
      </c>
      <c r="AF188" s="16">
        <f t="shared" si="104"/>
        <v>527.85500000000002</v>
      </c>
      <c r="AH188" s="3">
        <f t="shared" si="100"/>
        <v>5304</v>
      </c>
      <c r="AI188" s="3">
        <f t="shared" si="101"/>
        <v>527855</v>
      </c>
      <c r="AJ188" s="16">
        <f t="shared" si="105"/>
        <v>99520.173453996991</v>
      </c>
      <c r="AL188" s="16">
        <f t="shared" si="106"/>
        <v>646089.35128518974</v>
      </c>
    </row>
    <row r="189" spans="2:38">
      <c r="B189" s="29" t="s">
        <v>10</v>
      </c>
      <c r="C189" s="3">
        <v>404</v>
      </c>
      <c r="D189" s="3"/>
      <c r="E189" s="7">
        <v>404</v>
      </c>
      <c r="G189" s="29" t="s">
        <v>10</v>
      </c>
      <c r="H189" s="3">
        <v>5327</v>
      </c>
      <c r="I189" s="3"/>
      <c r="J189" s="7">
        <v>5327</v>
      </c>
      <c r="L189" s="3">
        <f t="shared" si="98"/>
        <v>404</v>
      </c>
      <c r="M189" s="3">
        <f t="shared" si="99"/>
        <v>5327</v>
      </c>
      <c r="N189" s="19">
        <f t="shared" si="103"/>
        <v>13.185643564356436</v>
      </c>
      <c r="P189" s="29" t="s">
        <v>10</v>
      </c>
      <c r="Q189" s="3">
        <v>3951</v>
      </c>
      <c r="R189" s="3"/>
      <c r="S189" s="7">
        <v>3951</v>
      </c>
      <c r="U189" s="29" t="s">
        <v>10</v>
      </c>
      <c r="V189" s="3">
        <v>963</v>
      </c>
      <c r="W189" s="3"/>
      <c r="X189" s="7">
        <v>963</v>
      </c>
      <c r="Z189" s="29" t="s">
        <v>10</v>
      </c>
      <c r="AA189" s="3">
        <v>599795</v>
      </c>
      <c r="AB189" s="3"/>
      <c r="AC189" s="7">
        <v>599795</v>
      </c>
      <c r="AE189">
        <f t="shared" si="110"/>
        <v>599795</v>
      </c>
      <c r="AF189" s="16">
        <f t="shared" si="104"/>
        <v>599.79499999999996</v>
      </c>
      <c r="AH189" s="3">
        <f t="shared" si="100"/>
        <v>5327</v>
      </c>
      <c r="AI189" s="3">
        <f t="shared" si="101"/>
        <v>599795</v>
      </c>
      <c r="AJ189" s="16">
        <f t="shared" si="105"/>
        <v>112595.26938239159</v>
      </c>
      <c r="AL189" s="16">
        <f t="shared" si="106"/>
        <v>1484641.0891089109</v>
      </c>
    </row>
    <row r="190" spans="2:38">
      <c r="B190" s="29" t="s">
        <v>11</v>
      </c>
      <c r="C190" s="3">
        <v>133</v>
      </c>
      <c r="D190" s="3"/>
      <c r="E190" s="7">
        <v>133</v>
      </c>
      <c r="G190" s="29" t="s">
        <v>11</v>
      </c>
      <c r="H190" s="3">
        <v>3931</v>
      </c>
      <c r="I190" s="3"/>
      <c r="J190" s="7">
        <v>3931</v>
      </c>
      <c r="L190" s="3">
        <f t="shared" si="98"/>
        <v>133</v>
      </c>
      <c r="M190" s="3">
        <f t="shared" si="99"/>
        <v>3931</v>
      </c>
      <c r="N190" s="19">
        <f t="shared" si="103"/>
        <v>29.556390977443609</v>
      </c>
      <c r="P190" s="29" t="s">
        <v>11</v>
      </c>
      <c r="Q190" s="3">
        <v>3306</v>
      </c>
      <c r="R190" s="3"/>
      <c r="S190" s="7">
        <v>3306</v>
      </c>
      <c r="U190" s="29" t="s">
        <v>11</v>
      </c>
      <c r="V190" s="3">
        <v>491</v>
      </c>
      <c r="W190" s="3"/>
      <c r="X190" s="7">
        <v>491</v>
      </c>
      <c r="Z190" s="29" t="s">
        <v>11</v>
      </c>
      <c r="AA190" s="3">
        <v>561627</v>
      </c>
      <c r="AB190" s="3"/>
      <c r="AC190" s="7">
        <v>561627</v>
      </c>
      <c r="AE190">
        <f t="shared" si="110"/>
        <v>561627</v>
      </c>
      <c r="AF190" s="16">
        <f t="shared" si="104"/>
        <v>561.62699999999995</v>
      </c>
      <c r="AH190" s="3">
        <f t="shared" si="100"/>
        <v>3931</v>
      </c>
      <c r="AI190" s="3">
        <f t="shared" si="101"/>
        <v>561627</v>
      </c>
      <c r="AJ190" s="16">
        <f t="shared" si="105"/>
        <v>142871.27957262783</v>
      </c>
      <c r="AL190" s="16">
        <f t="shared" si="106"/>
        <v>4222759.3984962404</v>
      </c>
    </row>
    <row r="191" spans="2:38">
      <c r="B191" s="29" t="s">
        <v>12</v>
      </c>
      <c r="C191" s="3">
        <v>48</v>
      </c>
      <c r="D191" s="3"/>
      <c r="E191" s="7">
        <v>48</v>
      </c>
      <c r="G191" s="29" t="s">
        <v>12</v>
      </c>
      <c r="H191" s="3">
        <v>5048</v>
      </c>
      <c r="I191" s="3"/>
      <c r="J191" s="7">
        <v>5048</v>
      </c>
      <c r="L191" s="3">
        <f t="shared" si="98"/>
        <v>48</v>
      </c>
      <c r="M191" s="3">
        <f t="shared" si="99"/>
        <v>5048</v>
      </c>
      <c r="N191" s="19">
        <f t="shared" si="103"/>
        <v>105.16666666666667</v>
      </c>
      <c r="P191" s="29" t="s">
        <v>12</v>
      </c>
      <c r="Q191" s="3">
        <v>4758</v>
      </c>
      <c r="R191" s="3"/>
      <c r="S191" s="7">
        <v>4758</v>
      </c>
      <c r="U191" s="29" t="s">
        <v>12</v>
      </c>
      <c r="V191" s="3">
        <v>242</v>
      </c>
      <c r="W191" s="3"/>
      <c r="X191" s="7">
        <v>242</v>
      </c>
      <c r="Z191" s="29" t="s">
        <v>12</v>
      </c>
      <c r="AA191" s="3">
        <v>812082</v>
      </c>
      <c r="AB191" s="3"/>
      <c r="AC191" s="7">
        <v>812082</v>
      </c>
      <c r="AE191">
        <f t="shared" si="110"/>
        <v>812082</v>
      </c>
      <c r="AF191" s="16">
        <f t="shared" si="104"/>
        <v>812.08199999999999</v>
      </c>
      <c r="AH191" s="3">
        <f t="shared" si="100"/>
        <v>5048</v>
      </c>
      <c r="AI191" s="3">
        <f t="shared" si="101"/>
        <v>812082</v>
      </c>
      <c r="AJ191" s="16">
        <f t="shared" si="105"/>
        <v>160872.02852614896</v>
      </c>
      <c r="AL191" s="16">
        <f t="shared" si="106"/>
        <v>16918375</v>
      </c>
    </row>
    <row r="192" spans="2:38">
      <c r="B192" s="30" t="s">
        <v>13</v>
      </c>
      <c r="C192" s="7">
        <v>3015</v>
      </c>
      <c r="D192" s="7"/>
      <c r="E192" s="7">
        <v>3015</v>
      </c>
      <c r="G192" s="30" t="s">
        <v>13</v>
      </c>
      <c r="H192" s="7">
        <v>23342</v>
      </c>
      <c r="I192" s="7"/>
      <c r="J192" s="7">
        <v>23342</v>
      </c>
      <c r="L192" s="3">
        <f t="shared" si="98"/>
        <v>3015</v>
      </c>
      <c r="M192" s="3">
        <f t="shared" si="99"/>
        <v>23342</v>
      </c>
      <c r="N192" s="19">
        <f t="shared" si="103"/>
        <v>7.7419568822553897</v>
      </c>
      <c r="P192" s="30" t="s">
        <v>13</v>
      </c>
      <c r="Q192" s="7">
        <v>16503</v>
      </c>
      <c r="R192" s="7"/>
      <c r="S192" s="7">
        <v>16503</v>
      </c>
      <c r="U192" s="30" t="s">
        <v>13</v>
      </c>
      <c r="V192" s="7">
        <v>3711</v>
      </c>
      <c r="W192" s="7"/>
      <c r="X192" s="7">
        <v>3711</v>
      </c>
      <c r="Z192" s="30" t="s">
        <v>13</v>
      </c>
      <c r="AA192" s="7">
        <v>2825260</v>
      </c>
      <c r="AB192" s="7"/>
      <c r="AC192" s="7">
        <v>2825260</v>
      </c>
      <c r="AE192">
        <f t="shared" si="110"/>
        <v>2825260</v>
      </c>
      <c r="AF192" s="16">
        <f t="shared" si="104"/>
        <v>2825.26</v>
      </c>
      <c r="AH192" s="3">
        <f t="shared" si="100"/>
        <v>23342</v>
      </c>
      <c r="AI192" s="3">
        <f t="shared" si="101"/>
        <v>2825260</v>
      </c>
      <c r="AJ192" s="16">
        <f t="shared" si="105"/>
        <v>121037.61460029132</v>
      </c>
      <c r="AL192" s="16">
        <f t="shared" si="106"/>
        <v>937067.99336650083</v>
      </c>
    </row>
    <row r="193" spans="2:38">
      <c r="B193" s="5" t="s">
        <v>57</v>
      </c>
      <c r="C193" s="3"/>
      <c r="D193" s="3"/>
      <c r="E193" s="7"/>
      <c r="G193" s="5" t="s">
        <v>57</v>
      </c>
      <c r="H193" s="3"/>
      <c r="I193" s="3"/>
      <c r="J193" s="7"/>
      <c r="L193" s="3">
        <f t="shared" si="98"/>
        <v>0</v>
      </c>
      <c r="M193" s="3">
        <f t="shared" si="99"/>
        <v>0</v>
      </c>
      <c r="N193" s="37" t="str">
        <f t="shared" si="103"/>
        <v/>
      </c>
      <c r="P193" s="5" t="s">
        <v>57</v>
      </c>
      <c r="Q193" s="3"/>
      <c r="R193" s="3"/>
      <c r="S193" s="7"/>
      <c r="U193" s="5" t="s">
        <v>57</v>
      </c>
      <c r="V193" s="3"/>
      <c r="W193" s="3"/>
      <c r="X193" s="7"/>
      <c r="Z193" s="5" t="s">
        <v>57</v>
      </c>
      <c r="AA193" s="3"/>
      <c r="AB193" s="3"/>
      <c r="AC193" s="7"/>
      <c r="AF193" s="36" t="str">
        <f t="shared" si="104"/>
        <v/>
      </c>
      <c r="AH193" s="3">
        <f t="shared" si="100"/>
        <v>0</v>
      </c>
      <c r="AI193" s="3">
        <f t="shared" si="101"/>
        <v>0</v>
      </c>
      <c r="AJ193" s="36" t="str">
        <f t="shared" si="105"/>
        <v/>
      </c>
      <c r="AL193" s="36" t="str">
        <f t="shared" si="106"/>
        <v/>
      </c>
    </row>
    <row r="194" spans="2:38">
      <c r="B194" s="29" t="s">
        <v>8</v>
      </c>
      <c r="C194" s="3">
        <v>20935</v>
      </c>
      <c r="D194" s="3"/>
      <c r="E194" s="7">
        <v>20935</v>
      </c>
      <c r="G194" s="29" t="s">
        <v>8</v>
      </c>
      <c r="H194" s="3">
        <v>45296</v>
      </c>
      <c r="I194" s="3"/>
      <c r="J194" s="7">
        <v>45296</v>
      </c>
      <c r="L194" s="3">
        <f t="shared" si="98"/>
        <v>20935</v>
      </c>
      <c r="M194" s="3">
        <f t="shared" si="99"/>
        <v>45296</v>
      </c>
      <c r="N194" s="19">
        <f t="shared" si="103"/>
        <v>2.1636493909720564</v>
      </c>
      <c r="P194" s="29" t="s">
        <v>8</v>
      </c>
      <c r="Q194" s="3">
        <v>15517</v>
      </c>
      <c r="R194" s="3"/>
      <c r="S194" s="7">
        <v>15517</v>
      </c>
      <c r="U194" s="29" t="s">
        <v>8</v>
      </c>
      <c r="V194" s="3">
        <v>8248</v>
      </c>
      <c r="W194" s="3"/>
      <c r="X194" s="7">
        <v>8248</v>
      </c>
      <c r="Z194" s="29" t="s">
        <v>8</v>
      </c>
      <c r="AA194" s="3">
        <v>5383256</v>
      </c>
      <c r="AB194" s="3"/>
      <c r="AC194" s="7">
        <v>5383256</v>
      </c>
      <c r="AE194">
        <f t="shared" ref="AE194:AE199" si="111">AC194</f>
        <v>5383256</v>
      </c>
      <c r="AF194" s="16">
        <f t="shared" si="104"/>
        <v>5383.2560000000003</v>
      </c>
      <c r="AH194" s="3">
        <f t="shared" si="100"/>
        <v>45296</v>
      </c>
      <c r="AI194" s="3">
        <f t="shared" si="101"/>
        <v>5383256</v>
      </c>
      <c r="AJ194" s="16">
        <f t="shared" si="105"/>
        <v>118846.16743200283</v>
      </c>
      <c r="AL194" s="16">
        <f t="shared" si="106"/>
        <v>257141.43778361595</v>
      </c>
    </row>
    <row r="195" spans="2:38">
      <c r="B195" s="29" t="s">
        <v>9</v>
      </c>
      <c r="C195" s="3">
        <v>10255</v>
      </c>
      <c r="D195" s="3"/>
      <c r="E195" s="7">
        <v>10255</v>
      </c>
      <c r="G195" s="29" t="s">
        <v>9</v>
      </c>
      <c r="H195" s="3">
        <v>68278</v>
      </c>
      <c r="I195" s="3"/>
      <c r="J195" s="7">
        <v>68278</v>
      </c>
      <c r="L195" s="3">
        <f t="shared" si="98"/>
        <v>10255</v>
      </c>
      <c r="M195" s="3">
        <f t="shared" si="99"/>
        <v>68278</v>
      </c>
      <c r="N195" s="19">
        <f t="shared" si="103"/>
        <v>6.6580204778156995</v>
      </c>
      <c r="P195" s="29" t="s">
        <v>9</v>
      </c>
      <c r="Q195" s="3">
        <v>44444</v>
      </c>
      <c r="R195" s="3"/>
      <c r="S195" s="7">
        <v>44444</v>
      </c>
      <c r="U195" s="29" t="s">
        <v>9</v>
      </c>
      <c r="V195" s="3">
        <v>13187</v>
      </c>
      <c r="W195" s="3"/>
      <c r="X195" s="7">
        <v>13187</v>
      </c>
      <c r="Z195" s="29" t="s">
        <v>9</v>
      </c>
      <c r="AA195" s="3">
        <v>8425854</v>
      </c>
      <c r="AB195" s="3"/>
      <c r="AC195" s="7">
        <v>8425854</v>
      </c>
      <c r="AE195">
        <f t="shared" si="111"/>
        <v>8425854</v>
      </c>
      <c r="AF195" s="16">
        <f t="shared" si="104"/>
        <v>8425.8539999999994</v>
      </c>
      <c r="AH195" s="3">
        <f t="shared" si="100"/>
        <v>68278</v>
      </c>
      <c r="AI195" s="3">
        <f t="shared" si="101"/>
        <v>8425854</v>
      </c>
      <c r="AJ195" s="16">
        <f t="shared" si="105"/>
        <v>123405.10852690472</v>
      </c>
      <c r="AL195" s="16">
        <f t="shared" si="106"/>
        <v>821633.73963920039</v>
      </c>
    </row>
    <row r="196" spans="2:38">
      <c r="B196" s="29" t="s">
        <v>10</v>
      </c>
      <c r="C196" s="3">
        <v>7102</v>
      </c>
      <c r="D196" s="3"/>
      <c r="E196" s="7">
        <v>7102</v>
      </c>
      <c r="G196" s="29" t="s">
        <v>10</v>
      </c>
      <c r="H196" s="3">
        <v>94856</v>
      </c>
      <c r="I196" s="3"/>
      <c r="J196" s="7">
        <v>94856</v>
      </c>
      <c r="L196" s="3">
        <f t="shared" si="98"/>
        <v>7102</v>
      </c>
      <c r="M196" s="3">
        <f t="shared" si="99"/>
        <v>94856</v>
      </c>
      <c r="N196" s="19">
        <f t="shared" si="103"/>
        <v>13.356237679526894</v>
      </c>
      <c r="P196" s="29" t="s">
        <v>10</v>
      </c>
      <c r="Q196" s="3">
        <v>73319</v>
      </c>
      <c r="R196" s="3"/>
      <c r="S196" s="7">
        <v>73319</v>
      </c>
      <c r="U196" s="29" t="s">
        <v>10</v>
      </c>
      <c r="V196" s="3">
        <v>14259</v>
      </c>
      <c r="W196" s="3"/>
      <c r="X196" s="7">
        <v>14259</v>
      </c>
      <c r="Z196" s="29" t="s">
        <v>10</v>
      </c>
      <c r="AA196" s="3">
        <v>12656982</v>
      </c>
      <c r="AB196" s="3"/>
      <c r="AC196" s="7">
        <v>12656982</v>
      </c>
      <c r="AE196">
        <f t="shared" si="111"/>
        <v>12656982</v>
      </c>
      <c r="AF196" s="16">
        <f t="shared" si="104"/>
        <v>12656.982</v>
      </c>
      <c r="AH196" s="3">
        <f t="shared" si="100"/>
        <v>94856</v>
      </c>
      <c r="AI196" s="3">
        <f t="shared" si="101"/>
        <v>12656982</v>
      </c>
      <c r="AJ196" s="16">
        <f t="shared" si="105"/>
        <v>133433.64679092518</v>
      </c>
      <c r="AL196" s="16">
        <f t="shared" si="106"/>
        <v>1782171.5009856378</v>
      </c>
    </row>
    <row r="197" spans="2:38">
      <c r="B197" s="29" t="s">
        <v>11</v>
      </c>
      <c r="C197" s="3">
        <v>3291</v>
      </c>
      <c r="D197" s="3"/>
      <c r="E197" s="7">
        <v>3291</v>
      </c>
      <c r="G197" s="29" t="s">
        <v>11</v>
      </c>
      <c r="H197" s="3">
        <v>94566</v>
      </c>
      <c r="I197" s="3"/>
      <c r="J197" s="7">
        <v>94566</v>
      </c>
      <c r="L197" s="3">
        <f t="shared" si="98"/>
        <v>3291</v>
      </c>
      <c r="M197" s="3">
        <f t="shared" si="99"/>
        <v>94566</v>
      </c>
      <c r="N197" s="19">
        <f t="shared" si="103"/>
        <v>28.734731084776662</v>
      </c>
      <c r="P197" s="29" t="s">
        <v>11</v>
      </c>
      <c r="Q197" s="3">
        <v>80878</v>
      </c>
      <c r="R197" s="3"/>
      <c r="S197" s="7">
        <v>80878</v>
      </c>
      <c r="U197" s="29" t="s">
        <v>11</v>
      </c>
      <c r="V197" s="3">
        <v>10359</v>
      </c>
      <c r="W197" s="3"/>
      <c r="X197" s="7">
        <v>10359</v>
      </c>
      <c r="Z197" s="29" t="s">
        <v>11</v>
      </c>
      <c r="AA197" s="3">
        <v>14093496</v>
      </c>
      <c r="AB197" s="3"/>
      <c r="AC197" s="7">
        <v>14093496</v>
      </c>
      <c r="AE197">
        <f t="shared" si="111"/>
        <v>14093496</v>
      </c>
      <c r="AF197" s="16">
        <f t="shared" si="104"/>
        <v>14093.495999999999</v>
      </c>
      <c r="AH197" s="3">
        <f t="shared" si="100"/>
        <v>94566</v>
      </c>
      <c r="AI197" s="3">
        <f t="shared" si="101"/>
        <v>14093496</v>
      </c>
      <c r="AJ197" s="16">
        <f t="shared" si="105"/>
        <v>149033.4369646596</v>
      </c>
      <c r="AL197" s="16">
        <f t="shared" si="106"/>
        <v>4282435.7338195071</v>
      </c>
    </row>
    <row r="198" spans="2:38">
      <c r="B198" s="29" t="s">
        <v>12</v>
      </c>
      <c r="C198" s="3">
        <v>749</v>
      </c>
      <c r="D198" s="3"/>
      <c r="E198" s="7">
        <v>749</v>
      </c>
      <c r="G198" s="29" t="s">
        <v>12</v>
      </c>
      <c r="H198" s="3">
        <v>77755</v>
      </c>
      <c r="I198" s="3"/>
      <c r="J198" s="7">
        <v>77755</v>
      </c>
      <c r="L198" s="3">
        <f t="shared" si="98"/>
        <v>749</v>
      </c>
      <c r="M198" s="3">
        <f t="shared" si="99"/>
        <v>77755</v>
      </c>
      <c r="N198" s="19">
        <f t="shared" si="103"/>
        <v>103.81174899866488</v>
      </c>
      <c r="P198" s="29" t="s">
        <v>12</v>
      </c>
      <c r="Q198" s="3">
        <v>73181</v>
      </c>
      <c r="R198" s="3"/>
      <c r="S198" s="7">
        <v>73181</v>
      </c>
      <c r="U198" s="29" t="s">
        <v>12</v>
      </c>
      <c r="V198" s="3">
        <v>3824</v>
      </c>
      <c r="W198" s="3"/>
      <c r="X198" s="7">
        <v>3824</v>
      </c>
      <c r="Z198" s="29" t="s">
        <v>12</v>
      </c>
      <c r="AA198" s="3">
        <v>14513877</v>
      </c>
      <c r="AB198" s="3"/>
      <c r="AC198" s="7">
        <v>14513877</v>
      </c>
      <c r="AE198">
        <f t="shared" si="111"/>
        <v>14513877</v>
      </c>
      <c r="AF198" s="16">
        <f t="shared" si="104"/>
        <v>14513.877</v>
      </c>
      <c r="AH198" s="3">
        <f t="shared" si="100"/>
        <v>77755</v>
      </c>
      <c r="AI198" s="3">
        <f t="shared" si="101"/>
        <v>14513877</v>
      </c>
      <c r="AJ198" s="16">
        <f t="shared" si="105"/>
        <v>186661.65519902256</v>
      </c>
      <c r="AL198" s="16">
        <f t="shared" si="106"/>
        <v>19377672.897196259</v>
      </c>
    </row>
    <row r="199" spans="2:38">
      <c r="B199" s="30" t="s">
        <v>13</v>
      </c>
      <c r="C199" s="7">
        <v>42332</v>
      </c>
      <c r="D199" s="7"/>
      <c r="E199" s="7">
        <v>42332</v>
      </c>
      <c r="G199" s="30" t="s">
        <v>13</v>
      </c>
      <c r="H199" s="7">
        <v>380751</v>
      </c>
      <c r="I199" s="7"/>
      <c r="J199" s="7">
        <v>380751</v>
      </c>
      <c r="L199" s="3">
        <f t="shared" si="98"/>
        <v>42332</v>
      </c>
      <c r="M199" s="3">
        <f t="shared" si="99"/>
        <v>380751</v>
      </c>
      <c r="N199" s="19">
        <f t="shared" si="103"/>
        <v>8.9944013984692432</v>
      </c>
      <c r="P199" s="30" t="s">
        <v>13</v>
      </c>
      <c r="Q199" s="7">
        <v>287339</v>
      </c>
      <c r="R199" s="7"/>
      <c r="S199" s="7">
        <v>287339</v>
      </c>
      <c r="U199" s="30" t="s">
        <v>13</v>
      </c>
      <c r="V199" s="7">
        <v>49877</v>
      </c>
      <c r="W199" s="7"/>
      <c r="X199" s="7">
        <v>49877</v>
      </c>
      <c r="Z199" s="30" t="s">
        <v>13</v>
      </c>
      <c r="AA199" s="7">
        <v>55073465</v>
      </c>
      <c r="AB199" s="7"/>
      <c r="AC199" s="7">
        <v>55073465</v>
      </c>
      <c r="AE199">
        <f t="shared" si="111"/>
        <v>55073465</v>
      </c>
      <c r="AF199" s="16">
        <f t="shared" si="104"/>
        <v>55073.464999999997</v>
      </c>
      <c r="AH199" s="3">
        <f t="shared" si="100"/>
        <v>380751</v>
      </c>
      <c r="AI199" s="3">
        <f t="shared" si="101"/>
        <v>55073465</v>
      </c>
      <c r="AJ199" s="16">
        <f t="shared" si="105"/>
        <v>144644.30822243411</v>
      </c>
      <c r="AL199" s="16">
        <f t="shared" si="106"/>
        <v>1300988.9681564777</v>
      </c>
    </row>
    <row r="200" spans="2:38">
      <c r="B200" s="5" t="s">
        <v>58</v>
      </c>
      <c r="C200" s="3"/>
      <c r="D200" s="3"/>
      <c r="E200" s="7"/>
      <c r="G200" s="5" t="s">
        <v>58</v>
      </c>
      <c r="H200" s="3"/>
      <c r="I200" s="3"/>
      <c r="J200" s="7"/>
      <c r="L200" s="3">
        <f t="shared" si="98"/>
        <v>0</v>
      </c>
      <c r="M200" s="3">
        <f t="shared" si="99"/>
        <v>0</v>
      </c>
      <c r="N200" s="37" t="str">
        <f t="shared" si="103"/>
        <v/>
      </c>
      <c r="P200" s="5" t="s">
        <v>58</v>
      </c>
      <c r="Q200" s="3"/>
      <c r="R200" s="3"/>
      <c r="S200" s="7"/>
      <c r="U200" s="5" t="s">
        <v>58</v>
      </c>
      <c r="V200" s="3"/>
      <c r="W200" s="3"/>
      <c r="X200" s="7"/>
      <c r="Z200" s="5" t="s">
        <v>58</v>
      </c>
      <c r="AA200" s="3"/>
      <c r="AB200" s="3"/>
      <c r="AC200" s="7"/>
      <c r="AF200" s="36" t="str">
        <f t="shared" si="104"/>
        <v/>
      </c>
      <c r="AH200" s="3">
        <f t="shared" si="100"/>
        <v>0</v>
      </c>
      <c r="AI200" s="3">
        <f t="shared" si="101"/>
        <v>0</v>
      </c>
      <c r="AJ200" s="36" t="str">
        <f t="shared" si="105"/>
        <v/>
      </c>
      <c r="AL200" s="36" t="str">
        <f t="shared" si="106"/>
        <v/>
      </c>
    </row>
    <row r="201" spans="2:38">
      <c r="B201" s="29" t="s">
        <v>8</v>
      </c>
      <c r="C201" s="3">
        <v>1756</v>
      </c>
      <c r="D201" s="3"/>
      <c r="E201" s="7">
        <v>1756</v>
      </c>
      <c r="G201" s="29" t="s">
        <v>8</v>
      </c>
      <c r="H201" s="3">
        <v>3752</v>
      </c>
      <c r="I201" s="3"/>
      <c r="J201" s="7">
        <v>3752</v>
      </c>
      <c r="L201" s="3">
        <f t="shared" si="98"/>
        <v>1756</v>
      </c>
      <c r="M201" s="3">
        <f t="shared" si="99"/>
        <v>3752</v>
      </c>
      <c r="N201" s="19">
        <f t="shared" si="103"/>
        <v>2.1366742596810933</v>
      </c>
      <c r="P201" s="29" t="s">
        <v>8</v>
      </c>
      <c r="Q201" s="3">
        <v>1243</v>
      </c>
      <c r="R201" s="3"/>
      <c r="S201" s="7">
        <v>1243</v>
      </c>
      <c r="U201" s="29" t="s">
        <v>8</v>
      </c>
      <c r="V201" s="3">
        <v>716</v>
      </c>
      <c r="W201" s="3"/>
      <c r="X201" s="7">
        <v>716</v>
      </c>
      <c r="Z201" s="29" t="s">
        <v>8</v>
      </c>
      <c r="AA201" s="3">
        <v>362148</v>
      </c>
      <c r="AB201" s="3"/>
      <c r="AC201" s="7">
        <v>362148</v>
      </c>
      <c r="AE201">
        <f t="shared" ref="AE201:AE206" si="112">AC201</f>
        <v>362148</v>
      </c>
      <c r="AF201" s="16">
        <f t="shared" si="104"/>
        <v>362.14800000000002</v>
      </c>
      <c r="AH201" s="3">
        <f t="shared" si="100"/>
        <v>3752</v>
      </c>
      <c r="AI201" s="3">
        <f t="shared" si="101"/>
        <v>362148</v>
      </c>
      <c r="AJ201" s="16">
        <f t="shared" si="105"/>
        <v>96521.321961620473</v>
      </c>
      <c r="AL201" s="16">
        <f t="shared" si="106"/>
        <v>206234.62414578587</v>
      </c>
    </row>
    <row r="202" spans="2:38">
      <c r="B202" s="29" t="s">
        <v>9</v>
      </c>
      <c r="C202" s="3">
        <v>728</v>
      </c>
      <c r="D202" s="3"/>
      <c r="E202" s="7">
        <v>728</v>
      </c>
      <c r="G202" s="29" t="s">
        <v>9</v>
      </c>
      <c r="H202" s="3">
        <v>4742</v>
      </c>
      <c r="I202" s="3"/>
      <c r="J202" s="7">
        <v>4742</v>
      </c>
      <c r="L202" s="3">
        <f t="shared" si="98"/>
        <v>728</v>
      </c>
      <c r="M202" s="3">
        <f t="shared" si="99"/>
        <v>4742</v>
      </c>
      <c r="N202" s="19">
        <f t="shared" si="103"/>
        <v>6.5137362637362637</v>
      </c>
      <c r="P202" s="29" t="s">
        <v>9</v>
      </c>
      <c r="Q202" s="3">
        <v>2940</v>
      </c>
      <c r="R202" s="3"/>
      <c r="S202" s="7">
        <v>2940</v>
      </c>
      <c r="U202" s="29" t="s">
        <v>9</v>
      </c>
      <c r="V202" s="3">
        <v>1054</v>
      </c>
      <c r="W202" s="3"/>
      <c r="X202" s="7">
        <v>1054</v>
      </c>
      <c r="Z202" s="29" t="s">
        <v>9</v>
      </c>
      <c r="AA202" s="3">
        <v>516856</v>
      </c>
      <c r="AB202" s="3"/>
      <c r="AC202" s="7">
        <v>516856</v>
      </c>
      <c r="AE202">
        <f t="shared" si="112"/>
        <v>516856</v>
      </c>
      <c r="AF202" s="16">
        <f t="shared" si="104"/>
        <v>516.85599999999999</v>
      </c>
      <c r="AH202" s="3">
        <f t="shared" si="100"/>
        <v>4742</v>
      </c>
      <c r="AI202" s="3">
        <f t="shared" si="101"/>
        <v>516856</v>
      </c>
      <c r="AJ202" s="16">
        <f t="shared" si="105"/>
        <v>108995.36060733868</v>
      </c>
      <c r="AL202" s="16">
        <f t="shared" si="106"/>
        <v>709967.03296703298</v>
      </c>
    </row>
    <row r="203" spans="2:38">
      <c r="B203" s="29" t="s">
        <v>10</v>
      </c>
      <c r="C203" s="3">
        <v>403</v>
      </c>
      <c r="D203" s="3"/>
      <c r="E203" s="7">
        <v>403</v>
      </c>
      <c r="G203" s="29" t="s">
        <v>10</v>
      </c>
      <c r="H203" s="3">
        <v>5437</v>
      </c>
      <c r="I203" s="3"/>
      <c r="J203" s="7">
        <v>5437</v>
      </c>
      <c r="L203" s="3">
        <f t="shared" si="98"/>
        <v>403</v>
      </c>
      <c r="M203" s="3">
        <f t="shared" si="99"/>
        <v>5437</v>
      </c>
      <c r="N203" s="19">
        <f t="shared" si="103"/>
        <v>13.491315136476427</v>
      </c>
      <c r="P203" s="29" t="s">
        <v>10</v>
      </c>
      <c r="Q203" s="3">
        <v>4035</v>
      </c>
      <c r="R203" s="3"/>
      <c r="S203" s="7">
        <v>4035</v>
      </c>
      <c r="U203" s="29" t="s">
        <v>10</v>
      </c>
      <c r="V203" s="3">
        <v>993</v>
      </c>
      <c r="W203" s="3"/>
      <c r="X203" s="7">
        <v>993</v>
      </c>
      <c r="Z203" s="29" t="s">
        <v>10</v>
      </c>
      <c r="AA203" s="3">
        <v>688994</v>
      </c>
      <c r="AB203" s="3"/>
      <c r="AC203" s="7">
        <v>688994</v>
      </c>
      <c r="AE203">
        <f t="shared" si="112"/>
        <v>688994</v>
      </c>
      <c r="AF203" s="16">
        <f t="shared" si="104"/>
        <v>688.99400000000003</v>
      </c>
      <c r="AH203" s="3">
        <f t="shared" si="100"/>
        <v>5437</v>
      </c>
      <c r="AI203" s="3">
        <f t="shared" si="101"/>
        <v>688994</v>
      </c>
      <c r="AJ203" s="16">
        <f t="shared" si="105"/>
        <v>126723.19293728159</v>
      </c>
      <c r="AL203" s="16">
        <f t="shared" si="106"/>
        <v>1709662.5310173698</v>
      </c>
    </row>
    <row r="204" spans="2:38">
      <c r="B204" s="29" t="s">
        <v>11</v>
      </c>
      <c r="C204" s="3">
        <v>196</v>
      </c>
      <c r="D204" s="3"/>
      <c r="E204" s="7">
        <v>196</v>
      </c>
      <c r="G204" s="29" t="s">
        <v>11</v>
      </c>
      <c r="H204" s="3">
        <v>5713</v>
      </c>
      <c r="I204" s="3"/>
      <c r="J204" s="7">
        <v>5713</v>
      </c>
      <c r="L204" s="3">
        <f t="shared" si="98"/>
        <v>196</v>
      </c>
      <c r="M204" s="3">
        <f t="shared" si="99"/>
        <v>5713</v>
      </c>
      <c r="N204" s="19">
        <f t="shared" si="103"/>
        <v>29.147959183673468</v>
      </c>
      <c r="P204" s="29" t="s">
        <v>11</v>
      </c>
      <c r="Q204" s="3">
        <v>4846</v>
      </c>
      <c r="R204" s="3"/>
      <c r="S204" s="7">
        <v>4846</v>
      </c>
      <c r="U204" s="29" t="s">
        <v>11</v>
      </c>
      <c r="V204" s="3">
        <v>670</v>
      </c>
      <c r="W204" s="3"/>
      <c r="X204" s="7">
        <v>670</v>
      </c>
      <c r="Z204" s="29" t="s">
        <v>11</v>
      </c>
      <c r="AA204" s="3">
        <v>888821</v>
      </c>
      <c r="AB204" s="3"/>
      <c r="AC204" s="7">
        <v>888821</v>
      </c>
      <c r="AE204">
        <f t="shared" si="112"/>
        <v>888821</v>
      </c>
      <c r="AF204" s="16">
        <f t="shared" si="104"/>
        <v>888.82100000000003</v>
      </c>
      <c r="AH204" s="3">
        <f t="shared" si="100"/>
        <v>5713</v>
      </c>
      <c r="AI204" s="3">
        <f t="shared" si="101"/>
        <v>888821</v>
      </c>
      <c r="AJ204" s="16">
        <f t="shared" si="105"/>
        <v>155578.68020304569</v>
      </c>
      <c r="AL204" s="16">
        <f t="shared" si="106"/>
        <v>4534801.0204081628</v>
      </c>
    </row>
    <row r="205" spans="2:38">
      <c r="B205" s="29" t="s">
        <v>12</v>
      </c>
      <c r="C205" s="3">
        <v>36</v>
      </c>
      <c r="D205" s="3"/>
      <c r="E205" s="7">
        <v>36</v>
      </c>
      <c r="G205" s="29" t="s">
        <v>12</v>
      </c>
      <c r="H205" s="3">
        <v>2957</v>
      </c>
      <c r="I205" s="3"/>
      <c r="J205" s="7">
        <v>2957</v>
      </c>
      <c r="L205" s="3">
        <f t="shared" si="98"/>
        <v>36</v>
      </c>
      <c r="M205" s="3">
        <f t="shared" si="99"/>
        <v>2957</v>
      </c>
      <c r="N205" s="19">
        <f t="shared" si="103"/>
        <v>82.138888888888886</v>
      </c>
      <c r="P205" s="29" t="s">
        <v>12</v>
      </c>
      <c r="Q205" s="3">
        <v>2639</v>
      </c>
      <c r="R205" s="3"/>
      <c r="S205" s="7">
        <v>2639</v>
      </c>
      <c r="U205" s="29" t="s">
        <v>12</v>
      </c>
      <c r="V205" s="3">
        <v>281</v>
      </c>
      <c r="W205" s="3"/>
      <c r="X205" s="7">
        <v>281</v>
      </c>
      <c r="Z205" s="29" t="s">
        <v>12</v>
      </c>
      <c r="AA205" s="3">
        <v>489628</v>
      </c>
      <c r="AB205" s="3"/>
      <c r="AC205" s="7">
        <v>489628</v>
      </c>
      <c r="AE205">
        <f t="shared" si="112"/>
        <v>489628</v>
      </c>
      <c r="AF205" s="16">
        <f t="shared" si="104"/>
        <v>489.62799999999999</v>
      </c>
      <c r="AH205" s="3">
        <f t="shared" si="100"/>
        <v>2957</v>
      </c>
      <c r="AI205" s="3">
        <f t="shared" si="101"/>
        <v>489628</v>
      </c>
      <c r="AJ205" s="16">
        <f t="shared" si="105"/>
        <v>165582.68515387218</v>
      </c>
      <c r="AL205" s="16">
        <f t="shared" si="106"/>
        <v>13600777.777777778</v>
      </c>
    </row>
    <row r="206" spans="2:38">
      <c r="B206" s="30" t="s">
        <v>13</v>
      </c>
      <c r="C206" s="7">
        <v>3119</v>
      </c>
      <c r="D206" s="7"/>
      <c r="E206" s="7">
        <v>3119</v>
      </c>
      <c r="G206" s="30" t="s">
        <v>13</v>
      </c>
      <c r="H206" s="7">
        <v>22601</v>
      </c>
      <c r="I206" s="7"/>
      <c r="J206" s="7">
        <v>22601</v>
      </c>
      <c r="L206" s="3">
        <f t="shared" si="98"/>
        <v>3119</v>
      </c>
      <c r="M206" s="3">
        <f t="shared" si="99"/>
        <v>22601</v>
      </c>
      <c r="N206" s="19">
        <f t="shared" si="103"/>
        <v>7.2462327669124722</v>
      </c>
      <c r="P206" s="30" t="s">
        <v>13</v>
      </c>
      <c r="Q206" s="7">
        <v>15703</v>
      </c>
      <c r="R206" s="7"/>
      <c r="S206" s="7">
        <v>15703</v>
      </c>
      <c r="U206" s="30" t="s">
        <v>13</v>
      </c>
      <c r="V206" s="7">
        <v>3714</v>
      </c>
      <c r="W206" s="7"/>
      <c r="X206" s="7">
        <v>3714</v>
      </c>
      <c r="Z206" s="30" t="s">
        <v>13</v>
      </c>
      <c r="AA206" s="7">
        <v>2946447</v>
      </c>
      <c r="AB206" s="7"/>
      <c r="AC206" s="7">
        <v>2946447</v>
      </c>
      <c r="AE206">
        <f t="shared" si="112"/>
        <v>2946447</v>
      </c>
      <c r="AF206" s="16">
        <f t="shared" si="104"/>
        <v>2946.4470000000001</v>
      </c>
      <c r="AH206" s="3">
        <f t="shared" si="100"/>
        <v>22601</v>
      </c>
      <c r="AI206" s="3">
        <f t="shared" si="101"/>
        <v>2946447</v>
      </c>
      <c r="AJ206" s="16">
        <f t="shared" si="105"/>
        <v>130367.99256670059</v>
      </c>
      <c r="AL206" s="16">
        <f t="shared" si="106"/>
        <v>944676.81949342741</v>
      </c>
    </row>
    <row r="207" spans="2:38">
      <c r="B207" s="5" t="s">
        <v>59</v>
      </c>
      <c r="C207" s="3"/>
      <c r="D207" s="3"/>
      <c r="E207" s="7"/>
      <c r="G207" s="5" t="s">
        <v>59</v>
      </c>
      <c r="H207" s="3"/>
      <c r="I207" s="3"/>
      <c r="J207" s="7"/>
      <c r="L207" s="3">
        <f t="shared" si="98"/>
        <v>0</v>
      </c>
      <c r="M207" s="3">
        <f t="shared" si="99"/>
        <v>0</v>
      </c>
      <c r="N207" s="37" t="str">
        <f t="shared" si="103"/>
        <v/>
      </c>
      <c r="P207" s="5" t="s">
        <v>59</v>
      </c>
      <c r="Q207" s="3"/>
      <c r="R207" s="3"/>
      <c r="S207" s="7"/>
      <c r="U207" s="5" t="s">
        <v>59</v>
      </c>
      <c r="V207" s="3"/>
      <c r="W207" s="3"/>
      <c r="X207" s="7"/>
      <c r="Z207" s="5" t="s">
        <v>59</v>
      </c>
      <c r="AA207" s="3"/>
      <c r="AB207" s="3"/>
      <c r="AC207" s="7"/>
      <c r="AF207" s="36" t="str">
        <f t="shared" si="104"/>
        <v/>
      </c>
      <c r="AH207" s="3">
        <f t="shared" si="100"/>
        <v>0</v>
      </c>
      <c r="AI207" s="3">
        <f t="shared" si="101"/>
        <v>0</v>
      </c>
      <c r="AJ207" s="36" t="str">
        <f t="shared" si="105"/>
        <v/>
      </c>
      <c r="AL207" s="36" t="str">
        <f t="shared" si="106"/>
        <v/>
      </c>
    </row>
    <row r="208" spans="2:38">
      <c r="B208" s="29" t="s">
        <v>8</v>
      </c>
      <c r="C208" s="3">
        <v>18371</v>
      </c>
      <c r="D208" s="3"/>
      <c r="E208" s="7">
        <v>18371</v>
      </c>
      <c r="G208" s="29" t="s">
        <v>8</v>
      </c>
      <c r="H208" s="3">
        <v>38289</v>
      </c>
      <c r="I208" s="3"/>
      <c r="J208" s="7">
        <v>38289</v>
      </c>
      <c r="L208" s="3">
        <f t="shared" si="98"/>
        <v>18371</v>
      </c>
      <c r="M208" s="3">
        <f t="shared" si="99"/>
        <v>38289</v>
      </c>
      <c r="N208" s="19">
        <f t="shared" si="103"/>
        <v>2.0842088073594254</v>
      </c>
      <c r="P208" s="29" t="s">
        <v>8</v>
      </c>
      <c r="Q208" s="3">
        <v>14208</v>
      </c>
      <c r="R208" s="3"/>
      <c r="S208" s="7">
        <v>14208</v>
      </c>
      <c r="U208" s="29" t="s">
        <v>8</v>
      </c>
      <c r="V208" s="3">
        <v>5094</v>
      </c>
      <c r="W208" s="3"/>
      <c r="X208" s="7">
        <v>5094</v>
      </c>
      <c r="Z208" s="29" t="s">
        <v>8</v>
      </c>
      <c r="AA208" s="3">
        <v>2813084</v>
      </c>
      <c r="AB208" s="3"/>
      <c r="AC208" s="7">
        <v>2813084</v>
      </c>
      <c r="AE208">
        <f t="shared" ref="AE208:AE213" si="113">AC208</f>
        <v>2813084</v>
      </c>
      <c r="AF208" s="16">
        <f t="shared" si="104"/>
        <v>2813.0839999999998</v>
      </c>
      <c r="AH208" s="3">
        <f t="shared" si="100"/>
        <v>38289</v>
      </c>
      <c r="AI208" s="3">
        <f t="shared" si="101"/>
        <v>2813084</v>
      </c>
      <c r="AJ208" s="16">
        <f t="shared" si="105"/>
        <v>73469.76938546318</v>
      </c>
      <c r="AL208" s="16">
        <f t="shared" si="106"/>
        <v>153126.34042784825</v>
      </c>
    </row>
    <row r="209" spans="2:38">
      <c r="B209" s="29" t="s">
        <v>9</v>
      </c>
      <c r="C209" s="3">
        <v>7395</v>
      </c>
      <c r="D209" s="3"/>
      <c r="E209" s="7">
        <v>7395</v>
      </c>
      <c r="G209" s="29" t="s">
        <v>9</v>
      </c>
      <c r="H209" s="3">
        <v>48594</v>
      </c>
      <c r="I209" s="3"/>
      <c r="J209" s="7">
        <v>48594</v>
      </c>
      <c r="L209" s="3">
        <f t="shared" si="98"/>
        <v>7395</v>
      </c>
      <c r="M209" s="3">
        <f t="shared" si="99"/>
        <v>48594</v>
      </c>
      <c r="N209" s="19">
        <f t="shared" si="103"/>
        <v>6.5711967545638945</v>
      </c>
      <c r="P209" s="29" t="s">
        <v>9</v>
      </c>
      <c r="Q209" s="3">
        <v>32831</v>
      </c>
      <c r="R209" s="3"/>
      <c r="S209" s="7">
        <v>32831</v>
      </c>
      <c r="U209" s="29" t="s">
        <v>9</v>
      </c>
      <c r="V209" s="3">
        <v>7999</v>
      </c>
      <c r="W209" s="3"/>
      <c r="X209" s="7">
        <v>7999</v>
      </c>
      <c r="Z209" s="29" t="s">
        <v>9</v>
      </c>
      <c r="AA209" s="3">
        <v>3754347</v>
      </c>
      <c r="AB209" s="3"/>
      <c r="AC209" s="7">
        <v>3754347</v>
      </c>
      <c r="AE209">
        <f t="shared" si="113"/>
        <v>3754347</v>
      </c>
      <c r="AF209" s="16">
        <f t="shared" si="104"/>
        <v>3754.3470000000002</v>
      </c>
      <c r="AH209" s="3">
        <f t="shared" si="100"/>
        <v>48594</v>
      </c>
      <c r="AI209" s="3">
        <f t="shared" si="101"/>
        <v>3754347</v>
      </c>
      <c r="AJ209" s="16">
        <f t="shared" si="105"/>
        <v>77259.476478577591</v>
      </c>
      <c r="AL209" s="16">
        <f t="shared" si="106"/>
        <v>507687.22109533462</v>
      </c>
    </row>
    <row r="210" spans="2:38">
      <c r="B210" s="29" t="s">
        <v>10</v>
      </c>
      <c r="C210" s="3">
        <v>3959</v>
      </c>
      <c r="D210" s="3"/>
      <c r="E210" s="7">
        <v>3959</v>
      </c>
      <c r="G210" s="29" t="s">
        <v>10</v>
      </c>
      <c r="H210" s="3">
        <v>52242</v>
      </c>
      <c r="I210" s="3"/>
      <c r="J210" s="7">
        <v>52242</v>
      </c>
      <c r="L210" s="3">
        <f t="shared" si="98"/>
        <v>3959</v>
      </c>
      <c r="M210" s="3">
        <f t="shared" si="99"/>
        <v>52242</v>
      </c>
      <c r="N210" s="19">
        <f t="shared" si="103"/>
        <v>13.195756504167719</v>
      </c>
      <c r="P210" s="29" t="s">
        <v>10</v>
      </c>
      <c r="Q210" s="3">
        <v>40949</v>
      </c>
      <c r="R210" s="3"/>
      <c r="S210" s="7">
        <v>40949</v>
      </c>
      <c r="U210" s="29" t="s">
        <v>10</v>
      </c>
      <c r="V210" s="3">
        <v>7195</v>
      </c>
      <c r="W210" s="3"/>
      <c r="X210" s="7">
        <v>7195</v>
      </c>
      <c r="Z210" s="29" t="s">
        <v>10</v>
      </c>
      <c r="AA210" s="3">
        <v>4778068</v>
      </c>
      <c r="AB210" s="3"/>
      <c r="AC210" s="7">
        <v>4778068</v>
      </c>
      <c r="AE210">
        <f t="shared" si="113"/>
        <v>4778068</v>
      </c>
      <c r="AF210" s="16">
        <f t="shared" si="104"/>
        <v>4778.0680000000002</v>
      </c>
      <c r="AH210" s="3">
        <f t="shared" si="100"/>
        <v>52242</v>
      </c>
      <c r="AI210" s="3">
        <f t="shared" si="101"/>
        <v>4778068</v>
      </c>
      <c r="AJ210" s="16">
        <f t="shared" si="105"/>
        <v>91460.280999961717</v>
      </c>
      <c r="AL210" s="16">
        <f t="shared" si="106"/>
        <v>1206887.5978782519</v>
      </c>
    </row>
    <row r="211" spans="2:38">
      <c r="B211" s="29" t="s">
        <v>11</v>
      </c>
      <c r="C211" s="3">
        <v>1581</v>
      </c>
      <c r="D211" s="3"/>
      <c r="E211" s="7">
        <v>1581</v>
      </c>
      <c r="G211" s="29" t="s">
        <v>11</v>
      </c>
      <c r="H211" s="3">
        <v>45172</v>
      </c>
      <c r="I211" s="3"/>
      <c r="J211" s="7">
        <v>45172</v>
      </c>
      <c r="L211" s="3">
        <f t="shared" si="98"/>
        <v>1581</v>
      </c>
      <c r="M211" s="3">
        <f t="shared" si="99"/>
        <v>45172</v>
      </c>
      <c r="N211" s="19">
        <f t="shared" si="103"/>
        <v>28.571790006325109</v>
      </c>
      <c r="P211" s="29" t="s">
        <v>11</v>
      </c>
      <c r="Q211" s="3">
        <v>38418</v>
      </c>
      <c r="R211" s="3"/>
      <c r="S211" s="7">
        <v>38418</v>
      </c>
      <c r="U211" s="29" t="s">
        <v>11</v>
      </c>
      <c r="V211" s="3">
        <v>5149</v>
      </c>
      <c r="W211" s="3"/>
      <c r="X211" s="7">
        <v>5149</v>
      </c>
      <c r="Z211" s="29" t="s">
        <v>11</v>
      </c>
      <c r="AA211" s="3">
        <v>4997957</v>
      </c>
      <c r="AB211" s="3"/>
      <c r="AC211" s="7">
        <v>4997957</v>
      </c>
      <c r="AE211">
        <f t="shared" si="113"/>
        <v>4997957</v>
      </c>
      <c r="AF211" s="16">
        <f t="shared" si="104"/>
        <v>4997.9570000000003</v>
      </c>
      <c r="AH211" s="3">
        <f t="shared" si="100"/>
        <v>45172</v>
      </c>
      <c r="AI211" s="3">
        <f t="shared" si="101"/>
        <v>4997957</v>
      </c>
      <c r="AJ211" s="16">
        <f t="shared" si="105"/>
        <v>110642.80970512706</v>
      </c>
      <c r="AL211" s="16">
        <f t="shared" si="106"/>
        <v>3161263.1246046801</v>
      </c>
    </row>
    <row r="212" spans="2:38">
      <c r="B212" s="29" t="s">
        <v>12</v>
      </c>
      <c r="C212" s="3">
        <v>277</v>
      </c>
      <c r="D212" s="3"/>
      <c r="E212" s="7">
        <v>277</v>
      </c>
      <c r="G212" s="29" t="s">
        <v>12</v>
      </c>
      <c r="H212" s="3">
        <v>30170</v>
      </c>
      <c r="I212" s="3"/>
      <c r="J212" s="7">
        <v>30170</v>
      </c>
      <c r="L212" s="3">
        <f t="shared" si="98"/>
        <v>277</v>
      </c>
      <c r="M212" s="3">
        <f t="shared" si="99"/>
        <v>30170</v>
      </c>
      <c r="N212" s="19">
        <f t="shared" si="103"/>
        <v>108.91696750902527</v>
      </c>
      <c r="P212" s="29" t="s">
        <v>12</v>
      </c>
      <c r="Q212" s="3">
        <v>27446</v>
      </c>
      <c r="R212" s="3"/>
      <c r="S212" s="7">
        <v>27446</v>
      </c>
      <c r="U212" s="29" t="s">
        <v>12</v>
      </c>
      <c r="V212" s="3">
        <v>2444</v>
      </c>
      <c r="W212" s="3"/>
      <c r="X212" s="7">
        <v>2444</v>
      </c>
      <c r="Z212" s="29" t="s">
        <v>12</v>
      </c>
      <c r="AA212" s="3">
        <v>3891433</v>
      </c>
      <c r="AB212" s="3"/>
      <c r="AC212" s="7">
        <v>3891433</v>
      </c>
      <c r="AE212">
        <f t="shared" si="113"/>
        <v>3891433</v>
      </c>
      <c r="AF212" s="16">
        <f t="shared" si="104"/>
        <v>3891.433</v>
      </c>
      <c r="AH212" s="3">
        <f t="shared" si="100"/>
        <v>30170</v>
      </c>
      <c r="AI212" s="3">
        <f t="shared" si="101"/>
        <v>3891433</v>
      </c>
      <c r="AJ212" s="16">
        <f t="shared" si="105"/>
        <v>128983.52668213457</v>
      </c>
      <c r="AL212" s="16">
        <f t="shared" si="106"/>
        <v>14048494.584837545</v>
      </c>
    </row>
    <row r="213" spans="2:38">
      <c r="B213" s="30" t="s">
        <v>13</v>
      </c>
      <c r="C213" s="7">
        <v>31583</v>
      </c>
      <c r="D213" s="7"/>
      <c r="E213" s="7">
        <v>31583</v>
      </c>
      <c r="G213" s="30" t="s">
        <v>13</v>
      </c>
      <c r="H213" s="7">
        <v>214467</v>
      </c>
      <c r="I213" s="7"/>
      <c r="J213" s="7">
        <v>214467</v>
      </c>
      <c r="L213" s="3">
        <f t="shared" si="98"/>
        <v>31583</v>
      </c>
      <c r="M213" s="3">
        <f t="shared" si="99"/>
        <v>214467</v>
      </c>
      <c r="N213" s="19">
        <f t="shared" si="103"/>
        <v>6.7905835417788047</v>
      </c>
      <c r="P213" s="30" t="s">
        <v>13</v>
      </c>
      <c r="Q213" s="7">
        <v>153852</v>
      </c>
      <c r="R213" s="7"/>
      <c r="S213" s="7">
        <v>153852</v>
      </c>
      <c r="U213" s="30" t="s">
        <v>13</v>
      </c>
      <c r="V213" s="7">
        <v>27881</v>
      </c>
      <c r="W213" s="7"/>
      <c r="X213" s="7">
        <v>27881</v>
      </c>
      <c r="Z213" s="30" t="s">
        <v>13</v>
      </c>
      <c r="AA213" s="7">
        <v>20234889</v>
      </c>
      <c r="AB213" s="7"/>
      <c r="AC213" s="7">
        <v>20234889</v>
      </c>
      <c r="AE213">
        <f t="shared" si="113"/>
        <v>20234889</v>
      </c>
      <c r="AF213" s="16">
        <f t="shared" si="104"/>
        <v>20234.888999999999</v>
      </c>
      <c r="AH213" s="3">
        <f t="shared" si="100"/>
        <v>214467</v>
      </c>
      <c r="AI213" s="3">
        <f t="shared" si="101"/>
        <v>20234889</v>
      </c>
      <c r="AJ213" s="16">
        <f t="shared" si="105"/>
        <v>94349.662185790818</v>
      </c>
      <c r="AL213" s="16">
        <f t="shared" si="106"/>
        <v>640689.2632112212</v>
      </c>
    </row>
    <row r="214" spans="2:38">
      <c r="B214" s="5" t="s">
        <v>148</v>
      </c>
      <c r="C214" s="3"/>
      <c r="D214" s="3"/>
      <c r="E214" s="7"/>
      <c r="G214" s="5" t="s">
        <v>148</v>
      </c>
      <c r="H214" s="3"/>
      <c r="I214" s="3"/>
      <c r="J214" s="7"/>
      <c r="L214" s="3">
        <f t="shared" si="98"/>
        <v>0</v>
      </c>
      <c r="M214" s="3">
        <f t="shared" si="99"/>
        <v>0</v>
      </c>
      <c r="N214" s="37" t="str">
        <f t="shared" si="103"/>
        <v/>
      </c>
      <c r="P214" s="5" t="s">
        <v>148</v>
      </c>
      <c r="Q214" s="3"/>
      <c r="R214" s="3"/>
      <c r="S214" s="7"/>
      <c r="U214" s="5" t="s">
        <v>148</v>
      </c>
      <c r="V214" s="3"/>
      <c r="W214" s="3"/>
      <c r="X214" s="7"/>
      <c r="Z214" s="5" t="s">
        <v>148</v>
      </c>
      <c r="AA214" s="3"/>
      <c r="AB214" s="3"/>
      <c r="AC214" s="7"/>
      <c r="AF214" s="36" t="str">
        <f t="shared" si="104"/>
        <v/>
      </c>
      <c r="AH214" s="3">
        <f t="shared" si="100"/>
        <v>0</v>
      </c>
      <c r="AI214" s="3">
        <f t="shared" si="101"/>
        <v>0</v>
      </c>
      <c r="AJ214" s="36" t="str">
        <f t="shared" si="105"/>
        <v/>
      </c>
      <c r="AL214" s="36" t="str">
        <f t="shared" si="106"/>
        <v/>
      </c>
    </row>
    <row r="215" spans="2:38">
      <c r="B215" s="29" t="s">
        <v>8</v>
      </c>
      <c r="C215" s="3">
        <v>1237</v>
      </c>
      <c r="D215" s="3"/>
      <c r="E215" s="7">
        <v>1237</v>
      </c>
      <c r="G215" s="29" t="s">
        <v>8</v>
      </c>
      <c r="H215" s="3">
        <v>2490</v>
      </c>
      <c r="I215" s="3"/>
      <c r="J215" s="7">
        <v>2490</v>
      </c>
      <c r="L215" s="3">
        <f t="shared" si="98"/>
        <v>1237</v>
      </c>
      <c r="M215" s="3">
        <f t="shared" si="99"/>
        <v>2490</v>
      </c>
      <c r="N215" s="19">
        <f t="shared" si="103"/>
        <v>2.0129345189975747</v>
      </c>
      <c r="P215" s="29" t="s">
        <v>8</v>
      </c>
      <c r="Q215" s="3">
        <v>757</v>
      </c>
      <c r="R215" s="3"/>
      <c r="S215" s="7">
        <v>757</v>
      </c>
      <c r="U215" s="29" t="s">
        <v>8</v>
      </c>
      <c r="V215" s="3">
        <v>467</v>
      </c>
      <c r="W215" s="3"/>
      <c r="X215" s="7">
        <v>467</v>
      </c>
      <c r="Z215" s="29" t="s">
        <v>8</v>
      </c>
      <c r="AA215" s="3">
        <v>296318</v>
      </c>
      <c r="AB215" s="3"/>
      <c r="AC215" s="7">
        <v>296318</v>
      </c>
      <c r="AE215">
        <f t="shared" ref="AE215:AE220" si="114">AC215</f>
        <v>296318</v>
      </c>
      <c r="AF215" s="16">
        <f t="shared" si="104"/>
        <v>296.31799999999998</v>
      </c>
      <c r="AH215" s="3">
        <f t="shared" si="100"/>
        <v>2490</v>
      </c>
      <c r="AI215" s="3">
        <f t="shared" si="101"/>
        <v>296318</v>
      </c>
      <c r="AJ215" s="16">
        <f t="shared" si="105"/>
        <v>119003.21285140562</v>
      </c>
      <c r="AL215" s="16">
        <f t="shared" si="106"/>
        <v>239545.67502021018</v>
      </c>
    </row>
    <row r="216" spans="2:38">
      <c r="B216" s="29" t="s">
        <v>9</v>
      </c>
      <c r="C216" s="3">
        <v>342</v>
      </c>
      <c r="D216" s="3"/>
      <c r="E216" s="7">
        <v>342</v>
      </c>
      <c r="G216" s="29" t="s">
        <v>9</v>
      </c>
      <c r="H216" s="3">
        <v>2262</v>
      </c>
      <c r="I216" s="3"/>
      <c r="J216" s="7">
        <v>2262</v>
      </c>
      <c r="L216" s="3">
        <f t="shared" si="98"/>
        <v>342</v>
      </c>
      <c r="M216" s="3">
        <f t="shared" si="99"/>
        <v>2262</v>
      </c>
      <c r="N216" s="19">
        <f t="shared" si="103"/>
        <v>6.6140350877192979</v>
      </c>
      <c r="P216" s="29" t="s">
        <v>9</v>
      </c>
      <c r="Q216" s="3">
        <v>1335</v>
      </c>
      <c r="R216" s="3"/>
      <c r="S216" s="7">
        <v>1335</v>
      </c>
      <c r="U216" s="29" t="s">
        <v>9</v>
      </c>
      <c r="V216" s="3">
        <v>575</v>
      </c>
      <c r="W216" s="3"/>
      <c r="X216" s="7">
        <v>575</v>
      </c>
      <c r="Z216" s="29" t="s">
        <v>9</v>
      </c>
      <c r="AA216" s="3">
        <v>281029</v>
      </c>
      <c r="AB216" s="3"/>
      <c r="AC216" s="7">
        <v>281029</v>
      </c>
      <c r="AE216">
        <f t="shared" si="114"/>
        <v>281029</v>
      </c>
      <c r="AF216" s="16">
        <f t="shared" si="104"/>
        <v>281.029</v>
      </c>
      <c r="AH216" s="3">
        <f t="shared" si="100"/>
        <v>2262</v>
      </c>
      <c r="AI216" s="3">
        <f t="shared" si="101"/>
        <v>281029</v>
      </c>
      <c r="AJ216" s="16">
        <f t="shared" si="105"/>
        <v>124239.16887709992</v>
      </c>
      <c r="AL216" s="16">
        <f t="shared" si="106"/>
        <v>821722.22222222225</v>
      </c>
    </row>
    <row r="217" spans="2:38">
      <c r="B217" s="29" t="s">
        <v>10</v>
      </c>
      <c r="C217" s="3">
        <v>129</v>
      </c>
      <c r="D217" s="3"/>
      <c r="E217" s="7">
        <v>129</v>
      </c>
      <c r="G217" s="29" t="s">
        <v>10</v>
      </c>
      <c r="H217" s="3">
        <v>1674</v>
      </c>
      <c r="I217" s="3"/>
      <c r="J217" s="7">
        <v>1674</v>
      </c>
      <c r="L217" s="3">
        <f t="shared" si="98"/>
        <v>129</v>
      </c>
      <c r="M217" s="3">
        <f t="shared" si="99"/>
        <v>1674</v>
      </c>
      <c r="N217" s="19">
        <f t="shared" si="103"/>
        <v>12.976744186046512</v>
      </c>
      <c r="P217" s="29" t="s">
        <v>10</v>
      </c>
      <c r="Q217" s="3">
        <v>1170</v>
      </c>
      <c r="R217" s="3"/>
      <c r="S217" s="7">
        <v>1170</v>
      </c>
      <c r="U217" s="29" t="s">
        <v>10</v>
      </c>
      <c r="V217" s="3">
        <v>375</v>
      </c>
      <c r="W217" s="3"/>
      <c r="X217" s="7">
        <v>375</v>
      </c>
      <c r="Z217" s="29" t="s">
        <v>10</v>
      </c>
      <c r="AA217" s="3">
        <v>230555</v>
      </c>
      <c r="AB217" s="3"/>
      <c r="AC217" s="7">
        <v>230555</v>
      </c>
      <c r="AE217">
        <f t="shared" si="114"/>
        <v>230555</v>
      </c>
      <c r="AF217" s="16">
        <f t="shared" si="104"/>
        <v>230.55500000000001</v>
      </c>
      <c r="AH217" s="3">
        <f t="shared" si="100"/>
        <v>1674</v>
      </c>
      <c r="AI217" s="3">
        <f t="shared" si="101"/>
        <v>230555</v>
      </c>
      <c r="AJ217" s="16">
        <f t="shared" si="105"/>
        <v>137727.00119474315</v>
      </c>
      <c r="AL217" s="16">
        <f t="shared" si="106"/>
        <v>1787248.0620155041</v>
      </c>
    </row>
    <row r="218" spans="2:38">
      <c r="B218" s="29" t="s">
        <v>11</v>
      </c>
      <c r="C218" s="3">
        <v>35</v>
      </c>
      <c r="D218" s="3"/>
      <c r="E218" s="7">
        <v>35</v>
      </c>
      <c r="G218" s="29" t="s">
        <v>11</v>
      </c>
      <c r="H218" s="3">
        <v>997</v>
      </c>
      <c r="I218" s="3"/>
      <c r="J218" s="7">
        <v>997</v>
      </c>
      <c r="L218" s="3">
        <f t="shared" si="98"/>
        <v>35</v>
      </c>
      <c r="M218" s="3">
        <f t="shared" si="99"/>
        <v>997</v>
      </c>
      <c r="N218" s="19">
        <f t="shared" si="103"/>
        <v>28.485714285714284</v>
      </c>
      <c r="P218" s="29" t="s">
        <v>11</v>
      </c>
      <c r="Q218" s="3">
        <v>818</v>
      </c>
      <c r="R218" s="3"/>
      <c r="S218" s="7">
        <v>818</v>
      </c>
      <c r="U218" s="29" t="s">
        <v>11</v>
      </c>
      <c r="V218" s="3">
        <v>144</v>
      </c>
      <c r="W218" s="3"/>
      <c r="X218" s="7">
        <v>144</v>
      </c>
      <c r="Z218" s="29" t="s">
        <v>11</v>
      </c>
      <c r="AA218" s="3">
        <v>133420</v>
      </c>
      <c r="AB218" s="3"/>
      <c r="AC218" s="7">
        <v>133420</v>
      </c>
      <c r="AE218">
        <f t="shared" si="114"/>
        <v>133420</v>
      </c>
      <c r="AF218" s="16">
        <f t="shared" si="104"/>
        <v>133.41999999999999</v>
      </c>
      <c r="AH218" s="3">
        <f t="shared" si="100"/>
        <v>997</v>
      </c>
      <c r="AI218" s="3">
        <f t="shared" si="101"/>
        <v>133420</v>
      </c>
      <c r="AJ218" s="16">
        <f t="shared" si="105"/>
        <v>133821.46439317951</v>
      </c>
      <c r="AL218" s="16">
        <f t="shared" si="106"/>
        <v>3811999.9999999991</v>
      </c>
    </row>
    <row r="219" spans="2:38">
      <c r="B219" s="29" t="s">
        <v>12</v>
      </c>
      <c r="C219" s="3">
        <v>6</v>
      </c>
      <c r="D219" s="3"/>
      <c r="E219" s="7">
        <v>6</v>
      </c>
      <c r="G219" s="29" t="s">
        <v>12</v>
      </c>
      <c r="H219" s="3">
        <v>703</v>
      </c>
      <c r="I219" s="3"/>
      <c r="J219" s="7">
        <v>703</v>
      </c>
      <c r="L219" s="3">
        <f t="shared" si="98"/>
        <v>6</v>
      </c>
      <c r="M219" s="3">
        <f t="shared" si="99"/>
        <v>703</v>
      </c>
      <c r="N219" s="19">
        <f t="shared" si="103"/>
        <v>117.16666666666667</v>
      </c>
      <c r="P219" s="29" t="s">
        <v>12</v>
      </c>
      <c r="Q219" s="3">
        <v>626</v>
      </c>
      <c r="R219" s="3"/>
      <c r="S219" s="7">
        <v>626</v>
      </c>
      <c r="U219" s="29" t="s">
        <v>12</v>
      </c>
      <c r="V219" s="3">
        <v>71</v>
      </c>
      <c r="W219" s="3"/>
      <c r="X219" s="7">
        <v>71</v>
      </c>
      <c r="Z219" s="29" t="s">
        <v>12</v>
      </c>
      <c r="AA219" s="3">
        <v>189195</v>
      </c>
      <c r="AB219" s="3"/>
      <c r="AC219" s="7">
        <v>189195</v>
      </c>
      <c r="AE219">
        <f t="shared" si="114"/>
        <v>189195</v>
      </c>
      <c r="AF219" s="16">
        <f t="shared" si="104"/>
        <v>189.19499999999999</v>
      </c>
      <c r="AH219" s="3">
        <f t="shared" si="100"/>
        <v>703</v>
      </c>
      <c r="AI219" s="3">
        <f t="shared" si="101"/>
        <v>189195</v>
      </c>
      <c r="AJ219" s="16">
        <f t="shared" si="105"/>
        <v>269125.17780938832</v>
      </c>
      <c r="AL219" s="16">
        <f t="shared" si="106"/>
        <v>31532500</v>
      </c>
    </row>
    <row r="220" spans="2:38">
      <c r="B220" s="30" t="s">
        <v>13</v>
      </c>
      <c r="C220" s="7">
        <v>1749</v>
      </c>
      <c r="D220" s="7"/>
      <c r="E220" s="7">
        <v>1749</v>
      </c>
      <c r="G220" s="30" t="s">
        <v>13</v>
      </c>
      <c r="H220" s="7">
        <v>8126</v>
      </c>
      <c r="I220" s="7"/>
      <c r="J220" s="7">
        <v>8126</v>
      </c>
      <c r="L220" s="3">
        <f t="shared" ref="L220:L283" si="115">E220</f>
        <v>1749</v>
      </c>
      <c r="M220" s="3">
        <f t="shared" ref="M220:M283" si="116">J220</f>
        <v>8126</v>
      </c>
      <c r="N220" s="19">
        <f t="shared" si="103"/>
        <v>4.6460834762721559</v>
      </c>
      <c r="P220" s="30" t="s">
        <v>13</v>
      </c>
      <c r="Q220" s="7">
        <v>4706</v>
      </c>
      <c r="R220" s="7"/>
      <c r="S220" s="7">
        <v>4706</v>
      </c>
      <c r="U220" s="30" t="s">
        <v>13</v>
      </c>
      <c r="V220" s="7">
        <v>1632</v>
      </c>
      <c r="W220" s="7"/>
      <c r="X220" s="7">
        <v>1632</v>
      </c>
      <c r="Z220" s="30" t="s">
        <v>13</v>
      </c>
      <c r="AA220" s="7">
        <v>1130517</v>
      </c>
      <c r="AB220" s="7"/>
      <c r="AC220" s="7">
        <v>1130517</v>
      </c>
      <c r="AE220">
        <f t="shared" si="114"/>
        <v>1130517</v>
      </c>
      <c r="AF220" s="16">
        <f t="shared" si="104"/>
        <v>1130.5170000000001</v>
      </c>
      <c r="AH220" s="3">
        <f t="shared" si="100"/>
        <v>8126</v>
      </c>
      <c r="AI220" s="3">
        <f t="shared" si="101"/>
        <v>1130517</v>
      </c>
      <c r="AJ220" s="16">
        <f t="shared" si="105"/>
        <v>139123.43096234309</v>
      </c>
      <c r="AL220" s="16">
        <f t="shared" si="106"/>
        <v>646379.07375643228</v>
      </c>
    </row>
    <row r="221" spans="2:38">
      <c r="B221" s="5" t="s">
        <v>60</v>
      </c>
      <c r="C221" s="3"/>
      <c r="D221" s="3"/>
      <c r="E221" s="7"/>
      <c r="G221" s="5" t="s">
        <v>60</v>
      </c>
      <c r="H221" s="3"/>
      <c r="I221" s="3"/>
      <c r="J221" s="7"/>
      <c r="L221" s="3">
        <f t="shared" si="115"/>
        <v>0</v>
      </c>
      <c r="M221" s="3">
        <f t="shared" si="116"/>
        <v>0</v>
      </c>
      <c r="N221" s="37" t="str">
        <f t="shared" si="103"/>
        <v/>
      </c>
      <c r="P221" s="5" t="s">
        <v>60</v>
      </c>
      <c r="Q221" s="3"/>
      <c r="R221" s="3"/>
      <c r="S221" s="7"/>
      <c r="U221" s="5" t="s">
        <v>60</v>
      </c>
      <c r="V221" s="3"/>
      <c r="W221" s="3"/>
      <c r="X221" s="7"/>
      <c r="Z221" s="5" t="s">
        <v>60</v>
      </c>
      <c r="AA221" s="3"/>
      <c r="AB221" s="3"/>
      <c r="AC221" s="7"/>
      <c r="AF221" s="36" t="str">
        <f t="shared" si="104"/>
        <v/>
      </c>
      <c r="AH221" s="3">
        <f t="shared" ref="AH221:AH284" si="117">J221</f>
        <v>0</v>
      </c>
      <c r="AI221" s="3">
        <f t="shared" ref="AI221:AI284" si="118">AC221</f>
        <v>0</v>
      </c>
      <c r="AJ221" s="36" t="str">
        <f t="shared" si="105"/>
        <v/>
      </c>
      <c r="AL221" s="36" t="str">
        <f t="shared" si="106"/>
        <v/>
      </c>
    </row>
    <row r="222" spans="2:38">
      <c r="B222" s="29" t="s">
        <v>8</v>
      </c>
      <c r="C222" s="3">
        <v>3068</v>
      </c>
      <c r="D222" s="3"/>
      <c r="E222" s="7">
        <v>3068</v>
      </c>
      <c r="G222" s="29" t="s">
        <v>8</v>
      </c>
      <c r="H222" s="3">
        <v>5523</v>
      </c>
      <c r="I222" s="3"/>
      <c r="J222" s="7">
        <v>5523</v>
      </c>
      <c r="L222" s="3">
        <f t="shared" si="115"/>
        <v>3068</v>
      </c>
      <c r="M222" s="3">
        <f t="shared" si="116"/>
        <v>5523</v>
      </c>
      <c r="N222" s="19">
        <f t="shared" si="103"/>
        <v>1.8001955671447196</v>
      </c>
      <c r="P222" s="29" t="s">
        <v>8</v>
      </c>
      <c r="Q222" s="3">
        <v>1532</v>
      </c>
      <c r="R222" s="3"/>
      <c r="S222" s="7">
        <v>1532</v>
      </c>
      <c r="U222" s="29" t="s">
        <v>8</v>
      </c>
      <c r="V222" s="3">
        <v>853</v>
      </c>
      <c r="W222" s="3"/>
      <c r="X222" s="7">
        <v>853</v>
      </c>
      <c r="Z222" s="29" t="s">
        <v>8</v>
      </c>
      <c r="AA222" s="3">
        <v>483204</v>
      </c>
      <c r="AB222" s="3"/>
      <c r="AC222" s="7">
        <v>483204</v>
      </c>
      <c r="AE222">
        <f t="shared" ref="AE222:AE227" si="119">AC222</f>
        <v>483204</v>
      </c>
      <c r="AF222" s="16">
        <f t="shared" si="104"/>
        <v>483.20400000000001</v>
      </c>
      <c r="AH222" s="3">
        <f t="shared" si="117"/>
        <v>5523</v>
      </c>
      <c r="AI222" s="3">
        <f t="shared" si="118"/>
        <v>483204</v>
      </c>
      <c r="AJ222" s="16">
        <f t="shared" si="105"/>
        <v>87489.40793047256</v>
      </c>
      <c r="AL222" s="16">
        <f t="shared" si="106"/>
        <v>157498.04432855279</v>
      </c>
    </row>
    <row r="223" spans="2:38">
      <c r="B223" s="29" t="s">
        <v>9</v>
      </c>
      <c r="C223" s="3">
        <v>671</v>
      </c>
      <c r="D223" s="3"/>
      <c r="E223" s="7">
        <v>671</v>
      </c>
      <c r="G223" s="29" t="s">
        <v>9</v>
      </c>
      <c r="H223" s="3">
        <v>4346</v>
      </c>
      <c r="I223" s="3"/>
      <c r="J223" s="7">
        <v>4346</v>
      </c>
      <c r="L223" s="3">
        <f t="shared" si="115"/>
        <v>671</v>
      </c>
      <c r="M223" s="3">
        <f t="shared" si="116"/>
        <v>4346</v>
      </c>
      <c r="N223" s="19">
        <f t="shared" ref="N223:N286" si="120">IF(L223+M223&gt;0,M223/L223,"")</f>
        <v>6.4769001490312963</v>
      </c>
      <c r="P223" s="29" t="s">
        <v>9</v>
      </c>
      <c r="Q223" s="3">
        <v>2693</v>
      </c>
      <c r="R223" s="3"/>
      <c r="S223" s="7">
        <v>2693</v>
      </c>
      <c r="U223" s="29" t="s">
        <v>9</v>
      </c>
      <c r="V223" s="3">
        <v>951</v>
      </c>
      <c r="W223" s="3"/>
      <c r="X223" s="7">
        <v>951</v>
      </c>
      <c r="Z223" s="29" t="s">
        <v>9</v>
      </c>
      <c r="AA223" s="3">
        <v>426236</v>
      </c>
      <c r="AB223" s="3"/>
      <c r="AC223" s="7">
        <v>426236</v>
      </c>
      <c r="AE223">
        <f t="shared" si="119"/>
        <v>426236</v>
      </c>
      <c r="AF223" s="16">
        <f t="shared" ref="AF223:AF286" si="121">IF(AE223/$AE$7&gt;0,AE223/$AE$7,"")</f>
        <v>426.23599999999999</v>
      </c>
      <c r="AH223" s="3">
        <f t="shared" si="117"/>
        <v>4346</v>
      </c>
      <c r="AI223" s="3">
        <f t="shared" si="118"/>
        <v>426236</v>
      </c>
      <c r="AJ223" s="16">
        <f t="shared" ref="AJ223:AJ286" si="122">IF(AI223*AH223&gt;0,AI223/AH223*$AI$7,"")</f>
        <v>98075.471698113208</v>
      </c>
      <c r="AL223" s="16">
        <f t="shared" ref="AL223:AL286" si="123">IF(AI223&gt;0,M223/L223*AJ223,"")</f>
        <v>635225.03725782409</v>
      </c>
    </row>
    <row r="224" spans="2:38">
      <c r="B224" s="29" t="s">
        <v>10</v>
      </c>
      <c r="C224" s="3">
        <v>246</v>
      </c>
      <c r="D224" s="3"/>
      <c r="E224" s="7">
        <v>246</v>
      </c>
      <c r="G224" s="29" t="s">
        <v>10</v>
      </c>
      <c r="H224" s="3">
        <v>3179</v>
      </c>
      <c r="I224" s="3"/>
      <c r="J224" s="7">
        <v>3179</v>
      </c>
      <c r="L224" s="3">
        <f t="shared" si="115"/>
        <v>246</v>
      </c>
      <c r="M224" s="3">
        <f t="shared" si="116"/>
        <v>3179</v>
      </c>
      <c r="N224" s="19">
        <f t="shared" si="120"/>
        <v>12.922764227642276</v>
      </c>
      <c r="P224" s="29" t="s">
        <v>10</v>
      </c>
      <c r="Q224" s="3">
        <v>2289</v>
      </c>
      <c r="R224" s="3"/>
      <c r="S224" s="7">
        <v>2289</v>
      </c>
      <c r="U224" s="29" t="s">
        <v>10</v>
      </c>
      <c r="V224" s="3">
        <v>636</v>
      </c>
      <c r="W224" s="3"/>
      <c r="X224" s="7">
        <v>636</v>
      </c>
      <c r="Z224" s="29" t="s">
        <v>10</v>
      </c>
      <c r="AA224" s="3">
        <v>395271</v>
      </c>
      <c r="AB224" s="3"/>
      <c r="AC224" s="7">
        <v>395271</v>
      </c>
      <c r="AE224">
        <f t="shared" si="119"/>
        <v>395271</v>
      </c>
      <c r="AF224" s="16">
        <f t="shared" si="121"/>
        <v>395.27100000000002</v>
      </c>
      <c r="AH224" s="3">
        <f t="shared" si="117"/>
        <v>3179</v>
      </c>
      <c r="AI224" s="3">
        <f t="shared" si="118"/>
        <v>395271</v>
      </c>
      <c r="AJ224" s="16">
        <f t="shared" si="122"/>
        <v>124338.15665303553</v>
      </c>
      <c r="AL224" s="16">
        <f t="shared" si="123"/>
        <v>1606792.682926829</v>
      </c>
    </row>
    <row r="225" spans="2:38">
      <c r="B225" s="29" t="s">
        <v>11</v>
      </c>
      <c r="C225" s="3">
        <v>71</v>
      </c>
      <c r="D225" s="3"/>
      <c r="E225" s="7">
        <v>71</v>
      </c>
      <c r="G225" s="29" t="s">
        <v>11</v>
      </c>
      <c r="H225" s="3">
        <v>1976</v>
      </c>
      <c r="I225" s="3"/>
      <c r="J225" s="7">
        <v>1976</v>
      </c>
      <c r="L225" s="3">
        <f t="shared" si="115"/>
        <v>71</v>
      </c>
      <c r="M225" s="3">
        <f t="shared" si="116"/>
        <v>1976</v>
      </c>
      <c r="N225" s="19">
        <f t="shared" si="120"/>
        <v>27.830985915492956</v>
      </c>
      <c r="P225" s="29" t="s">
        <v>11</v>
      </c>
      <c r="Q225" s="3">
        <v>1608</v>
      </c>
      <c r="R225" s="3"/>
      <c r="S225" s="7">
        <v>1608</v>
      </c>
      <c r="U225" s="29" t="s">
        <v>11</v>
      </c>
      <c r="V225" s="3">
        <v>293</v>
      </c>
      <c r="W225" s="3"/>
      <c r="X225" s="7">
        <v>293</v>
      </c>
      <c r="Z225" s="29" t="s">
        <v>11</v>
      </c>
      <c r="AA225" s="3">
        <v>271558</v>
      </c>
      <c r="AB225" s="3"/>
      <c r="AC225" s="7">
        <v>271558</v>
      </c>
      <c r="AE225">
        <f t="shared" si="119"/>
        <v>271558</v>
      </c>
      <c r="AF225" s="16">
        <f t="shared" si="121"/>
        <v>271.55799999999999</v>
      </c>
      <c r="AH225" s="3">
        <f t="shared" si="117"/>
        <v>1976</v>
      </c>
      <c r="AI225" s="3">
        <f t="shared" si="118"/>
        <v>271558</v>
      </c>
      <c r="AJ225" s="16">
        <f t="shared" si="122"/>
        <v>137428.13765182186</v>
      </c>
      <c r="AL225" s="16">
        <f t="shared" si="123"/>
        <v>3824760.5633802814</v>
      </c>
    </row>
    <row r="226" spans="2:38">
      <c r="B226" s="29" t="s">
        <v>12</v>
      </c>
      <c r="C226" s="3">
        <v>8</v>
      </c>
      <c r="D226" s="3"/>
      <c r="E226" s="7">
        <v>8</v>
      </c>
      <c r="G226" s="29" t="s">
        <v>12</v>
      </c>
      <c r="H226" s="3">
        <v>1133</v>
      </c>
      <c r="I226" s="3"/>
      <c r="J226" s="7">
        <v>1133</v>
      </c>
      <c r="L226" s="3">
        <f t="shared" si="115"/>
        <v>8</v>
      </c>
      <c r="M226" s="3">
        <f t="shared" si="116"/>
        <v>1133</v>
      </c>
      <c r="N226" s="19">
        <f t="shared" si="120"/>
        <v>141.625</v>
      </c>
      <c r="P226" s="29" t="s">
        <v>12</v>
      </c>
      <c r="Q226" s="3">
        <v>1046</v>
      </c>
      <c r="R226" s="3"/>
      <c r="S226" s="7">
        <v>1046</v>
      </c>
      <c r="U226" s="29" t="s">
        <v>12</v>
      </c>
      <c r="V226" s="3">
        <v>78</v>
      </c>
      <c r="W226" s="3"/>
      <c r="X226" s="7">
        <v>78</v>
      </c>
      <c r="Z226" s="29" t="s">
        <v>12</v>
      </c>
      <c r="AA226" s="3">
        <v>141577</v>
      </c>
      <c r="AB226" s="3"/>
      <c r="AC226" s="7">
        <v>141577</v>
      </c>
      <c r="AE226">
        <f t="shared" si="119"/>
        <v>141577</v>
      </c>
      <c r="AF226" s="16">
        <f t="shared" si="121"/>
        <v>141.577</v>
      </c>
      <c r="AH226" s="3">
        <f t="shared" si="117"/>
        <v>1133</v>
      </c>
      <c r="AI226" s="3">
        <f t="shared" si="118"/>
        <v>141577</v>
      </c>
      <c r="AJ226" s="16">
        <f t="shared" si="122"/>
        <v>124957.6345984113</v>
      </c>
      <c r="AL226" s="16">
        <f t="shared" si="123"/>
        <v>17697125</v>
      </c>
    </row>
    <row r="227" spans="2:38">
      <c r="B227" s="30" t="s">
        <v>13</v>
      </c>
      <c r="C227" s="7">
        <v>4064</v>
      </c>
      <c r="D227" s="7"/>
      <c r="E227" s="7">
        <v>4064</v>
      </c>
      <c r="G227" s="30" t="s">
        <v>13</v>
      </c>
      <c r="H227" s="7">
        <v>16157</v>
      </c>
      <c r="I227" s="7"/>
      <c r="J227" s="7">
        <v>16157</v>
      </c>
      <c r="L227" s="3">
        <f t="shared" si="115"/>
        <v>4064</v>
      </c>
      <c r="M227" s="3">
        <f t="shared" si="116"/>
        <v>16157</v>
      </c>
      <c r="N227" s="19">
        <f t="shared" si="120"/>
        <v>3.9756397637795278</v>
      </c>
      <c r="P227" s="30" t="s">
        <v>13</v>
      </c>
      <c r="Q227" s="7">
        <v>9168</v>
      </c>
      <c r="R227" s="7"/>
      <c r="S227" s="7">
        <v>9168</v>
      </c>
      <c r="U227" s="30" t="s">
        <v>13</v>
      </c>
      <c r="V227" s="7">
        <v>2811</v>
      </c>
      <c r="W227" s="7"/>
      <c r="X227" s="7">
        <v>2811</v>
      </c>
      <c r="Z227" s="30" t="s">
        <v>13</v>
      </c>
      <c r="AA227" s="7">
        <v>1717846</v>
      </c>
      <c r="AB227" s="7"/>
      <c r="AC227" s="7">
        <v>1717846</v>
      </c>
      <c r="AE227">
        <f t="shared" si="119"/>
        <v>1717846</v>
      </c>
      <c r="AF227" s="16">
        <f t="shared" si="121"/>
        <v>1717.846</v>
      </c>
      <c r="AH227" s="3">
        <f t="shared" si="117"/>
        <v>16157</v>
      </c>
      <c r="AI227" s="3">
        <f t="shared" si="118"/>
        <v>1717846</v>
      </c>
      <c r="AJ227" s="16">
        <f t="shared" si="122"/>
        <v>106322.08949681252</v>
      </c>
      <c r="AL227" s="16">
        <f t="shared" si="123"/>
        <v>422698.32677165355</v>
      </c>
    </row>
    <row r="228" spans="2:38">
      <c r="B228" s="5" t="s">
        <v>61</v>
      </c>
      <c r="C228" s="3"/>
      <c r="D228" s="3"/>
      <c r="E228" s="7"/>
      <c r="G228" s="5" t="s">
        <v>61</v>
      </c>
      <c r="H228" s="3"/>
      <c r="I228" s="3"/>
      <c r="J228" s="7"/>
      <c r="L228" s="3">
        <f t="shared" si="115"/>
        <v>0</v>
      </c>
      <c r="M228" s="3">
        <f t="shared" si="116"/>
        <v>0</v>
      </c>
      <c r="N228" s="37" t="str">
        <f t="shared" si="120"/>
        <v/>
      </c>
      <c r="P228" s="5" t="s">
        <v>61</v>
      </c>
      <c r="Q228" s="3"/>
      <c r="R228" s="3"/>
      <c r="S228" s="7"/>
      <c r="U228" s="5" t="s">
        <v>61</v>
      </c>
      <c r="V228" s="3"/>
      <c r="W228" s="3"/>
      <c r="X228" s="7"/>
      <c r="Z228" s="5" t="s">
        <v>61</v>
      </c>
      <c r="AA228" s="3"/>
      <c r="AB228" s="3"/>
      <c r="AC228" s="7"/>
      <c r="AF228" s="36" t="str">
        <f t="shared" si="121"/>
        <v/>
      </c>
      <c r="AH228" s="3">
        <f t="shared" si="117"/>
        <v>0</v>
      </c>
      <c r="AI228" s="3">
        <f t="shared" si="118"/>
        <v>0</v>
      </c>
      <c r="AJ228" s="36" t="str">
        <f t="shared" si="122"/>
        <v/>
      </c>
      <c r="AL228" s="36" t="str">
        <f t="shared" si="123"/>
        <v/>
      </c>
    </row>
    <row r="229" spans="2:38">
      <c r="B229" s="29" t="s">
        <v>8</v>
      </c>
      <c r="C229" s="3">
        <v>10306</v>
      </c>
      <c r="D229" s="3"/>
      <c r="E229" s="7">
        <v>10306</v>
      </c>
      <c r="G229" s="29" t="s">
        <v>8</v>
      </c>
      <c r="H229" s="3">
        <v>18651</v>
      </c>
      <c r="I229" s="3"/>
      <c r="J229" s="7">
        <v>18651</v>
      </c>
      <c r="L229" s="3">
        <f t="shared" si="115"/>
        <v>10306</v>
      </c>
      <c r="M229" s="3">
        <f t="shared" si="116"/>
        <v>18651</v>
      </c>
      <c r="N229" s="19">
        <f t="shared" si="120"/>
        <v>1.8097224917523773</v>
      </c>
      <c r="P229" s="29" t="s">
        <v>8</v>
      </c>
      <c r="Q229" s="3">
        <v>4982</v>
      </c>
      <c r="R229" s="3"/>
      <c r="S229" s="7">
        <v>4982</v>
      </c>
      <c r="U229" s="29" t="s">
        <v>8</v>
      </c>
      <c r="V229" s="3">
        <v>3167</v>
      </c>
      <c r="W229" s="3"/>
      <c r="X229" s="7">
        <v>3167</v>
      </c>
      <c r="Z229" s="29" t="s">
        <v>8</v>
      </c>
      <c r="AA229" s="3">
        <v>1359140</v>
      </c>
      <c r="AB229" s="3"/>
      <c r="AC229" s="7">
        <v>1359140</v>
      </c>
      <c r="AE229">
        <f t="shared" ref="AE229:AE234" si="124">AC229</f>
        <v>1359140</v>
      </c>
      <c r="AF229" s="16">
        <f t="shared" si="121"/>
        <v>1359.14</v>
      </c>
      <c r="AH229" s="3">
        <f t="shared" si="117"/>
        <v>18651</v>
      </c>
      <c r="AI229" s="3">
        <f t="shared" si="118"/>
        <v>1359140</v>
      </c>
      <c r="AJ229" s="16">
        <f t="shared" si="122"/>
        <v>72872.23205190069</v>
      </c>
      <c r="AL229" s="16">
        <f t="shared" si="123"/>
        <v>131878.51736852317</v>
      </c>
    </row>
    <row r="230" spans="2:38">
      <c r="B230" s="29" t="s">
        <v>9</v>
      </c>
      <c r="C230" s="3">
        <v>1935</v>
      </c>
      <c r="D230" s="3"/>
      <c r="E230" s="7">
        <v>1935</v>
      </c>
      <c r="G230" s="29" t="s">
        <v>9</v>
      </c>
      <c r="H230" s="3">
        <v>12292</v>
      </c>
      <c r="I230" s="3"/>
      <c r="J230" s="7">
        <v>12292</v>
      </c>
      <c r="L230" s="3">
        <f t="shared" si="115"/>
        <v>1935</v>
      </c>
      <c r="M230" s="3">
        <f t="shared" si="116"/>
        <v>12292</v>
      </c>
      <c r="N230" s="19">
        <f t="shared" si="120"/>
        <v>6.3524547803617573</v>
      </c>
      <c r="P230" s="29" t="s">
        <v>9</v>
      </c>
      <c r="Q230" s="3">
        <v>7061</v>
      </c>
      <c r="R230" s="3"/>
      <c r="S230" s="7">
        <v>7061</v>
      </c>
      <c r="U230" s="29" t="s">
        <v>9</v>
      </c>
      <c r="V230" s="3">
        <v>3212</v>
      </c>
      <c r="W230" s="3"/>
      <c r="X230" s="7">
        <v>3212</v>
      </c>
      <c r="Z230" s="29" t="s">
        <v>9</v>
      </c>
      <c r="AA230" s="3">
        <v>951517</v>
      </c>
      <c r="AB230" s="3"/>
      <c r="AC230" s="7">
        <v>951517</v>
      </c>
      <c r="AE230">
        <f t="shared" si="124"/>
        <v>951517</v>
      </c>
      <c r="AF230" s="16">
        <f t="shared" si="121"/>
        <v>951.51700000000005</v>
      </c>
      <c r="AH230" s="3">
        <f t="shared" si="117"/>
        <v>12292</v>
      </c>
      <c r="AI230" s="3">
        <f t="shared" si="118"/>
        <v>951517</v>
      </c>
      <c r="AJ230" s="16">
        <f t="shared" si="122"/>
        <v>77409.453302961279</v>
      </c>
      <c r="AL230" s="16">
        <f t="shared" si="123"/>
        <v>491740.05167958658</v>
      </c>
    </row>
    <row r="231" spans="2:38">
      <c r="B231" s="29" t="s">
        <v>10</v>
      </c>
      <c r="C231" s="3">
        <v>646</v>
      </c>
      <c r="D231" s="3"/>
      <c r="E231" s="7">
        <v>646</v>
      </c>
      <c r="G231" s="29" t="s">
        <v>10</v>
      </c>
      <c r="H231" s="3">
        <v>8287</v>
      </c>
      <c r="I231" s="3"/>
      <c r="J231" s="7">
        <v>8287</v>
      </c>
      <c r="L231" s="3">
        <f t="shared" si="115"/>
        <v>646</v>
      </c>
      <c r="M231" s="3">
        <f t="shared" si="116"/>
        <v>8287</v>
      </c>
      <c r="N231" s="19">
        <f t="shared" si="120"/>
        <v>12.828173374613003</v>
      </c>
      <c r="P231" s="29" t="s">
        <v>10</v>
      </c>
      <c r="Q231" s="3">
        <v>5705</v>
      </c>
      <c r="R231" s="3"/>
      <c r="S231" s="7">
        <v>5705</v>
      </c>
      <c r="U231" s="29" t="s">
        <v>10</v>
      </c>
      <c r="V231" s="3">
        <v>1905</v>
      </c>
      <c r="W231" s="3"/>
      <c r="X231" s="7">
        <v>1905</v>
      </c>
      <c r="Z231" s="29" t="s">
        <v>10</v>
      </c>
      <c r="AA231" s="3">
        <v>785319</v>
      </c>
      <c r="AB231" s="3"/>
      <c r="AC231" s="7">
        <v>785319</v>
      </c>
      <c r="AE231">
        <f t="shared" si="124"/>
        <v>785319</v>
      </c>
      <c r="AF231" s="16">
        <f t="shared" si="121"/>
        <v>785.31899999999996</v>
      </c>
      <c r="AH231" s="3">
        <f t="shared" si="117"/>
        <v>8287</v>
      </c>
      <c r="AI231" s="3">
        <f t="shared" si="118"/>
        <v>785319</v>
      </c>
      <c r="AJ231" s="16">
        <f t="shared" si="122"/>
        <v>94765.174369494387</v>
      </c>
      <c r="AL231" s="16">
        <f t="shared" si="123"/>
        <v>1215664.0866873064</v>
      </c>
    </row>
    <row r="232" spans="2:38">
      <c r="B232" s="29" t="s">
        <v>11</v>
      </c>
      <c r="C232" s="3">
        <v>195</v>
      </c>
      <c r="D232" s="3"/>
      <c r="E232" s="7">
        <v>195</v>
      </c>
      <c r="G232" s="29" t="s">
        <v>11</v>
      </c>
      <c r="H232" s="3">
        <v>5453</v>
      </c>
      <c r="I232" s="3"/>
      <c r="J232" s="7">
        <v>5453</v>
      </c>
      <c r="L232" s="3">
        <f t="shared" si="115"/>
        <v>195</v>
      </c>
      <c r="M232" s="3">
        <f t="shared" si="116"/>
        <v>5453</v>
      </c>
      <c r="N232" s="19">
        <f t="shared" si="120"/>
        <v>27.964102564102564</v>
      </c>
      <c r="P232" s="29" t="s">
        <v>11</v>
      </c>
      <c r="Q232" s="3">
        <v>4118</v>
      </c>
      <c r="R232" s="3"/>
      <c r="S232" s="7">
        <v>4118</v>
      </c>
      <c r="U232" s="29" t="s">
        <v>11</v>
      </c>
      <c r="V232" s="3">
        <v>1135</v>
      </c>
      <c r="W232" s="3"/>
      <c r="X232" s="7">
        <v>1135</v>
      </c>
      <c r="Z232" s="29" t="s">
        <v>11</v>
      </c>
      <c r="AA232" s="3">
        <v>574426</v>
      </c>
      <c r="AB232" s="3"/>
      <c r="AC232" s="7">
        <v>574426</v>
      </c>
      <c r="AE232">
        <f t="shared" si="124"/>
        <v>574426</v>
      </c>
      <c r="AF232" s="16">
        <f t="shared" si="121"/>
        <v>574.42600000000004</v>
      </c>
      <c r="AH232" s="3">
        <f t="shared" si="117"/>
        <v>5453</v>
      </c>
      <c r="AI232" s="3">
        <f t="shared" si="118"/>
        <v>574426</v>
      </c>
      <c r="AJ232" s="16">
        <f t="shared" si="122"/>
        <v>105341.28002934165</v>
      </c>
      <c r="AL232" s="16">
        <f t="shared" si="123"/>
        <v>2945774.358974359</v>
      </c>
    </row>
    <row r="233" spans="2:38">
      <c r="B233" s="29" t="s">
        <v>12</v>
      </c>
      <c r="C233" s="3">
        <v>24</v>
      </c>
      <c r="D233" s="3"/>
      <c r="E233" s="7">
        <v>24</v>
      </c>
      <c r="G233" s="29" t="s">
        <v>12</v>
      </c>
      <c r="H233" s="3">
        <v>3628</v>
      </c>
      <c r="I233" s="3"/>
      <c r="J233" s="7">
        <v>3628</v>
      </c>
      <c r="L233" s="3">
        <f t="shared" si="115"/>
        <v>24</v>
      </c>
      <c r="M233" s="3">
        <f t="shared" si="116"/>
        <v>3628</v>
      </c>
      <c r="N233" s="19">
        <f t="shared" si="120"/>
        <v>151.16666666666666</v>
      </c>
      <c r="P233" s="29" t="s">
        <v>12</v>
      </c>
      <c r="Q233" s="3">
        <v>3306</v>
      </c>
      <c r="R233" s="3"/>
      <c r="S233" s="7">
        <v>3306</v>
      </c>
      <c r="U233" s="29" t="s">
        <v>12</v>
      </c>
      <c r="V233" s="3">
        <v>298</v>
      </c>
      <c r="W233" s="3"/>
      <c r="X233" s="7">
        <v>298</v>
      </c>
      <c r="Z233" s="29" t="s">
        <v>12</v>
      </c>
      <c r="AA233" s="3">
        <v>446592</v>
      </c>
      <c r="AB233" s="3"/>
      <c r="AC233" s="7">
        <v>446592</v>
      </c>
      <c r="AE233">
        <f t="shared" si="124"/>
        <v>446592</v>
      </c>
      <c r="AF233" s="16">
        <f t="shared" si="121"/>
        <v>446.59199999999998</v>
      </c>
      <c r="AH233" s="3">
        <f t="shared" si="117"/>
        <v>3628</v>
      </c>
      <c r="AI233" s="3">
        <f t="shared" si="118"/>
        <v>446592</v>
      </c>
      <c r="AJ233" s="16">
        <f t="shared" si="122"/>
        <v>123095.92061742007</v>
      </c>
      <c r="AL233" s="16">
        <f t="shared" si="123"/>
        <v>18608000</v>
      </c>
    </row>
    <row r="234" spans="2:38">
      <c r="B234" s="30" t="s">
        <v>13</v>
      </c>
      <c r="C234" s="7">
        <v>13106</v>
      </c>
      <c r="D234" s="7"/>
      <c r="E234" s="7">
        <v>13106</v>
      </c>
      <c r="G234" s="30" t="s">
        <v>13</v>
      </c>
      <c r="H234" s="7">
        <v>48311</v>
      </c>
      <c r="I234" s="7"/>
      <c r="J234" s="7">
        <v>48311</v>
      </c>
      <c r="L234" s="3">
        <f t="shared" si="115"/>
        <v>13106</v>
      </c>
      <c r="M234" s="3">
        <f t="shared" si="116"/>
        <v>48311</v>
      </c>
      <c r="N234" s="19">
        <f t="shared" si="120"/>
        <v>3.6861742713261103</v>
      </c>
      <c r="P234" s="30" t="s">
        <v>13</v>
      </c>
      <c r="Q234" s="7">
        <v>25172</v>
      </c>
      <c r="R234" s="7"/>
      <c r="S234" s="7">
        <v>25172</v>
      </c>
      <c r="U234" s="30" t="s">
        <v>13</v>
      </c>
      <c r="V234" s="7">
        <v>9717</v>
      </c>
      <c r="W234" s="7"/>
      <c r="X234" s="7">
        <v>9717</v>
      </c>
      <c r="Z234" s="30" t="s">
        <v>13</v>
      </c>
      <c r="AA234" s="7">
        <v>4116994</v>
      </c>
      <c r="AB234" s="7"/>
      <c r="AC234" s="7">
        <v>4116994</v>
      </c>
      <c r="AE234">
        <f t="shared" si="124"/>
        <v>4116994</v>
      </c>
      <c r="AF234" s="16">
        <f t="shared" si="121"/>
        <v>4116.9939999999997</v>
      </c>
      <c r="AH234" s="3">
        <f t="shared" si="117"/>
        <v>48311</v>
      </c>
      <c r="AI234" s="3">
        <f t="shared" si="118"/>
        <v>4116994</v>
      </c>
      <c r="AJ234" s="16">
        <f t="shared" si="122"/>
        <v>85218.56306017263</v>
      </c>
      <c r="AL234" s="16">
        <f t="shared" si="123"/>
        <v>314130.47459179</v>
      </c>
    </row>
    <row r="235" spans="2:38">
      <c r="B235" s="5" t="s">
        <v>149</v>
      </c>
      <c r="C235" s="3"/>
      <c r="D235" s="3"/>
      <c r="E235" s="7"/>
      <c r="G235" s="5" t="s">
        <v>149</v>
      </c>
      <c r="H235" s="3"/>
      <c r="I235" s="3"/>
      <c r="J235" s="7"/>
      <c r="L235" s="3">
        <f t="shared" si="115"/>
        <v>0</v>
      </c>
      <c r="M235" s="3">
        <f t="shared" si="116"/>
        <v>0</v>
      </c>
      <c r="N235" s="37" t="str">
        <f t="shared" si="120"/>
        <v/>
      </c>
      <c r="P235" s="5" t="s">
        <v>149</v>
      </c>
      <c r="Q235" s="3"/>
      <c r="R235" s="3"/>
      <c r="S235" s="7"/>
      <c r="U235" s="5" t="s">
        <v>149</v>
      </c>
      <c r="V235" s="3"/>
      <c r="W235" s="3"/>
      <c r="X235" s="7"/>
      <c r="Z235" s="5" t="s">
        <v>149</v>
      </c>
      <c r="AA235" s="3"/>
      <c r="AB235" s="3"/>
      <c r="AC235" s="7"/>
      <c r="AF235" s="36" t="str">
        <f t="shared" si="121"/>
        <v/>
      </c>
      <c r="AH235" s="3">
        <f t="shared" si="117"/>
        <v>0</v>
      </c>
      <c r="AI235" s="3">
        <f t="shared" si="118"/>
        <v>0</v>
      </c>
      <c r="AJ235" s="36" t="str">
        <f t="shared" si="122"/>
        <v/>
      </c>
      <c r="AL235" s="36" t="str">
        <f t="shared" si="123"/>
        <v/>
      </c>
    </row>
    <row r="236" spans="2:38">
      <c r="B236" s="29" t="s">
        <v>8</v>
      </c>
      <c r="C236" s="3">
        <v>1700</v>
      </c>
      <c r="D236" s="3"/>
      <c r="E236" s="7">
        <v>1700</v>
      </c>
      <c r="G236" s="29" t="s">
        <v>8</v>
      </c>
      <c r="H236" s="3">
        <v>3637</v>
      </c>
      <c r="I236" s="3"/>
      <c r="J236" s="7">
        <v>3637</v>
      </c>
      <c r="L236" s="3">
        <f t="shared" si="115"/>
        <v>1700</v>
      </c>
      <c r="M236" s="3">
        <f t="shared" si="116"/>
        <v>3637</v>
      </c>
      <c r="N236" s="19">
        <f t="shared" si="120"/>
        <v>2.1394117647058826</v>
      </c>
      <c r="P236" s="29" t="s">
        <v>8</v>
      </c>
      <c r="Q236" s="3">
        <v>1126</v>
      </c>
      <c r="R236" s="3"/>
      <c r="S236" s="7">
        <v>1126</v>
      </c>
      <c r="U236" s="29" t="s">
        <v>8</v>
      </c>
      <c r="V236" s="3">
        <v>761</v>
      </c>
      <c r="W236" s="3"/>
      <c r="X236" s="7">
        <v>761</v>
      </c>
      <c r="Z236" s="29" t="s">
        <v>8</v>
      </c>
      <c r="AA236" s="3">
        <v>375671</v>
      </c>
      <c r="AB236" s="3"/>
      <c r="AC236" s="7">
        <v>375671</v>
      </c>
      <c r="AE236">
        <f t="shared" ref="AE236:AE241" si="125">AC236</f>
        <v>375671</v>
      </c>
      <c r="AF236" s="16">
        <f t="shared" si="121"/>
        <v>375.67099999999999</v>
      </c>
      <c r="AH236" s="3">
        <f t="shared" si="117"/>
        <v>3637</v>
      </c>
      <c r="AI236" s="3">
        <f t="shared" si="118"/>
        <v>375671</v>
      </c>
      <c r="AJ236" s="16">
        <f t="shared" si="122"/>
        <v>103291.44899642564</v>
      </c>
      <c r="AL236" s="16">
        <f t="shared" si="123"/>
        <v>220982.94117647063</v>
      </c>
    </row>
    <row r="237" spans="2:38">
      <c r="B237" s="29" t="s">
        <v>9</v>
      </c>
      <c r="C237" s="3">
        <v>691</v>
      </c>
      <c r="D237" s="3"/>
      <c r="E237" s="7">
        <v>691</v>
      </c>
      <c r="G237" s="29" t="s">
        <v>9</v>
      </c>
      <c r="H237" s="3">
        <v>4524</v>
      </c>
      <c r="I237" s="3"/>
      <c r="J237" s="7">
        <v>4524</v>
      </c>
      <c r="L237" s="3">
        <f t="shared" si="115"/>
        <v>691</v>
      </c>
      <c r="M237" s="3">
        <f t="shared" si="116"/>
        <v>4524</v>
      </c>
      <c r="N237" s="19">
        <f t="shared" si="120"/>
        <v>6.5470332850940665</v>
      </c>
      <c r="P237" s="29" t="s">
        <v>9</v>
      </c>
      <c r="Q237" s="3">
        <v>2703</v>
      </c>
      <c r="R237" s="3"/>
      <c r="S237" s="7">
        <v>2703</v>
      </c>
      <c r="U237" s="29" t="s">
        <v>9</v>
      </c>
      <c r="V237" s="3">
        <v>1092</v>
      </c>
      <c r="W237" s="3"/>
      <c r="X237" s="7">
        <v>1092</v>
      </c>
      <c r="Z237" s="29" t="s">
        <v>9</v>
      </c>
      <c r="AA237" s="3">
        <v>505759</v>
      </c>
      <c r="AB237" s="3"/>
      <c r="AC237" s="7">
        <v>505759</v>
      </c>
      <c r="AE237">
        <f t="shared" si="125"/>
        <v>505759</v>
      </c>
      <c r="AF237" s="16">
        <f t="shared" si="121"/>
        <v>505.75900000000001</v>
      </c>
      <c r="AH237" s="3">
        <f t="shared" si="117"/>
        <v>4524</v>
      </c>
      <c r="AI237" s="3">
        <f t="shared" si="118"/>
        <v>505759</v>
      </c>
      <c r="AJ237" s="16">
        <f t="shared" si="122"/>
        <v>111794.65075154731</v>
      </c>
      <c r="AL237" s="16">
        <f t="shared" si="123"/>
        <v>731923.29956584657</v>
      </c>
    </row>
    <row r="238" spans="2:38">
      <c r="B238" s="29" t="s">
        <v>10</v>
      </c>
      <c r="C238" s="3">
        <v>422</v>
      </c>
      <c r="D238" s="3"/>
      <c r="E238" s="7">
        <v>422</v>
      </c>
      <c r="G238" s="29" t="s">
        <v>10</v>
      </c>
      <c r="H238" s="3">
        <v>5426</v>
      </c>
      <c r="I238" s="3"/>
      <c r="J238" s="7">
        <v>5426</v>
      </c>
      <c r="L238" s="3">
        <f t="shared" si="115"/>
        <v>422</v>
      </c>
      <c r="M238" s="3">
        <f t="shared" si="116"/>
        <v>5426</v>
      </c>
      <c r="N238" s="19">
        <f t="shared" si="120"/>
        <v>12.857819905213271</v>
      </c>
      <c r="P238" s="29" t="s">
        <v>10</v>
      </c>
      <c r="Q238" s="3">
        <v>3972</v>
      </c>
      <c r="R238" s="3"/>
      <c r="S238" s="7">
        <v>3972</v>
      </c>
      <c r="U238" s="29" t="s">
        <v>10</v>
      </c>
      <c r="V238" s="3">
        <v>1022</v>
      </c>
      <c r="W238" s="3"/>
      <c r="X238" s="7">
        <v>1022</v>
      </c>
      <c r="Z238" s="29" t="s">
        <v>10</v>
      </c>
      <c r="AA238" s="3">
        <v>699274</v>
      </c>
      <c r="AB238" s="3"/>
      <c r="AC238" s="7">
        <v>699274</v>
      </c>
      <c r="AE238">
        <f t="shared" si="125"/>
        <v>699274</v>
      </c>
      <c r="AF238" s="16">
        <f t="shared" si="121"/>
        <v>699.274</v>
      </c>
      <c r="AH238" s="3">
        <f t="shared" si="117"/>
        <v>5426</v>
      </c>
      <c r="AI238" s="3">
        <f t="shared" si="118"/>
        <v>699274</v>
      </c>
      <c r="AJ238" s="16">
        <f t="shared" si="122"/>
        <v>128874.67747880575</v>
      </c>
      <c r="AL238" s="16">
        <f t="shared" si="123"/>
        <v>1657047.3933649289</v>
      </c>
    </row>
    <row r="239" spans="2:38">
      <c r="B239" s="29" t="s">
        <v>11</v>
      </c>
      <c r="C239" s="3">
        <v>136</v>
      </c>
      <c r="D239" s="3"/>
      <c r="E239" s="7">
        <v>136</v>
      </c>
      <c r="G239" s="29" t="s">
        <v>11</v>
      </c>
      <c r="H239" s="3">
        <v>3739</v>
      </c>
      <c r="I239" s="3"/>
      <c r="J239" s="7">
        <v>3739</v>
      </c>
      <c r="L239" s="3">
        <f t="shared" si="115"/>
        <v>136</v>
      </c>
      <c r="M239" s="3">
        <f t="shared" si="116"/>
        <v>3739</v>
      </c>
      <c r="N239" s="19">
        <f t="shared" si="120"/>
        <v>27.492647058823529</v>
      </c>
      <c r="P239" s="29" t="s">
        <v>11</v>
      </c>
      <c r="Q239" s="3">
        <v>3122</v>
      </c>
      <c r="R239" s="3"/>
      <c r="S239" s="7">
        <v>3122</v>
      </c>
      <c r="U239" s="29" t="s">
        <v>11</v>
      </c>
      <c r="V239" s="3">
        <v>480</v>
      </c>
      <c r="W239" s="3"/>
      <c r="X239" s="7">
        <v>480</v>
      </c>
      <c r="Z239" s="29" t="s">
        <v>11</v>
      </c>
      <c r="AA239" s="3">
        <v>527921</v>
      </c>
      <c r="AB239" s="3"/>
      <c r="AC239" s="7">
        <v>527921</v>
      </c>
      <c r="AE239">
        <f t="shared" si="125"/>
        <v>527921</v>
      </c>
      <c r="AF239" s="16">
        <f t="shared" si="121"/>
        <v>527.92100000000005</v>
      </c>
      <c r="AH239" s="3">
        <f t="shared" si="117"/>
        <v>3739</v>
      </c>
      <c r="AI239" s="3">
        <f t="shared" si="118"/>
        <v>527921</v>
      </c>
      <c r="AJ239" s="16">
        <f t="shared" si="122"/>
        <v>141193.09975929392</v>
      </c>
      <c r="AL239" s="16">
        <f t="shared" si="123"/>
        <v>3881772.0588235292</v>
      </c>
    </row>
    <row r="240" spans="2:38">
      <c r="B240" s="29" t="s">
        <v>12</v>
      </c>
      <c r="C240" s="3">
        <v>25</v>
      </c>
      <c r="D240" s="3"/>
      <c r="E240" s="7">
        <v>25</v>
      </c>
      <c r="G240" s="29" t="s">
        <v>12</v>
      </c>
      <c r="H240" s="3">
        <v>3320</v>
      </c>
      <c r="I240" s="3"/>
      <c r="J240" s="7">
        <v>3320</v>
      </c>
      <c r="L240" s="3">
        <f t="shared" si="115"/>
        <v>25</v>
      </c>
      <c r="M240" s="3">
        <f t="shared" si="116"/>
        <v>3320</v>
      </c>
      <c r="N240" s="19">
        <f t="shared" si="120"/>
        <v>132.80000000000001</v>
      </c>
      <c r="P240" s="29" t="s">
        <v>12</v>
      </c>
      <c r="Q240" s="3">
        <v>3102</v>
      </c>
      <c r="R240" s="3"/>
      <c r="S240" s="7">
        <v>3102</v>
      </c>
      <c r="U240" s="29" t="s">
        <v>12</v>
      </c>
      <c r="V240" s="3">
        <v>193</v>
      </c>
      <c r="W240" s="3"/>
      <c r="X240" s="7">
        <v>193</v>
      </c>
      <c r="Z240" s="29" t="s">
        <v>12</v>
      </c>
      <c r="AA240" s="3">
        <v>627032</v>
      </c>
      <c r="AB240" s="3"/>
      <c r="AC240" s="7">
        <v>627032</v>
      </c>
      <c r="AE240">
        <f t="shared" si="125"/>
        <v>627032</v>
      </c>
      <c r="AF240" s="16">
        <f t="shared" si="121"/>
        <v>627.03200000000004</v>
      </c>
      <c r="AH240" s="3">
        <f t="shared" si="117"/>
        <v>3320</v>
      </c>
      <c r="AI240" s="3">
        <f t="shared" si="118"/>
        <v>627032</v>
      </c>
      <c r="AJ240" s="16">
        <f t="shared" si="122"/>
        <v>188865.06024096385</v>
      </c>
      <c r="AL240" s="16">
        <f t="shared" si="123"/>
        <v>25081280</v>
      </c>
    </row>
    <row r="241" spans="2:38">
      <c r="B241" s="30" t="s">
        <v>13</v>
      </c>
      <c r="C241" s="7">
        <v>2974</v>
      </c>
      <c r="D241" s="7"/>
      <c r="E241" s="7">
        <v>2974</v>
      </c>
      <c r="G241" s="30" t="s">
        <v>13</v>
      </c>
      <c r="H241" s="7">
        <v>20646</v>
      </c>
      <c r="I241" s="7"/>
      <c r="J241" s="7">
        <v>20646</v>
      </c>
      <c r="L241" s="3">
        <f t="shared" si="115"/>
        <v>2974</v>
      </c>
      <c r="M241" s="3">
        <f t="shared" si="116"/>
        <v>20646</v>
      </c>
      <c r="N241" s="19">
        <f t="shared" si="120"/>
        <v>6.9421654337592464</v>
      </c>
      <c r="P241" s="30" t="s">
        <v>13</v>
      </c>
      <c r="Q241" s="7">
        <v>14025</v>
      </c>
      <c r="R241" s="7"/>
      <c r="S241" s="7">
        <v>14025</v>
      </c>
      <c r="U241" s="30" t="s">
        <v>13</v>
      </c>
      <c r="V241" s="7">
        <v>3548</v>
      </c>
      <c r="W241" s="7"/>
      <c r="X241" s="7">
        <v>3548</v>
      </c>
      <c r="Z241" s="30" t="s">
        <v>13</v>
      </c>
      <c r="AA241" s="7">
        <v>2735657</v>
      </c>
      <c r="AB241" s="7"/>
      <c r="AC241" s="7">
        <v>2735657</v>
      </c>
      <c r="AE241">
        <f t="shared" si="125"/>
        <v>2735657</v>
      </c>
      <c r="AF241" s="16">
        <f t="shared" si="121"/>
        <v>2735.6570000000002</v>
      </c>
      <c r="AH241" s="3">
        <f t="shared" si="117"/>
        <v>20646</v>
      </c>
      <c r="AI241" s="3">
        <f t="shared" si="118"/>
        <v>2735657</v>
      </c>
      <c r="AJ241" s="16">
        <f t="shared" si="122"/>
        <v>132503.00300300302</v>
      </c>
      <c r="AL241" s="16">
        <f t="shared" si="123"/>
        <v>919857.76731674513</v>
      </c>
    </row>
    <row r="242" spans="2:38">
      <c r="B242" s="5" t="s">
        <v>62</v>
      </c>
      <c r="C242" s="3"/>
      <c r="D242" s="3"/>
      <c r="E242" s="7"/>
      <c r="G242" s="5" t="s">
        <v>62</v>
      </c>
      <c r="H242" s="3"/>
      <c r="I242" s="3"/>
      <c r="J242" s="7"/>
      <c r="L242" s="3">
        <f t="shared" si="115"/>
        <v>0</v>
      </c>
      <c r="M242" s="3">
        <f t="shared" si="116"/>
        <v>0</v>
      </c>
      <c r="N242" s="37" t="str">
        <f t="shared" si="120"/>
        <v/>
      </c>
      <c r="P242" s="5" t="s">
        <v>62</v>
      </c>
      <c r="Q242" s="3"/>
      <c r="R242" s="3"/>
      <c r="S242" s="7"/>
      <c r="U242" s="5" t="s">
        <v>62</v>
      </c>
      <c r="V242" s="3"/>
      <c r="W242" s="3"/>
      <c r="X242" s="7"/>
      <c r="Z242" s="5" t="s">
        <v>62</v>
      </c>
      <c r="AA242" s="3"/>
      <c r="AB242" s="3"/>
      <c r="AC242" s="7"/>
      <c r="AF242" s="36" t="str">
        <f t="shared" si="121"/>
        <v/>
      </c>
      <c r="AH242" s="3">
        <f t="shared" si="117"/>
        <v>0</v>
      </c>
      <c r="AI242" s="3">
        <f t="shared" si="118"/>
        <v>0</v>
      </c>
      <c r="AJ242" s="36" t="str">
        <f t="shared" si="122"/>
        <v/>
      </c>
      <c r="AL242" s="36" t="str">
        <f t="shared" si="123"/>
        <v/>
      </c>
    </row>
    <row r="243" spans="2:38">
      <c r="B243" s="29" t="s">
        <v>8</v>
      </c>
      <c r="C243" s="3">
        <v>2298</v>
      </c>
      <c r="D243" s="3"/>
      <c r="E243" s="7">
        <v>2298</v>
      </c>
      <c r="G243" s="29" t="s">
        <v>8</v>
      </c>
      <c r="H243" s="3">
        <v>5063</v>
      </c>
      <c r="I243" s="3"/>
      <c r="J243" s="7">
        <v>5063</v>
      </c>
      <c r="L243" s="3">
        <f t="shared" si="115"/>
        <v>2298</v>
      </c>
      <c r="M243" s="3">
        <f t="shared" si="116"/>
        <v>5063</v>
      </c>
      <c r="N243" s="19">
        <f t="shared" si="120"/>
        <v>2.203220191470844</v>
      </c>
      <c r="P243" s="29" t="s">
        <v>8</v>
      </c>
      <c r="Q243" s="3">
        <v>1925</v>
      </c>
      <c r="R243" s="3"/>
      <c r="S243" s="7">
        <v>1925</v>
      </c>
      <c r="U243" s="29" t="s">
        <v>8</v>
      </c>
      <c r="V243" s="3">
        <v>737</v>
      </c>
      <c r="W243" s="3"/>
      <c r="X243" s="7">
        <v>737</v>
      </c>
      <c r="Z243" s="29" t="s">
        <v>8</v>
      </c>
      <c r="AA243" s="3">
        <v>417380</v>
      </c>
      <c r="AB243" s="3"/>
      <c r="AC243" s="7">
        <v>417380</v>
      </c>
      <c r="AE243">
        <f t="shared" ref="AE243:AE248" si="126">AC243</f>
        <v>417380</v>
      </c>
      <c r="AF243" s="16">
        <f t="shared" si="121"/>
        <v>417.38</v>
      </c>
      <c r="AH243" s="3">
        <f t="shared" si="117"/>
        <v>5063</v>
      </c>
      <c r="AI243" s="3">
        <f t="shared" si="118"/>
        <v>417380</v>
      </c>
      <c r="AJ243" s="16">
        <f t="shared" si="122"/>
        <v>82437.290144183295</v>
      </c>
      <c r="AL243" s="16">
        <f t="shared" si="123"/>
        <v>181627.50217580504</v>
      </c>
    </row>
    <row r="244" spans="2:38">
      <c r="B244" s="29" t="s">
        <v>9</v>
      </c>
      <c r="C244" s="3">
        <v>1220</v>
      </c>
      <c r="D244" s="3"/>
      <c r="E244" s="7">
        <v>1220</v>
      </c>
      <c r="G244" s="29" t="s">
        <v>9</v>
      </c>
      <c r="H244" s="3">
        <v>7991</v>
      </c>
      <c r="I244" s="3"/>
      <c r="J244" s="7">
        <v>7991</v>
      </c>
      <c r="L244" s="3">
        <f t="shared" si="115"/>
        <v>1220</v>
      </c>
      <c r="M244" s="3">
        <f t="shared" si="116"/>
        <v>7991</v>
      </c>
      <c r="N244" s="19">
        <f t="shared" si="120"/>
        <v>6.55</v>
      </c>
      <c r="P244" s="29" t="s">
        <v>9</v>
      </c>
      <c r="Q244" s="3">
        <v>5284</v>
      </c>
      <c r="R244" s="3"/>
      <c r="S244" s="7">
        <v>5284</v>
      </c>
      <c r="U244" s="29" t="s">
        <v>9</v>
      </c>
      <c r="V244" s="3">
        <v>1426</v>
      </c>
      <c r="W244" s="3"/>
      <c r="X244" s="7">
        <v>1426</v>
      </c>
      <c r="Z244" s="29" t="s">
        <v>9</v>
      </c>
      <c r="AA244" s="3">
        <v>676787</v>
      </c>
      <c r="AB244" s="3"/>
      <c r="AC244" s="7">
        <v>676787</v>
      </c>
      <c r="AE244">
        <f t="shared" si="126"/>
        <v>676787</v>
      </c>
      <c r="AF244" s="16">
        <f t="shared" si="121"/>
        <v>676.78700000000003</v>
      </c>
      <c r="AH244" s="3">
        <f t="shared" si="117"/>
        <v>7991</v>
      </c>
      <c r="AI244" s="3">
        <f t="shared" si="118"/>
        <v>676787</v>
      </c>
      <c r="AJ244" s="16">
        <f t="shared" si="122"/>
        <v>84693.655362282574</v>
      </c>
      <c r="AL244" s="16">
        <f t="shared" si="123"/>
        <v>554743.44262295088</v>
      </c>
    </row>
    <row r="245" spans="2:38">
      <c r="B245" s="29" t="s">
        <v>10</v>
      </c>
      <c r="C245" s="3">
        <v>660</v>
      </c>
      <c r="D245" s="3"/>
      <c r="E245" s="7">
        <v>660</v>
      </c>
      <c r="G245" s="29" t="s">
        <v>10</v>
      </c>
      <c r="H245" s="3">
        <v>8689</v>
      </c>
      <c r="I245" s="3"/>
      <c r="J245" s="7">
        <v>8689</v>
      </c>
      <c r="L245" s="3">
        <f t="shared" si="115"/>
        <v>660</v>
      </c>
      <c r="M245" s="3">
        <f t="shared" si="116"/>
        <v>8689</v>
      </c>
      <c r="N245" s="19">
        <f t="shared" si="120"/>
        <v>13.165151515151516</v>
      </c>
      <c r="P245" s="29" t="s">
        <v>10</v>
      </c>
      <c r="Q245" s="3">
        <v>6722</v>
      </c>
      <c r="R245" s="3"/>
      <c r="S245" s="7">
        <v>6722</v>
      </c>
      <c r="U245" s="29" t="s">
        <v>10</v>
      </c>
      <c r="V245" s="3">
        <v>1285</v>
      </c>
      <c r="W245" s="3"/>
      <c r="X245" s="7">
        <v>1285</v>
      </c>
      <c r="Z245" s="29" t="s">
        <v>10</v>
      </c>
      <c r="AA245" s="3">
        <v>891641</v>
      </c>
      <c r="AB245" s="3"/>
      <c r="AC245" s="7">
        <v>891641</v>
      </c>
      <c r="AE245">
        <f t="shared" si="126"/>
        <v>891641</v>
      </c>
      <c r="AF245" s="16">
        <f t="shared" si="121"/>
        <v>891.64099999999996</v>
      </c>
      <c r="AH245" s="3">
        <f t="shared" si="117"/>
        <v>8689</v>
      </c>
      <c r="AI245" s="3">
        <f t="shared" si="118"/>
        <v>891641</v>
      </c>
      <c r="AJ245" s="16">
        <f t="shared" si="122"/>
        <v>102617.21717113593</v>
      </c>
      <c r="AL245" s="16">
        <f t="shared" si="123"/>
        <v>1350971.2121212124</v>
      </c>
    </row>
    <row r="246" spans="2:38">
      <c r="B246" s="29" t="s">
        <v>11</v>
      </c>
      <c r="C246" s="3">
        <v>259</v>
      </c>
      <c r="D246" s="3"/>
      <c r="E246" s="7">
        <v>259</v>
      </c>
      <c r="G246" s="29" t="s">
        <v>11</v>
      </c>
      <c r="H246" s="3">
        <v>7176</v>
      </c>
      <c r="I246" s="3"/>
      <c r="J246" s="7">
        <v>7176</v>
      </c>
      <c r="L246" s="3">
        <f t="shared" si="115"/>
        <v>259</v>
      </c>
      <c r="M246" s="3">
        <f t="shared" si="116"/>
        <v>7176</v>
      </c>
      <c r="N246" s="19">
        <f t="shared" si="120"/>
        <v>27.706563706563706</v>
      </c>
      <c r="P246" s="29" t="s">
        <v>11</v>
      </c>
      <c r="Q246" s="3">
        <v>6100</v>
      </c>
      <c r="R246" s="3"/>
      <c r="S246" s="7">
        <v>6100</v>
      </c>
      <c r="U246" s="29" t="s">
        <v>11</v>
      </c>
      <c r="V246" s="3">
        <v>815</v>
      </c>
      <c r="W246" s="3"/>
      <c r="X246" s="7">
        <v>815</v>
      </c>
      <c r="Z246" s="29" t="s">
        <v>11</v>
      </c>
      <c r="AA246" s="3">
        <v>930794</v>
      </c>
      <c r="AB246" s="3"/>
      <c r="AC246" s="7">
        <v>930794</v>
      </c>
      <c r="AE246">
        <f t="shared" si="126"/>
        <v>930794</v>
      </c>
      <c r="AF246" s="16">
        <f t="shared" si="121"/>
        <v>930.79399999999998</v>
      </c>
      <c r="AH246" s="3">
        <f t="shared" si="117"/>
        <v>7176</v>
      </c>
      <c r="AI246" s="3">
        <f t="shared" si="118"/>
        <v>930794</v>
      </c>
      <c r="AJ246" s="16">
        <f t="shared" si="122"/>
        <v>129709.3088071349</v>
      </c>
      <c r="AL246" s="16">
        <f t="shared" si="123"/>
        <v>3593799.2277992279</v>
      </c>
    </row>
    <row r="247" spans="2:38">
      <c r="B247" s="29" t="s">
        <v>12</v>
      </c>
      <c r="C247" s="3">
        <v>40</v>
      </c>
      <c r="D247" s="3"/>
      <c r="E247" s="7">
        <v>40</v>
      </c>
      <c r="G247" s="29" t="s">
        <v>12</v>
      </c>
      <c r="H247" s="3">
        <v>4102</v>
      </c>
      <c r="I247" s="3"/>
      <c r="J247" s="7">
        <v>4102</v>
      </c>
      <c r="L247" s="3">
        <f t="shared" si="115"/>
        <v>40</v>
      </c>
      <c r="M247" s="3">
        <f t="shared" si="116"/>
        <v>4102</v>
      </c>
      <c r="N247" s="19">
        <f t="shared" si="120"/>
        <v>102.55</v>
      </c>
      <c r="P247" s="29" t="s">
        <v>12</v>
      </c>
      <c r="Q247" s="3">
        <v>3765</v>
      </c>
      <c r="R247" s="3"/>
      <c r="S247" s="7">
        <v>3765</v>
      </c>
      <c r="U247" s="29" t="s">
        <v>12</v>
      </c>
      <c r="V247" s="3">
        <v>297</v>
      </c>
      <c r="W247" s="3"/>
      <c r="X247" s="7">
        <v>297</v>
      </c>
      <c r="Z247" s="29" t="s">
        <v>12</v>
      </c>
      <c r="AA247" s="3">
        <v>879855</v>
      </c>
      <c r="AB247" s="3"/>
      <c r="AC247" s="7">
        <v>879855</v>
      </c>
      <c r="AE247">
        <f t="shared" si="126"/>
        <v>879855</v>
      </c>
      <c r="AF247" s="16">
        <f t="shared" si="121"/>
        <v>879.85500000000002</v>
      </c>
      <c r="AH247" s="3">
        <f t="shared" si="117"/>
        <v>4102</v>
      </c>
      <c r="AI247" s="3">
        <f t="shared" si="118"/>
        <v>879855</v>
      </c>
      <c r="AJ247" s="16">
        <f t="shared" si="122"/>
        <v>214494.14919551439</v>
      </c>
      <c r="AL247" s="16">
        <f t="shared" si="123"/>
        <v>21996375</v>
      </c>
    </row>
    <row r="248" spans="2:38">
      <c r="B248" s="30" t="s">
        <v>13</v>
      </c>
      <c r="C248" s="7">
        <v>4477</v>
      </c>
      <c r="D248" s="7"/>
      <c r="E248" s="7">
        <v>4477</v>
      </c>
      <c r="G248" s="30" t="s">
        <v>13</v>
      </c>
      <c r="H248" s="7">
        <v>33021</v>
      </c>
      <c r="I248" s="7"/>
      <c r="J248" s="7">
        <v>33021</v>
      </c>
      <c r="L248" s="3">
        <f t="shared" si="115"/>
        <v>4477</v>
      </c>
      <c r="M248" s="3">
        <f t="shared" si="116"/>
        <v>33021</v>
      </c>
      <c r="N248" s="19">
        <f t="shared" si="120"/>
        <v>7.3756980120616484</v>
      </c>
      <c r="P248" s="30" t="s">
        <v>13</v>
      </c>
      <c r="Q248" s="7">
        <v>23796</v>
      </c>
      <c r="R248" s="7"/>
      <c r="S248" s="7">
        <v>23796</v>
      </c>
      <c r="U248" s="30" t="s">
        <v>13</v>
      </c>
      <c r="V248" s="7">
        <v>4560</v>
      </c>
      <c r="W248" s="7"/>
      <c r="X248" s="7">
        <v>4560</v>
      </c>
      <c r="Z248" s="30" t="s">
        <v>13</v>
      </c>
      <c r="AA248" s="7">
        <v>3796457</v>
      </c>
      <c r="AB248" s="7"/>
      <c r="AC248" s="7">
        <v>3796457</v>
      </c>
      <c r="AE248">
        <f t="shared" si="126"/>
        <v>3796457</v>
      </c>
      <c r="AF248" s="16">
        <f t="shared" si="121"/>
        <v>3796.4569999999999</v>
      </c>
      <c r="AH248" s="3">
        <f t="shared" si="117"/>
        <v>33021</v>
      </c>
      <c r="AI248" s="3">
        <f t="shared" si="118"/>
        <v>3796457</v>
      </c>
      <c r="AJ248" s="16">
        <f t="shared" si="122"/>
        <v>114970.98815905031</v>
      </c>
      <c r="AL248" s="16">
        <f t="shared" si="123"/>
        <v>847991.28880947072</v>
      </c>
    </row>
    <row r="249" spans="2:38">
      <c r="B249" s="5" t="s">
        <v>63</v>
      </c>
      <c r="C249" s="3"/>
      <c r="D249" s="3"/>
      <c r="E249" s="7"/>
      <c r="G249" s="5" t="s">
        <v>63</v>
      </c>
      <c r="H249" s="3"/>
      <c r="I249" s="3"/>
      <c r="J249" s="7"/>
      <c r="L249" s="3">
        <f t="shared" si="115"/>
        <v>0</v>
      </c>
      <c r="M249" s="3">
        <f t="shared" si="116"/>
        <v>0</v>
      </c>
      <c r="N249" s="37" t="str">
        <f t="shared" si="120"/>
        <v/>
      </c>
      <c r="P249" s="5" t="s">
        <v>63</v>
      </c>
      <c r="Q249" s="3"/>
      <c r="R249" s="3"/>
      <c r="S249" s="7"/>
      <c r="U249" s="5" t="s">
        <v>63</v>
      </c>
      <c r="V249" s="3"/>
      <c r="W249" s="3"/>
      <c r="X249" s="7"/>
      <c r="Z249" s="5" t="s">
        <v>63</v>
      </c>
      <c r="AA249" s="3"/>
      <c r="AB249" s="3"/>
      <c r="AC249" s="7"/>
      <c r="AF249" s="36" t="str">
        <f t="shared" si="121"/>
        <v/>
      </c>
      <c r="AH249" s="3">
        <f t="shared" si="117"/>
        <v>0</v>
      </c>
      <c r="AI249" s="3">
        <f t="shared" si="118"/>
        <v>0</v>
      </c>
      <c r="AJ249" s="36" t="str">
        <f t="shared" si="122"/>
        <v/>
      </c>
      <c r="AL249" s="36" t="str">
        <f t="shared" si="123"/>
        <v/>
      </c>
    </row>
    <row r="250" spans="2:38">
      <c r="B250" s="29" t="s">
        <v>8</v>
      </c>
      <c r="C250" s="3">
        <v>15773</v>
      </c>
      <c r="D250" s="3"/>
      <c r="E250" s="7">
        <v>15773</v>
      </c>
      <c r="G250" s="29" t="s">
        <v>8</v>
      </c>
      <c r="H250" s="3">
        <v>31738</v>
      </c>
      <c r="I250" s="3"/>
      <c r="J250" s="7">
        <v>31738</v>
      </c>
      <c r="L250" s="3">
        <f t="shared" si="115"/>
        <v>15773</v>
      </c>
      <c r="M250" s="3">
        <f t="shared" si="116"/>
        <v>31738</v>
      </c>
      <c r="N250" s="19">
        <f t="shared" si="120"/>
        <v>2.0121727001838585</v>
      </c>
      <c r="P250" s="29" t="s">
        <v>8</v>
      </c>
      <c r="Q250" s="3">
        <v>10570</v>
      </c>
      <c r="R250" s="3"/>
      <c r="S250" s="7">
        <v>10570</v>
      </c>
      <c r="U250" s="29" t="s">
        <v>8</v>
      </c>
      <c r="V250" s="3">
        <v>4879</v>
      </c>
      <c r="W250" s="3"/>
      <c r="X250" s="7">
        <v>4879</v>
      </c>
      <c r="Z250" s="29" t="s">
        <v>8</v>
      </c>
      <c r="AA250" s="3">
        <v>2691437</v>
      </c>
      <c r="AB250" s="3"/>
      <c r="AC250" s="7">
        <v>2691437</v>
      </c>
      <c r="AE250">
        <f t="shared" ref="AE250:AE255" si="127">AC250</f>
        <v>2691437</v>
      </c>
      <c r="AF250" s="16">
        <f t="shared" si="121"/>
        <v>2691.4369999999999</v>
      </c>
      <c r="AH250" s="3">
        <f t="shared" si="117"/>
        <v>31738</v>
      </c>
      <c r="AI250" s="3">
        <f t="shared" si="118"/>
        <v>2691437</v>
      </c>
      <c r="AJ250" s="16">
        <f t="shared" si="122"/>
        <v>84801.720335244827</v>
      </c>
      <c r="AL250" s="16">
        <f t="shared" si="123"/>
        <v>170635.70658720602</v>
      </c>
    </row>
    <row r="251" spans="2:38">
      <c r="B251" s="29" t="s">
        <v>9</v>
      </c>
      <c r="C251" s="3">
        <v>5806</v>
      </c>
      <c r="D251" s="3"/>
      <c r="E251" s="7">
        <v>5806</v>
      </c>
      <c r="G251" s="29" t="s">
        <v>9</v>
      </c>
      <c r="H251" s="3">
        <v>38322</v>
      </c>
      <c r="I251" s="3"/>
      <c r="J251" s="7">
        <v>38322</v>
      </c>
      <c r="L251" s="3">
        <f t="shared" si="115"/>
        <v>5806</v>
      </c>
      <c r="M251" s="3">
        <f t="shared" si="116"/>
        <v>38322</v>
      </c>
      <c r="N251" s="19">
        <f t="shared" si="120"/>
        <v>6.6004133654839823</v>
      </c>
      <c r="P251" s="29" t="s">
        <v>9</v>
      </c>
      <c r="Q251" s="3">
        <v>24621</v>
      </c>
      <c r="R251" s="3"/>
      <c r="S251" s="7">
        <v>24621</v>
      </c>
      <c r="U251" s="29" t="s">
        <v>9</v>
      </c>
      <c r="V251" s="3">
        <v>7560</v>
      </c>
      <c r="W251" s="3"/>
      <c r="X251" s="7">
        <v>7560</v>
      </c>
      <c r="Z251" s="29" t="s">
        <v>9</v>
      </c>
      <c r="AA251" s="3">
        <v>3510714</v>
      </c>
      <c r="AB251" s="3"/>
      <c r="AC251" s="7">
        <v>3510714</v>
      </c>
      <c r="AE251">
        <f t="shared" si="127"/>
        <v>3510714</v>
      </c>
      <c r="AF251" s="16">
        <f t="shared" si="121"/>
        <v>3510.7139999999999</v>
      </c>
      <c r="AH251" s="3">
        <f t="shared" si="117"/>
        <v>38322</v>
      </c>
      <c r="AI251" s="3">
        <f t="shared" si="118"/>
        <v>3510714</v>
      </c>
      <c r="AJ251" s="16">
        <f t="shared" si="122"/>
        <v>91610.928448410836</v>
      </c>
      <c r="AL251" s="16">
        <f t="shared" si="123"/>
        <v>604669.99655528762</v>
      </c>
    </row>
    <row r="252" spans="2:38">
      <c r="B252" s="29" t="s">
        <v>10</v>
      </c>
      <c r="C252" s="3">
        <v>3343</v>
      </c>
      <c r="D252" s="3"/>
      <c r="E252" s="7">
        <v>3343</v>
      </c>
      <c r="G252" s="29" t="s">
        <v>10</v>
      </c>
      <c r="H252" s="3">
        <v>44265</v>
      </c>
      <c r="I252" s="3"/>
      <c r="J252" s="7">
        <v>44265</v>
      </c>
      <c r="L252" s="3">
        <f t="shared" si="115"/>
        <v>3343</v>
      </c>
      <c r="M252" s="3">
        <f t="shared" si="116"/>
        <v>44265</v>
      </c>
      <c r="N252" s="19">
        <f t="shared" si="120"/>
        <v>13.241100807657793</v>
      </c>
      <c r="P252" s="29" t="s">
        <v>10</v>
      </c>
      <c r="Q252" s="3">
        <v>33104</v>
      </c>
      <c r="R252" s="3"/>
      <c r="S252" s="7">
        <v>33104</v>
      </c>
      <c r="U252" s="29" t="s">
        <v>10</v>
      </c>
      <c r="V252" s="3">
        <v>7684</v>
      </c>
      <c r="W252" s="3"/>
      <c r="X252" s="7">
        <v>7684</v>
      </c>
      <c r="Z252" s="29" t="s">
        <v>10</v>
      </c>
      <c r="AA252" s="3">
        <v>4551569</v>
      </c>
      <c r="AB252" s="3"/>
      <c r="AC252" s="7">
        <v>4551569</v>
      </c>
      <c r="AE252">
        <f t="shared" si="127"/>
        <v>4551569</v>
      </c>
      <c r="AF252" s="16">
        <f t="shared" si="121"/>
        <v>4551.5690000000004</v>
      </c>
      <c r="AH252" s="3">
        <f t="shared" si="117"/>
        <v>44265</v>
      </c>
      <c r="AI252" s="3">
        <f t="shared" si="118"/>
        <v>4551569</v>
      </c>
      <c r="AJ252" s="16">
        <f t="shared" si="122"/>
        <v>102825.46029594488</v>
      </c>
      <c r="AL252" s="16">
        <f t="shared" si="123"/>
        <v>1361522.28537242</v>
      </c>
    </row>
    <row r="253" spans="2:38">
      <c r="B253" s="29" t="s">
        <v>11</v>
      </c>
      <c r="C253" s="3">
        <v>1481</v>
      </c>
      <c r="D253" s="3"/>
      <c r="E253" s="7">
        <v>1481</v>
      </c>
      <c r="G253" s="29" t="s">
        <v>11</v>
      </c>
      <c r="H253" s="3">
        <v>42837</v>
      </c>
      <c r="I253" s="3"/>
      <c r="J253" s="7">
        <v>42837</v>
      </c>
      <c r="L253" s="3">
        <f t="shared" si="115"/>
        <v>1481</v>
      </c>
      <c r="M253" s="3">
        <f t="shared" si="116"/>
        <v>42837</v>
      </c>
      <c r="N253" s="19">
        <f t="shared" si="120"/>
        <v>28.924375422012155</v>
      </c>
      <c r="P253" s="29" t="s">
        <v>11</v>
      </c>
      <c r="Q253" s="3">
        <v>35716</v>
      </c>
      <c r="R253" s="3"/>
      <c r="S253" s="7">
        <v>35716</v>
      </c>
      <c r="U253" s="29" t="s">
        <v>11</v>
      </c>
      <c r="V253" s="3">
        <v>5621</v>
      </c>
      <c r="W253" s="3"/>
      <c r="X253" s="7">
        <v>5621</v>
      </c>
      <c r="Z253" s="29" t="s">
        <v>11</v>
      </c>
      <c r="AA253" s="3">
        <v>5375546</v>
      </c>
      <c r="AB253" s="3"/>
      <c r="AC253" s="7">
        <v>5375546</v>
      </c>
      <c r="AE253">
        <f t="shared" si="127"/>
        <v>5375546</v>
      </c>
      <c r="AF253" s="16">
        <f t="shared" si="121"/>
        <v>5375.5460000000003</v>
      </c>
      <c r="AH253" s="3">
        <f t="shared" si="117"/>
        <v>42837</v>
      </c>
      <c r="AI253" s="3">
        <f t="shared" si="118"/>
        <v>5375546</v>
      </c>
      <c r="AJ253" s="16">
        <f t="shared" si="122"/>
        <v>125488.38620818451</v>
      </c>
      <c r="AL253" s="16">
        <f t="shared" si="123"/>
        <v>3629673.1937879813</v>
      </c>
    </row>
    <row r="254" spans="2:38">
      <c r="B254" s="29" t="s">
        <v>12</v>
      </c>
      <c r="C254" s="3">
        <v>384</v>
      </c>
      <c r="D254" s="3"/>
      <c r="E254" s="7">
        <v>384</v>
      </c>
      <c r="G254" s="29" t="s">
        <v>12</v>
      </c>
      <c r="H254" s="3">
        <v>50256</v>
      </c>
      <c r="I254" s="3"/>
      <c r="J254" s="7">
        <v>50256</v>
      </c>
      <c r="L254" s="3">
        <f t="shared" si="115"/>
        <v>384</v>
      </c>
      <c r="M254" s="3">
        <f t="shared" si="116"/>
        <v>50256</v>
      </c>
      <c r="N254" s="19">
        <f t="shared" si="120"/>
        <v>130.875</v>
      </c>
      <c r="P254" s="29" t="s">
        <v>12</v>
      </c>
      <c r="Q254" s="3">
        <v>47233</v>
      </c>
      <c r="R254" s="3"/>
      <c r="S254" s="7">
        <v>47233</v>
      </c>
      <c r="U254" s="29" t="s">
        <v>12</v>
      </c>
      <c r="V254" s="3">
        <v>2639</v>
      </c>
      <c r="W254" s="3"/>
      <c r="X254" s="7">
        <v>2639</v>
      </c>
      <c r="Z254" s="29" t="s">
        <v>12</v>
      </c>
      <c r="AA254" s="3">
        <v>10641732</v>
      </c>
      <c r="AB254" s="3"/>
      <c r="AC254" s="7">
        <v>10641732</v>
      </c>
      <c r="AE254">
        <f t="shared" si="127"/>
        <v>10641732</v>
      </c>
      <c r="AF254" s="16">
        <f t="shared" si="121"/>
        <v>10641.732</v>
      </c>
      <c r="AH254" s="3">
        <f t="shared" si="117"/>
        <v>50256</v>
      </c>
      <c r="AI254" s="3">
        <f t="shared" si="118"/>
        <v>10641732</v>
      </c>
      <c r="AJ254" s="16">
        <f t="shared" si="122"/>
        <v>211750.47755491879</v>
      </c>
      <c r="AL254" s="16">
        <f t="shared" si="123"/>
        <v>27712843.749999996</v>
      </c>
    </row>
    <row r="255" spans="2:38">
      <c r="B255" s="30" t="s">
        <v>13</v>
      </c>
      <c r="C255" s="7">
        <v>26787</v>
      </c>
      <c r="D255" s="7"/>
      <c r="E255" s="7">
        <v>26787</v>
      </c>
      <c r="G255" s="30" t="s">
        <v>13</v>
      </c>
      <c r="H255" s="7">
        <v>207418</v>
      </c>
      <c r="I255" s="7"/>
      <c r="J255" s="7">
        <v>207418</v>
      </c>
      <c r="L255" s="3">
        <f t="shared" si="115"/>
        <v>26787</v>
      </c>
      <c r="M255" s="3">
        <f t="shared" si="116"/>
        <v>207418</v>
      </c>
      <c r="N255" s="19">
        <f t="shared" si="120"/>
        <v>7.7432336581177434</v>
      </c>
      <c r="P255" s="30" t="s">
        <v>13</v>
      </c>
      <c r="Q255" s="7">
        <v>151244</v>
      </c>
      <c r="R255" s="7"/>
      <c r="S255" s="7">
        <v>151244</v>
      </c>
      <c r="U255" s="30" t="s">
        <v>13</v>
      </c>
      <c r="V255" s="7">
        <v>28383</v>
      </c>
      <c r="W255" s="7"/>
      <c r="X255" s="7">
        <v>28383</v>
      </c>
      <c r="Z255" s="30" t="s">
        <v>13</v>
      </c>
      <c r="AA255" s="7">
        <v>26770998</v>
      </c>
      <c r="AB255" s="7"/>
      <c r="AC255" s="7">
        <v>26770998</v>
      </c>
      <c r="AE255">
        <f t="shared" si="127"/>
        <v>26770998</v>
      </c>
      <c r="AF255" s="16">
        <f t="shared" si="121"/>
        <v>26770.998</v>
      </c>
      <c r="AH255" s="3">
        <f t="shared" si="117"/>
        <v>207418</v>
      </c>
      <c r="AI255" s="3">
        <f t="shared" si="118"/>
        <v>26770998</v>
      </c>
      <c r="AJ255" s="16">
        <f t="shared" si="122"/>
        <v>129067.86296271298</v>
      </c>
      <c r="AL255" s="16">
        <f t="shared" si="123"/>
        <v>999402.62067420769</v>
      </c>
    </row>
    <row r="256" spans="2:38">
      <c r="B256" s="5" t="s">
        <v>34</v>
      </c>
      <c r="C256" s="3"/>
      <c r="D256" s="3"/>
      <c r="E256" s="7"/>
      <c r="G256" s="5" t="s">
        <v>34</v>
      </c>
      <c r="H256" s="3"/>
      <c r="I256" s="3"/>
      <c r="J256" s="7"/>
      <c r="L256" s="3">
        <f t="shared" si="115"/>
        <v>0</v>
      </c>
      <c r="M256" s="3">
        <f t="shared" si="116"/>
        <v>0</v>
      </c>
      <c r="N256" s="37" t="str">
        <f t="shared" si="120"/>
        <v/>
      </c>
      <c r="P256" s="5" t="s">
        <v>34</v>
      </c>
      <c r="Q256" s="3"/>
      <c r="R256" s="3"/>
      <c r="S256" s="7"/>
      <c r="U256" s="5" t="s">
        <v>34</v>
      </c>
      <c r="V256" s="3"/>
      <c r="W256" s="3"/>
      <c r="X256" s="7"/>
      <c r="Z256" s="5" t="s">
        <v>34</v>
      </c>
      <c r="AA256" s="3"/>
      <c r="AB256" s="3"/>
      <c r="AC256" s="7"/>
      <c r="AF256" s="36" t="str">
        <f t="shared" si="121"/>
        <v/>
      </c>
      <c r="AH256" s="3">
        <f t="shared" si="117"/>
        <v>0</v>
      </c>
      <c r="AI256" s="3">
        <f t="shared" si="118"/>
        <v>0</v>
      </c>
      <c r="AJ256" s="36" t="str">
        <f t="shared" si="122"/>
        <v/>
      </c>
      <c r="AL256" s="36" t="str">
        <f t="shared" si="123"/>
        <v/>
      </c>
    </row>
    <row r="257" spans="2:38">
      <c r="B257" s="29" t="s">
        <v>8</v>
      </c>
      <c r="C257" s="3">
        <v>127848</v>
      </c>
      <c r="D257" s="3"/>
      <c r="E257" s="7">
        <v>127848</v>
      </c>
      <c r="G257" s="29" t="s">
        <v>8</v>
      </c>
      <c r="H257" s="3">
        <v>253681</v>
      </c>
      <c r="I257" s="3"/>
      <c r="J257" s="7">
        <v>253681</v>
      </c>
      <c r="L257" s="3">
        <f t="shared" si="115"/>
        <v>127848</v>
      </c>
      <c r="M257" s="3">
        <f t="shared" si="116"/>
        <v>253681</v>
      </c>
      <c r="N257" s="19">
        <f t="shared" si="120"/>
        <v>1.9842390964270071</v>
      </c>
      <c r="P257" s="29" t="s">
        <v>8</v>
      </c>
      <c r="Q257" s="3">
        <v>80042</v>
      </c>
      <c r="R257" s="3"/>
      <c r="S257" s="7">
        <v>80042</v>
      </c>
      <c r="U257" s="29" t="s">
        <v>8</v>
      </c>
      <c r="V257" s="3">
        <v>42251</v>
      </c>
      <c r="W257" s="3"/>
      <c r="X257" s="7">
        <v>42251</v>
      </c>
      <c r="Z257" s="29" t="s">
        <v>8</v>
      </c>
      <c r="AA257" s="3">
        <v>23333994</v>
      </c>
      <c r="AB257" s="3"/>
      <c r="AC257" s="7">
        <v>23333994</v>
      </c>
      <c r="AE257">
        <f t="shared" ref="AE257:AE262" si="128">AC257</f>
        <v>23333994</v>
      </c>
      <c r="AF257" s="16">
        <f t="shared" si="121"/>
        <v>23333.993999999999</v>
      </c>
      <c r="AH257" s="3">
        <f t="shared" si="117"/>
        <v>253681</v>
      </c>
      <c r="AI257" s="3">
        <f t="shared" si="118"/>
        <v>23333994</v>
      </c>
      <c r="AJ257" s="16">
        <f t="shared" si="122"/>
        <v>91981.638356833981</v>
      </c>
      <c r="AL257" s="16">
        <f t="shared" si="123"/>
        <v>182513.56298104001</v>
      </c>
    </row>
    <row r="258" spans="2:38">
      <c r="B258" s="29" t="s">
        <v>9</v>
      </c>
      <c r="C258" s="3">
        <v>44371</v>
      </c>
      <c r="D258" s="3"/>
      <c r="E258" s="7">
        <v>44371</v>
      </c>
      <c r="G258" s="29" t="s">
        <v>9</v>
      </c>
      <c r="H258" s="3">
        <v>292299</v>
      </c>
      <c r="I258" s="3"/>
      <c r="J258" s="7">
        <v>292299</v>
      </c>
      <c r="L258" s="3">
        <f t="shared" si="115"/>
        <v>44371</v>
      </c>
      <c r="M258" s="3">
        <f t="shared" si="116"/>
        <v>292299</v>
      </c>
      <c r="N258" s="19">
        <f t="shared" si="120"/>
        <v>6.5876135313605735</v>
      </c>
      <c r="P258" s="29" t="s">
        <v>9</v>
      </c>
      <c r="Q258" s="3">
        <v>186369</v>
      </c>
      <c r="R258" s="3"/>
      <c r="S258" s="7">
        <v>186369</v>
      </c>
      <c r="U258" s="29" t="s">
        <v>9</v>
      </c>
      <c r="V258" s="3">
        <v>59643</v>
      </c>
      <c r="W258" s="3"/>
      <c r="X258" s="7">
        <v>59643</v>
      </c>
      <c r="Z258" s="29" t="s">
        <v>9</v>
      </c>
      <c r="AA258" s="3">
        <v>29523149</v>
      </c>
      <c r="AB258" s="3"/>
      <c r="AC258" s="7">
        <v>29523149</v>
      </c>
      <c r="AE258">
        <f t="shared" si="128"/>
        <v>29523149</v>
      </c>
      <c r="AF258" s="16">
        <f t="shared" si="121"/>
        <v>29523.149000000001</v>
      </c>
      <c r="AH258" s="3">
        <f t="shared" si="117"/>
        <v>292299</v>
      </c>
      <c r="AI258" s="3">
        <f t="shared" si="118"/>
        <v>29523149</v>
      </c>
      <c r="AJ258" s="16">
        <f t="shared" si="122"/>
        <v>101003.25009664761</v>
      </c>
      <c r="AL258" s="16">
        <f t="shared" si="123"/>
        <v>665370.37704807194</v>
      </c>
    </row>
    <row r="259" spans="2:38">
      <c r="B259" s="29" t="s">
        <v>10</v>
      </c>
      <c r="C259" s="3">
        <v>26070</v>
      </c>
      <c r="D259" s="3"/>
      <c r="E259" s="7">
        <v>26070</v>
      </c>
      <c r="G259" s="29" t="s">
        <v>10</v>
      </c>
      <c r="H259" s="3">
        <v>346333</v>
      </c>
      <c r="I259" s="3"/>
      <c r="J259" s="7">
        <v>346333</v>
      </c>
      <c r="L259" s="3">
        <f t="shared" si="115"/>
        <v>26070</v>
      </c>
      <c r="M259" s="3">
        <f t="shared" si="116"/>
        <v>346333</v>
      </c>
      <c r="N259" s="19">
        <f t="shared" si="120"/>
        <v>13.284733410049865</v>
      </c>
      <c r="P259" s="29" t="s">
        <v>10</v>
      </c>
      <c r="Q259" s="3">
        <v>262247</v>
      </c>
      <c r="R259" s="3"/>
      <c r="S259" s="7">
        <v>262247</v>
      </c>
      <c r="U259" s="29" t="s">
        <v>10</v>
      </c>
      <c r="V259" s="3">
        <v>57258</v>
      </c>
      <c r="W259" s="3"/>
      <c r="X259" s="7">
        <v>57258</v>
      </c>
      <c r="Z259" s="29" t="s">
        <v>10</v>
      </c>
      <c r="AA259" s="3">
        <v>40346165</v>
      </c>
      <c r="AB259" s="3"/>
      <c r="AC259" s="7">
        <v>40346165</v>
      </c>
      <c r="AE259">
        <f t="shared" si="128"/>
        <v>40346165</v>
      </c>
      <c r="AF259" s="16">
        <f t="shared" si="121"/>
        <v>40346.165000000001</v>
      </c>
      <c r="AH259" s="3">
        <f t="shared" si="117"/>
        <v>346333</v>
      </c>
      <c r="AI259" s="3">
        <f t="shared" si="118"/>
        <v>40346165</v>
      </c>
      <c r="AJ259" s="16">
        <f t="shared" si="122"/>
        <v>116495.29499065927</v>
      </c>
      <c r="AL259" s="16">
        <f t="shared" si="123"/>
        <v>1547608.9374760259</v>
      </c>
    </row>
    <row r="260" spans="2:38">
      <c r="B260" s="29" t="s">
        <v>11</v>
      </c>
      <c r="C260" s="3">
        <v>11806</v>
      </c>
      <c r="D260" s="3"/>
      <c r="E260" s="7">
        <v>11806</v>
      </c>
      <c r="G260" s="29" t="s">
        <v>11</v>
      </c>
      <c r="H260" s="3">
        <v>340109</v>
      </c>
      <c r="I260" s="3"/>
      <c r="J260" s="7">
        <v>340109</v>
      </c>
      <c r="L260" s="3">
        <f t="shared" si="115"/>
        <v>11806</v>
      </c>
      <c r="M260" s="3">
        <f t="shared" si="116"/>
        <v>340109</v>
      </c>
      <c r="N260" s="19">
        <f t="shared" si="120"/>
        <v>28.808148399119091</v>
      </c>
      <c r="P260" s="29" t="s">
        <v>11</v>
      </c>
      <c r="Q260" s="3">
        <v>287321</v>
      </c>
      <c r="R260" s="3"/>
      <c r="S260" s="7">
        <v>287321</v>
      </c>
      <c r="U260" s="29" t="s">
        <v>11</v>
      </c>
      <c r="V260" s="3">
        <v>40839</v>
      </c>
      <c r="W260" s="3"/>
      <c r="X260" s="7">
        <v>40839</v>
      </c>
      <c r="Z260" s="29" t="s">
        <v>11</v>
      </c>
      <c r="AA260" s="3">
        <v>47028438</v>
      </c>
      <c r="AB260" s="3"/>
      <c r="AC260" s="7">
        <v>47028438</v>
      </c>
      <c r="AE260">
        <f t="shared" si="128"/>
        <v>47028438</v>
      </c>
      <c r="AF260" s="16">
        <f t="shared" si="121"/>
        <v>47028.438000000002</v>
      </c>
      <c r="AH260" s="3">
        <f t="shared" si="117"/>
        <v>340109</v>
      </c>
      <c r="AI260" s="3">
        <f t="shared" si="118"/>
        <v>47028438</v>
      </c>
      <c r="AJ260" s="16">
        <f t="shared" si="122"/>
        <v>138274.60608216777</v>
      </c>
      <c r="AL260" s="16">
        <f t="shared" si="123"/>
        <v>3983435.3718448244</v>
      </c>
    </row>
    <row r="261" spans="2:38">
      <c r="B261" s="29" t="s">
        <v>12</v>
      </c>
      <c r="C261" s="3">
        <v>3211</v>
      </c>
      <c r="D261" s="3"/>
      <c r="E261" s="7">
        <v>3211</v>
      </c>
      <c r="G261" s="29" t="s">
        <v>12</v>
      </c>
      <c r="H261" s="3">
        <v>402866</v>
      </c>
      <c r="I261" s="3"/>
      <c r="J261" s="7">
        <v>402866</v>
      </c>
      <c r="L261" s="3">
        <f t="shared" si="115"/>
        <v>3211</v>
      </c>
      <c r="M261" s="3">
        <f t="shared" si="116"/>
        <v>402866</v>
      </c>
      <c r="N261" s="19">
        <f t="shared" si="120"/>
        <v>125.46434132668951</v>
      </c>
      <c r="P261" s="29" t="s">
        <v>12</v>
      </c>
      <c r="Q261" s="3">
        <v>372602</v>
      </c>
      <c r="R261" s="3"/>
      <c r="S261" s="7">
        <v>372602</v>
      </c>
      <c r="U261" s="29" t="s">
        <v>12</v>
      </c>
      <c r="V261" s="3">
        <v>27044</v>
      </c>
      <c r="W261" s="3"/>
      <c r="X261" s="7">
        <v>27044</v>
      </c>
      <c r="Z261" s="29" t="s">
        <v>12</v>
      </c>
      <c r="AA261" s="3">
        <v>72885032</v>
      </c>
      <c r="AB261" s="3"/>
      <c r="AC261" s="7">
        <v>72885032</v>
      </c>
      <c r="AE261">
        <f t="shared" si="128"/>
        <v>72885032</v>
      </c>
      <c r="AF261" s="16">
        <f t="shared" si="121"/>
        <v>72885.032000000007</v>
      </c>
      <c r="AH261" s="3">
        <f t="shared" si="117"/>
        <v>402866</v>
      </c>
      <c r="AI261" s="3">
        <f t="shared" si="118"/>
        <v>72885032</v>
      </c>
      <c r="AJ261" s="16">
        <f t="shared" si="122"/>
        <v>180916.3146058491</v>
      </c>
      <c r="AL261" s="16">
        <f t="shared" si="123"/>
        <v>22698546.247274995</v>
      </c>
    </row>
    <row r="262" spans="2:38">
      <c r="B262" s="30" t="s">
        <v>13</v>
      </c>
      <c r="C262" s="7">
        <v>213306</v>
      </c>
      <c r="D262" s="7"/>
      <c r="E262" s="7">
        <v>213306</v>
      </c>
      <c r="G262" s="30" t="s">
        <v>13</v>
      </c>
      <c r="H262" s="7">
        <v>1635288</v>
      </c>
      <c r="I262" s="7"/>
      <c r="J262" s="7">
        <v>1635288</v>
      </c>
      <c r="L262" s="3">
        <f t="shared" si="115"/>
        <v>213306</v>
      </c>
      <c r="M262" s="3">
        <f t="shared" si="116"/>
        <v>1635288</v>
      </c>
      <c r="N262" s="19">
        <f t="shared" si="120"/>
        <v>7.6663947568282182</v>
      </c>
      <c r="P262" s="30" t="s">
        <v>13</v>
      </c>
      <c r="Q262" s="7">
        <v>1188581</v>
      </c>
      <c r="R262" s="7"/>
      <c r="S262" s="7">
        <v>1188581</v>
      </c>
      <c r="U262" s="30" t="s">
        <v>13</v>
      </c>
      <c r="V262" s="7">
        <v>227035</v>
      </c>
      <c r="W262" s="7"/>
      <c r="X262" s="7">
        <v>227035</v>
      </c>
      <c r="Z262" s="30" t="s">
        <v>13</v>
      </c>
      <c r="AA262" s="7">
        <v>213116778</v>
      </c>
      <c r="AB262" s="7"/>
      <c r="AC262" s="7">
        <v>213116778</v>
      </c>
      <c r="AE262">
        <f t="shared" si="128"/>
        <v>213116778</v>
      </c>
      <c r="AF262" s="16">
        <f t="shared" si="121"/>
        <v>213116.77799999999</v>
      </c>
      <c r="AH262" s="3">
        <f t="shared" si="117"/>
        <v>1635288</v>
      </c>
      <c r="AI262" s="3">
        <f t="shared" si="118"/>
        <v>213116778</v>
      </c>
      <c r="AJ262" s="16">
        <f t="shared" si="122"/>
        <v>130323.69711023378</v>
      </c>
      <c r="AL262" s="16">
        <f t="shared" si="123"/>
        <v>999112.90821636515</v>
      </c>
    </row>
    <row r="263" spans="2:38">
      <c r="B263" s="4" t="s">
        <v>35</v>
      </c>
      <c r="C263" s="3"/>
      <c r="D263" s="3"/>
      <c r="E263" s="7"/>
      <c r="G263" s="4" t="s">
        <v>35</v>
      </c>
      <c r="H263" s="3"/>
      <c r="I263" s="3"/>
      <c r="J263" s="7"/>
      <c r="L263" s="3">
        <f t="shared" si="115"/>
        <v>0</v>
      </c>
      <c r="M263" s="3">
        <f t="shared" si="116"/>
        <v>0</v>
      </c>
      <c r="N263" s="15" t="str">
        <f t="shared" si="120"/>
        <v/>
      </c>
      <c r="P263" s="4" t="s">
        <v>35</v>
      </c>
      <c r="Q263" s="3"/>
      <c r="R263" s="3"/>
      <c r="S263" s="7"/>
      <c r="U263" s="4" t="s">
        <v>35</v>
      </c>
      <c r="V263" s="3"/>
      <c r="W263" s="3"/>
      <c r="X263" s="7"/>
      <c r="Z263" s="4" t="s">
        <v>35</v>
      </c>
      <c r="AA263" s="3"/>
      <c r="AB263" s="3"/>
      <c r="AC263" s="7"/>
      <c r="AF263" s="15" t="str">
        <f t="shared" si="121"/>
        <v/>
      </c>
      <c r="AH263" s="3">
        <f t="shared" si="117"/>
        <v>0</v>
      </c>
      <c r="AI263" s="3">
        <f t="shared" si="118"/>
        <v>0</v>
      </c>
      <c r="AJ263" s="15" t="str">
        <f t="shared" si="122"/>
        <v/>
      </c>
      <c r="AL263" s="15" t="str">
        <f t="shared" si="123"/>
        <v/>
      </c>
    </row>
    <row r="264" spans="2:38">
      <c r="B264" s="5" t="s">
        <v>150</v>
      </c>
      <c r="C264" s="3"/>
      <c r="D264" s="3"/>
      <c r="E264" s="7"/>
      <c r="G264" s="5" t="s">
        <v>150</v>
      </c>
      <c r="H264" s="3"/>
      <c r="I264" s="3"/>
      <c r="J264" s="7"/>
      <c r="L264" s="3">
        <f t="shared" si="115"/>
        <v>0</v>
      </c>
      <c r="M264" s="3">
        <f t="shared" si="116"/>
        <v>0</v>
      </c>
      <c r="N264" s="36" t="str">
        <f t="shared" si="120"/>
        <v/>
      </c>
      <c r="P264" s="5" t="s">
        <v>150</v>
      </c>
      <c r="Q264" s="3"/>
      <c r="R264" s="3"/>
      <c r="S264" s="7"/>
      <c r="U264" s="5" t="s">
        <v>150</v>
      </c>
      <c r="V264" s="3"/>
      <c r="W264" s="3"/>
      <c r="X264" s="7"/>
      <c r="Z264" s="5" t="s">
        <v>150</v>
      </c>
      <c r="AA264" s="3"/>
      <c r="AB264" s="3"/>
      <c r="AC264" s="7"/>
      <c r="AF264" s="36" t="str">
        <f t="shared" si="121"/>
        <v/>
      </c>
      <c r="AH264" s="3">
        <f t="shared" si="117"/>
        <v>0</v>
      </c>
      <c r="AI264" s="3">
        <f t="shared" si="118"/>
        <v>0</v>
      </c>
      <c r="AJ264" s="36" t="str">
        <f t="shared" si="122"/>
        <v/>
      </c>
      <c r="AL264" s="36" t="str">
        <f t="shared" si="123"/>
        <v/>
      </c>
    </row>
    <row r="265" spans="2:38">
      <c r="B265" s="29" t="s">
        <v>8</v>
      </c>
      <c r="C265" s="3">
        <v>481</v>
      </c>
      <c r="D265" s="3"/>
      <c r="E265" s="7">
        <v>481</v>
      </c>
      <c r="G265" s="29" t="s">
        <v>8</v>
      </c>
      <c r="H265" s="3">
        <v>899</v>
      </c>
      <c r="I265" s="3"/>
      <c r="J265" s="7">
        <v>899</v>
      </c>
      <c r="L265" s="3">
        <f t="shared" si="115"/>
        <v>481</v>
      </c>
      <c r="M265" s="3">
        <f t="shared" si="116"/>
        <v>899</v>
      </c>
      <c r="N265" s="16">
        <f t="shared" si="120"/>
        <v>1.869022869022869</v>
      </c>
      <c r="P265" s="29" t="s">
        <v>8</v>
      </c>
      <c r="Q265" s="3">
        <v>219</v>
      </c>
      <c r="R265" s="3"/>
      <c r="S265" s="7">
        <v>219</v>
      </c>
      <c r="U265" s="29" t="s">
        <v>8</v>
      </c>
      <c r="V265" s="3">
        <v>181</v>
      </c>
      <c r="W265" s="3"/>
      <c r="X265" s="7">
        <v>181</v>
      </c>
      <c r="Z265" s="29" t="s">
        <v>8</v>
      </c>
      <c r="AA265" s="3">
        <v>101559</v>
      </c>
      <c r="AB265" s="3"/>
      <c r="AC265" s="7">
        <v>101559</v>
      </c>
      <c r="AE265">
        <f t="shared" ref="AE265:AE270" si="129">AC265</f>
        <v>101559</v>
      </c>
      <c r="AF265" s="16">
        <f t="shared" si="121"/>
        <v>101.559</v>
      </c>
      <c r="AH265" s="3">
        <f t="shared" si="117"/>
        <v>899</v>
      </c>
      <c r="AI265" s="3">
        <f t="shared" si="118"/>
        <v>101559</v>
      </c>
      <c r="AJ265" s="16">
        <f t="shared" si="122"/>
        <v>112968.85428253615</v>
      </c>
      <c r="AL265" s="16">
        <f t="shared" si="123"/>
        <v>211141.37214137212</v>
      </c>
    </row>
    <row r="266" spans="2:38">
      <c r="B266" s="29" t="s">
        <v>9</v>
      </c>
      <c r="C266" s="3">
        <v>131</v>
      </c>
      <c r="D266" s="3"/>
      <c r="E266" s="7">
        <v>131</v>
      </c>
      <c r="G266" s="29" t="s">
        <v>9</v>
      </c>
      <c r="H266" s="3">
        <v>866</v>
      </c>
      <c r="I266" s="3"/>
      <c r="J266" s="7">
        <v>866</v>
      </c>
      <c r="L266" s="3">
        <f t="shared" si="115"/>
        <v>131</v>
      </c>
      <c r="M266" s="3">
        <f t="shared" si="116"/>
        <v>866</v>
      </c>
      <c r="N266" s="16">
        <f t="shared" si="120"/>
        <v>6.6106870229007635</v>
      </c>
      <c r="P266" s="29" t="s">
        <v>9</v>
      </c>
      <c r="Q266" s="3">
        <v>502</v>
      </c>
      <c r="R266" s="3"/>
      <c r="S266" s="7">
        <v>502</v>
      </c>
      <c r="U266" s="29" t="s">
        <v>9</v>
      </c>
      <c r="V266" s="3">
        <v>230</v>
      </c>
      <c r="W266" s="3"/>
      <c r="X266" s="7">
        <v>230</v>
      </c>
      <c r="Z266" s="29" t="s">
        <v>9</v>
      </c>
      <c r="AA266" s="3">
        <v>110839</v>
      </c>
      <c r="AB266" s="3"/>
      <c r="AC266" s="7">
        <v>110839</v>
      </c>
      <c r="AE266">
        <f t="shared" si="129"/>
        <v>110839</v>
      </c>
      <c r="AF266" s="16">
        <f t="shared" si="121"/>
        <v>110.839</v>
      </c>
      <c r="AH266" s="3">
        <f t="shared" si="117"/>
        <v>866</v>
      </c>
      <c r="AI266" s="3">
        <f t="shared" si="118"/>
        <v>110839</v>
      </c>
      <c r="AJ266" s="16">
        <f t="shared" si="122"/>
        <v>127989.60739030024</v>
      </c>
      <c r="AL266" s="16">
        <f t="shared" si="123"/>
        <v>846099.23664122145</v>
      </c>
    </row>
    <row r="267" spans="2:38">
      <c r="B267" s="29" t="s">
        <v>10</v>
      </c>
      <c r="C267" s="3">
        <v>97</v>
      </c>
      <c r="D267" s="3"/>
      <c r="E267" s="7">
        <v>97</v>
      </c>
      <c r="G267" s="29" t="s">
        <v>10</v>
      </c>
      <c r="H267" s="3">
        <v>1305</v>
      </c>
      <c r="I267" s="3"/>
      <c r="J267" s="7">
        <v>1305</v>
      </c>
      <c r="L267" s="3">
        <f t="shared" si="115"/>
        <v>97</v>
      </c>
      <c r="M267" s="3">
        <f t="shared" si="116"/>
        <v>1305</v>
      </c>
      <c r="N267" s="16">
        <f t="shared" si="120"/>
        <v>13.453608247422681</v>
      </c>
      <c r="P267" s="29" t="s">
        <v>10</v>
      </c>
      <c r="Q267" s="3">
        <v>897</v>
      </c>
      <c r="R267" s="3"/>
      <c r="S267" s="7">
        <v>897</v>
      </c>
      <c r="U267" s="29" t="s">
        <v>10</v>
      </c>
      <c r="V267" s="3">
        <v>309</v>
      </c>
      <c r="W267" s="3"/>
      <c r="X267" s="7">
        <v>309</v>
      </c>
      <c r="Z267" s="29" t="s">
        <v>10</v>
      </c>
      <c r="AA267" s="3">
        <v>188050</v>
      </c>
      <c r="AB267" s="3"/>
      <c r="AC267" s="7">
        <v>188050</v>
      </c>
      <c r="AE267">
        <f t="shared" si="129"/>
        <v>188050</v>
      </c>
      <c r="AF267" s="16">
        <f t="shared" si="121"/>
        <v>188.05</v>
      </c>
      <c r="AH267" s="3">
        <f t="shared" si="117"/>
        <v>1305</v>
      </c>
      <c r="AI267" s="3">
        <f t="shared" si="118"/>
        <v>188050</v>
      </c>
      <c r="AJ267" s="16">
        <f t="shared" si="122"/>
        <v>144099.61685823754</v>
      </c>
      <c r="AL267" s="16">
        <f t="shared" si="123"/>
        <v>1938659.7938144328</v>
      </c>
    </row>
    <row r="268" spans="2:38">
      <c r="B268" s="29" t="s">
        <v>11</v>
      </c>
      <c r="C268" s="3">
        <v>55</v>
      </c>
      <c r="D268" s="3"/>
      <c r="E268" s="7">
        <v>55</v>
      </c>
      <c r="G268" s="29" t="s">
        <v>11</v>
      </c>
      <c r="H268" s="3">
        <v>1580</v>
      </c>
      <c r="I268" s="3"/>
      <c r="J268" s="7">
        <v>1580</v>
      </c>
      <c r="L268" s="3">
        <f t="shared" si="115"/>
        <v>55</v>
      </c>
      <c r="M268" s="3">
        <f t="shared" si="116"/>
        <v>1580</v>
      </c>
      <c r="N268" s="16">
        <f t="shared" si="120"/>
        <v>28.727272727272727</v>
      </c>
      <c r="P268" s="29" t="s">
        <v>11</v>
      </c>
      <c r="Q268" s="3">
        <v>1395</v>
      </c>
      <c r="R268" s="3"/>
      <c r="S268" s="7">
        <v>1395</v>
      </c>
      <c r="U268" s="29" t="s">
        <v>11</v>
      </c>
      <c r="V268" s="3">
        <v>130</v>
      </c>
      <c r="W268" s="3"/>
      <c r="X268" s="7">
        <v>130</v>
      </c>
      <c r="Z268" s="29" t="s">
        <v>11</v>
      </c>
      <c r="AA268" s="3">
        <v>285906</v>
      </c>
      <c r="AB268" s="3"/>
      <c r="AC268" s="7">
        <v>285906</v>
      </c>
      <c r="AE268">
        <f t="shared" si="129"/>
        <v>285906</v>
      </c>
      <c r="AF268" s="16">
        <f t="shared" si="121"/>
        <v>285.90600000000001</v>
      </c>
      <c r="AH268" s="3">
        <f t="shared" si="117"/>
        <v>1580</v>
      </c>
      <c r="AI268" s="3">
        <f t="shared" si="118"/>
        <v>285906</v>
      </c>
      <c r="AJ268" s="16">
        <f t="shared" si="122"/>
        <v>180953.16455696203</v>
      </c>
      <c r="AL268" s="16">
        <f t="shared" si="123"/>
        <v>5198290.9090909092</v>
      </c>
    </row>
    <row r="269" spans="2:38">
      <c r="B269" s="29" t="s">
        <v>12</v>
      </c>
      <c r="C269" s="3">
        <v>22</v>
      </c>
      <c r="D269" s="3"/>
      <c r="E269" s="7">
        <v>22</v>
      </c>
      <c r="G269" s="29" t="s">
        <v>12</v>
      </c>
      <c r="H269" s="3">
        <v>2563</v>
      </c>
      <c r="I269" s="3"/>
      <c r="J269" s="7">
        <v>2563</v>
      </c>
      <c r="L269" s="3">
        <f t="shared" si="115"/>
        <v>22</v>
      </c>
      <c r="M269" s="3">
        <f t="shared" si="116"/>
        <v>2563</v>
      </c>
      <c r="N269" s="16">
        <f t="shared" si="120"/>
        <v>116.5</v>
      </c>
      <c r="P269" s="29" t="s">
        <v>12</v>
      </c>
      <c r="Q269" s="3">
        <v>2394</v>
      </c>
      <c r="R269" s="3"/>
      <c r="S269" s="7">
        <v>2394</v>
      </c>
      <c r="U269" s="29" t="s">
        <v>12</v>
      </c>
      <c r="V269" s="3">
        <v>147</v>
      </c>
      <c r="W269" s="3"/>
      <c r="X269" s="7">
        <v>147</v>
      </c>
      <c r="Z269" s="29" t="s">
        <v>12</v>
      </c>
      <c r="AA269" s="3">
        <v>361055</v>
      </c>
      <c r="AB269" s="3"/>
      <c r="AC269" s="7">
        <v>361055</v>
      </c>
      <c r="AE269">
        <f t="shared" si="129"/>
        <v>361055</v>
      </c>
      <c r="AF269" s="16">
        <f t="shared" si="121"/>
        <v>361.05500000000001</v>
      </c>
      <c r="AH269" s="3">
        <f t="shared" si="117"/>
        <v>2563</v>
      </c>
      <c r="AI269" s="3">
        <f t="shared" si="118"/>
        <v>361055</v>
      </c>
      <c r="AJ269" s="16">
        <f t="shared" si="122"/>
        <v>140872.0249707374</v>
      </c>
      <c r="AL269" s="16">
        <f t="shared" si="123"/>
        <v>16411590.909090908</v>
      </c>
    </row>
    <row r="270" spans="2:38">
      <c r="B270" s="30" t="s">
        <v>13</v>
      </c>
      <c r="C270" s="7">
        <v>786</v>
      </c>
      <c r="D270" s="7"/>
      <c r="E270" s="7">
        <v>786</v>
      </c>
      <c r="G270" s="30" t="s">
        <v>13</v>
      </c>
      <c r="H270" s="7">
        <v>7213</v>
      </c>
      <c r="I270" s="7"/>
      <c r="J270" s="7">
        <v>7213</v>
      </c>
      <c r="L270" s="3">
        <f t="shared" si="115"/>
        <v>786</v>
      </c>
      <c r="M270" s="3">
        <f t="shared" si="116"/>
        <v>7213</v>
      </c>
      <c r="N270" s="16">
        <f t="shared" si="120"/>
        <v>9.176844783715012</v>
      </c>
      <c r="P270" s="30" t="s">
        <v>13</v>
      </c>
      <c r="Q270" s="7">
        <v>5407</v>
      </c>
      <c r="R270" s="7"/>
      <c r="S270" s="7">
        <v>5407</v>
      </c>
      <c r="U270" s="30" t="s">
        <v>13</v>
      </c>
      <c r="V270" s="7">
        <v>997</v>
      </c>
      <c r="W270" s="7"/>
      <c r="X270" s="7">
        <v>997</v>
      </c>
      <c r="Z270" s="30" t="s">
        <v>13</v>
      </c>
      <c r="AA270" s="7">
        <v>1047409</v>
      </c>
      <c r="AB270" s="7"/>
      <c r="AC270" s="7">
        <v>1047409</v>
      </c>
      <c r="AE270">
        <f t="shared" si="129"/>
        <v>1047409</v>
      </c>
      <c r="AF270" s="16">
        <f t="shared" si="121"/>
        <v>1047.4090000000001</v>
      </c>
      <c r="AH270" s="3">
        <f t="shared" si="117"/>
        <v>7213</v>
      </c>
      <c r="AI270" s="3">
        <f t="shared" si="118"/>
        <v>1047409</v>
      </c>
      <c r="AJ270" s="16">
        <f t="shared" si="122"/>
        <v>145211.28517953696</v>
      </c>
      <c r="AL270" s="16">
        <f t="shared" si="123"/>
        <v>1332581.4249363868</v>
      </c>
    </row>
    <row r="271" spans="2:38">
      <c r="B271" s="5" t="s">
        <v>67</v>
      </c>
      <c r="C271" s="3"/>
      <c r="D271" s="3"/>
      <c r="E271" s="7"/>
      <c r="G271" s="5" t="s">
        <v>67</v>
      </c>
      <c r="H271" s="3"/>
      <c r="I271" s="3"/>
      <c r="J271" s="7"/>
      <c r="L271" s="3">
        <f t="shared" si="115"/>
        <v>0</v>
      </c>
      <c r="M271" s="3">
        <f t="shared" si="116"/>
        <v>0</v>
      </c>
      <c r="N271" s="36" t="str">
        <f t="shared" si="120"/>
        <v/>
      </c>
      <c r="P271" s="5" t="s">
        <v>67</v>
      </c>
      <c r="Q271" s="3"/>
      <c r="R271" s="3"/>
      <c r="S271" s="7"/>
      <c r="U271" s="5" t="s">
        <v>67</v>
      </c>
      <c r="V271" s="3"/>
      <c r="W271" s="3"/>
      <c r="X271" s="7"/>
      <c r="Z271" s="5" t="s">
        <v>67</v>
      </c>
      <c r="AA271" s="3"/>
      <c r="AB271" s="3"/>
      <c r="AC271" s="7"/>
      <c r="AF271" s="36" t="str">
        <f t="shared" si="121"/>
        <v/>
      </c>
      <c r="AH271" s="3">
        <f t="shared" si="117"/>
        <v>0</v>
      </c>
      <c r="AI271" s="3">
        <f t="shared" si="118"/>
        <v>0</v>
      </c>
      <c r="AJ271" s="36" t="str">
        <f t="shared" si="122"/>
        <v/>
      </c>
      <c r="AL271" s="36" t="str">
        <f t="shared" si="123"/>
        <v/>
      </c>
    </row>
    <row r="272" spans="2:38">
      <c r="B272" s="29" t="s">
        <v>8</v>
      </c>
      <c r="C272" s="3">
        <v>17</v>
      </c>
      <c r="D272" s="3"/>
      <c r="E272" s="7">
        <v>17</v>
      </c>
      <c r="G272" s="29" t="s">
        <v>8</v>
      </c>
      <c r="H272" s="3">
        <v>38</v>
      </c>
      <c r="I272" s="3"/>
      <c r="J272" s="7">
        <v>38</v>
      </c>
      <c r="L272" s="3">
        <f t="shared" si="115"/>
        <v>17</v>
      </c>
      <c r="M272" s="3">
        <f t="shared" si="116"/>
        <v>38</v>
      </c>
      <c r="N272" s="19">
        <f t="shared" si="120"/>
        <v>2.2352941176470589</v>
      </c>
      <c r="P272" s="29" t="s">
        <v>8</v>
      </c>
      <c r="Q272" s="3">
        <v>14</v>
      </c>
      <c r="R272" s="3"/>
      <c r="S272" s="7">
        <v>14</v>
      </c>
      <c r="U272" s="29" t="s">
        <v>8</v>
      </c>
      <c r="V272" s="3">
        <v>5</v>
      </c>
      <c r="W272" s="3"/>
      <c r="X272" s="7">
        <v>5</v>
      </c>
      <c r="Z272" s="29" t="s">
        <v>8</v>
      </c>
      <c r="AA272" s="3">
        <v>3273</v>
      </c>
      <c r="AB272" s="3"/>
      <c r="AC272" s="7">
        <v>3273</v>
      </c>
      <c r="AE272">
        <f t="shared" ref="AE272:AE277" si="130">AC272</f>
        <v>3273</v>
      </c>
      <c r="AF272" s="16">
        <f t="shared" si="121"/>
        <v>3.2730000000000001</v>
      </c>
      <c r="AH272" s="3">
        <f t="shared" si="117"/>
        <v>38</v>
      </c>
      <c r="AI272" s="3">
        <f t="shared" si="118"/>
        <v>3273</v>
      </c>
      <c r="AJ272" s="16">
        <f t="shared" si="122"/>
        <v>86131.578947368427</v>
      </c>
      <c r="AL272" s="16">
        <f t="shared" si="123"/>
        <v>192529.4117647059</v>
      </c>
    </row>
    <row r="273" spans="2:38">
      <c r="B273" s="29" t="s">
        <v>9</v>
      </c>
      <c r="C273" s="3">
        <v>8</v>
      </c>
      <c r="D273" s="3"/>
      <c r="E273" s="7">
        <v>8</v>
      </c>
      <c r="G273" s="29" t="s">
        <v>9</v>
      </c>
      <c r="H273" s="3">
        <v>49</v>
      </c>
      <c r="I273" s="3"/>
      <c r="J273" s="7">
        <v>49</v>
      </c>
      <c r="L273" s="3">
        <f t="shared" si="115"/>
        <v>8</v>
      </c>
      <c r="M273" s="3">
        <f t="shared" si="116"/>
        <v>49</v>
      </c>
      <c r="N273" s="19">
        <f t="shared" si="120"/>
        <v>6.125</v>
      </c>
      <c r="P273" s="29" t="s">
        <v>9</v>
      </c>
      <c r="Q273" s="3">
        <v>33</v>
      </c>
      <c r="R273" s="3"/>
      <c r="S273" s="7">
        <v>33</v>
      </c>
      <c r="U273" s="29" t="s">
        <v>9</v>
      </c>
      <c r="V273" s="3">
        <v>8</v>
      </c>
      <c r="W273" s="3"/>
      <c r="X273" s="7">
        <v>8</v>
      </c>
      <c r="Z273" s="29" t="s">
        <v>9</v>
      </c>
      <c r="AA273" s="3">
        <v>4396</v>
      </c>
      <c r="AB273" s="3"/>
      <c r="AC273" s="7">
        <v>4396</v>
      </c>
      <c r="AE273">
        <f t="shared" si="130"/>
        <v>4396</v>
      </c>
      <c r="AF273" s="16">
        <f t="shared" si="121"/>
        <v>4.3959999999999999</v>
      </c>
      <c r="AH273" s="3">
        <f t="shared" si="117"/>
        <v>49</v>
      </c>
      <c r="AI273" s="3">
        <f t="shared" si="118"/>
        <v>4396</v>
      </c>
      <c r="AJ273" s="16">
        <f t="shared" si="122"/>
        <v>89714.28571428571</v>
      </c>
      <c r="AL273" s="16">
        <f t="shared" si="123"/>
        <v>549500</v>
      </c>
    </row>
    <row r="274" spans="2:38">
      <c r="B274" s="29" t="s">
        <v>10</v>
      </c>
      <c r="C274" s="3">
        <v>3</v>
      </c>
      <c r="D274" s="3"/>
      <c r="E274" s="7">
        <v>3</v>
      </c>
      <c r="G274" s="29" t="s">
        <v>10</v>
      </c>
      <c r="H274" s="3">
        <v>37</v>
      </c>
      <c r="I274" s="3"/>
      <c r="J274" s="7">
        <v>37</v>
      </c>
      <c r="L274" s="3">
        <f t="shared" si="115"/>
        <v>3</v>
      </c>
      <c r="M274" s="3">
        <f t="shared" si="116"/>
        <v>37</v>
      </c>
      <c r="N274" s="19">
        <f t="shared" si="120"/>
        <v>12.333333333333334</v>
      </c>
      <c r="P274" s="29" t="s">
        <v>10</v>
      </c>
      <c r="Q274" s="3">
        <v>19</v>
      </c>
      <c r="R274" s="3"/>
      <c r="S274" s="7">
        <v>19</v>
      </c>
      <c r="U274" s="29" t="s">
        <v>10</v>
      </c>
      <c r="V274" s="3">
        <v>14</v>
      </c>
      <c r="W274" s="3"/>
      <c r="X274" s="7">
        <v>14</v>
      </c>
      <c r="Z274" s="29" t="s">
        <v>10</v>
      </c>
      <c r="AA274" s="3">
        <v>2774</v>
      </c>
      <c r="AB274" s="3"/>
      <c r="AC274" s="7">
        <v>2774</v>
      </c>
      <c r="AE274">
        <f t="shared" si="130"/>
        <v>2774</v>
      </c>
      <c r="AF274" s="16">
        <f t="shared" si="121"/>
        <v>2.774</v>
      </c>
      <c r="AH274" s="3">
        <f t="shared" si="117"/>
        <v>37</v>
      </c>
      <c r="AI274" s="3">
        <f t="shared" si="118"/>
        <v>2774</v>
      </c>
      <c r="AJ274" s="16">
        <f t="shared" si="122"/>
        <v>74972.972972972973</v>
      </c>
      <c r="AL274" s="16">
        <f t="shared" si="123"/>
        <v>924666.66666666674</v>
      </c>
    </row>
    <row r="275" spans="2:38">
      <c r="B275" s="29" t="s">
        <v>11</v>
      </c>
      <c r="C275" s="3">
        <v>3</v>
      </c>
      <c r="D275" s="3"/>
      <c r="E275" s="7">
        <v>3</v>
      </c>
      <c r="G275" s="29" t="s">
        <v>11</v>
      </c>
      <c r="H275" s="3">
        <v>94</v>
      </c>
      <c r="I275" s="3"/>
      <c r="J275" s="7">
        <v>94</v>
      </c>
      <c r="L275" s="3">
        <f t="shared" si="115"/>
        <v>3</v>
      </c>
      <c r="M275" s="3">
        <f t="shared" si="116"/>
        <v>94</v>
      </c>
      <c r="N275" s="19">
        <f t="shared" si="120"/>
        <v>31.333333333333332</v>
      </c>
      <c r="P275" s="29" t="s">
        <v>11</v>
      </c>
      <c r="Q275" s="3">
        <v>73</v>
      </c>
      <c r="R275" s="3"/>
      <c r="S275" s="7">
        <v>73</v>
      </c>
      <c r="U275" s="29" t="s">
        <v>11</v>
      </c>
      <c r="V275" s="3">
        <v>18</v>
      </c>
      <c r="W275" s="3"/>
      <c r="X275" s="7">
        <v>18</v>
      </c>
      <c r="Z275" s="29" t="s">
        <v>11</v>
      </c>
      <c r="AA275" s="3">
        <v>11607</v>
      </c>
      <c r="AB275" s="3"/>
      <c r="AC275" s="7">
        <v>11607</v>
      </c>
      <c r="AE275">
        <f t="shared" si="130"/>
        <v>11607</v>
      </c>
      <c r="AF275" s="16">
        <f t="shared" si="121"/>
        <v>11.606999999999999</v>
      </c>
      <c r="AH275" s="3">
        <f t="shared" si="117"/>
        <v>94</v>
      </c>
      <c r="AI275" s="3">
        <f t="shared" si="118"/>
        <v>11607</v>
      </c>
      <c r="AJ275" s="16">
        <f t="shared" si="122"/>
        <v>123478.72340425532</v>
      </c>
      <c r="AL275" s="16">
        <f t="shared" si="123"/>
        <v>3869000</v>
      </c>
    </row>
    <row r="276" spans="2:38">
      <c r="B276" s="29" t="s">
        <v>12</v>
      </c>
      <c r="C276" s="3"/>
      <c r="D276" s="3"/>
      <c r="E276" s="7"/>
      <c r="G276" s="29" t="s">
        <v>12</v>
      </c>
      <c r="H276" s="3"/>
      <c r="I276" s="3"/>
      <c r="J276" s="7"/>
      <c r="L276" s="3">
        <f t="shared" si="115"/>
        <v>0</v>
      </c>
      <c r="M276" s="3">
        <f t="shared" si="116"/>
        <v>0</v>
      </c>
      <c r="N276" s="19" t="str">
        <f t="shared" si="120"/>
        <v/>
      </c>
      <c r="P276" s="29" t="s">
        <v>12</v>
      </c>
      <c r="Q276" s="3"/>
      <c r="R276" s="3"/>
      <c r="S276" s="7"/>
      <c r="U276" s="29" t="s">
        <v>12</v>
      </c>
      <c r="V276" s="3"/>
      <c r="W276" s="3"/>
      <c r="X276" s="7"/>
      <c r="Z276" s="29" t="s">
        <v>12</v>
      </c>
      <c r="AA276" s="3"/>
      <c r="AB276" s="3"/>
      <c r="AC276" s="7"/>
      <c r="AE276">
        <f t="shared" si="130"/>
        <v>0</v>
      </c>
      <c r="AF276" s="16" t="str">
        <f t="shared" si="121"/>
        <v/>
      </c>
      <c r="AH276" s="3">
        <f t="shared" si="117"/>
        <v>0</v>
      </c>
      <c r="AI276" s="3">
        <f t="shared" si="118"/>
        <v>0</v>
      </c>
      <c r="AJ276" s="16" t="str">
        <f t="shared" si="122"/>
        <v/>
      </c>
      <c r="AL276" s="16" t="str">
        <f t="shared" si="123"/>
        <v/>
      </c>
    </row>
    <row r="277" spans="2:38">
      <c r="B277" s="30" t="s">
        <v>13</v>
      </c>
      <c r="C277" s="7">
        <v>31</v>
      </c>
      <c r="D277" s="7"/>
      <c r="E277" s="7">
        <v>31</v>
      </c>
      <c r="G277" s="30" t="s">
        <v>13</v>
      </c>
      <c r="H277" s="7">
        <v>218</v>
      </c>
      <c r="I277" s="7"/>
      <c r="J277" s="7">
        <v>218</v>
      </c>
      <c r="L277" s="3">
        <f t="shared" si="115"/>
        <v>31</v>
      </c>
      <c r="M277" s="3">
        <f t="shared" si="116"/>
        <v>218</v>
      </c>
      <c r="N277" s="19">
        <f t="shared" si="120"/>
        <v>7.032258064516129</v>
      </c>
      <c r="P277" s="30" t="s">
        <v>13</v>
      </c>
      <c r="Q277" s="7">
        <v>139</v>
      </c>
      <c r="R277" s="7"/>
      <c r="S277" s="7">
        <v>139</v>
      </c>
      <c r="U277" s="30" t="s">
        <v>13</v>
      </c>
      <c r="V277" s="7">
        <v>45</v>
      </c>
      <c r="W277" s="7"/>
      <c r="X277" s="7">
        <v>45</v>
      </c>
      <c r="Z277" s="30" t="s">
        <v>13</v>
      </c>
      <c r="AA277" s="7">
        <v>22050</v>
      </c>
      <c r="AB277" s="7"/>
      <c r="AC277" s="7">
        <v>22050</v>
      </c>
      <c r="AE277">
        <f t="shared" si="130"/>
        <v>22050</v>
      </c>
      <c r="AF277" s="16">
        <f t="shared" si="121"/>
        <v>22.05</v>
      </c>
      <c r="AH277" s="3">
        <f t="shared" si="117"/>
        <v>218</v>
      </c>
      <c r="AI277" s="3">
        <f t="shared" si="118"/>
        <v>22050</v>
      </c>
      <c r="AJ277" s="16">
        <f t="shared" si="122"/>
        <v>101146.78899082568</v>
      </c>
      <c r="AL277" s="16">
        <f t="shared" si="123"/>
        <v>711290.32258064509</v>
      </c>
    </row>
    <row r="278" spans="2:38">
      <c r="B278" s="5" t="s">
        <v>68</v>
      </c>
      <c r="C278" s="3"/>
      <c r="D278" s="3"/>
      <c r="E278" s="7"/>
      <c r="G278" s="5" t="s">
        <v>68</v>
      </c>
      <c r="H278" s="3"/>
      <c r="I278" s="3"/>
      <c r="J278" s="7"/>
      <c r="L278" s="3">
        <f t="shared" si="115"/>
        <v>0</v>
      </c>
      <c r="M278" s="3">
        <f t="shared" si="116"/>
        <v>0</v>
      </c>
      <c r="N278" s="37" t="str">
        <f t="shared" si="120"/>
        <v/>
      </c>
      <c r="P278" s="5" t="s">
        <v>68</v>
      </c>
      <c r="Q278" s="3"/>
      <c r="R278" s="3"/>
      <c r="S278" s="7"/>
      <c r="U278" s="5" t="s">
        <v>68</v>
      </c>
      <c r="V278" s="3"/>
      <c r="W278" s="3"/>
      <c r="X278" s="7"/>
      <c r="Z278" s="5" t="s">
        <v>68</v>
      </c>
      <c r="AA278" s="3"/>
      <c r="AB278" s="3"/>
      <c r="AC278" s="7"/>
      <c r="AF278" s="36" t="str">
        <f t="shared" si="121"/>
        <v/>
      </c>
      <c r="AH278" s="3">
        <f t="shared" si="117"/>
        <v>0</v>
      </c>
      <c r="AI278" s="3">
        <f t="shared" si="118"/>
        <v>0</v>
      </c>
      <c r="AJ278" s="36" t="str">
        <f t="shared" si="122"/>
        <v/>
      </c>
      <c r="AL278" s="36" t="str">
        <f t="shared" si="123"/>
        <v/>
      </c>
    </row>
    <row r="279" spans="2:38">
      <c r="B279" s="29" t="s">
        <v>8</v>
      </c>
      <c r="C279" s="3"/>
      <c r="D279" s="3">
        <v>218</v>
      </c>
      <c r="E279" s="7">
        <v>218</v>
      </c>
      <c r="G279" s="29" t="s">
        <v>8</v>
      </c>
      <c r="H279" s="3"/>
      <c r="I279" s="3">
        <v>415</v>
      </c>
      <c r="J279" s="7">
        <v>415</v>
      </c>
      <c r="L279" s="3">
        <f t="shared" si="115"/>
        <v>218</v>
      </c>
      <c r="M279" s="3">
        <f t="shared" si="116"/>
        <v>415</v>
      </c>
      <c r="N279" s="19">
        <f t="shared" si="120"/>
        <v>1.9036697247706422</v>
      </c>
      <c r="P279" s="29" t="s">
        <v>8</v>
      </c>
      <c r="Q279" s="3"/>
      <c r="R279" s="3">
        <v>110</v>
      </c>
      <c r="S279" s="7">
        <v>110</v>
      </c>
      <c r="U279" s="29" t="s">
        <v>8</v>
      </c>
      <c r="V279" s="3"/>
      <c r="W279" s="3">
        <v>80</v>
      </c>
      <c r="X279" s="7">
        <v>80</v>
      </c>
      <c r="Z279" s="29" t="s">
        <v>8</v>
      </c>
      <c r="AA279" s="3"/>
      <c r="AB279" s="3">
        <v>20066</v>
      </c>
      <c r="AC279" s="7">
        <v>20066</v>
      </c>
      <c r="AE279">
        <f t="shared" ref="AE279:AE284" si="131">AC279</f>
        <v>20066</v>
      </c>
      <c r="AF279" s="16">
        <f t="shared" si="121"/>
        <v>20.065999999999999</v>
      </c>
      <c r="AH279" s="3">
        <f t="shared" si="117"/>
        <v>415</v>
      </c>
      <c r="AI279" s="3">
        <f t="shared" si="118"/>
        <v>20066</v>
      </c>
      <c r="AJ279" s="16">
        <f t="shared" si="122"/>
        <v>48351.807228915663</v>
      </c>
      <c r="AL279" s="16">
        <f t="shared" si="123"/>
        <v>92045.871559633029</v>
      </c>
    </row>
    <row r="280" spans="2:38">
      <c r="B280" s="29" t="s">
        <v>9</v>
      </c>
      <c r="C280" s="3"/>
      <c r="D280" s="3">
        <v>53</v>
      </c>
      <c r="E280" s="7">
        <v>53</v>
      </c>
      <c r="G280" s="29" t="s">
        <v>9</v>
      </c>
      <c r="H280" s="3"/>
      <c r="I280" s="3">
        <v>343</v>
      </c>
      <c r="J280" s="7">
        <v>343</v>
      </c>
      <c r="L280" s="3">
        <f t="shared" si="115"/>
        <v>53</v>
      </c>
      <c r="M280" s="3">
        <f t="shared" si="116"/>
        <v>343</v>
      </c>
      <c r="N280" s="19">
        <f t="shared" si="120"/>
        <v>6.4716981132075473</v>
      </c>
      <c r="P280" s="29" t="s">
        <v>9</v>
      </c>
      <c r="Q280" s="3"/>
      <c r="R280" s="3">
        <v>207</v>
      </c>
      <c r="S280" s="7">
        <v>207</v>
      </c>
      <c r="U280" s="29" t="s">
        <v>9</v>
      </c>
      <c r="V280" s="3"/>
      <c r="W280" s="3">
        <v>83</v>
      </c>
      <c r="X280" s="7">
        <v>83</v>
      </c>
      <c r="Z280" s="29" t="s">
        <v>9</v>
      </c>
      <c r="AA280" s="3"/>
      <c r="AB280" s="3">
        <v>19399</v>
      </c>
      <c r="AC280" s="7">
        <v>19399</v>
      </c>
      <c r="AE280">
        <f t="shared" si="131"/>
        <v>19399</v>
      </c>
      <c r="AF280" s="16">
        <f t="shared" si="121"/>
        <v>19.399000000000001</v>
      </c>
      <c r="AH280" s="3">
        <f t="shared" si="117"/>
        <v>343</v>
      </c>
      <c r="AI280" s="3">
        <f t="shared" si="118"/>
        <v>19399</v>
      </c>
      <c r="AJ280" s="16">
        <f t="shared" si="122"/>
        <v>56556.851311953353</v>
      </c>
      <c r="AL280" s="16">
        <f t="shared" si="123"/>
        <v>366018.86792452831</v>
      </c>
    </row>
    <row r="281" spans="2:38">
      <c r="B281" s="29" t="s">
        <v>10</v>
      </c>
      <c r="C281" s="3"/>
      <c r="D281" s="3">
        <v>24</v>
      </c>
      <c r="E281" s="7">
        <v>24</v>
      </c>
      <c r="G281" s="29" t="s">
        <v>10</v>
      </c>
      <c r="H281" s="3"/>
      <c r="I281" s="3">
        <v>311</v>
      </c>
      <c r="J281" s="7">
        <v>311</v>
      </c>
      <c r="L281" s="3">
        <f t="shared" si="115"/>
        <v>24</v>
      </c>
      <c r="M281" s="3">
        <f t="shared" si="116"/>
        <v>311</v>
      </c>
      <c r="N281" s="19">
        <f t="shared" si="120"/>
        <v>12.958333333333334</v>
      </c>
      <c r="P281" s="29" t="s">
        <v>10</v>
      </c>
      <c r="Q281" s="3"/>
      <c r="R281" s="3">
        <v>193</v>
      </c>
      <c r="S281" s="7">
        <v>193</v>
      </c>
      <c r="U281" s="29" t="s">
        <v>10</v>
      </c>
      <c r="V281" s="3"/>
      <c r="W281" s="3">
        <v>93</v>
      </c>
      <c r="X281" s="7">
        <v>93</v>
      </c>
      <c r="Z281" s="29" t="s">
        <v>10</v>
      </c>
      <c r="AA281" s="3"/>
      <c r="AB281" s="3">
        <v>17001</v>
      </c>
      <c r="AC281" s="7">
        <v>17001</v>
      </c>
      <c r="AE281">
        <f t="shared" si="131"/>
        <v>17001</v>
      </c>
      <c r="AF281" s="16">
        <f t="shared" si="121"/>
        <v>17.001000000000001</v>
      </c>
      <c r="AH281" s="3">
        <f t="shared" si="117"/>
        <v>311</v>
      </c>
      <c r="AI281" s="3">
        <f t="shared" si="118"/>
        <v>17001</v>
      </c>
      <c r="AJ281" s="16">
        <f t="shared" si="122"/>
        <v>54665.594855305462</v>
      </c>
      <c r="AL281" s="16">
        <f t="shared" si="123"/>
        <v>708375</v>
      </c>
    </row>
    <row r="282" spans="2:38">
      <c r="B282" s="29" t="s">
        <v>11</v>
      </c>
      <c r="C282" s="3"/>
      <c r="D282" s="3">
        <v>13</v>
      </c>
      <c r="E282" s="7">
        <v>13</v>
      </c>
      <c r="G282" s="29" t="s">
        <v>11</v>
      </c>
      <c r="H282" s="3"/>
      <c r="I282" s="3">
        <v>420</v>
      </c>
      <c r="J282" s="7">
        <v>420</v>
      </c>
      <c r="L282" s="3">
        <f t="shared" si="115"/>
        <v>13</v>
      </c>
      <c r="M282" s="3">
        <f t="shared" si="116"/>
        <v>420</v>
      </c>
      <c r="N282" s="19">
        <f t="shared" si="120"/>
        <v>32.307692307692307</v>
      </c>
      <c r="P282" s="29" t="s">
        <v>11</v>
      </c>
      <c r="Q282" s="3"/>
      <c r="R282" s="3">
        <v>293</v>
      </c>
      <c r="S282" s="7">
        <v>293</v>
      </c>
      <c r="U282" s="29" t="s">
        <v>11</v>
      </c>
      <c r="V282" s="3"/>
      <c r="W282" s="3">
        <v>113</v>
      </c>
      <c r="X282" s="7">
        <v>113</v>
      </c>
      <c r="Z282" s="29" t="s">
        <v>11</v>
      </c>
      <c r="AA282" s="3"/>
      <c r="AB282" s="3">
        <v>24883</v>
      </c>
      <c r="AC282" s="7">
        <v>24883</v>
      </c>
      <c r="AE282">
        <f t="shared" si="131"/>
        <v>24883</v>
      </c>
      <c r="AF282" s="16">
        <f t="shared" si="121"/>
        <v>24.882999999999999</v>
      </c>
      <c r="AH282" s="3">
        <f t="shared" si="117"/>
        <v>420</v>
      </c>
      <c r="AI282" s="3">
        <f t="shared" si="118"/>
        <v>24883</v>
      </c>
      <c r="AJ282" s="16">
        <f t="shared" si="122"/>
        <v>59245.238095238092</v>
      </c>
      <c r="AL282" s="16">
        <f t="shared" si="123"/>
        <v>1914076.923076923</v>
      </c>
    </row>
    <row r="283" spans="2:38">
      <c r="B283" s="29" t="s">
        <v>12</v>
      </c>
      <c r="C283" s="3"/>
      <c r="D283" s="3"/>
      <c r="E283" s="7"/>
      <c r="G283" s="29" t="s">
        <v>12</v>
      </c>
      <c r="H283" s="3"/>
      <c r="I283" s="3"/>
      <c r="J283" s="7"/>
      <c r="L283" s="3">
        <f t="shared" si="115"/>
        <v>0</v>
      </c>
      <c r="M283" s="3">
        <f t="shared" si="116"/>
        <v>0</v>
      </c>
      <c r="N283" s="19" t="str">
        <f t="shared" si="120"/>
        <v/>
      </c>
      <c r="P283" s="29" t="s">
        <v>12</v>
      </c>
      <c r="Q283" s="3"/>
      <c r="R283" s="3"/>
      <c r="S283" s="7"/>
      <c r="U283" s="29" t="s">
        <v>12</v>
      </c>
      <c r="V283" s="3"/>
      <c r="W283" s="3"/>
      <c r="X283" s="7"/>
      <c r="Z283" s="29" t="s">
        <v>12</v>
      </c>
      <c r="AA283" s="3"/>
      <c r="AB283" s="3"/>
      <c r="AC283" s="7"/>
      <c r="AE283">
        <f t="shared" si="131"/>
        <v>0</v>
      </c>
      <c r="AF283" s="16" t="str">
        <f t="shared" si="121"/>
        <v/>
      </c>
      <c r="AH283" s="3">
        <f t="shared" si="117"/>
        <v>0</v>
      </c>
      <c r="AI283" s="3">
        <f t="shared" si="118"/>
        <v>0</v>
      </c>
      <c r="AJ283" s="16" t="str">
        <f t="shared" si="122"/>
        <v/>
      </c>
      <c r="AL283" s="16" t="str">
        <f t="shared" si="123"/>
        <v/>
      </c>
    </row>
    <row r="284" spans="2:38">
      <c r="B284" s="30" t="s">
        <v>13</v>
      </c>
      <c r="C284" s="7"/>
      <c r="D284" s="7">
        <v>308</v>
      </c>
      <c r="E284" s="7">
        <v>308</v>
      </c>
      <c r="G284" s="30" t="s">
        <v>13</v>
      </c>
      <c r="H284" s="7"/>
      <c r="I284" s="7">
        <v>1489</v>
      </c>
      <c r="J284" s="7">
        <v>1489</v>
      </c>
      <c r="L284" s="3">
        <f t="shared" ref="L284:L347" si="132">E284</f>
        <v>308</v>
      </c>
      <c r="M284" s="3">
        <f t="shared" ref="M284:M347" si="133">J284</f>
        <v>1489</v>
      </c>
      <c r="N284" s="19">
        <f t="shared" si="120"/>
        <v>4.8344155844155843</v>
      </c>
      <c r="P284" s="30" t="s">
        <v>13</v>
      </c>
      <c r="Q284" s="7"/>
      <c r="R284" s="7">
        <v>803</v>
      </c>
      <c r="S284" s="7">
        <v>803</v>
      </c>
      <c r="U284" s="30" t="s">
        <v>13</v>
      </c>
      <c r="V284" s="7"/>
      <c r="W284" s="7">
        <v>369</v>
      </c>
      <c r="X284" s="7">
        <v>369</v>
      </c>
      <c r="Z284" s="30" t="s">
        <v>13</v>
      </c>
      <c r="AA284" s="7"/>
      <c r="AB284" s="7">
        <v>81349</v>
      </c>
      <c r="AC284" s="7">
        <v>81349</v>
      </c>
      <c r="AE284">
        <f t="shared" si="131"/>
        <v>81349</v>
      </c>
      <c r="AF284" s="16">
        <f t="shared" si="121"/>
        <v>81.349000000000004</v>
      </c>
      <c r="AH284" s="3">
        <f t="shared" si="117"/>
        <v>1489</v>
      </c>
      <c r="AI284" s="3">
        <f t="shared" si="118"/>
        <v>81349</v>
      </c>
      <c r="AJ284" s="16">
        <f t="shared" si="122"/>
        <v>54633.310946944257</v>
      </c>
      <c r="AL284" s="16">
        <f t="shared" si="123"/>
        <v>264120.12987012987</v>
      </c>
    </row>
    <row r="285" spans="2:38">
      <c r="B285" s="5" t="s">
        <v>69</v>
      </c>
      <c r="C285" s="3"/>
      <c r="D285" s="3"/>
      <c r="E285" s="7"/>
      <c r="G285" s="5" t="s">
        <v>69</v>
      </c>
      <c r="H285" s="3"/>
      <c r="I285" s="3"/>
      <c r="J285" s="7"/>
      <c r="L285" s="3">
        <f t="shared" si="132"/>
        <v>0</v>
      </c>
      <c r="M285" s="3">
        <f t="shared" si="133"/>
        <v>0</v>
      </c>
      <c r="N285" s="37" t="str">
        <f t="shared" si="120"/>
        <v/>
      </c>
      <c r="P285" s="5" t="s">
        <v>69</v>
      </c>
      <c r="Q285" s="3"/>
      <c r="R285" s="3"/>
      <c r="S285" s="7"/>
      <c r="U285" s="5" t="s">
        <v>69</v>
      </c>
      <c r="V285" s="3"/>
      <c r="W285" s="3"/>
      <c r="X285" s="7"/>
      <c r="Z285" s="5" t="s">
        <v>69</v>
      </c>
      <c r="AA285" s="3"/>
      <c r="AB285" s="3"/>
      <c r="AC285" s="7"/>
      <c r="AF285" s="36" t="str">
        <f t="shared" si="121"/>
        <v/>
      </c>
      <c r="AH285" s="3">
        <f t="shared" ref="AH285:AH348" si="134">J285</f>
        <v>0</v>
      </c>
      <c r="AI285" s="3">
        <f t="shared" ref="AI285:AI348" si="135">AC285</f>
        <v>0</v>
      </c>
      <c r="AJ285" s="36" t="str">
        <f t="shared" si="122"/>
        <v/>
      </c>
      <c r="AL285" s="36" t="str">
        <f t="shared" si="123"/>
        <v/>
      </c>
    </row>
    <row r="286" spans="2:38">
      <c r="B286" s="29" t="s">
        <v>8</v>
      </c>
      <c r="C286" s="3">
        <v>198</v>
      </c>
      <c r="D286" s="3"/>
      <c r="E286" s="7">
        <v>198</v>
      </c>
      <c r="G286" s="29" t="s">
        <v>8</v>
      </c>
      <c r="H286" s="3">
        <v>370</v>
      </c>
      <c r="I286" s="3"/>
      <c r="J286" s="7">
        <v>370</v>
      </c>
      <c r="L286" s="3">
        <f t="shared" si="132"/>
        <v>198</v>
      </c>
      <c r="M286" s="3">
        <f t="shared" si="133"/>
        <v>370</v>
      </c>
      <c r="N286" s="19">
        <f t="shared" si="120"/>
        <v>1.8686868686868687</v>
      </c>
      <c r="P286" s="29" t="s">
        <v>8</v>
      </c>
      <c r="Q286" s="3">
        <v>92</v>
      </c>
      <c r="R286" s="3"/>
      <c r="S286" s="7">
        <v>92</v>
      </c>
      <c r="U286" s="29" t="s">
        <v>8</v>
      </c>
      <c r="V286" s="3">
        <v>77</v>
      </c>
      <c r="W286" s="3"/>
      <c r="X286" s="7">
        <v>77</v>
      </c>
      <c r="Z286" s="29" t="s">
        <v>8</v>
      </c>
      <c r="AA286" s="3">
        <v>48231</v>
      </c>
      <c r="AB286" s="3"/>
      <c r="AC286" s="7">
        <v>48231</v>
      </c>
      <c r="AE286">
        <f t="shared" ref="AE286:AE291" si="136">AC286</f>
        <v>48231</v>
      </c>
      <c r="AF286" s="16">
        <f t="shared" si="121"/>
        <v>48.231000000000002</v>
      </c>
      <c r="AH286" s="3">
        <f t="shared" si="134"/>
        <v>370</v>
      </c>
      <c r="AI286" s="3">
        <f t="shared" si="135"/>
        <v>48231</v>
      </c>
      <c r="AJ286" s="16">
        <f t="shared" si="122"/>
        <v>130354.05405405405</v>
      </c>
      <c r="AL286" s="16">
        <f t="shared" si="123"/>
        <v>243590.90909090909</v>
      </c>
    </row>
    <row r="287" spans="2:38">
      <c r="B287" s="29" t="s">
        <v>9</v>
      </c>
      <c r="C287" s="3">
        <v>34</v>
      </c>
      <c r="D287" s="3"/>
      <c r="E287" s="7">
        <v>34</v>
      </c>
      <c r="G287" s="29" t="s">
        <v>9</v>
      </c>
      <c r="H287" s="3">
        <v>224</v>
      </c>
      <c r="I287" s="3"/>
      <c r="J287" s="7">
        <v>224</v>
      </c>
      <c r="L287" s="3">
        <f t="shared" si="132"/>
        <v>34</v>
      </c>
      <c r="M287" s="3">
        <f t="shared" si="133"/>
        <v>224</v>
      </c>
      <c r="N287" s="19">
        <f t="shared" ref="N287:N350" si="137">IF(L287+M287&gt;0,M287/L287,"")</f>
        <v>6.5882352941176467</v>
      </c>
      <c r="P287" s="29" t="s">
        <v>9</v>
      </c>
      <c r="Q287" s="3">
        <v>118</v>
      </c>
      <c r="R287" s="3"/>
      <c r="S287" s="7">
        <v>118</v>
      </c>
      <c r="U287" s="29" t="s">
        <v>9</v>
      </c>
      <c r="V287" s="3">
        <v>70</v>
      </c>
      <c r="W287" s="3"/>
      <c r="X287" s="7">
        <v>70</v>
      </c>
      <c r="Z287" s="29" t="s">
        <v>9</v>
      </c>
      <c r="AA287" s="3">
        <v>35220</v>
      </c>
      <c r="AB287" s="3"/>
      <c r="AC287" s="7">
        <v>35220</v>
      </c>
      <c r="AE287">
        <f t="shared" si="136"/>
        <v>35220</v>
      </c>
      <c r="AF287" s="16">
        <f t="shared" ref="AF287:AF350" si="138">IF(AE287/$AE$7&gt;0,AE287/$AE$7,"")</f>
        <v>35.22</v>
      </c>
      <c r="AH287" s="3">
        <f t="shared" si="134"/>
        <v>224</v>
      </c>
      <c r="AI287" s="3">
        <f t="shared" si="135"/>
        <v>35220</v>
      </c>
      <c r="AJ287" s="16">
        <f t="shared" ref="AJ287:AJ350" si="139">IF(AI287*AH287&gt;0,AI287/AH287*$AI$7,"")</f>
        <v>157232.14285714287</v>
      </c>
      <c r="AL287" s="16">
        <f t="shared" ref="AL287:AL350" si="140">IF(AI287&gt;0,M287/L287*AJ287,"")</f>
        <v>1035882.3529411765</v>
      </c>
    </row>
    <row r="288" spans="2:38">
      <c r="B288" s="29" t="s">
        <v>10</v>
      </c>
      <c r="C288" s="3">
        <v>20</v>
      </c>
      <c r="D288" s="3"/>
      <c r="E288" s="7">
        <v>20</v>
      </c>
      <c r="G288" s="29" t="s">
        <v>10</v>
      </c>
      <c r="H288" s="3">
        <v>258</v>
      </c>
      <c r="I288" s="3"/>
      <c r="J288" s="7">
        <v>258</v>
      </c>
      <c r="L288" s="3">
        <f t="shared" si="132"/>
        <v>20</v>
      </c>
      <c r="M288" s="3">
        <f t="shared" si="133"/>
        <v>258</v>
      </c>
      <c r="N288" s="19">
        <f t="shared" si="137"/>
        <v>12.9</v>
      </c>
      <c r="P288" s="29" t="s">
        <v>10</v>
      </c>
      <c r="Q288" s="3">
        <v>154</v>
      </c>
      <c r="R288" s="3"/>
      <c r="S288" s="7">
        <v>154</v>
      </c>
      <c r="U288" s="29" t="s">
        <v>10</v>
      </c>
      <c r="V288" s="3">
        <v>83</v>
      </c>
      <c r="W288" s="3"/>
      <c r="X288" s="7">
        <v>83</v>
      </c>
      <c r="Z288" s="29" t="s">
        <v>10</v>
      </c>
      <c r="AA288" s="3">
        <v>38057</v>
      </c>
      <c r="AB288" s="3"/>
      <c r="AC288" s="7">
        <v>38057</v>
      </c>
      <c r="AE288">
        <f t="shared" si="136"/>
        <v>38057</v>
      </c>
      <c r="AF288" s="16">
        <f t="shared" si="138"/>
        <v>38.057000000000002</v>
      </c>
      <c r="AH288" s="3">
        <f t="shared" si="134"/>
        <v>258</v>
      </c>
      <c r="AI288" s="3">
        <f t="shared" si="135"/>
        <v>38057</v>
      </c>
      <c r="AJ288" s="16">
        <f t="shared" si="139"/>
        <v>147507.75193798449</v>
      </c>
      <c r="AL288" s="16">
        <f t="shared" si="140"/>
        <v>1902850</v>
      </c>
    </row>
    <row r="289" spans="2:38">
      <c r="B289" s="29" t="s">
        <v>11</v>
      </c>
      <c r="C289" s="3">
        <v>11</v>
      </c>
      <c r="D289" s="3"/>
      <c r="E289" s="7">
        <v>11</v>
      </c>
      <c r="G289" s="29" t="s">
        <v>11</v>
      </c>
      <c r="H289" s="3">
        <v>311</v>
      </c>
      <c r="I289" s="3"/>
      <c r="J289" s="7">
        <v>311</v>
      </c>
      <c r="L289" s="3">
        <f t="shared" si="132"/>
        <v>11</v>
      </c>
      <c r="M289" s="3">
        <f t="shared" si="133"/>
        <v>311</v>
      </c>
      <c r="N289" s="19">
        <f t="shared" si="137"/>
        <v>28.272727272727273</v>
      </c>
      <c r="P289" s="29" t="s">
        <v>11</v>
      </c>
      <c r="Q289" s="3">
        <v>177</v>
      </c>
      <c r="R289" s="3"/>
      <c r="S289" s="7">
        <v>177</v>
      </c>
      <c r="U289" s="29" t="s">
        <v>11</v>
      </c>
      <c r="V289" s="3">
        <v>122</v>
      </c>
      <c r="W289" s="3"/>
      <c r="X289" s="7">
        <v>122</v>
      </c>
      <c r="Z289" s="29" t="s">
        <v>11</v>
      </c>
      <c r="AA289" s="3">
        <v>55772</v>
      </c>
      <c r="AB289" s="3"/>
      <c r="AC289" s="7">
        <v>55772</v>
      </c>
      <c r="AE289">
        <f t="shared" si="136"/>
        <v>55772</v>
      </c>
      <c r="AF289" s="16">
        <f t="shared" si="138"/>
        <v>55.771999999999998</v>
      </c>
      <c r="AH289" s="3">
        <f t="shared" si="134"/>
        <v>311</v>
      </c>
      <c r="AI289" s="3">
        <f t="shared" si="135"/>
        <v>55772</v>
      </c>
      <c r="AJ289" s="16">
        <f t="shared" si="139"/>
        <v>179331.18971061095</v>
      </c>
      <c r="AL289" s="16">
        <f t="shared" si="140"/>
        <v>5070181.8181818193</v>
      </c>
    </row>
    <row r="290" spans="2:38">
      <c r="B290" s="29" t="s">
        <v>12</v>
      </c>
      <c r="C290" s="3">
        <v>4</v>
      </c>
      <c r="D290" s="3"/>
      <c r="E290" s="7">
        <v>4</v>
      </c>
      <c r="G290" s="29" t="s">
        <v>12</v>
      </c>
      <c r="H290" s="3">
        <v>1332</v>
      </c>
      <c r="I290" s="3"/>
      <c r="J290" s="7">
        <v>1332</v>
      </c>
      <c r="L290" s="3">
        <f t="shared" si="132"/>
        <v>4</v>
      </c>
      <c r="M290" s="3">
        <f t="shared" si="133"/>
        <v>1332</v>
      </c>
      <c r="N290" s="19">
        <f t="shared" si="137"/>
        <v>333</v>
      </c>
      <c r="P290" s="29" t="s">
        <v>12</v>
      </c>
      <c r="Q290" s="3">
        <v>1265</v>
      </c>
      <c r="R290" s="3"/>
      <c r="S290" s="7">
        <v>1265</v>
      </c>
      <c r="U290" s="29" t="s">
        <v>12</v>
      </c>
      <c r="V290" s="3">
        <v>63</v>
      </c>
      <c r="W290" s="3"/>
      <c r="X290" s="7">
        <v>63</v>
      </c>
      <c r="Z290" s="29" t="s">
        <v>12</v>
      </c>
      <c r="AA290" s="3">
        <v>371355</v>
      </c>
      <c r="AB290" s="3"/>
      <c r="AC290" s="7">
        <v>371355</v>
      </c>
      <c r="AE290">
        <f t="shared" si="136"/>
        <v>371355</v>
      </c>
      <c r="AF290" s="16">
        <f t="shared" si="138"/>
        <v>371.35500000000002</v>
      </c>
      <c r="AH290" s="3">
        <f t="shared" si="134"/>
        <v>1332</v>
      </c>
      <c r="AI290" s="3">
        <f t="shared" si="135"/>
        <v>371355</v>
      </c>
      <c r="AJ290" s="16">
        <f t="shared" si="139"/>
        <v>278795.04504504509</v>
      </c>
      <c r="AL290" s="16">
        <f t="shared" si="140"/>
        <v>92838750.000000015</v>
      </c>
    </row>
    <row r="291" spans="2:38">
      <c r="B291" s="30" t="s">
        <v>13</v>
      </c>
      <c r="C291" s="7">
        <v>267</v>
      </c>
      <c r="D291" s="7"/>
      <c r="E291" s="7">
        <v>267</v>
      </c>
      <c r="G291" s="30" t="s">
        <v>13</v>
      </c>
      <c r="H291" s="7">
        <v>2495</v>
      </c>
      <c r="I291" s="7"/>
      <c r="J291" s="7">
        <v>2495</v>
      </c>
      <c r="L291" s="3">
        <f t="shared" si="132"/>
        <v>267</v>
      </c>
      <c r="M291" s="3">
        <f t="shared" si="133"/>
        <v>2495</v>
      </c>
      <c r="N291" s="19">
        <f t="shared" si="137"/>
        <v>9.3445692883895131</v>
      </c>
      <c r="P291" s="30" t="s">
        <v>13</v>
      </c>
      <c r="Q291" s="7">
        <v>1806</v>
      </c>
      <c r="R291" s="7"/>
      <c r="S291" s="7">
        <v>1806</v>
      </c>
      <c r="U291" s="30" t="s">
        <v>13</v>
      </c>
      <c r="V291" s="7">
        <v>415</v>
      </c>
      <c r="W291" s="7"/>
      <c r="X291" s="7">
        <v>415</v>
      </c>
      <c r="Z291" s="30" t="s">
        <v>13</v>
      </c>
      <c r="AA291" s="7">
        <v>548635</v>
      </c>
      <c r="AB291" s="7"/>
      <c r="AC291" s="7">
        <v>548635</v>
      </c>
      <c r="AE291">
        <f t="shared" si="136"/>
        <v>548635</v>
      </c>
      <c r="AF291" s="16">
        <f t="shared" si="138"/>
        <v>548.63499999999999</v>
      </c>
      <c r="AH291" s="3">
        <f t="shared" si="134"/>
        <v>2495</v>
      </c>
      <c r="AI291" s="3">
        <f t="shared" si="135"/>
        <v>548635</v>
      </c>
      <c r="AJ291" s="16">
        <f t="shared" si="139"/>
        <v>219893.78757515029</v>
      </c>
      <c r="AL291" s="16">
        <f t="shared" si="140"/>
        <v>2054812.7340823968</v>
      </c>
    </row>
    <row r="292" spans="2:38">
      <c r="B292" s="5" t="s">
        <v>70</v>
      </c>
      <c r="C292" s="3"/>
      <c r="D292" s="3"/>
      <c r="E292" s="7"/>
      <c r="G292" s="5" t="s">
        <v>70</v>
      </c>
      <c r="H292" s="3"/>
      <c r="I292" s="3"/>
      <c r="J292" s="7"/>
      <c r="L292" s="3">
        <f t="shared" si="132"/>
        <v>0</v>
      </c>
      <c r="M292" s="3">
        <f t="shared" si="133"/>
        <v>0</v>
      </c>
      <c r="N292" s="37" t="str">
        <f t="shared" si="137"/>
        <v/>
      </c>
      <c r="P292" s="5" t="s">
        <v>70</v>
      </c>
      <c r="Q292" s="3"/>
      <c r="R292" s="3"/>
      <c r="S292" s="7"/>
      <c r="U292" s="5" t="s">
        <v>70</v>
      </c>
      <c r="V292" s="3"/>
      <c r="W292" s="3"/>
      <c r="X292" s="7"/>
      <c r="Z292" s="5" t="s">
        <v>70</v>
      </c>
      <c r="AA292" s="3"/>
      <c r="AB292" s="3"/>
      <c r="AC292" s="7"/>
      <c r="AF292" s="36" t="str">
        <f t="shared" si="138"/>
        <v/>
      </c>
      <c r="AH292" s="3">
        <f t="shared" si="134"/>
        <v>0</v>
      </c>
      <c r="AI292" s="3">
        <f t="shared" si="135"/>
        <v>0</v>
      </c>
      <c r="AJ292" s="36" t="str">
        <f t="shared" si="139"/>
        <v/>
      </c>
      <c r="AL292" s="36" t="str">
        <f t="shared" si="140"/>
        <v/>
      </c>
    </row>
    <row r="293" spans="2:38">
      <c r="B293" s="29" t="s">
        <v>8</v>
      </c>
      <c r="C293" s="3">
        <v>42</v>
      </c>
      <c r="D293" s="3"/>
      <c r="E293" s="7">
        <v>42</v>
      </c>
      <c r="G293" s="29" t="s">
        <v>8</v>
      </c>
      <c r="H293" s="3">
        <v>78</v>
      </c>
      <c r="I293" s="3"/>
      <c r="J293" s="7">
        <v>78</v>
      </c>
      <c r="L293" s="3">
        <f t="shared" si="132"/>
        <v>42</v>
      </c>
      <c r="M293" s="3">
        <f t="shared" si="133"/>
        <v>78</v>
      </c>
      <c r="N293" s="19">
        <f t="shared" si="137"/>
        <v>1.8571428571428572</v>
      </c>
      <c r="P293" s="29" t="s">
        <v>8</v>
      </c>
      <c r="Q293" s="3">
        <v>17</v>
      </c>
      <c r="R293" s="3"/>
      <c r="S293" s="7">
        <v>17</v>
      </c>
      <c r="U293" s="29" t="s">
        <v>8</v>
      </c>
      <c r="V293" s="3">
        <v>19</v>
      </c>
      <c r="W293" s="3"/>
      <c r="X293" s="7">
        <v>19</v>
      </c>
      <c r="Z293" s="29" t="s">
        <v>8</v>
      </c>
      <c r="AA293" s="3">
        <v>5069</v>
      </c>
      <c r="AB293" s="3"/>
      <c r="AC293" s="7">
        <v>5069</v>
      </c>
      <c r="AE293">
        <f t="shared" ref="AE293:AE298" si="141">AC293</f>
        <v>5069</v>
      </c>
      <c r="AF293" s="16">
        <f t="shared" si="138"/>
        <v>5.069</v>
      </c>
      <c r="AH293" s="3">
        <f t="shared" si="134"/>
        <v>78</v>
      </c>
      <c r="AI293" s="3">
        <f t="shared" si="135"/>
        <v>5069</v>
      </c>
      <c r="AJ293" s="16">
        <f t="shared" si="139"/>
        <v>64987.179487179492</v>
      </c>
      <c r="AL293" s="16">
        <f t="shared" si="140"/>
        <v>120690.4761904762</v>
      </c>
    </row>
    <row r="294" spans="2:38">
      <c r="B294" s="29" t="s">
        <v>9</v>
      </c>
      <c r="C294" s="3">
        <v>21</v>
      </c>
      <c r="D294" s="3"/>
      <c r="E294" s="7">
        <v>21</v>
      </c>
      <c r="G294" s="29" t="s">
        <v>9</v>
      </c>
      <c r="H294" s="3">
        <v>147</v>
      </c>
      <c r="I294" s="3"/>
      <c r="J294" s="7">
        <v>147</v>
      </c>
      <c r="L294" s="3">
        <f t="shared" si="132"/>
        <v>21</v>
      </c>
      <c r="M294" s="3">
        <f t="shared" si="133"/>
        <v>147</v>
      </c>
      <c r="N294" s="19">
        <f t="shared" si="137"/>
        <v>7</v>
      </c>
      <c r="P294" s="29" t="s">
        <v>9</v>
      </c>
      <c r="Q294" s="3">
        <v>88</v>
      </c>
      <c r="R294" s="3"/>
      <c r="S294" s="7">
        <v>88</v>
      </c>
      <c r="U294" s="29" t="s">
        <v>9</v>
      </c>
      <c r="V294" s="3">
        <v>38</v>
      </c>
      <c r="W294" s="3"/>
      <c r="X294" s="7">
        <v>38</v>
      </c>
      <c r="Z294" s="29" t="s">
        <v>9</v>
      </c>
      <c r="AA294" s="3">
        <v>13173</v>
      </c>
      <c r="AB294" s="3"/>
      <c r="AC294" s="7">
        <v>13173</v>
      </c>
      <c r="AE294">
        <f t="shared" si="141"/>
        <v>13173</v>
      </c>
      <c r="AF294" s="16">
        <f t="shared" si="138"/>
        <v>13.173</v>
      </c>
      <c r="AH294" s="3">
        <f t="shared" si="134"/>
        <v>147</v>
      </c>
      <c r="AI294" s="3">
        <f t="shared" si="135"/>
        <v>13173</v>
      </c>
      <c r="AJ294" s="16">
        <f t="shared" si="139"/>
        <v>89612.244897959186</v>
      </c>
      <c r="AL294" s="16">
        <f t="shared" si="140"/>
        <v>627285.71428571432</v>
      </c>
    </row>
    <row r="295" spans="2:38">
      <c r="B295" s="29" t="s">
        <v>10</v>
      </c>
      <c r="C295" s="3">
        <v>32</v>
      </c>
      <c r="D295" s="3"/>
      <c r="E295" s="7">
        <v>32</v>
      </c>
      <c r="G295" s="29" t="s">
        <v>10</v>
      </c>
      <c r="H295" s="3">
        <v>427</v>
      </c>
      <c r="I295" s="3"/>
      <c r="J295" s="7">
        <v>427</v>
      </c>
      <c r="L295" s="3">
        <f t="shared" si="132"/>
        <v>32</v>
      </c>
      <c r="M295" s="3">
        <f t="shared" si="133"/>
        <v>427</v>
      </c>
      <c r="N295" s="19">
        <f t="shared" si="137"/>
        <v>13.34375</v>
      </c>
      <c r="P295" s="29" t="s">
        <v>10</v>
      </c>
      <c r="Q295" s="3">
        <v>267</v>
      </c>
      <c r="R295" s="3"/>
      <c r="S295" s="7">
        <v>267</v>
      </c>
      <c r="U295" s="29" t="s">
        <v>10</v>
      </c>
      <c r="V295" s="3">
        <v>127</v>
      </c>
      <c r="W295" s="3"/>
      <c r="X295" s="7">
        <v>127</v>
      </c>
      <c r="Z295" s="29" t="s">
        <v>10</v>
      </c>
      <c r="AA295" s="3">
        <v>46361</v>
      </c>
      <c r="AB295" s="3"/>
      <c r="AC295" s="7">
        <v>46361</v>
      </c>
      <c r="AE295">
        <f t="shared" si="141"/>
        <v>46361</v>
      </c>
      <c r="AF295" s="16">
        <f t="shared" si="138"/>
        <v>46.360999999999997</v>
      </c>
      <c r="AH295" s="3">
        <f t="shared" si="134"/>
        <v>427</v>
      </c>
      <c r="AI295" s="3">
        <f t="shared" si="135"/>
        <v>46361</v>
      </c>
      <c r="AJ295" s="16">
        <f t="shared" si="139"/>
        <v>108573.77049180327</v>
      </c>
      <c r="AL295" s="16">
        <f t="shared" si="140"/>
        <v>1448781.2499999998</v>
      </c>
    </row>
    <row r="296" spans="2:38">
      <c r="B296" s="29" t="s">
        <v>11</v>
      </c>
      <c r="C296" s="3">
        <v>40</v>
      </c>
      <c r="D296" s="3"/>
      <c r="E296" s="7">
        <v>40</v>
      </c>
      <c r="G296" s="29" t="s">
        <v>11</v>
      </c>
      <c r="H296" s="3">
        <v>1276</v>
      </c>
      <c r="I296" s="3"/>
      <c r="J296" s="7">
        <v>1276</v>
      </c>
      <c r="L296" s="3">
        <f t="shared" si="132"/>
        <v>40</v>
      </c>
      <c r="M296" s="3">
        <f t="shared" si="133"/>
        <v>1276</v>
      </c>
      <c r="N296" s="19">
        <f t="shared" si="137"/>
        <v>31.9</v>
      </c>
      <c r="P296" s="29" t="s">
        <v>11</v>
      </c>
      <c r="Q296" s="3">
        <v>1023</v>
      </c>
      <c r="R296" s="3"/>
      <c r="S296" s="7">
        <v>1023</v>
      </c>
      <c r="U296" s="29" t="s">
        <v>11</v>
      </c>
      <c r="V296" s="3">
        <v>213</v>
      </c>
      <c r="W296" s="3"/>
      <c r="X296" s="7">
        <v>213</v>
      </c>
      <c r="Z296" s="29" t="s">
        <v>11</v>
      </c>
      <c r="AA296" s="3">
        <v>158764</v>
      </c>
      <c r="AB296" s="3"/>
      <c r="AC296" s="7">
        <v>158764</v>
      </c>
      <c r="AE296">
        <f t="shared" si="141"/>
        <v>158764</v>
      </c>
      <c r="AF296" s="16">
        <f t="shared" si="138"/>
        <v>158.76400000000001</v>
      </c>
      <c r="AH296" s="3">
        <f t="shared" si="134"/>
        <v>1276</v>
      </c>
      <c r="AI296" s="3">
        <f t="shared" si="135"/>
        <v>158764</v>
      </c>
      <c r="AJ296" s="16">
        <f t="shared" si="139"/>
        <v>124423.19749216302</v>
      </c>
      <c r="AL296" s="16">
        <f t="shared" si="140"/>
        <v>3969100</v>
      </c>
    </row>
    <row r="297" spans="2:38">
      <c r="B297" s="29" t="s">
        <v>12</v>
      </c>
      <c r="C297" s="3">
        <v>23</v>
      </c>
      <c r="D297" s="3"/>
      <c r="E297" s="7">
        <v>23</v>
      </c>
      <c r="G297" s="29" t="s">
        <v>12</v>
      </c>
      <c r="H297" s="3">
        <v>5892</v>
      </c>
      <c r="I297" s="3"/>
      <c r="J297" s="7">
        <v>5892</v>
      </c>
      <c r="L297" s="3">
        <f t="shared" si="132"/>
        <v>23</v>
      </c>
      <c r="M297" s="3">
        <f t="shared" si="133"/>
        <v>5892</v>
      </c>
      <c r="N297" s="19">
        <f t="shared" si="137"/>
        <v>256.17391304347825</v>
      </c>
      <c r="P297" s="29" t="s">
        <v>12</v>
      </c>
      <c r="Q297" s="3">
        <v>5649</v>
      </c>
      <c r="R297" s="3"/>
      <c r="S297" s="7">
        <v>5649</v>
      </c>
      <c r="U297" s="29" t="s">
        <v>12</v>
      </c>
      <c r="V297" s="3">
        <v>220</v>
      </c>
      <c r="W297" s="3"/>
      <c r="X297" s="7">
        <v>220</v>
      </c>
      <c r="Z297" s="29" t="s">
        <v>12</v>
      </c>
      <c r="AA297" s="3">
        <v>1537048</v>
      </c>
      <c r="AB297" s="3"/>
      <c r="AC297" s="7">
        <v>1537048</v>
      </c>
      <c r="AE297">
        <f t="shared" si="141"/>
        <v>1537048</v>
      </c>
      <c r="AF297" s="16">
        <f t="shared" si="138"/>
        <v>1537.048</v>
      </c>
      <c r="AH297" s="3">
        <f t="shared" si="134"/>
        <v>5892</v>
      </c>
      <c r="AI297" s="3">
        <f t="shared" si="135"/>
        <v>1537048</v>
      </c>
      <c r="AJ297" s="16">
        <f t="shared" si="139"/>
        <v>260870.33265444671</v>
      </c>
      <c r="AL297" s="16">
        <f t="shared" si="140"/>
        <v>66828173.913043477</v>
      </c>
    </row>
    <row r="298" spans="2:38">
      <c r="B298" s="30" t="s">
        <v>13</v>
      </c>
      <c r="C298" s="7">
        <v>158</v>
      </c>
      <c r="D298" s="7"/>
      <c r="E298" s="7">
        <v>158</v>
      </c>
      <c r="G298" s="30" t="s">
        <v>13</v>
      </c>
      <c r="H298" s="7">
        <v>7820</v>
      </c>
      <c r="I298" s="7"/>
      <c r="J298" s="7">
        <v>7820</v>
      </c>
      <c r="L298" s="3">
        <f t="shared" si="132"/>
        <v>158</v>
      </c>
      <c r="M298" s="3">
        <f t="shared" si="133"/>
        <v>7820</v>
      </c>
      <c r="N298" s="19">
        <f t="shared" si="137"/>
        <v>49.493670886075947</v>
      </c>
      <c r="P298" s="30" t="s">
        <v>13</v>
      </c>
      <c r="Q298" s="7">
        <v>7044</v>
      </c>
      <c r="R298" s="7"/>
      <c r="S298" s="7">
        <v>7044</v>
      </c>
      <c r="U298" s="30" t="s">
        <v>13</v>
      </c>
      <c r="V298" s="7">
        <v>617</v>
      </c>
      <c r="W298" s="7"/>
      <c r="X298" s="7">
        <v>617</v>
      </c>
      <c r="Z298" s="30" t="s">
        <v>13</v>
      </c>
      <c r="AA298" s="7">
        <v>1760415</v>
      </c>
      <c r="AB298" s="7"/>
      <c r="AC298" s="7">
        <v>1760415</v>
      </c>
      <c r="AE298">
        <f t="shared" si="141"/>
        <v>1760415</v>
      </c>
      <c r="AF298" s="16">
        <f t="shared" si="138"/>
        <v>1760.415</v>
      </c>
      <c r="AH298" s="3">
        <f t="shared" si="134"/>
        <v>7820</v>
      </c>
      <c r="AI298" s="3">
        <f t="shared" si="135"/>
        <v>1760415</v>
      </c>
      <c r="AJ298" s="16">
        <f t="shared" si="139"/>
        <v>225117.00767263427</v>
      </c>
      <c r="AL298" s="16">
        <f t="shared" si="140"/>
        <v>11141867.088607594</v>
      </c>
    </row>
    <row r="299" spans="2:38">
      <c r="B299" s="5" t="s">
        <v>151</v>
      </c>
      <c r="C299" s="3"/>
      <c r="D299" s="3"/>
      <c r="E299" s="7"/>
      <c r="G299" s="5" t="s">
        <v>151</v>
      </c>
      <c r="H299" s="3"/>
      <c r="I299" s="3"/>
      <c r="J299" s="7"/>
      <c r="L299" s="3">
        <f t="shared" si="132"/>
        <v>0</v>
      </c>
      <c r="M299" s="3">
        <f t="shared" si="133"/>
        <v>0</v>
      </c>
      <c r="N299" s="37" t="str">
        <f t="shared" si="137"/>
        <v/>
      </c>
      <c r="P299" s="5" t="s">
        <v>151</v>
      </c>
      <c r="Q299" s="3"/>
      <c r="R299" s="3"/>
      <c r="S299" s="7"/>
      <c r="U299" s="5" t="s">
        <v>151</v>
      </c>
      <c r="V299" s="3"/>
      <c r="W299" s="3"/>
      <c r="X299" s="7"/>
      <c r="Z299" s="5" t="s">
        <v>151</v>
      </c>
      <c r="AA299" s="3"/>
      <c r="AB299" s="3"/>
      <c r="AC299" s="7"/>
      <c r="AF299" s="36" t="str">
        <f t="shared" si="138"/>
        <v/>
      </c>
      <c r="AH299" s="3">
        <f t="shared" si="134"/>
        <v>0</v>
      </c>
      <c r="AI299" s="3">
        <f t="shared" si="135"/>
        <v>0</v>
      </c>
      <c r="AJ299" s="36" t="str">
        <f t="shared" si="139"/>
        <v/>
      </c>
      <c r="AL299" s="36" t="str">
        <f t="shared" si="140"/>
        <v/>
      </c>
    </row>
    <row r="300" spans="2:38">
      <c r="B300" s="29" t="s">
        <v>8</v>
      </c>
      <c r="C300" s="3"/>
      <c r="D300" s="3">
        <v>40</v>
      </c>
      <c r="E300" s="7">
        <v>40</v>
      </c>
      <c r="G300" s="29" t="s">
        <v>8</v>
      </c>
      <c r="H300" s="3"/>
      <c r="I300" s="3">
        <v>67</v>
      </c>
      <c r="J300" s="7">
        <v>67</v>
      </c>
      <c r="L300" s="3">
        <f t="shared" si="132"/>
        <v>40</v>
      </c>
      <c r="M300" s="3">
        <f t="shared" si="133"/>
        <v>67</v>
      </c>
      <c r="N300" s="19">
        <f t="shared" si="137"/>
        <v>1.675</v>
      </c>
      <c r="P300" s="29" t="s">
        <v>8</v>
      </c>
      <c r="Q300" s="3"/>
      <c r="R300" s="3">
        <v>8</v>
      </c>
      <c r="S300" s="7">
        <v>8</v>
      </c>
      <c r="U300" s="29" t="s">
        <v>8</v>
      </c>
      <c r="V300" s="3"/>
      <c r="W300" s="3">
        <v>16</v>
      </c>
      <c r="X300" s="7">
        <v>16</v>
      </c>
      <c r="Z300" s="29" t="s">
        <v>8</v>
      </c>
      <c r="AA300" s="3"/>
      <c r="AB300" s="3">
        <v>6525</v>
      </c>
      <c r="AC300" s="7">
        <v>6525</v>
      </c>
      <c r="AE300">
        <f t="shared" ref="AE300:AE305" si="142">AC300</f>
        <v>6525</v>
      </c>
      <c r="AF300" s="16">
        <f t="shared" si="138"/>
        <v>6.5250000000000004</v>
      </c>
      <c r="AH300" s="3">
        <f t="shared" si="134"/>
        <v>67</v>
      </c>
      <c r="AI300" s="3">
        <f t="shared" si="135"/>
        <v>6525</v>
      </c>
      <c r="AJ300" s="16">
        <f t="shared" si="139"/>
        <v>97388.059701492544</v>
      </c>
      <c r="AL300" s="16">
        <f t="shared" si="140"/>
        <v>163125.00000000003</v>
      </c>
    </row>
    <row r="301" spans="2:38">
      <c r="B301" s="29" t="s">
        <v>9</v>
      </c>
      <c r="C301" s="3"/>
      <c r="D301" s="3">
        <v>2</v>
      </c>
      <c r="E301" s="7">
        <v>2</v>
      </c>
      <c r="G301" s="29" t="s">
        <v>9</v>
      </c>
      <c r="H301" s="3"/>
      <c r="I301" s="3"/>
      <c r="J301" s="7"/>
      <c r="L301" s="3">
        <f t="shared" si="132"/>
        <v>2</v>
      </c>
      <c r="M301" s="3">
        <f t="shared" si="133"/>
        <v>0</v>
      </c>
      <c r="N301" s="19">
        <f t="shared" si="137"/>
        <v>0</v>
      </c>
      <c r="P301" s="29" t="s">
        <v>9</v>
      </c>
      <c r="Q301" s="3"/>
      <c r="R301" s="3"/>
      <c r="S301" s="7"/>
      <c r="U301" s="29" t="s">
        <v>9</v>
      </c>
      <c r="V301" s="3"/>
      <c r="W301" s="3"/>
      <c r="X301" s="7"/>
      <c r="Z301" s="29" t="s">
        <v>9</v>
      </c>
      <c r="AA301" s="3"/>
      <c r="AB301" s="3"/>
      <c r="AC301" s="7"/>
      <c r="AE301">
        <f t="shared" si="142"/>
        <v>0</v>
      </c>
      <c r="AF301" s="16" t="str">
        <f t="shared" si="138"/>
        <v/>
      </c>
      <c r="AH301" s="3">
        <f t="shared" si="134"/>
        <v>0</v>
      </c>
      <c r="AI301" s="3">
        <f t="shared" si="135"/>
        <v>0</v>
      </c>
      <c r="AJ301" s="16" t="str">
        <f t="shared" si="139"/>
        <v/>
      </c>
      <c r="AL301" s="16" t="str">
        <f t="shared" si="140"/>
        <v/>
      </c>
    </row>
    <row r="302" spans="2:38">
      <c r="B302" s="29" t="s">
        <v>10</v>
      </c>
      <c r="C302" s="3"/>
      <c r="D302" s="3">
        <v>1</v>
      </c>
      <c r="E302" s="7">
        <v>1</v>
      </c>
      <c r="G302" s="29" t="s">
        <v>10</v>
      </c>
      <c r="H302" s="3"/>
      <c r="I302" s="3"/>
      <c r="J302" s="7"/>
      <c r="L302" s="3">
        <f t="shared" si="132"/>
        <v>1</v>
      </c>
      <c r="M302" s="3">
        <f t="shared" si="133"/>
        <v>0</v>
      </c>
      <c r="N302" s="19">
        <f t="shared" si="137"/>
        <v>0</v>
      </c>
      <c r="P302" s="29" t="s">
        <v>10</v>
      </c>
      <c r="Q302" s="3"/>
      <c r="R302" s="3"/>
      <c r="S302" s="7"/>
      <c r="U302" s="29" t="s">
        <v>10</v>
      </c>
      <c r="V302" s="3"/>
      <c r="W302" s="3"/>
      <c r="X302" s="7"/>
      <c r="Z302" s="29" t="s">
        <v>10</v>
      </c>
      <c r="AA302" s="3"/>
      <c r="AB302" s="3"/>
      <c r="AC302" s="7"/>
      <c r="AE302">
        <f t="shared" si="142"/>
        <v>0</v>
      </c>
      <c r="AF302" s="16" t="str">
        <f t="shared" si="138"/>
        <v/>
      </c>
      <c r="AH302" s="3">
        <f t="shared" si="134"/>
        <v>0</v>
      </c>
      <c r="AI302" s="3">
        <f t="shared" si="135"/>
        <v>0</v>
      </c>
      <c r="AJ302" s="16" t="str">
        <f t="shared" si="139"/>
        <v/>
      </c>
      <c r="AL302" s="16" t="str">
        <f t="shared" si="140"/>
        <v/>
      </c>
    </row>
    <row r="303" spans="2:38">
      <c r="B303" s="29" t="s">
        <v>11</v>
      </c>
      <c r="C303" s="3"/>
      <c r="D303" s="3">
        <v>1</v>
      </c>
      <c r="E303" s="7">
        <v>1</v>
      </c>
      <c r="G303" s="29" t="s">
        <v>11</v>
      </c>
      <c r="H303" s="3"/>
      <c r="I303" s="3"/>
      <c r="J303" s="7"/>
      <c r="L303" s="3">
        <f t="shared" si="132"/>
        <v>1</v>
      </c>
      <c r="M303" s="3">
        <f t="shared" si="133"/>
        <v>0</v>
      </c>
      <c r="N303" s="19">
        <f t="shared" si="137"/>
        <v>0</v>
      </c>
      <c r="P303" s="29" t="s">
        <v>11</v>
      </c>
      <c r="Q303" s="3"/>
      <c r="R303" s="3"/>
      <c r="S303" s="7"/>
      <c r="U303" s="29" t="s">
        <v>11</v>
      </c>
      <c r="V303" s="3"/>
      <c r="W303" s="3"/>
      <c r="X303" s="7"/>
      <c r="Z303" s="29" t="s">
        <v>11</v>
      </c>
      <c r="AA303" s="3"/>
      <c r="AB303" s="3"/>
      <c r="AC303" s="7"/>
      <c r="AE303">
        <f t="shared" si="142"/>
        <v>0</v>
      </c>
      <c r="AF303" s="16" t="str">
        <f t="shared" si="138"/>
        <v/>
      </c>
      <c r="AH303" s="3">
        <f t="shared" si="134"/>
        <v>0</v>
      </c>
      <c r="AI303" s="3">
        <f t="shared" si="135"/>
        <v>0</v>
      </c>
      <c r="AJ303" s="16" t="str">
        <f t="shared" si="139"/>
        <v/>
      </c>
      <c r="AL303" s="16" t="str">
        <f t="shared" si="140"/>
        <v/>
      </c>
    </row>
    <row r="304" spans="2:38">
      <c r="B304" s="29" t="s">
        <v>12</v>
      </c>
      <c r="C304" s="3"/>
      <c r="D304" s="3"/>
      <c r="E304" s="7"/>
      <c r="G304" s="29" t="s">
        <v>12</v>
      </c>
      <c r="H304" s="3"/>
      <c r="I304" s="3"/>
      <c r="J304" s="7"/>
      <c r="L304" s="3">
        <f t="shared" si="132"/>
        <v>0</v>
      </c>
      <c r="M304" s="3">
        <f t="shared" si="133"/>
        <v>0</v>
      </c>
      <c r="N304" s="19" t="str">
        <f t="shared" si="137"/>
        <v/>
      </c>
      <c r="P304" s="29" t="s">
        <v>12</v>
      </c>
      <c r="Q304" s="3"/>
      <c r="R304" s="3"/>
      <c r="S304" s="7"/>
      <c r="U304" s="29" t="s">
        <v>12</v>
      </c>
      <c r="V304" s="3"/>
      <c r="W304" s="3"/>
      <c r="X304" s="7"/>
      <c r="Z304" s="29" t="s">
        <v>12</v>
      </c>
      <c r="AA304" s="3"/>
      <c r="AB304" s="3"/>
      <c r="AC304" s="7"/>
      <c r="AE304">
        <f t="shared" si="142"/>
        <v>0</v>
      </c>
      <c r="AF304" s="16" t="str">
        <f t="shared" si="138"/>
        <v/>
      </c>
      <c r="AH304" s="3">
        <f t="shared" si="134"/>
        <v>0</v>
      </c>
      <c r="AI304" s="3">
        <f t="shared" si="135"/>
        <v>0</v>
      </c>
      <c r="AJ304" s="16" t="str">
        <f t="shared" si="139"/>
        <v/>
      </c>
      <c r="AL304" s="16" t="str">
        <f t="shared" si="140"/>
        <v/>
      </c>
    </row>
    <row r="305" spans="2:38">
      <c r="B305" s="30" t="s">
        <v>13</v>
      </c>
      <c r="C305" s="7"/>
      <c r="D305" s="7">
        <v>44</v>
      </c>
      <c r="E305" s="7">
        <v>44</v>
      </c>
      <c r="G305" s="30" t="s">
        <v>13</v>
      </c>
      <c r="H305" s="7"/>
      <c r="I305" s="7">
        <v>108</v>
      </c>
      <c r="J305" s="7">
        <v>108</v>
      </c>
      <c r="L305" s="3">
        <f t="shared" si="132"/>
        <v>44</v>
      </c>
      <c r="M305" s="3">
        <f t="shared" si="133"/>
        <v>108</v>
      </c>
      <c r="N305" s="19">
        <f t="shared" si="137"/>
        <v>2.4545454545454546</v>
      </c>
      <c r="P305" s="30" t="s">
        <v>13</v>
      </c>
      <c r="Q305" s="7"/>
      <c r="R305" s="7">
        <v>39</v>
      </c>
      <c r="S305" s="7">
        <v>39</v>
      </c>
      <c r="U305" s="30" t="s">
        <v>13</v>
      </c>
      <c r="V305" s="7"/>
      <c r="W305" s="7">
        <v>21</v>
      </c>
      <c r="X305" s="7">
        <v>21</v>
      </c>
      <c r="Z305" s="30" t="s">
        <v>13</v>
      </c>
      <c r="AA305" s="7"/>
      <c r="AB305" s="7">
        <v>8713</v>
      </c>
      <c r="AC305" s="7">
        <v>8713</v>
      </c>
      <c r="AE305">
        <f t="shared" si="142"/>
        <v>8713</v>
      </c>
      <c r="AF305" s="16">
        <f t="shared" si="138"/>
        <v>8.7129999999999992</v>
      </c>
      <c r="AH305" s="3">
        <f t="shared" si="134"/>
        <v>108</v>
      </c>
      <c r="AI305" s="3">
        <f t="shared" si="135"/>
        <v>8713</v>
      </c>
      <c r="AJ305" s="16">
        <f t="shared" si="139"/>
        <v>80675.925925925927</v>
      </c>
      <c r="AL305" s="16">
        <f t="shared" si="140"/>
        <v>198022.72727272726</v>
      </c>
    </row>
    <row r="306" spans="2:38">
      <c r="B306" s="5" t="s">
        <v>71</v>
      </c>
      <c r="C306" s="3"/>
      <c r="D306" s="3"/>
      <c r="E306" s="7"/>
      <c r="G306" s="5" t="s">
        <v>71</v>
      </c>
      <c r="H306" s="3"/>
      <c r="I306" s="3"/>
      <c r="J306" s="7"/>
      <c r="L306" s="3">
        <f t="shared" si="132"/>
        <v>0</v>
      </c>
      <c r="M306" s="3">
        <f t="shared" si="133"/>
        <v>0</v>
      </c>
      <c r="N306" s="37" t="str">
        <f t="shared" si="137"/>
        <v/>
      </c>
      <c r="P306" s="5" t="s">
        <v>71</v>
      </c>
      <c r="Q306" s="3"/>
      <c r="R306" s="3"/>
      <c r="S306" s="7"/>
      <c r="U306" s="5" t="s">
        <v>71</v>
      </c>
      <c r="V306" s="3"/>
      <c r="W306" s="3"/>
      <c r="X306" s="7"/>
      <c r="Z306" s="5" t="s">
        <v>71</v>
      </c>
      <c r="AA306" s="3"/>
      <c r="AB306" s="3"/>
      <c r="AC306" s="7"/>
      <c r="AF306" s="36" t="str">
        <f t="shared" si="138"/>
        <v/>
      </c>
      <c r="AH306" s="3">
        <f t="shared" si="134"/>
        <v>0</v>
      </c>
      <c r="AI306" s="3">
        <f t="shared" si="135"/>
        <v>0</v>
      </c>
      <c r="AJ306" s="36" t="str">
        <f t="shared" si="139"/>
        <v/>
      </c>
      <c r="AL306" s="36" t="str">
        <f t="shared" si="140"/>
        <v/>
      </c>
    </row>
    <row r="307" spans="2:38">
      <c r="B307" s="29" t="s">
        <v>8</v>
      </c>
      <c r="C307" s="3">
        <v>307</v>
      </c>
      <c r="D307" s="3"/>
      <c r="E307" s="7">
        <v>307</v>
      </c>
      <c r="G307" s="29" t="s">
        <v>8</v>
      </c>
      <c r="H307" s="3">
        <v>676</v>
      </c>
      <c r="I307" s="3"/>
      <c r="J307" s="7">
        <v>676</v>
      </c>
      <c r="L307" s="3">
        <f t="shared" si="132"/>
        <v>307</v>
      </c>
      <c r="M307" s="3">
        <f t="shared" si="133"/>
        <v>676</v>
      </c>
      <c r="N307" s="19">
        <f t="shared" si="137"/>
        <v>2.2019543973941369</v>
      </c>
      <c r="P307" s="29" t="s">
        <v>8</v>
      </c>
      <c r="Q307" s="3">
        <v>224</v>
      </c>
      <c r="R307" s="3"/>
      <c r="S307" s="7">
        <v>224</v>
      </c>
      <c r="U307" s="29" t="s">
        <v>8</v>
      </c>
      <c r="V307" s="3">
        <v>137</v>
      </c>
      <c r="W307" s="3"/>
      <c r="X307" s="7">
        <v>137</v>
      </c>
      <c r="Z307" s="29" t="s">
        <v>8</v>
      </c>
      <c r="AA307" s="3">
        <v>73916</v>
      </c>
      <c r="AB307" s="3"/>
      <c r="AC307" s="7">
        <v>73916</v>
      </c>
      <c r="AE307">
        <f t="shared" ref="AE307:AE312" si="143">AC307</f>
        <v>73916</v>
      </c>
      <c r="AF307" s="16">
        <f t="shared" si="138"/>
        <v>73.915999999999997</v>
      </c>
      <c r="AH307" s="3">
        <f t="shared" si="134"/>
        <v>676</v>
      </c>
      <c r="AI307" s="3">
        <f t="shared" si="135"/>
        <v>73916</v>
      </c>
      <c r="AJ307" s="16">
        <f t="shared" si="139"/>
        <v>109343.19526627219</v>
      </c>
      <c r="AL307" s="16">
        <f t="shared" si="140"/>
        <v>240768.72964169382</v>
      </c>
    </row>
    <row r="308" spans="2:38">
      <c r="B308" s="29" t="s">
        <v>9</v>
      </c>
      <c r="C308" s="3">
        <v>156</v>
      </c>
      <c r="D308" s="3"/>
      <c r="E308" s="7">
        <v>156</v>
      </c>
      <c r="G308" s="29" t="s">
        <v>9</v>
      </c>
      <c r="H308" s="3">
        <v>1087</v>
      </c>
      <c r="I308" s="3"/>
      <c r="J308" s="7">
        <v>1087</v>
      </c>
      <c r="L308" s="3">
        <f t="shared" si="132"/>
        <v>156</v>
      </c>
      <c r="M308" s="3">
        <f t="shared" si="133"/>
        <v>1087</v>
      </c>
      <c r="N308" s="19">
        <f t="shared" si="137"/>
        <v>6.9679487179487181</v>
      </c>
      <c r="P308" s="29" t="s">
        <v>9</v>
      </c>
      <c r="Q308" s="3">
        <v>666</v>
      </c>
      <c r="R308" s="3"/>
      <c r="S308" s="7">
        <v>666</v>
      </c>
      <c r="U308" s="29" t="s">
        <v>9</v>
      </c>
      <c r="V308" s="3">
        <v>259</v>
      </c>
      <c r="W308" s="3"/>
      <c r="X308" s="7">
        <v>259</v>
      </c>
      <c r="Z308" s="29" t="s">
        <v>9</v>
      </c>
      <c r="AA308" s="3">
        <v>144754</v>
      </c>
      <c r="AB308" s="3"/>
      <c r="AC308" s="7">
        <v>144754</v>
      </c>
      <c r="AE308">
        <f t="shared" si="143"/>
        <v>144754</v>
      </c>
      <c r="AF308" s="16">
        <f t="shared" si="138"/>
        <v>144.75399999999999</v>
      </c>
      <c r="AH308" s="3">
        <f t="shared" si="134"/>
        <v>1087</v>
      </c>
      <c r="AI308" s="3">
        <f t="shared" si="135"/>
        <v>144754</v>
      </c>
      <c r="AJ308" s="16">
        <f t="shared" si="139"/>
        <v>133168.35326586937</v>
      </c>
      <c r="AL308" s="16">
        <f t="shared" si="140"/>
        <v>927910.25641025649</v>
      </c>
    </row>
    <row r="309" spans="2:38">
      <c r="B309" s="29" t="s">
        <v>10</v>
      </c>
      <c r="C309" s="3">
        <v>173</v>
      </c>
      <c r="D309" s="3"/>
      <c r="E309" s="7">
        <v>173</v>
      </c>
      <c r="G309" s="29" t="s">
        <v>10</v>
      </c>
      <c r="H309" s="3">
        <v>2294</v>
      </c>
      <c r="I309" s="3"/>
      <c r="J309" s="7">
        <v>2294</v>
      </c>
      <c r="L309" s="3">
        <f t="shared" si="132"/>
        <v>173</v>
      </c>
      <c r="M309" s="3">
        <f t="shared" si="133"/>
        <v>2294</v>
      </c>
      <c r="N309" s="19">
        <f t="shared" si="137"/>
        <v>13.260115606936417</v>
      </c>
      <c r="P309" s="29" t="s">
        <v>10</v>
      </c>
      <c r="Q309" s="3">
        <v>1644</v>
      </c>
      <c r="R309" s="3"/>
      <c r="S309" s="7">
        <v>1644</v>
      </c>
      <c r="U309" s="29" t="s">
        <v>10</v>
      </c>
      <c r="V309" s="3">
        <v>472</v>
      </c>
      <c r="W309" s="3"/>
      <c r="X309" s="7">
        <v>472</v>
      </c>
      <c r="Z309" s="29" t="s">
        <v>10</v>
      </c>
      <c r="AA309" s="3">
        <v>307436</v>
      </c>
      <c r="AB309" s="3"/>
      <c r="AC309" s="7">
        <v>307436</v>
      </c>
      <c r="AE309">
        <f t="shared" si="143"/>
        <v>307436</v>
      </c>
      <c r="AF309" s="16">
        <f t="shared" si="138"/>
        <v>307.43599999999998</v>
      </c>
      <c r="AH309" s="3">
        <f t="shared" si="134"/>
        <v>2294</v>
      </c>
      <c r="AI309" s="3">
        <f t="shared" si="135"/>
        <v>307436</v>
      </c>
      <c r="AJ309" s="16">
        <f t="shared" si="139"/>
        <v>134017.43679163035</v>
      </c>
      <c r="AL309" s="16">
        <f t="shared" si="140"/>
        <v>1777086.7052023122</v>
      </c>
    </row>
    <row r="310" spans="2:38">
      <c r="B310" s="29" t="s">
        <v>11</v>
      </c>
      <c r="C310" s="3">
        <v>102</v>
      </c>
      <c r="D310" s="3"/>
      <c r="E310" s="7">
        <v>102</v>
      </c>
      <c r="G310" s="29" t="s">
        <v>11</v>
      </c>
      <c r="H310" s="3">
        <v>2853</v>
      </c>
      <c r="I310" s="3"/>
      <c r="J310" s="7">
        <v>2853</v>
      </c>
      <c r="L310" s="3">
        <f t="shared" si="132"/>
        <v>102</v>
      </c>
      <c r="M310" s="3">
        <f t="shared" si="133"/>
        <v>2853</v>
      </c>
      <c r="N310" s="19">
        <f t="shared" si="137"/>
        <v>27.970588235294116</v>
      </c>
      <c r="P310" s="29" t="s">
        <v>11</v>
      </c>
      <c r="Q310" s="3">
        <v>2360</v>
      </c>
      <c r="R310" s="3"/>
      <c r="S310" s="7">
        <v>2360</v>
      </c>
      <c r="U310" s="29" t="s">
        <v>11</v>
      </c>
      <c r="V310" s="3">
        <v>390</v>
      </c>
      <c r="W310" s="3"/>
      <c r="X310" s="7">
        <v>390</v>
      </c>
      <c r="Z310" s="29" t="s">
        <v>11</v>
      </c>
      <c r="AA310" s="3">
        <v>424183</v>
      </c>
      <c r="AB310" s="3"/>
      <c r="AC310" s="7">
        <v>424183</v>
      </c>
      <c r="AE310">
        <f t="shared" si="143"/>
        <v>424183</v>
      </c>
      <c r="AF310" s="16">
        <f t="shared" si="138"/>
        <v>424.18299999999999</v>
      </c>
      <c r="AH310" s="3">
        <f t="shared" si="134"/>
        <v>2853</v>
      </c>
      <c r="AI310" s="3">
        <f t="shared" si="135"/>
        <v>424183</v>
      </c>
      <c r="AJ310" s="16">
        <f t="shared" si="139"/>
        <v>148679.63547143358</v>
      </c>
      <c r="AL310" s="16">
        <f t="shared" si="140"/>
        <v>4158656.8627450978</v>
      </c>
    </row>
    <row r="311" spans="2:38">
      <c r="B311" s="29" t="s">
        <v>12</v>
      </c>
      <c r="C311" s="3">
        <v>54</v>
      </c>
      <c r="D311" s="3"/>
      <c r="E311" s="7">
        <v>54</v>
      </c>
      <c r="G311" s="29" t="s">
        <v>12</v>
      </c>
      <c r="H311" s="3">
        <v>7732</v>
      </c>
      <c r="I311" s="3"/>
      <c r="J311" s="7">
        <v>7732</v>
      </c>
      <c r="L311" s="3">
        <f t="shared" si="132"/>
        <v>54</v>
      </c>
      <c r="M311" s="3">
        <f t="shared" si="133"/>
        <v>7732</v>
      </c>
      <c r="N311" s="19">
        <f t="shared" si="137"/>
        <v>143.18518518518519</v>
      </c>
      <c r="P311" s="29" t="s">
        <v>12</v>
      </c>
      <c r="Q311" s="3">
        <v>7401</v>
      </c>
      <c r="R311" s="3"/>
      <c r="S311" s="7">
        <v>7401</v>
      </c>
      <c r="U311" s="29" t="s">
        <v>12</v>
      </c>
      <c r="V311" s="3">
        <v>277</v>
      </c>
      <c r="W311" s="3"/>
      <c r="X311" s="7">
        <v>277</v>
      </c>
      <c r="Z311" s="29" t="s">
        <v>12</v>
      </c>
      <c r="AA311" s="3">
        <v>1678822</v>
      </c>
      <c r="AB311" s="3"/>
      <c r="AC311" s="7">
        <v>1678822</v>
      </c>
      <c r="AE311">
        <f t="shared" si="143"/>
        <v>1678822</v>
      </c>
      <c r="AF311" s="16">
        <f t="shared" si="138"/>
        <v>1678.8219999999999</v>
      </c>
      <c r="AH311" s="3">
        <f t="shared" si="134"/>
        <v>7732</v>
      </c>
      <c r="AI311" s="3">
        <f t="shared" si="135"/>
        <v>1678822</v>
      </c>
      <c r="AJ311" s="16">
        <f t="shared" si="139"/>
        <v>217126.48732540096</v>
      </c>
      <c r="AL311" s="16">
        <f t="shared" si="140"/>
        <v>31089296.296296302</v>
      </c>
    </row>
    <row r="312" spans="2:38">
      <c r="B312" s="30" t="s">
        <v>13</v>
      </c>
      <c r="C312" s="7">
        <v>792</v>
      </c>
      <c r="D312" s="7"/>
      <c r="E312" s="7">
        <v>792</v>
      </c>
      <c r="G312" s="30" t="s">
        <v>13</v>
      </c>
      <c r="H312" s="7">
        <v>14642</v>
      </c>
      <c r="I312" s="7"/>
      <c r="J312" s="7">
        <v>14642</v>
      </c>
      <c r="L312" s="3">
        <f t="shared" si="132"/>
        <v>792</v>
      </c>
      <c r="M312" s="3">
        <f t="shared" si="133"/>
        <v>14642</v>
      </c>
      <c r="N312" s="19">
        <f t="shared" si="137"/>
        <v>18.487373737373737</v>
      </c>
      <c r="P312" s="30" t="s">
        <v>13</v>
      </c>
      <c r="Q312" s="7">
        <v>12295</v>
      </c>
      <c r="R312" s="7"/>
      <c r="S312" s="7">
        <v>12295</v>
      </c>
      <c r="U312" s="30" t="s">
        <v>13</v>
      </c>
      <c r="V312" s="7">
        <v>1535</v>
      </c>
      <c r="W312" s="7"/>
      <c r="X312" s="7">
        <v>1535</v>
      </c>
      <c r="Z312" s="30" t="s">
        <v>13</v>
      </c>
      <c r="AA312" s="7">
        <v>2629111</v>
      </c>
      <c r="AB312" s="7"/>
      <c r="AC312" s="7">
        <v>2629111</v>
      </c>
      <c r="AE312">
        <f t="shared" si="143"/>
        <v>2629111</v>
      </c>
      <c r="AF312" s="16">
        <f t="shared" si="138"/>
        <v>2629.1109999999999</v>
      </c>
      <c r="AH312" s="3">
        <f t="shared" si="134"/>
        <v>14642</v>
      </c>
      <c r="AI312" s="3">
        <f t="shared" si="135"/>
        <v>2629111</v>
      </c>
      <c r="AJ312" s="16">
        <f t="shared" si="139"/>
        <v>179559.55470564132</v>
      </c>
      <c r="AL312" s="16">
        <f t="shared" si="140"/>
        <v>3319584.5959595963</v>
      </c>
    </row>
    <row r="313" spans="2:38">
      <c r="B313" s="5" t="s">
        <v>72</v>
      </c>
      <c r="C313" s="3"/>
      <c r="D313" s="3"/>
      <c r="E313" s="7"/>
      <c r="G313" s="5" t="s">
        <v>72</v>
      </c>
      <c r="H313" s="3"/>
      <c r="I313" s="3"/>
      <c r="J313" s="7"/>
      <c r="L313" s="3">
        <f t="shared" si="132"/>
        <v>0</v>
      </c>
      <c r="M313" s="3">
        <f t="shared" si="133"/>
        <v>0</v>
      </c>
      <c r="N313" s="37" t="str">
        <f t="shared" si="137"/>
        <v/>
      </c>
      <c r="P313" s="5" t="s">
        <v>72</v>
      </c>
      <c r="Q313" s="3"/>
      <c r="R313" s="3"/>
      <c r="S313" s="7"/>
      <c r="U313" s="5" t="s">
        <v>72</v>
      </c>
      <c r="V313" s="3"/>
      <c r="W313" s="3"/>
      <c r="X313" s="7"/>
      <c r="Z313" s="5" t="s">
        <v>72</v>
      </c>
      <c r="AA313" s="3"/>
      <c r="AB313" s="3"/>
      <c r="AC313" s="7"/>
      <c r="AF313" s="36" t="str">
        <f t="shared" si="138"/>
        <v/>
      </c>
      <c r="AH313" s="3">
        <f t="shared" si="134"/>
        <v>0</v>
      </c>
      <c r="AI313" s="3">
        <f t="shared" si="135"/>
        <v>0</v>
      </c>
      <c r="AJ313" s="36" t="str">
        <f t="shared" si="139"/>
        <v/>
      </c>
      <c r="AL313" s="36" t="str">
        <f t="shared" si="140"/>
        <v/>
      </c>
    </row>
    <row r="314" spans="2:38">
      <c r="B314" s="29" t="s">
        <v>8</v>
      </c>
      <c r="C314" s="3"/>
      <c r="D314" s="3">
        <v>17</v>
      </c>
      <c r="E314" s="7">
        <v>17</v>
      </c>
      <c r="G314" s="29" t="s">
        <v>8</v>
      </c>
      <c r="H314" s="3"/>
      <c r="I314" s="3">
        <v>33</v>
      </c>
      <c r="J314" s="7">
        <v>33</v>
      </c>
      <c r="L314" s="3">
        <f t="shared" si="132"/>
        <v>17</v>
      </c>
      <c r="M314" s="3">
        <f t="shared" si="133"/>
        <v>33</v>
      </c>
      <c r="N314" s="19">
        <f t="shared" si="137"/>
        <v>1.9411764705882353</v>
      </c>
      <c r="P314" s="29" t="s">
        <v>8</v>
      </c>
      <c r="Q314" s="3"/>
      <c r="R314" s="3">
        <v>13</v>
      </c>
      <c r="S314" s="7">
        <v>13</v>
      </c>
      <c r="U314" s="29" t="s">
        <v>8</v>
      </c>
      <c r="V314" s="3"/>
      <c r="W314" s="3">
        <v>3</v>
      </c>
      <c r="X314" s="7">
        <v>3</v>
      </c>
      <c r="Z314" s="29" t="s">
        <v>8</v>
      </c>
      <c r="AA314" s="3"/>
      <c r="AB314" s="3">
        <v>5129</v>
      </c>
      <c r="AC314" s="7">
        <v>5129</v>
      </c>
      <c r="AE314">
        <f t="shared" ref="AE314:AE319" si="144">AC314</f>
        <v>5129</v>
      </c>
      <c r="AF314" s="16">
        <f t="shared" si="138"/>
        <v>5.1289999999999996</v>
      </c>
      <c r="AH314" s="3">
        <f t="shared" si="134"/>
        <v>33</v>
      </c>
      <c r="AI314" s="3">
        <f t="shared" si="135"/>
        <v>5129</v>
      </c>
      <c r="AJ314" s="16">
        <f t="shared" si="139"/>
        <v>155424.24242424243</v>
      </c>
      <c r="AL314" s="16">
        <f t="shared" si="140"/>
        <v>301705.8823529412</v>
      </c>
    </row>
    <row r="315" spans="2:38">
      <c r="B315" s="29" t="s">
        <v>9</v>
      </c>
      <c r="C315" s="3"/>
      <c r="D315" s="3">
        <v>2</v>
      </c>
      <c r="E315" s="7">
        <v>2</v>
      </c>
      <c r="G315" s="29" t="s">
        <v>9</v>
      </c>
      <c r="H315" s="3"/>
      <c r="I315" s="3"/>
      <c r="J315" s="7"/>
      <c r="L315" s="3">
        <f t="shared" si="132"/>
        <v>2</v>
      </c>
      <c r="M315" s="3">
        <f t="shared" si="133"/>
        <v>0</v>
      </c>
      <c r="N315" s="19">
        <f t="shared" si="137"/>
        <v>0</v>
      </c>
      <c r="P315" s="29" t="s">
        <v>9</v>
      </c>
      <c r="Q315" s="3"/>
      <c r="R315" s="3"/>
      <c r="S315" s="7"/>
      <c r="U315" s="29" t="s">
        <v>9</v>
      </c>
      <c r="V315" s="3"/>
      <c r="W315" s="3"/>
      <c r="X315" s="7"/>
      <c r="Z315" s="29" t="s">
        <v>9</v>
      </c>
      <c r="AA315" s="3"/>
      <c r="AB315" s="3"/>
      <c r="AC315" s="7"/>
      <c r="AE315">
        <f t="shared" si="144"/>
        <v>0</v>
      </c>
      <c r="AF315" s="16" t="str">
        <f t="shared" si="138"/>
        <v/>
      </c>
      <c r="AH315" s="3">
        <f t="shared" si="134"/>
        <v>0</v>
      </c>
      <c r="AI315" s="3">
        <f t="shared" si="135"/>
        <v>0</v>
      </c>
      <c r="AJ315" s="16" t="str">
        <f t="shared" si="139"/>
        <v/>
      </c>
      <c r="AL315" s="16" t="str">
        <f t="shared" si="140"/>
        <v/>
      </c>
    </row>
    <row r="316" spans="2:38">
      <c r="B316" s="29" t="s">
        <v>10</v>
      </c>
      <c r="C316" s="3"/>
      <c r="D316" s="3">
        <v>5</v>
      </c>
      <c r="E316" s="7">
        <v>5</v>
      </c>
      <c r="G316" s="29" t="s">
        <v>10</v>
      </c>
      <c r="H316" s="3"/>
      <c r="I316" s="3">
        <v>67</v>
      </c>
      <c r="J316" s="7">
        <v>67</v>
      </c>
      <c r="L316" s="3">
        <f t="shared" si="132"/>
        <v>5</v>
      </c>
      <c r="M316" s="3">
        <f t="shared" si="133"/>
        <v>67</v>
      </c>
      <c r="N316" s="19">
        <f t="shared" si="137"/>
        <v>13.4</v>
      </c>
      <c r="P316" s="29" t="s">
        <v>10</v>
      </c>
      <c r="Q316" s="3"/>
      <c r="R316" s="3">
        <v>56</v>
      </c>
      <c r="S316" s="7">
        <v>56</v>
      </c>
      <c r="U316" s="29" t="s">
        <v>10</v>
      </c>
      <c r="V316" s="3"/>
      <c r="W316" s="3">
        <v>6</v>
      </c>
      <c r="X316" s="7">
        <v>6</v>
      </c>
      <c r="Z316" s="29" t="s">
        <v>10</v>
      </c>
      <c r="AA316" s="3"/>
      <c r="AB316" s="3">
        <v>5718</v>
      </c>
      <c r="AC316" s="7">
        <v>5718</v>
      </c>
      <c r="AE316">
        <f t="shared" si="144"/>
        <v>5718</v>
      </c>
      <c r="AF316" s="16">
        <f t="shared" si="138"/>
        <v>5.718</v>
      </c>
      <c r="AH316" s="3">
        <f t="shared" si="134"/>
        <v>67</v>
      </c>
      <c r="AI316" s="3">
        <f t="shared" si="135"/>
        <v>5718</v>
      </c>
      <c r="AJ316" s="16">
        <f t="shared" si="139"/>
        <v>85343.283582089556</v>
      </c>
      <c r="AL316" s="16">
        <f t="shared" si="140"/>
        <v>1143600</v>
      </c>
    </row>
    <row r="317" spans="2:38">
      <c r="B317" s="29" t="s">
        <v>11</v>
      </c>
      <c r="C317" s="3"/>
      <c r="D317" s="3">
        <v>3</v>
      </c>
      <c r="E317" s="7">
        <v>3</v>
      </c>
      <c r="G317" s="29" t="s">
        <v>11</v>
      </c>
      <c r="H317" s="3"/>
      <c r="I317" s="3">
        <v>97</v>
      </c>
      <c r="J317" s="7">
        <v>97</v>
      </c>
      <c r="L317" s="3">
        <f t="shared" si="132"/>
        <v>3</v>
      </c>
      <c r="M317" s="3">
        <f t="shared" si="133"/>
        <v>97</v>
      </c>
      <c r="N317" s="19">
        <f t="shared" si="137"/>
        <v>32.333333333333336</v>
      </c>
      <c r="P317" s="29" t="s">
        <v>11</v>
      </c>
      <c r="Q317" s="3"/>
      <c r="R317" s="3">
        <v>89</v>
      </c>
      <c r="S317" s="7">
        <v>89</v>
      </c>
      <c r="U317" s="29" t="s">
        <v>11</v>
      </c>
      <c r="V317" s="3"/>
      <c r="W317" s="3">
        <v>5</v>
      </c>
      <c r="X317" s="7">
        <v>5</v>
      </c>
      <c r="Z317" s="29" t="s">
        <v>11</v>
      </c>
      <c r="AA317" s="3"/>
      <c r="AB317" s="3">
        <v>14915</v>
      </c>
      <c r="AC317" s="7">
        <v>14915</v>
      </c>
      <c r="AE317">
        <f t="shared" si="144"/>
        <v>14915</v>
      </c>
      <c r="AF317" s="16">
        <f t="shared" si="138"/>
        <v>14.914999999999999</v>
      </c>
      <c r="AH317" s="3">
        <f t="shared" si="134"/>
        <v>97</v>
      </c>
      <c r="AI317" s="3">
        <f t="shared" si="135"/>
        <v>14915</v>
      </c>
      <c r="AJ317" s="16">
        <f t="shared" si="139"/>
        <v>153762.88659793814</v>
      </c>
      <c r="AL317" s="16">
        <f t="shared" si="140"/>
        <v>4971666.666666667</v>
      </c>
    </row>
    <row r="318" spans="2:38">
      <c r="B318" s="29" t="s">
        <v>12</v>
      </c>
      <c r="C318" s="3"/>
      <c r="D318" s="3">
        <v>1</v>
      </c>
      <c r="E318" s="7">
        <v>1</v>
      </c>
      <c r="G318" s="29" t="s">
        <v>12</v>
      </c>
      <c r="H318" s="3"/>
      <c r="I318" s="3"/>
      <c r="J318" s="7"/>
      <c r="L318" s="3">
        <f t="shared" si="132"/>
        <v>1</v>
      </c>
      <c r="M318" s="3">
        <f t="shared" si="133"/>
        <v>0</v>
      </c>
      <c r="N318" s="19">
        <f t="shared" si="137"/>
        <v>0</v>
      </c>
      <c r="P318" s="29" t="s">
        <v>12</v>
      </c>
      <c r="Q318" s="3"/>
      <c r="R318" s="3"/>
      <c r="S318" s="7"/>
      <c r="U318" s="29" t="s">
        <v>12</v>
      </c>
      <c r="V318" s="3"/>
      <c r="W318" s="3"/>
      <c r="X318" s="7"/>
      <c r="Z318" s="29" t="s">
        <v>12</v>
      </c>
      <c r="AA318" s="3"/>
      <c r="AB318" s="3"/>
      <c r="AC318" s="7"/>
      <c r="AE318">
        <f t="shared" si="144"/>
        <v>0</v>
      </c>
      <c r="AF318" s="16" t="str">
        <f t="shared" si="138"/>
        <v/>
      </c>
      <c r="AH318" s="3">
        <f t="shared" si="134"/>
        <v>0</v>
      </c>
      <c r="AI318" s="3">
        <f t="shared" si="135"/>
        <v>0</v>
      </c>
      <c r="AJ318" s="16" t="str">
        <f t="shared" si="139"/>
        <v/>
      </c>
      <c r="AL318" s="16" t="str">
        <f t="shared" si="140"/>
        <v/>
      </c>
    </row>
    <row r="319" spans="2:38">
      <c r="B319" s="30" t="s">
        <v>13</v>
      </c>
      <c r="C319" s="7"/>
      <c r="D319" s="7">
        <v>28</v>
      </c>
      <c r="E319" s="7">
        <v>28</v>
      </c>
      <c r="G319" s="30" t="s">
        <v>13</v>
      </c>
      <c r="H319" s="7"/>
      <c r="I319" s="7">
        <v>268</v>
      </c>
      <c r="J319" s="7">
        <v>268</v>
      </c>
      <c r="L319" s="3">
        <f t="shared" si="132"/>
        <v>28</v>
      </c>
      <c r="M319" s="3">
        <f t="shared" si="133"/>
        <v>268</v>
      </c>
      <c r="N319" s="19">
        <f t="shared" si="137"/>
        <v>9.5714285714285712</v>
      </c>
      <c r="P319" s="30" t="s">
        <v>13</v>
      </c>
      <c r="Q319" s="7"/>
      <c r="R319" s="7">
        <v>218</v>
      </c>
      <c r="S319" s="7">
        <v>218</v>
      </c>
      <c r="U319" s="30" t="s">
        <v>13</v>
      </c>
      <c r="V319" s="7"/>
      <c r="W319" s="7">
        <v>22</v>
      </c>
      <c r="X319" s="7">
        <v>22</v>
      </c>
      <c r="Z319" s="30" t="s">
        <v>13</v>
      </c>
      <c r="AA319" s="7"/>
      <c r="AB319" s="7">
        <v>36411</v>
      </c>
      <c r="AC319" s="7">
        <v>36411</v>
      </c>
      <c r="AE319">
        <f t="shared" si="144"/>
        <v>36411</v>
      </c>
      <c r="AF319" s="16">
        <f t="shared" si="138"/>
        <v>36.411000000000001</v>
      </c>
      <c r="AH319" s="3">
        <f t="shared" si="134"/>
        <v>268</v>
      </c>
      <c r="AI319" s="3">
        <f t="shared" si="135"/>
        <v>36411</v>
      </c>
      <c r="AJ319" s="16">
        <f t="shared" si="139"/>
        <v>135861.94029850746</v>
      </c>
      <c r="AL319" s="16">
        <f t="shared" si="140"/>
        <v>1300392.857142857</v>
      </c>
    </row>
    <row r="320" spans="2:38">
      <c r="B320" s="5" t="s">
        <v>73</v>
      </c>
      <c r="C320" s="3"/>
      <c r="D320" s="3"/>
      <c r="E320" s="7"/>
      <c r="G320" s="5" t="s">
        <v>73</v>
      </c>
      <c r="H320" s="3"/>
      <c r="I320" s="3"/>
      <c r="J320" s="7"/>
      <c r="L320" s="3">
        <f t="shared" si="132"/>
        <v>0</v>
      </c>
      <c r="M320" s="3">
        <f t="shared" si="133"/>
        <v>0</v>
      </c>
      <c r="N320" s="37" t="str">
        <f t="shared" si="137"/>
        <v/>
      </c>
      <c r="P320" s="5" t="s">
        <v>73</v>
      </c>
      <c r="Q320" s="3"/>
      <c r="R320" s="3"/>
      <c r="S320" s="7"/>
      <c r="U320" s="5" t="s">
        <v>73</v>
      </c>
      <c r="V320" s="3"/>
      <c r="W320" s="3"/>
      <c r="X320" s="7"/>
      <c r="Z320" s="5" t="s">
        <v>73</v>
      </c>
      <c r="AA320" s="3"/>
      <c r="AB320" s="3"/>
      <c r="AC320" s="7"/>
      <c r="AF320" s="36" t="str">
        <f t="shared" si="138"/>
        <v/>
      </c>
      <c r="AH320" s="3">
        <f t="shared" si="134"/>
        <v>0</v>
      </c>
      <c r="AI320" s="3">
        <f t="shared" si="135"/>
        <v>0</v>
      </c>
      <c r="AJ320" s="36" t="str">
        <f t="shared" si="139"/>
        <v/>
      </c>
      <c r="AL320" s="36" t="str">
        <f t="shared" si="140"/>
        <v/>
      </c>
    </row>
    <row r="321" spans="2:38">
      <c r="B321" s="29" t="s">
        <v>8</v>
      </c>
      <c r="C321" s="3">
        <v>3716</v>
      </c>
      <c r="D321" s="3"/>
      <c r="E321" s="7">
        <v>3716</v>
      </c>
      <c r="G321" s="29" t="s">
        <v>8</v>
      </c>
      <c r="H321" s="3">
        <v>7787</v>
      </c>
      <c r="I321" s="3"/>
      <c r="J321" s="7">
        <v>7787</v>
      </c>
      <c r="L321" s="3">
        <f t="shared" si="132"/>
        <v>3716</v>
      </c>
      <c r="M321" s="3">
        <f t="shared" si="133"/>
        <v>7787</v>
      </c>
      <c r="N321" s="19">
        <f t="shared" si="137"/>
        <v>2.0955328310010763</v>
      </c>
      <c r="P321" s="29" t="s">
        <v>8</v>
      </c>
      <c r="Q321" s="3">
        <v>2080</v>
      </c>
      <c r="R321" s="3"/>
      <c r="S321" s="7">
        <v>2080</v>
      </c>
      <c r="U321" s="29" t="s">
        <v>8</v>
      </c>
      <c r="V321" s="3">
        <v>1866</v>
      </c>
      <c r="W321" s="3"/>
      <c r="X321" s="7">
        <v>1866</v>
      </c>
      <c r="Z321" s="29" t="s">
        <v>8</v>
      </c>
      <c r="AA321" s="3">
        <v>788907</v>
      </c>
      <c r="AB321" s="3"/>
      <c r="AC321" s="7">
        <v>788907</v>
      </c>
      <c r="AE321">
        <f t="shared" ref="AE321:AE326" si="145">AC321</f>
        <v>788907</v>
      </c>
      <c r="AF321" s="16">
        <f t="shared" si="138"/>
        <v>788.90700000000004</v>
      </c>
      <c r="AH321" s="3">
        <f t="shared" si="134"/>
        <v>7787</v>
      </c>
      <c r="AI321" s="3">
        <f t="shared" si="135"/>
        <v>788907</v>
      </c>
      <c r="AJ321" s="16">
        <f t="shared" si="139"/>
        <v>101310.77436753565</v>
      </c>
      <c r="AL321" s="16">
        <f t="shared" si="140"/>
        <v>212300.05382131325</v>
      </c>
    </row>
    <row r="322" spans="2:38">
      <c r="B322" s="29" t="s">
        <v>9</v>
      </c>
      <c r="C322" s="3">
        <v>2118</v>
      </c>
      <c r="D322" s="3"/>
      <c r="E322" s="7">
        <v>2118</v>
      </c>
      <c r="G322" s="29" t="s">
        <v>9</v>
      </c>
      <c r="H322" s="3">
        <v>14379</v>
      </c>
      <c r="I322" s="3"/>
      <c r="J322" s="7">
        <v>14379</v>
      </c>
      <c r="L322" s="3">
        <f t="shared" si="132"/>
        <v>2118</v>
      </c>
      <c r="M322" s="3">
        <f t="shared" si="133"/>
        <v>14379</v>
      </c>
      <c r="N322" s="19">
        <f t="shared" si="137"/>
        <v>6.7889518413597738</v>
      </c>
      <c r="P322" s="29" t="s">
        <v>9</v>
      </c>
      <c r="Q322" s="3">
        <v>8059</v>
      </c>
      <c r="R322" s="3"/>
      <c r="S322" s="7">
        <v>8059</v>
      </c>
      <c r="U322" s="29" t="s">
        <v>9</v>
      </c>
      <c r="V322" s="3">
        <v>4129</v>
      </c>
      <c r="W322" s="3"/>
      <c r="X322" s="7">
        <v>4129</v>
      </c>
      <c r="Z322" s="29" t="s">
        <v>9</v>
      </c>
      <c r="AA322" s="3">
        <v>1490362</v>
      </c>
      <c r="AB322" s="3"/>
      <c r="AC322" s="7">
        <v>1490362</v>
      </c>
      <c r="AE322">
        <f t="shared" si="145"/>
        <v>1490362</v>
      </c>
      <c r="AF322" s="16">
        <f t="shared" si="138"/>
        <v>1490.3620000000001</v>
      </c>
      <c r="AH322" s="3">
        <f t="shared" si="134"/>
        <v>14379</v>
      </c>
      <c r="AI322" s="3">
        <f t="shared" si="135"/>
        <v>1490362</v>
      </c>
      <c r="AJ322" s="16">
        <f t="shared" si="139"/>
        <v>103648.51519577162</v>
      </c>
      <c r="AL322" s="16">
        <f t="shared" si="140"/>
        <v>703664.77809254022</v>
      </c>
    </row>
    <row r="323" spans="2:38">
      <c r="B323" s="29" t="s">
        <v>10</v>
      </c>
      <c r="C323" s="3">
        <v>1983</v>
      </c>
      <c r="D323" s="3"/>
      <c r="E323" s="7">
        <v>1983</v>
      </c>
      <c r="G323" s="29" t="s">
        <v>10</v>
      </c>
      <c r="H323" s="3">
        <v>27223</v>
      </c>
      <c r="I323" s="3"/>
      <c r="J323" s="7">
        <v>27223</v>
      </c>
      <c r="L323" s="3">
        <f t="shared" si="132"/>
        <v>1983</v>
      </c>
      <c r="M323" s="3">
        <f t="shared" si="133"/>
        <v>27223</v>
      </c>
      <c r="N323" s="19">
        <f t="shared" si="137"/>
        <v>13.728189611699445</v>
      </c>
      <c r="P323" s="29" t="s">
        <v>10</v>
      </c>
      <c r="Q323" s="3">
        <v>18917</v>
      </c>
      <c r="R323" s="3"/>
      <c r="S323" s="7">
        <v>18917</v>
      </c>
      <c r="U323" s="29" t="s">
        <v>10</v>
      </c>
      <c r="V323" s="3">
        <v>6283</v>
      </c>
      <c r="W323" s="3"/>
      <c r="X323" s="7">
        <v>6283</v>
      </c>
      <c r="Z323" s="29" t="s">
        <v>10</v>
      </c>
      <c r="AA323" s="3">
        <v>3140734</v>
      </c>
      <c r="AB323" s="3"/>
      <c r="AC323" s="7">
        <v>3140734</v>
      </c>
      <c r="AE323">
        <f t="shared" si="145"/>
        <v>3140734</v>
      </c>
      <c r="AF323" s="16">
        <f t="shared" si="138"/>
        <v>3140.7339999999999</v>
      </c>
      <c r="AH323" s="3">
        <f t="shared" si="134"/>
        <v>27223</v>
      </c>
      <c r="AI323" s="3">
        <f t="shared" si="135"/>
        <v>3140734</v>
      </c>
      <c r="AJ323" s="16">
        <f t="shared" si="139"/>
        <v>115370.60573779524</v>
      </c>
      <c r="AL323" s="16">
        <f t="shared" si="140"/>
        <v>1583829.5511850731</v>
      </c>
    </row>
    <row r="324" spans="2:38">
      <c r="B324" s="29" t="s">
        <v>11</v>
      </c>
      <c r="C324" s="3">
        <v>1640</v>
      </c>
      <c r="D324" s="3"/>
      <c r="E324" s="7">
        <v>1640</v>
      </c>
      <c r="G324" s="29" t="s">
        <v>11</v>
      </c>
      <c r="H324" s="3">
        <v>49631</v>
      </c>
      <c r="I324" s="3"/>
      <c r="J324" s="7">
        <v>49631</v>
      </c>
      <c r="L324" s="3">
        <f t="shared" si="132"/>
        <v>1640</v>
      </c>
      <c r="M324" s="3">
        <f t="shared" si="133"/>
        <v>49631</v>
      </c>
      <c r="N324" s="19">
        <f t="shared" si="137"/>
        <v>30.262804878048779</v>
      </c>
      <c r="P324" s="29" t="s">
        <v>11</v>
      </c>
      <c r="Q324" s="3">
        <v>40225</v>
      </c>
      <c r="R324" s="3"/>
      <c r="S324" s="7">
        <v>40225</v>
      </c>
      <c r="U324" s="29" t="s">
        <v>11</v>
      </c>
      <c r="V324" s="3">
        <v>7750</v>
      </c>
      <c r="W324" s="3"/>
      <c r="X324" s="7">
        <v>7750</v>
      </c>
      <c r="Z324" s="29" t="s">
        <v>11</v>
      </c>
      <c r="AA324" s="3">
        <v>6576279</v>
      </c>
      <c r="AB324" s="3"/>
      <c r="AC324" s="7">
        <v>6576279</v>
      </c>
      <c r="AE324">
        <f t="shared" si="145"/>
        <v>6576279</v>
      </c>
      <c r="AF324" s="16">
        <f t="shared" si="138"/>
        <v>6576.2790000000005</v>
      </c>
      <c r="AH324" s="3">
        <f t="shared" si="134"/>
        <v>49631</v>
      </c>
      <c r="AI324" s="3">
        <f t="shared" si="135"/>
        <v>6576279</v>
      </c>
      <c r="AJ324" s="16">
        <f t="shared" si="139"/>
        <v>132503.45550160183</v>
      </c>
      <c r="AL324" s="16">
        <f t="shared" si="140"/>
        <v>4009926.2195121953</v>
      </c>
    </row>
    <row r="325" spans="2:38">
      <c r="B325" s="29" t="s">
        <v>12</v>
      </c>
      <c r="C325" s="3">
        <v>862</v>
      </c>
      <c r="D325" s="3"/>
      <c r="E325" s="7">
        <v>862</v>
      </c>
      <c r="G325" s="29" t="s">
        <v>12</v>
      </c>
      <c r="H325" s="3">
        <v>111824</v>
      </c>
      <c r="I325" s="3"/>
      <c r="J325" s="7">
        <v>111824</v>
      </c>
      <c r="L325" s="3">
        <f t="shared" si="132"/>
        <v>862</v>
      </c>
      <c r="M325" s="3">
        <f t="shared" si="133"/>
        <v>111824</v>
      </c>
      <c r="N325" s="19">
        <f t="shared" si="137"/>
        <v>129.7262180974478</v>
      </c>
      <c r="P325" s="29" t="s">
        <v>12</v>
      </c>
      <c r="Q325" s="3">
        <v>103844</v>
      </c>
      <c r="R325" s="3"/>
      <c r="S325" s="7">
        <v>103844</v>
      </c>
      <c r="U325" s="29" t="s">
        <v>12</v>
      </c>
      <c r="V325" s="3">
        <v>7117</v>
      </c>
      <c r="W325" s="3"/>
      <c r="X325" s="7">
        <v>7117</v>
      </c>
      <c r="Z325" s="29" t="s">
        <v>12</v>
      </c>
      <c r="AA325" s="3">
        <v>20264566</v>
      </c>
      <c r="AB325" s="3"/>
      <c r="AC325" s="7">
        <v>20264566</v>
      </c>
      <c r="AE325">
        <f t="shared" si="145"/>
        <v>20264566</v>
      </c>
      <c r="AF325" s="16">
        <f t="shared" si="138"/>
        <v>20264.565999999999</v>
      </c>
      <c r="AH325" s="3">
        <f t="shared" si="134"/>
        <v>111824</v>
      </c>
      <c r="AI325" s="3">
        <f t="shared" si="135"/>
        <v>20264566</v>
      </c>
      <c r="AJ325" s="16">
        <f t="shared" si="139"/>
        <v>181218.39676634711</v>
      </c>
      <c r="AL325" s="16">
        <f t="shared" si="140"/>
        <v>23508777.262180973</v>
      </c>
    </row>
    <row r="326" spans="2:38">
      <c r="B326" s="30" t="s">
        <v>13</v>
      </c>
      <c r="C326" s="7">
        <v>10319</v>
      </c>
      <c r="D326" s="7"/>
      <c r="E326" s="7">
        <v>10319</v>
      </c>
      <c r="G326" s="30" t="s">
        <v>13</v>
      </c>
      <c r="H326" s="7">
        <v>210844</v>
      </c>
      <c r="I326" s="7"/>
      <c r="J326" s="7">
        <v>210844</v>
      </c>
      <c r="L326" s="3">
        <f t="shared" si="132"/>
        <v>10319</v>
      </c>
      <c r="M326" s="3">
        <f t="shared" si="133"/>
        <v>210844</v>
      </c>
      <c r="N326" s="19">
        <f t="shared" si="137"/>
        <v>20.432600058145169</v>
      </c>
      <c r="P326" s="30" t="s">
        <v>13</v>
      </c>
      <c r="Q326" s="7">
        <v>173125</v>
      </c>
      <c r="R326" s="7"/>
      <c r="S326" s="7">
        <v>173125</v>
      </c>
      <c r="U326" s="30" t="s">
        <v>13</v>
      </c>
      <c r="V326" s="7">
        <v>27145</v>
      </c>
      <c r="W326" s="7"/>
      <c r="X326" s="7">
        <v>27145</v>
      </c>
      <c r="Z326" s="30" t="s">
        <v>13</v>
      </c>
      <c r="AA326" s="7">
        <v>32260848</v>
      </c>
      <c r="AB326" s="7"/>
      <c r="AC326" s="7">
        <v>32260848</v>
      </c>
      <c r="AE326">
        <f t="shared" si="145"/>
        <v>32260848</v>
      </c>
      <c r="AF326" s="16">
        <f t="shared" si="138"/>
        <v>32260.848000000002</v>
      </c>
      <c r="AH326" s="3">
        <f t="shared" si="134"/>
        <v>210844</v>
      </c>
      <c r="AI326" s="3">
        <f t="shared" si="135"/>
        <v>32260848</v>
      </c>
      <c r="AJ326" s="16">
        <f t="shared" si="139"/>
        <v>153008.13871867352</v>
      </c>
      <c r="AL326" s="16">
        <f t="shared" si="140"/>
        <v>3126354.1040798528</v>
      </c>
    </row>
    <row r="327" spans="2:38">
      <c r="B327" s="5" t="s">
        <v>74</v>
      </c>
      <c r="C327" s="3"/>
      <c r="D327" s="3"/>
      <c r="E327" s="7"/>
      <c r="G327" s="5" t="s">
        <v>74</v>
      </c>
      <c r="H327" s="3"/>
      <c r="I327" s="3"/>
      <c r="J327" s="7"/>
      <c r="L327" s="3">
        <f t="shared" si="132"/>
        <v>0</v>
      </c>
      <c r="M327" s="3">
        <f t="shared" si="133"/>
        <v>0</v>
      </c>
      <c r="N327" s="37" t="str">
        <f t="shared" si="137"/>
        <v/>
      </c>
      <c r="P327" s="5" t="s">
        <v>74</v>
      </c>
      <c r="Q327" s="3"/>
      <c r="R327" s="3"/>
      <c r="S327" s="7"/>
      <c r="U327" s="5" t="s">
        <v>74</v>
      </c>
      <c r="V327" s="3"/>
      <c r="W327" s="3"/>
      <c r="X327" s="7"/>
      <c r="Z327" s="5" t="s">
        <v>74</v>
      </c>
      <c r="AA327" s="3"/>
      <c r="AB327" s="3"/>
      <c r="AC327" s="7"/>
      <c r="AF327" s="36" t="str">
        <f t="shared" si="138"/>
        <v/>
      </c>
      <c r="AH327" s="3">
        <f t="shared" si="134"/>
        <v>0</v>
      </c>
      <c r="AI327" s="3">
        <f t="shared" si="135"/>
        <v>0</v>
      </c>
      <c r="AJ327" s="36" t="str">
        <f t="shared" si="139"/>
        <v/>
      </c>
      <c r="AL327" s="36" t="str">
        <f t="shared" si="140"/>
        <v/>
      </c>
    </row>
    <row r="328" spans="2:38">
      <c r="B328" s="29" t="s">
        <v>8</v>
      </c>
      <c r="C328" s="3"/>
      <c r="D328" s="3"/>
      <c r="E328" s="7"/>
      <c r="G328" s="29" t="s">
        <v>8</v>
      </c>
      <c r="H328" s="3"/>
      <c r="I328" s="3"/>
      <c r="J328" s="7"/>
      <c r="L328" s="3">
        <f t="shared" si="132"/>
        <v>0</v>
      </c>
      <c r="M328" s="3">
        <f t="shared" si="133"/>
        <v>0</v>
      </c>
      <c r="N328" s="19" t="str">
        <f t="shared" si="137"/>
        <v/>
      </c>
      <c r="P328" s="29" t="s">
        <v>8</v>
      </c>
      <c r="Q328" s="3"/>
      <c r="R328" s="3"/>
      <c r="S328" s="7"/>
      <c r="U328" s="29" t="s">
        <v>8</v>
      </c>
      <c r="V328" s="3"/>
      <c r="W328" s="3"/>
      <c r="X328" s="7"/>
      <c r="Z328" s="29" t="s">
        <v>8</v>
      </c>
      <c r="AA328" s="3"/>
      <c r="AB328" s="3"/>
      <c r="AC328" s="7"/>
      <c r="AE328">
        <f t="shared" ref="AE328:AE333" si="146">AC328</f>
        <v>0</v>
      </c>
      <c r="AF328" s="16" t="str">
        <f t="shared" si="138"/>
        <v/>
      </c>
      <c r="AH328" s="3">
        <f t="shared" si="134"/>
        <v>0</v>
      </c>
      <c r="AI328" s="3">
        <f t="shared" si="135"/>
        <v>0</v>
      </c>
      <c r="AJ328" s="16" t="str">
        <f t="shared" si="139"/>
        <v/>
      </c>
      <c r="AL328" s="16" t="str">
        <f t="shared" si="140"/>
        <v/>
      </c>
    </row>
    <row r="329" spans="2:38">
      <c r="B329" s="29" t="s">
        <v>9</v>
      </c>
      <c r="C329" s="3"/>
      <c r="D329" s="3"/>
      <c r="E329" s="7"/>
      <c r="G329" s="29" t="s">
        <v>9</v>
      </c>
      <c r="H329" s="3"/>
      <c r="I329" s="3"/>
      <c r="J329" s="7"/>
      <c r="L329" s="3">
        <f t="shared" si="132"/>
        <v>0</v>
      </c>
      <c r="M329" s="3">
        <f t="shared" si="133"/>
        <v>0</v>
      </c>
      <c r="N329" s="19" t="str">
        <f t="shared" si="137"/>
        <v/>
      </c>
      <c r="P329" s="29" t="s">
        <v>9</v>
      </c>
      <c r="Q329" s="3"/>
      <c r="R329" s="3"/>
      <c r="S329" s="7"/>
      <c r="U329" s="29" t="s">
        <v>9</v>
      </c>
      <c r="V329" s="3"/>
      <c r="W329" s="3"/>
      <c r="X329" s="7"/>
      <c r="Z329" s="29" t="s">
        <v>9</v>
      </c>
      <c r="AA329" s="3"/>
      <c r="AB329" s="3"/>
      <c r="AC329" s="7"/>
      <c r="AE329">
        <f t="shared" si="146"/>
        <v>0</v>
      </c>
      <c r="AF329" s="16" t="str">
        <f t="shared" si="138"/>
        <v/>
      </c>
      <c r="AH329" s="3">
        <f t="shared" si="134"/>
        <v>0</v>
      </c>
      <c r="AI329" s="3">
        <f t="shared" si="135"/>
        <v>0</v>
      </c>
      <c r="AJ329" s="16" t="str">
        <f t="shared" si="139"/>
        <v/>
      </c>
      <c r="AL329" s="16" t="str">
        <f t="shared" si="140"/>
        <v/>
      </c>
    </row>
    <row r="330" spans="2:38">
      <c r="B330" s="29" t="s">
        <v>10</v>
      </c>
      <c r="C330" s="3"/>
      <c r="D330" s="3"/>
      <c r="E330" s="7"/>
      <c r="G330" s="29" t="s">
        <v>10</v>
      </c>
      <c r="H330" s="3"/>
      <c r="I330" s="3"/>
      <c r="J330" s="7"/>
      <c r="L330" s="3">
        <f t="shared" si="132"/>
        <v>0</v>
      </c>
      <c r="M330" s="3">
        <f t="shared" si="133"/>
        <v>0</v>
      </c>
      <c r="N330" s="19" t="str">
        <f t="shared" si="137"/>
        <v/>
      </c>
      <c r="P330" s="29" t="s">
        <v>10</v>
      </c>
      <c r="Q330" s="3"/>
      <c r="R330" s="3"/>
      <c r="S330" s="7"/>
      <c r="U330" s="29" t="s">
        <v>10</v>
      </c>
      <c r="V330" s="3"/>
      <c r="W330" s="3"/>
      <c r="X330" s="7"/>
      <c r="Z330" s="29" t="s">
        <v>10</v>
      </c>
      <c r="AA330" s="3"/>
      <c r="AB330" s="3"/>
      <c r="AC330" s="7"/>
      <c r="AE330">
        <f t="shared" si="146"/>
        <v>0</v>
      </c>
      <c r="AF330" s="16" t="str">
        <f t="shared" si="138"/>
        <v/>
      </c>
      <c r="AH330" s="3">
        <f t="shared" si="134"/>
        <v>0</v>
      </c>
      <c r="AI330" s="3">
        <f t="shared" si="135"/>
        <v>0</v>
      </c>
      <c r="AJ330" s="16" t="str">
        <f t="shared" si="139"/>
        <v/>
      </c>
      <c r="AL330" s="16" t="str">
        <f t="shared" si="140"/>
        <v/>
      </c>
    </row>
    <row r="331" spans="2:38">
      <c r="B331" s="29" t="s">
        <v>11</v>
      </c>
      <c r="C331" s="3"/>
      <c r="D331" s="3"/>
      <c r="E331" s="7"/>
      <c r="G331" s="29" t="s">
        <v>11</v>
      </c>
      <c r="H331" s="3"/>
      <c r="I331" s="3"/>
      <c r="J331" s="7"/>
      <c r="L331" s="3">
        <f t="shared" si="132"/>
        <v>0</v>
      </c>
      <c r="M331" s="3">
        <f t="shared" si="133"/>
        <v>0</v>
      </c>
      <c r="N331" s="19" t="str">
        <f t="shared" si="137"/>
        <v/>
      </c>
      <c r="P331" s="29" t="s">
        <v>11</v>
      </c>
      <c r="Q331" s="3"/>
      <c r="R331" s="3"/>
      <c r="S331" s="7"/>
      <c r="U331" s="29" t="s">
        <v>11</v>
      </c>
      <c r="V331" s="3"/>
      <c r="W331" s="3"/>
      <c r="X331" s="7"/>
      <c r="Z331" s="29" t="s">
        <v>11</v>
      </c>
      <c r="AA331" s="3"/>
      <c r="AB331" s="3"/>
      <c r="AC331" s="7"/>
      <c r="AE331">
        <f t="shared" si="146"/>
        <v>0</v>
      </c>
      <c r="AF331" s="16" t="str">
        <f t="shared" si="138"/>
        <v/>
      </c>
      <c r="AH331" s="3">
        <f t="shared" si="134"/>
        <v>0</v>
      </c>
      <c r="AI331" s="3">
        <f t="shared" si="135"/>
        <v>0</v>
      </c>
      <c r="AJ331" s="16" t="str">
        <f t="shared" si="139"/>
        <v/>
      </c>
      <c r="AL331" s="16" t="str">
        <f t="shared" si="140"/>
        <v/>
      </c>
    </row>
    <row r="332" spans="2:38">
      <c r="B332" s="29" t="s">
        <v>12</v>
      </c>
      <c r="C332" s="3"/>
      <c r="D332" s="3"/>
      <c r="E332" s="7"/>
      <c r="G332" s="29" t="s">
        <v>12</v>
      </c>
      <c r="H332" s="3"/>
      <c r="I332" s="3"/>
      <c r="J332" s="7"/>
      <c r="L332" s="3">
        <f t="shared" si="132"/>
        <v>0</v>
      </c>
      <c r="M332" s="3">
        <f t="shared" si="133"/>
        <v>0</v>
      </c>
      <c r="N332" s="19" t="str">
        <f t="shared" si="137"/>
        <v/>
      </c>
      <c r="P332" s="29" t="s">
        <v>12</v>
      </c>
      <c r="Q332" s="3"/>
      <c r="R332" s="3"/>
      <c r="S332" s="7"/>
      <c r="U332" s="29" t="s">
        <v>12</v>
      </c>
      <c r="V332" s="3"/>
      <c r="W332" s="3"/>
      <c r="X332" s="7"/>
      <c r="Z332" s="29" t="s">
        <v>12</v>
      </c>
      <c r="AA332" s="3"/>
      <c r="AB332" s="3"/>
      <c r="AC332" s="7"/>
      <c r="AE332">
        <f t="shared" si="146"/>
        <v>0</v>
      </c>
      <c r="AF332" s="16" t="str">
        <f t="shared" si="138"/>
        <v/>
      </c>
      <c r="AH332" s="3">
        <f t="shared" si="134"/>
        <v>0</v>
      </c>
      <c r="AI332" s="3">
        <f t="shared" si="135"/>
        <v>0</v>
      </c>
      <c r="AJ332" s="16" t="str">
        <f t="shared" si="139"/>
        <v/>
      </c>
      <c r="AL332" s="16" t="str">
        <f t="shared" si="140"/>
        <v/>
      </c>
    </row>
    <row r="333" spans="2:38">
      <c r="B333" s="30" t="s">
        <v>13</v>
      </c>
      <c r="C333" s="7"/>
      <c r="D333" s="7"/>
      <c r="E333" s="7"/>
      <c r="G333" s="30" t="s">
        <v>13</v>
      </c>
      <c r="H333" s="7"/>
      <c r="I333" s="7"/>
      <c r="J333" s="7"/>
      <c r="L333" s="3">
        <f t="shared" si="132"/>
        <v>0</v>
      </c>
      <c r="M333" s="3">
        <f t="shared" si="133"/>
        <v>0</v>
      </c>
      <c r="N333" s="19" t="str">
        <f t="shared" si="137"/>
        <v/>
      </c>
      <c r="P333" s="30" t="s">
        <v>13</v>
      </c>
      <c r="Q333" s="7"/>
      <c r="R333" s="7"/>
      <c r="S333" s="7"/>
      <c r="U333" s="30" t="s">
        <v>13</v>
      </c>
      <c r="V333" s="7"/>
      <c r="W333" s="7"/>
      <c r="X333" s="7"/>
      <c r="Z333" s="30" t="s">
        <v>13</v>
      </c>
      <c r="AA333" s="7"/>
      <c r="AB333" s="7"/>
      <c r="AC333" s="7"/>
      <c r="AE333">
        <f t="shared" si="146"/>
        <v>0</v>
      </c>
      <c r="AF333" s="16" t="str">
        <f t="shared" si="138"/>
        <v/>
      </c>
      <c r="AH333" s="3">
        <f t="shared" si="134"/>
        <v>0</v>
      </c>
      <c r="AI333" s="3">
        <f t="shared" si="135"/>
        <v>0</v>
      </c>
      <c r="AJ333" s="16" t="str">
        <f t="shared" si="139"/>
        <v/>
      </c>
      <c r="AL333" s="16" t="str">
        <f t="shared" si="140"/>
        <v/>
      </c>
    </row>
    <row r="334" spans="2:38">
      <c r="B334" s="5" t="s">
        <v>75</v>
      </c>
      <c r="C334" s="3"/>
      <c r="D334" s="3"/>
      <c r="E334" s="7"/>
      <c r="G334" s="5" t="s">
        <v>75</v>
      </c>
      <c r="H334" s="3"/>
      <c r="I334" s="3"/>
      <c r="J334" s="7"/>
      <c r="L334" s="3">
        <f t="shared" si="132"/>
        <v>0</v>
      </c>
      <c r="M334" s="3">
        <f t="shared" si="133"/>
        <v>0</v>
      </c>
      <c r="N334" s="37" t="str">
        <f t="shared" si="137"/>
        <v/>
      </c>
      <c r="P334" s="5" t="s">
        <v>75</v>
      </c>
      <c r="Q334" s="3"/>
      <c r="R334" s="3"/>
      <c r="S334" s="7"/>
      <c r="U334" s="5" t="s">
        <v>75</v>
      </c>
      <c r="V334" s="3"/>
      <c r="W334" s="3"/>
      <c r="X334" s="7"/>
      <c r="Z334" s="5" t="s">
        <v>75</v>
      </c>
      <c r="AA334" s="3"/>
      <c r="AB334" s="3"/>
      <c r="AC334" s="7"/>
      <c r="AF334" s="36" t="str">
        <f t="shared" si="138"/>
        <v/>
      </c>
      <c r="AH334" s="3">
        <f t="shared" si="134"/>
        <v>0</v>
      </c>
      <c r="AI334" s="3">
        <f t="shared" si="135"/>
        <v>0</v>
      </c>
      <c r="AJ334" s="36" t="str">
        <f t="shared" si="139"/>
        <v/>
      </c>
      <c r="AL334" s="36" t="str">
        <f t="shared" si="140"/>
        <v/>
      </c>
    </row>
    <row r="335" spans="2:38">
      <c r="B335" s="29" t="s">
        <v>8</v>
      </c>
      <c r="C335" s="3"/>
      <c r="D335" s="3">
        <v>81</v>
      </c>
      <c r="E335" s="7">
        <v>81</v>
      </c>
      <c r="G335" s="29" t="s">
        <v>8</v>
      </c>
      <c r="H335" s="3"/>
      <c r="I335" s="3">
        <v>183</v>
      </c>
      <c r="J335" s="7">
        <v>183</v>
      </c>
      <c r="L335" s="3">
        <f t="shared" si="132"/>
        <v>81</v>
      </c>
      <c r="M335" s="3">
        <f t="shared" si="133"/>
        <v>183</v>
      </c>
      <c r="N335" s="19">
        <f t="shared" si="137"/>
        <v>2.2592592592592591</v>
      </c>
      <c r="P335" s="29" t="s">
        <v>8</v>
      </c>
      <c r="Q335" s="3"/>
      <c r="R335" s="3">
        <v>62</v>
      </c>
      <c r="S335" s="7">
        <v>62</v>
      </c>
      <c r="U335" s="29" t="s">
        <v>8</v>
      </c>
      <c r="V335" s="3"/>
      <c r="W335" s="3">
        <v>35</v>
      </c>
      <c r="X335" s="7">
        <v>35</v>
      </c>
      <c r="Z335" s="29" t="s">
        <v>8</v>
      </c>
      <c r="AA335" s="3"/>
      <c r="AB335" s="3">
        <v>18216</v>
      </c>
      <c r="AC335" s="7">
        <v>18216</v>
      </c>
      <c r="AE335">
        <f t="shared" ref="AE335:AE340" si="147">AC335</f>
        <v>18216</v>
      </c>
      <c r="AF335" s="16">
        <f t="shared" si="138"/>
        <v>18.216000000000001</v>
      </c>
      <c r="AH335" s="3">
        <f t="shared" si="134"/>
        <v>183</v>
      </c>
      <c r="AI335" s="3">
        <f t="shared" si="135"/>
        <v>18216</v>
      </c>
      <c r="AJ335" s="16">
        <f t="shared" si="139"/>
        <v>99540.983606557376</v>
      </c>
      <c r="AL335" s="16">
        <f t="shared" si="140"/>
        <v>224888.88888888888</v>
      </c>
    </row>
    <row r="336" spans="2:38">
      <c r="B336" s="29" t="s">
        <v>9</v>
      </c>
      <c r="C336" s="3"/>
      <c r="D336" s="3">
        <v>67</v>
      </c>
      <c r="E336" s="7">
        <v>67</v>
      </c>
      <c r="G336" s="29" t="s">
        <v>9</v>
      </c>
      <c r="H336" s="3"/>
      <c r="I336" s="3">
        <v>466</v>
      </c>
      <c r="J336" s="7">
        <v>466</v>
      </c>
      <c r="L336" s="3">
        <f t="shared" si="132"/>
        <v>67</v>
      </c>
      <c r="M336" s="3">
        <f t="shared" si="133"/>
        <v>466</v>
      </c>
      <c r="N336" s="19">
        <f t="shared" si="137"/>
        <v>6.955223880597015</v>
      </c>
      <c r="P336" s="29" t="s">
        <v>9</v>
      </c>
      <c r="Q336" s="3"/>
      <c r="R336" s="3">
        <v>279</v>
      </c>
      <c r="S336" s="7">
        <v>279</v>
      </c>
      <c r="U336" s="29" t="s">
        <v>9</v>
      </c>
      <c r="V336" s="3"/>
      <c r="W336" s="3">
        <v>116</v>
      </c>
      <c r="X336" s="7">
        <v>116</v>
      </c>
      <c r="Z336" s="29" t="s">
        <v>9</v>
      </c>
      <c r="AA336" s="3"/>
      <c r="AB336" s="3">
        <v>37504</v>
      </c>
      <c r="AC336" s="7">
        <v>37504</v>
      </c>
      <c r="AE336">
        <f t="shared" si="147"/>
        <v>37504</v>
      </c>
      <c r="AF336" s="16">
        <f t="shared" si="138"/>
        <v>37.503999999999998</v>
      </c>
      <c r="AH336" s="3">
        <f t="shared" si="134"/>
        <v>466</v>
      </c>
      <c r="AI336" s="3">
        <f t="shared" si="135"/>
        <v>37504</v>
      </c>
      <c r="AJ336" s="16">
        <f t="shared" si="139"/>
        <v>80480.686695278971</v>
      </c>
      <c r="AL336" s="16">
        <f t="shared" si="140"/>
        <v>559761.19402985077</v>
      </c>
    </row>
    <row r="337" spans="2:38">
      <c r="B337" s="29" t="s">
        <v>10</v>
      </c>
      <c r="C337" s="3"/>
      <c r="D337" s="3">
        <v>75</v>
      </c>
      <c r="E337" s="7">
        <v>75</v>
      </c>
      <c r="G337" s="29" t="s">
        <v>10</v>
      </c>
      <c r="H337" s="3"/>
      <c r="I337" s="3">
        <v>1014</v>
      </c>
      <c r="J337" s="7">
        <v>1014</v>
      </c>
      <c r="L337" s="3">
        <f t="shared" si="132"/>
        <v>75</v>
      </c>
      <c r="M337" s="3">
        <f t="shared" si="133"/>
        <v>1014</v>
      </c>
      <c r="N337" s="19">
        <f t="shared" si="137"/>
        <v>13.52</v>
      </c>
      <c r="P337" s="29" t="s">
        <v>10</v>
      </c>
      <c r="Q337" s="3"/>
      <c r="R337" s="3">
        <v>776</v>
      </c>
      <c r="S337" s="7">
        <v>776</v>
      </c>
      <c r="U337" s="29" t="s">
        <v>10</v>
      </c>
      <c r="V337" s="3"/>
      <c r="W337" s="3">
        <v>161</v>
      </c>
      <c r="X337" s="7">
        <v>161</v>
      </c>
      <c r="Z337" s="29" t="s">
        <v>10</v>
      </c>
      <c r="AA337" s="3"/>
      <c r="AB337" s="3">
        <v>91474</v>
      </c>
      <c r="AC337" s="7">
        <v>91474</v>
      </c>
      <c r="AE337">
        <f t="shared" si="147"/>
        <v>91474</v>
      </c>
      <c r="AF337" s="16">
        <f t="shared" si="138"/>
        <v>91.474000000000004</v>
      </c>
      <c r="AH337" s="3">
        <f t="shared" si="134"/>
        <v>1014</v>
      </c>
      <c r="AI337" s="3">
        <f t="shared" si="135"/>
        <v>91474</v>
      </c>
      <c r="AJ337" s="16">
        <f t="shared" si="139"/>
        <v>90211.045364891514</v>
      </c>
      <c r="AL337" s="16">
        <f t="shared" si="140"/>
        <v>1219653.3333333333</v>
      </c>
    </row>
    <row r="338" spans="2:38">
      <c r="B338" s="29" t="s">
        <v>11</v>
      </c>
      <c r="C338" s="3"/>
      <c r="D338" s="3">
        <v>86</v>
      </c>
      <c r="E338" s="7">
        <v>86</v>
      </c>
      <c r="G338" s="29" t="s">
        <v>11</v>
      </c>
      <c r="H338" s="3"/>
      <c r="I338" s="3">
        <v>2643</v>
      </c>
      <c r="J338" s="7">
        <v>2643</v>
      </c>
      <c r="L338" s="3">
        <f t="shared" si="132"/>
        <v>86</v>
      </c>
      <c r="M338" s="3">
        <f t="shared" si="133"/>
        <v>2643</v>
      </c>
      <c r="N338" s="19">
        <f t="shared" si="137"/>
        <v>30.732558139534884</v>
      </c>
      <c r="P338" s="29" t="s">
        <v>11</v>
      </c>
      <c r="Q338" s="3"/>
      <c r="R338" s="3">
        <v>2237</v>
      </c>
      <c r="S338" s="7">
        <v>2237</v>
      </c>
      <c r="U338" s="29" t="s">
        <v>11</v>
      </c>
      <c r="V338" s="3"/>
      <c r="W338" s="3">
        <v>320</v>
      </c>
      <c r="X338" s="7">
        <v>320</v>
      </c>
      <c r="Z338" s="29" t="s">
        <v>11</v>
      </c>
      <c r="AA338" s="3"/>
      <c r="AB338" s="3">
        <v>300039</v>
      </c>
      <c r="AC338" s="7">
        <v>300039</v>
      </c>
      <c r="AE338">
        <f t="shared" si="147"/>
        <v>300039</v>
      </c>
      <c r="AF338" s="16">
        <f t="shared" si="138"/>
        <v>300.03899999999999</v>
      </c>
      <c r="AH338" s="3">
        <f t="shared" si="134"/>
        <v>2643</v>
      </c>
      <c r="AI338" s="3">
        <f t="shared" si="135"/>
        <v>300039</v>
      </c>
      <c r="AJ338" s="16">
        <f t="shared" si="139"/>
        <v>113522.13393870601</v>
      </c>
      <c r="AL338" s="16">
        <f t="shared" si="140"/>
        <v>3488825.581395349</v>
      </c>
    </row>
    <row r="339" spans="2:38">
      <c r="B339" s="29" t="s">
        <v>12</v>
      </c>
      <c r="C339" s="3"/>
      <c r="D339" s="3">
        <v>52</v>
      </c>
      <c r="E339" s="7">
        <v>52</v>
      </c>
      <c r="G339" s="29" t="s">
        <v>12</v>
      </c>
      <c r="H339" s="3"/>
      <c r="I339" s="3">
        <v>5318</v>
      </c>
      <c r="J339" s="7">
        <v>5318</v>
      </c>
      <c r="L339" s="3">
        <f t="shared" si="132"/>
        <v>52</v>
      </c>
      <c r="M339" s="3">
        <f t="shared" si="133"/>
        <v>5318</v>
      </c>
      <c r="N339" s="19">
        <f t="shared" si="137"/>
        <v>102.26923076923077</v>
      </c>
      <c r="P339" s="29" t="s">
        <v>12</v>
      </c>
      <c r="Q339" s="3"/>
      <c r="R339" s="3">
        <v>4877</v>
      </c>
      <c r="S339" s="7">
        <v>4877</v>
      </c>
      <c r="U339" s="29" t="s">
        <v>12</v>
      </c>
      <c r="V339" s="3"/>
      <c r="W339" s="3">
        <v>389</v>
      </c>
      <c r="X339" s="7">
        <v>389</v>
      </c>
      <c r="Z339" s="29" t="s">
        <v>12</v>
      </c>
      <c r="AA339" s="3"/>
      <c r="AB339" s="3">
        <v>713775</v>
      </c>
      <c r="AC339" s="7">
        <v>713775</v>
      </c>
      <c r="AE339">
        <f t="shared" si="147"/>
        <v>713775</v>
      </c>
      <c r="AF339" s="16">
        <f t="shared" si="138"/>
        <v>713.77499999999998</v>
      </c>
      <c r="AH339" s="3">
        <f t="shared" si="134"/>
        <v>5318</v>
      </c>
      <c r="AI339" s="3">
        <f t="shared" si="135"/>
        <v>713775</v>
      </c>
      <c r="AJ339" s="16">
        <f t="shared" si="139"/>
        <v>134218.69123730727</v>
      </c>
      <c r="AL339" s="16">
        <f t="shared" si="140"/>
        <v>13726442.30769231</v>
      </c>
    </row>
    <row r="340" spans="2:38">
      <c r="B340" s="30" t="s">
        <v>13</v>
      </c>
      <c r="C340" s="7"/>
      <c r="D340" s="7">
        <v>361</v>
      </c>
      <c r="E340" s="7">
        <v>361</v>
      </c>
      <c r="G340" s="30" t="s">
        <v>13</v>
      </c>
      <c r="H340" s="7"/>
      <c r="I340" s="7">
        <v>9624</v>
      </c>
      <c r="J340" s="7">
        <v>9624</v>
      </c>
      <c r="L340" s="3">
        <f t="shared" si="132"/>
        <v>361</v>
      </c>
      <c r="M340" s="3">
        <f t="shared" si="133"/>
        <v>9624</v>
      </c>
      <c r="N340" s="19">
        <f t="shared" si="137"/>
        <v>26.659279778393351</v>
      </c>
      <c r="P340" s="30" t="s">
        <v>13</v>
      </c>
      <c r="Q340" s="7"/>
      <c r="R340" s="7">
        <v>8231</v>
      </c>
      <c r="S340" s="7">
        <v>8231</v>
      </c>
      <c r="U340" s="30" t="s">
        <v>13</v>
      </c>
      <c r="V340" s="7"/>
      <c r="W340" s="7">
        <v>1021</v>
      </c>
      <c r="X340" s="7">
        <v>1021</v>
      </c>
      <c r="Z340" s="30" t="s">
        <v>13</v>
      </c>
      <c r="AA340" s="7"/>
      <c r="AB340" s="7">
        <v>1161008</v>
      </c>
      <c r="AC340" s="7">
        <v>1161008</v>
      </c>
      <c r="AE340">
        <f t="shared" si="147"/>
        <v>1161008</v>
      </c>
      <c r="AF340" s="16">
        <f t="shared" si="138"/>
        <v>1161.008</v>
      </c>
      <c r="AH340" s="3">
        <f t="shared" si="134"/>
        <v>9624</v>
      </c>
      <c r="AI340" s="3">
        <f t="shared" si="135"/>
        <v>1161008</v>
      </c>
      <c r="AJ340" s="16">
        <f t="shared" si="139"/>
        <v>120636.74147963425</v>
      </c>
      <c r="AL340" s="16">
        <f t="shared" si="140"/>
        <v>3216088.64265928</v>
      </c>
    </row>
    <row r="341" spans="2:38">
      <c r="B341" s="5" t="s">
        <v>76</v>
      </c>
      <c r="C341" s="3"/>
      <c r="D341" s="3"/>
      <c r="E341" s="7"/>
      <c r="G341" s="5" t="s">
        <v>76</v>
      </c>
      <c r="H341" s="3"/>
      <c r="I341" s="3"/>
      <c r="J341" s="7"/>
      <c r="L341" s="3">
        <f t="shared" si="132"/>
        <v>0</v>
      </c>
      <c r="M341" s="3">
        <f t="shared" si="133"/>
        <v>0</v>
      </c>
      <c r="N341" s="37" t="str">
        <f t="shared" si="137"/>
        <v/>
      </c>
      <c r="P341" s="5" t="s">
        <v>76</v>
      </c>
      <c r="Q341" s="3"/>
      <c r="R341" s="3"/>
      <c r="S341" s="7"/>
      <c r="U341" s="5" t="s">
        <v>76</v>
      </c>
      <c r="V341" s="3"/>
      <c r="W341" s="3"/>
      <c r="X341" s="7"/>
      <c r="Z341" s="5" t="s">
        <v>76</v>
      </c>
      <c r="AA341" s="3"/>
      <c r="AB341" s="3"/>
      <c r="AC341" s="7"/>
      <c r="AF341" s="36" t="str">
        <f t="shared" si="138"/>
        <v/>
      </c>
      <c r="AH341" s="3">
        <f t="shared" si="134"/>
        <v>0</v>
      </c>
      <c r="AI341" s="3">
        <f t="shared" si="135"/>
        <v>0</v>
      </c>
      <c r="AJ341" s="36" t="str">
        <f t="shared" si="139"/>
        <v/>
      </c>
      <c r="AL341" s="36" t="str">
        <f t="shared" si="140"/>
        <v/>
      </c>
    </row>
    <row r="342" spans="2:38">
      <c r="B342" s="29" t="s">
        <v>8</v>
      </c>
      <c r="C342" s="3"/>
      <c r="D342" s="3">
        <v>17386</v>
      </c>
      <c r="E342" s="7">
        <v>17386</v>
      </c>
      <c r="G342" s="29" t="s">
        <v>8</v>
      </c>
      <c r="H342" s="3"/>
      <c r="I342" s="3">
        <v>35696</v>
      </c>
      <c r="J342" s="7">
        <v>35696</v>
      </c>
      <c r="L342" s="3">
        <f t="shared" si="132"/>
        <v>17386</v>
      </c>
      <c r="M342" s="3">
        <f t="shared" si="133"/>
        <v>35696</v>
      </c>
      <c r="N342" s="19">
        <f t="shared" si="137"/>
        <v>2.0531462095939261</v>
      </c>
      <c r="P342" s="29" t="s">
        <v>8</v>
      </c>
      <c r="Q342" s="3"/>
      <c r="R342" s="3">
        <v>7714</v>
      </c>
      <c r="S342" s="7">
        <v>7714</v>
      </c>
      <c r="U342" s="29" t="s">
        <v>8</v>
      </c>
      <c r="V342" s="3"/>
      <c r="W342" s="3">
        <v>10156</v>
      </c>
      <c r="X342" s="7">
        <v>10156</v>
      </c>
      <c r="Z342" s="29" t="s">
        <v>8</v>
      </c>
      <c r="AA342" s="3"/>
      <c r="AB342" s="3">
        <v>1855116</v>
      </c>
      <c r="AC342" s="7">
        <v>1855116</v>
      </c>
      <c r="AE342">
        <f t="shared" ref="AE342:AE347" si="148">AC342</f>
        <v>1855116</v>
      </c>
      <c r="AF342" s="16">
        <f t="shared" si="138"/>
        <v>1855.116</v>
      </c>
      <c r="AH342" s="3">
        <f t="shared" si="134"/>
        <v>35696</v>
      </c>
      <c r="AI342" s="3">
        <f t="shared" si="135"/>
        <v>1855116</v>
      </c>
      <c r="AJ342" s="16">
        <f t="shared" si="139"/>
        <v>51969.856566562077</v>
      </c>
      <c r="AL342" s="16">
        <f t="shared" si="140"/>
        <v>106701.71402277694</v>
      </c>
    </row>
    <row r="343" spans="2:38">
      <c r="B343" s="29" t="s">
        <v>9</v>
      </c>
      <c r="C343" s="3"/>
      <c r="D343" s="3">
        <v>6439</v>
      </c>
      <c r="E343" s="7">
        <v>6439</v>
      </c>
      <c r="G343" s="29" t="s">
        <v>9</v>
      </c>
      <c r="H343" s="3"/>
      <c r="I343" s="3">
        <v>42538</v>
      </c>
      <c r="J343" s="7">
        <v>42538</v>
      </c>
      <c r="L343" s="3">
        <f t="shared" si="132"/>
        <v>6439</v>
      </c>
      <c r="M343" s="3">
        <f t="shared" si="133"/>
        <v>42538</v>
      </c>
      <c r="N343" s="19">
        <f t="shared" si="137"/>
        <v>6.606305326914117</v>
      </c>
      <c r="P343" s="29" t="s">
        <v>9</v>
      </c>
      <c r="Q343" s="3"/>
      <c r="R343" s="3">
        <v>14944</v>
      </c>
      <c r="S343" s="7">
        <v>14944</v>
      </c>
      <c r="U343" s="29" t="s">
        <v>9</v>
      </c>
      <c r="V343" s="3"/>
      <c r="W343" s="3">
        <v>20953</v>
      </c>
      <c r="X343" s="7">
        <v>20953</v>
      </c>
      <c r="Z343" s="29" t="s">
        <v>9</v>
      </c>
      <c r="AA343" s="3"/>
      <c r="AB343" s="3">
        <v>1676580</v>
      </c>
      <c r="AC343" s="7">
        <v>1676580</v>
      </c>
      <c r="AE343">
        <f t="shared" si="148"/>
        <v>1676580</v>
      </c>
      <c r="AF343" s="16">
        <f t="shared" si="138"/>
        <v>1676.58</v>
      </c>
      <c r="AH343" s="3">
        <f t="shared" si="134"/>
        <v>42538</v>
      </c>
      <c r="AI343" s="3">
        <f t="shared" si="135"/>
        <v>1676580</v>
      </c>
      <c r="AJ343" s="16">
        <f t="shared" si="139"/>
        <v>39413.70069114674</v>
      </c>
      <c r="AL343" s="16">
        <f t="shared" si="140"/>
        <v>260378.94082932133</v>
      </c>
    </row>
    <row r="344" spans="2:38">
      <c r="B344" s="29" t="s">
        <v>10</v>
      </c>
      <c r="C344" s="3"/>
      <c r="D344" s="3">
        <v>4471</v>
      </c>
      <c r="E344" s="7">
        <v>4471</v>
      </c>
      <c r="G344" s="29" t="s">
        <v>10</v>
      </c>
      <c r="H344" s="3"/>
      <c r="I344" s="3">
        <v>60629</v>
      </c>
      <c r="J344" s="7">
        <v>60629</v>
      </c>
      <c r="L344" s="3">
        <f t="shared" si="132"/>
        <v>4471</v>
      </c>
      <c r="M344" s="3">
        <f t="shared" si="133"/>
        <v>60629</v>
      </c>
      <c r="N344" s="19">
        <f t="shared" si="137"/>
        <v>13.560501006486245</v>
      </c>
      <c r="P344" s="29" t="s">
        <v>10</v>
      </c>
      <c r="Q344" s="3"/>
      <c r="R344" s="3">
        <v>24766</v>
      </c>
      <c r="S344" s="7">
        <v>24766</v>
      </c>
      <c r="U344" s="29" t="s">
        <v>10</v>
      </c>
      <c r="V344" s="3"/>
      <c r="W344" s="3">
        <v>31251</v>
      </c>
      <c r="X344" s="7">
        <v>31251</v>
      </c>
      <c r="Z344" s="29" t="s">
        <v>10</v>
      </c>
      <c r="AA344" s="3"/>
      <c r="AB344" s="3">
        <v>2197539</v>
      </c>
      <c r="AC344" s="7">
        <v>2197539</v>
      </c>
      <c r="AE344">
        <f t="shared" si="148"/>
        <v>2197539</v>
      </c>
      <c r="AF344" s="16">
        <f t="shared" si="138"/>
        <v>2197.5390000000002</v>
      </c>
      <c r="AH344" s="3">
        <f t="shared" si="134"/>
        <v>60629</v>
      </c>
      <c r="AI344" s="3">
        <f t="shared" si="135"/>
        <v>2197539</v>
      </c>
      <c r="AJ344" s="16">
        <f t="shared" si="139"/>
        <v>36245.674512197133</v>
      </c>
      <c r="AL344" s="16">
        <f t="shared" si="140"/>
        <v>491509.50570342207</v>
      </c>
    </row>
    <row r="345" spans="2:38">
      <c r="B345" s="29" t="s">
        <v>11</v>
      </c>
      <c r="C345" s="3"/>
      <c r="D345" s="3">
        <v>3174</v>
      </c>
      <c r="E345" s="7">
        <v>3174</v>
      </c>
      <c r="G345" s="29" t="s">
        <v>11</v>
      </c>
      <c r="H345" s="3"/>
      <c r="I345" s="3">
        <v>96167</v>
      </c>
      <c r="J345" s="7">
        <v>96167</v>
      </c>
      <c r="L345" s="3">
        <f t="shared" si="132"/>
        <v>3174</v>
      </c>
      <c r="M345" s="3">
        <f t="shared" si="133"/>
        <v>96167</v>
      </c>
      <c r="N345" s="19">
        <f t="shared" si="137"/>
        <v>30.298361688720856</v>
      </c>
      <c r="P345" s="29" t="s">
        <v>11</v>
      </c>
      <c r="Q345" s="3"/>
      <c r="R345" s="3">
        <v>43469</v>
      </c>
      <c r="S345" s="7">
        <v>43469</v>
      </c>
      <c r="U345" s="29" t="s">
        <v>11</v>
      </c>
      <c r="V345" s="3"/>
      <c r="W345" s="3">
        <v>49439</v>
      </c>
      <c r="X345" s="7">
        <v>49439</v>
      </c>
      <c r="Z345" s="29" t="s">
        <v>11</v>
      </c>
      <c r="AA345" s="3"/>
      <c r="AB345" s="3">
        <v>3269760</v>
      </c>
      <c r="AC345" s="7">
        <v>3269760</v>
      </c>
      <c r="AE345">
        <f t="shared" si="148"/>
        <v>3269760</v>
      </c>
      <c r="AF345" s="16">
        <f t="shared" si="138"/>
        <v>3269.76</v>
      </c>
      <c r="AH345" s="3">
        <f t="shared" si="134"/>
        <v>96167</v>
      </c>
      <c r="AI345" s="3">
        <f t="shared" si="135"/>
        <v>3269760</v>
      </c>
      <c r="AJ345" s="16">
        <f t="shared" si="139"/>
        <v>34000.852683352918</v>
      </c>
      <c r="AL345" s="16">
        <f t="shared" si="140"/>
        <v>1030170.1323251418</v>
      </c>
    </row>
    <row r="346" spans="2:38">
      <c r="B346" s="29" t="s">
        <v>12</v>
      </c>
      <c r="C346" s="3"/>
      <c r="D346" s="3">
        <v>2819</v>
      </c>
      <c r="E346" s="7">
        <v>2819</v>
      </c>
      <c r="G346" s="29" t="s">
        <v>12</v>
      </c>
      <c r="H346" s="3"/>
      <c r="I346" s="3">
        <v>770183</v>
      </c>
      <c r="J346" s="7">
        <v>770183</v>
      </c>
      <c r="L346" s="3">
        <f t="shared" si="132"/>
        <v>2819</v>
      </c>
      <c r="M346" s="3">
        <f t="shared" si="133"/>
        <v>770183</v>
      </c>
      <c r="N346" s="19">
        <f t="shared" si="137"/>
        <v>273.21142249024479</v>
      </c>
      <c r="P346" s="29" t="s">
        <v>12</v>
      </c>
      <c r="Q346" s="3"/>
      <c r="R346" s="3">
        <v>409240</v>
      </c>
      <c r="S346" s="7">
        <v>409240</v>
      </c>
      <c r="U346" s="29" t="s">
        <v>12</v>
      </c>
      <c r="V346" s="3"/>
      <c r="W346" s="3">
        <v>358084</v>
      </c>
      <c r="X346" s="7">
        <v>358084</v>
      </c>
      <c r="Z346" s="29" t="s">
        <v>12</v>
      </c>
      <c r="AA346" s="3"/>
      <c r="AB346" s="3">
        <v>19923043</v>
      </c>
      <c r="AC346" s="7">
        <v>19923043</v>
      </c>
      <c r="AE346">
        <f t="shared" si="148"/>
        <v>19923043</v>
      </c>
      <c r="AF346" s="16">
        <f t="shared" si="138"/>
        <v>19923.043000000001</v>
      </c>
      <c r="AH346" s="3">
        <f t="shared" si="134"/>
        <v>770183</v>
      </c>
      <c r="AI346" s="3">
        <f t="shared" si="135"/>
        <v>19923043</v>
      </c>
      <c r="AJ346" s="16">
        <f t="shared" si="139"/>
        <v>25867.933984520561</v>
      </c>
      <c r="AL346" s="16">
        <f t="shared" si="140"/>
        <v>7067415.0407946082</v>
      </c>
    </row>
    <row r="347" spans="2:38">
      <c r="B347" s="30" t="s">
        <v>13</v>
      </c>
      <c r="C347" s="7"/>
      <c r="D347" s="7">
        <v>34289</v>
      </c>
      <c r="E347" s="7">
        <v>34289</v>
      </c>
      <c r="G347" s="30" t="s">
        <v>13</v>
      </c>
      <c r="H347" s="7"/>
      <c r="I347" s="7">
        <v>1005213</v>
      </c>
      <c r="J347" s="7">
        <v>1005213</v>
      </c>
      <c r="L347" s="3">
        <f t="shared" si="132"/>
        <v>34289</v>
      </c>
      <c r="M347" s="3">
        <f t="shared" si="133"/>
        <v>1005213</v>
      </c>
      <c r="N347" s="19">
        <f t="shared" si="137"/>
        <v>29.31590305929015</v>
      </c>
      <c r="P347" s="30" t="s">
        <v>13</v>
      </c>
      <c r="Q347" s="7"/>
      <c r="R347" s="7">
        <v>500133</v>
      </c>
      <c r="S347" s="7">
        <v>500133</v>
      </c>
      <c r="U347" s="30" t="s">
        <v>13</v>
      </c>
      <c r="V347" s="7"/>
      <c r="W347" s="7">
        <v>469883</v>
      </c>
      <c r="X347" s="7">
        <v>469883</v>
      </c>
      <c r="Z347" s="30" t="s">
        <v>13</v>
      </c>
      <c r="AA347" s="7"/>
      <c r="AB347" s="7">
        <v>28922038</v>
      </c>
      <c r="AC347" s="7">
        <v>28922038</v>
      </c>
      <c r="AE347">
        <f t="shared" si="148"/>
        <v>28922038</v>
      </c>
      <c r="AF347" s="16">
        <f t="shared" si="138"/>
        <v>28922.038</v>
      </c>
      <c r="AH347" s="3">
        <f t="shared" si="134"/>
        <v>1005213</v>
      </c>
      <c r="AI347" s="3">
        <f t="shared" si="135"/>
        <v>28922038</v>
      </c>
      <c r="AJ347" s="16">
        <f t="shared" si="139"/>
        <v>28772.049306962803</v>
      </c>
      <c r="AL347" s="16">
        <f t="shared" si="140"/>
        <v>843478.60830003791</v>
      </c>
    </row>
    <row r="348" spans="2:38">
      <c r="B348" s="5" t="s">
        <v>152</v>
      </c>
      <c r="C348" s="3"/>
      <c r="D348" s="3"/>
      <c r="E348" s="7"/>
      <c r="G348" s="5" t="s">
        <v>152</v>
      </c>
      <c r="H348" s="3"/>
      <c r="I348" s="3"/>
      <c r="J348" s="7"/>
      <c r="L348" s="3">
        <f t="shared" ref="L348:L411" si="149">E348</f>
        <v>0</v>
      </c>
      <c r="M348" s="3">
        <f t="shared" ref="M348:M411" si="150">J348</f>
        <v>0</v>
      </c>
      <c r="N348" s="37" t="str">
        <f t="shared" si="137"/>
        <v/>
      </c>
      <c r="P348" s="5" t="s">
        <v>152</v>
      </c>
      <c r="Q348" s="3"/>
      <c r="R348" s="3"/>
      <c r="S348" s="7"/>
      <c r="U348" s="5" t="s">
        <v>152</v>
      </c>
      <c r="V348" s="3"/>
      <c r="W348" s="3"/>
      <c r="X348" s="7"/>
      <c r="Z348" s="5" t="s">
        <v>152</v>
      </c>
      <c r="AA348" s="3"/>
      <c r="AB348" s="3"/>
      <c r="AC348" s="7"/>
      <c r="AF348" s="36" t="str">
        <f t="shared" si="138"/>
        <v/>
      </c>
      <c r="AH348" s="3">
        <f t="shared" si="134"/>
        <v>0</v>
      </c>
      <c r="AI348" s="3">
        <f t="shared" si="135"/>
        <v>0</v>
      </c>
      <c r="AJ348" s="36" t="str">
        <f t="shared" si="139"/>
        <v/>
      </c>
      <c r="AL348" s="36" t="str">
        <f t="shared" si="140"/>
        <v/>
      </c>
    </row>
    <row r="349" spans="2:38">
      <c r="B349" s="29" t="s">
        <v>8</v>
      </c>
      <c r="C349" s="3"/>
      <c r="D349" s="3">
        <v>39</v>
      </c>
      <c r="E349" s="7">
        <v>39</v>
      </c>
      <c r="G349" s="29" t="s">
        <v>8</v>
      </c>
      <c r="H349" s="3"/>
      <c r="I349" s="3">
        <v>75</v>
      </c>
      <c r="J349" s="7">
        <v>75</v>
      </c>
      <c r="L349" s="3">
        <f t="shared" si="149"/>
        <v>39</v>
      </c>
      <c r="M349" s="3">
        <f t="shared" si="150"/>
        <v>75</v>
      </c>
      <c r="N349" s="19">
        <f t="shared" si="137"/>
        <v>1.9230769230769231</v>
      </c>
      <c r="P349" s="29" t="s">
        <v>8</v>
      </c>
      <c r="Q349" s="3"/>
      <c r="R349" s="3">
        <v>14</v>
      </c>
      <c r="S349" s="7">
        <v>14</v>
      </c>
      <c r="U349" s="29" t="s">
        <v>8</v>
      </c>
      <c r="V349" s="3"/>
      <c r="W349" s="3">
        <v>19</v>
      </c>
      <c r="X349" s="7">
        <v>19</v>
      </c>
      <c r="Z349" s="29" t="s">
        <v>8</v>
      </c>
      <c r="AA349" s="3"/>
      <c r="AB349" s="3">
        <v>3518</v>
      </c>
      <c r="AC349" s="7">
        <v>3518</v>
      </c>
      <c r="AE349">
        <f t="shared" ref="AE349:AE354" si="151">AC349</f>
        <v>3518</v>
      </c>
      <c r="AF349" s="16">
        <f t="shared" si="138"/>
        <v>3.5179999999999998</v>
      </c>
      <c r="AH349" s="3">
        <f t="shared" ref="AH349:AH412" si="152">J349</f>
        <v>75</v>
      </c>
      <c r="AI349" s="3">
        <f t="shared" ref="AI349:AI412" si="153">AC349</f>
        <v>3518</v>
      </c>
      <c r="AJ349" s="16">
        <f t="shared" si="139"/>
        <v>46906.666666666664</v>
      </c>
      <c r="AL349" s="16">
        <f t="shared" si="140"/>
        <v>90205.128205128203</v>
      </c>
    </row>
    <row r="350" spans="2:38">
      <c r="B350" s="29" t="s">
        <v>9</v>
      </c>
      <c r="C350" s="3"/>
      <c r="D350" s="3">
        <v>5</v>
      </c>
      <c r="E350" s="7">
        <v>5</v>
      </c>
      <c r="G350" s="29" t="s">
        <v>9</v>
      </c>
      <c r="H350" s="3"/>
      <c r="I350" s="3">
        <v>28</v>
      </c>
      <c r="J350" s="7">
        <v>28</v>
      </c>
      <c r="L350" s="3">
        <f t="shared" si="149"/>
        <v>5</v>
      </c>
      <c r="M350" s="3">
        <f t="shared" si="150"/>
        <v>28</v>
      </c>
      <c r="N350" s="19">
        <f t="shared" si="137"/>
        <v>5.6</v>
      </c>
      <c r="P350" s="29" t="s">
        <v>9</v>
      </c>
      <c r="Q350" s="3"/>
      <c r="R350" s="3">
        <v>7</v>
      </c>
      <c r="S350" s="7">
        <v>7</v>
      </c>
      <c r="U350" s="29" t="s">
        <v>9</v>
      </c>
      <c r="V350" s="3"/>
      <c r="W350" s="3">
        <v>16</v>
      </c>
      <c r="X350" s="7">
        <v>16</v>
      </c>
      <c r="Z350" s="29" t="s">
        <v>9</v>
      </c>
      <c r="AA350" s="3"/>
      <c r="AB350" s="3">
        <v>1153</v>
      </c>
      <c r="AC350" s="7">
        <v>1153</v>
      </c>
      <c r="AE350">
        <f t="shared" si="151"/>
        <v>1153</v>
      </c>
      <c r="AF350" s="16">
        <f t="shared" si="138"/>
        <v>1.153</v>
      </c>
      <c r="AH350" s="3">
        <f t="shared" si="152"/>
        <v>28</v>
      </c>
      <c r="AI350" s="3">
        <f t="shared" si="153"/>
        <v>1153</v>
      </c>
      <c r="AJ350" s="16">
        <f t="shared" si="139"/>
        <v>41178.571428571428</v>
      </c>
      <c r="AL350" s="16">
        <f t="shared" si="140"/>
        <v>230599.99999999997</v>
      </c>
    </row>
    <row r="351" spans="2:38">
      <c r="B351" s="29" t="s">
        <v>10</v>
      </c>
      <c r="C351" s="3"/>
      <c r="D351" s="3">
        <v>4</v>
      </c>
      <c r="E351" s="7">
        <v>4</v>
      </c>
      <c r="G351" s="29" t="s">
        <v>10</v>
      </c>
      <c r="H351" s="3"/>
      <c r="I351" s="3">
        <v>44</v>
      </c>
      <c r="J351" s="7">
        <v>44</v>
      </c>
      <c r="L351" s="3">
        <f t="shared" si="149"/>
        <v>4</v>
      </c>
      <c r="M351" s="3">
        <f t="shared" si="150"/>
        <v>44</v>
      </c>
      <c r="N351" s="19">
        <f t="shared" ref="N351:N414" si="154">IF(L351+M351&gt;0,M351/L351,"")</f>
        <v>11</v>
      </c>
      <c r="P351" s="29" t="s">
        <v>10</v>
      </c>
      <c r="Q351" s="3"/>
      <c r="R351" s="3">
        <v>25</v>
      </c>
      <c r="S351" s="7">
        <v>25</v>
      </c>
      <c r="U351" s="29" t="s">
        <v>10</v>
      </c>
      <c r="V351" s="3"/>
      <c r="W351" s="3">
        <v>15</v>
      </c>
      <c r="X351" s="7">
        <v>15</v>
      </c>
      <c r="Z351" s="29" t="s">
        <v>10</v>
      </c>
      <c r="AA351" s="3"/>
      <c r="AB351" s="3">
        <v>1848</v>
      </c>
      <c r="AC351" s="7">
        <v>1848</v>
      </c>
      <c r="AE351">
        <f t="shared" si="151"/>
        <v>1848</v>
      </c>
      <c r="AF351" s="16">
        <f t="shared" ref="AF351:AF414" si="155">IF(AE351/$AE$7&gt;0,AE351/$AE$7,"")</f>
        <v>1.8480000000000001</v>
      </c>
      <c r="AH351" s="3">
        <f t="shared" si="152"/>
        <v>44</v>
      </c>
      <c r="AI351" s="3">
        <f t="shared" si="153"/>
        <v>1848</v>
      </c>
      <c r="AJ351" s="16">
        <f t="shared" ref="AJ351:AJ414" si="156">IF(AI351*AH351&gt;0,AI351/AH351*$AI$7,"")</f>
        <v>42000</v>
      </c>
      <c r="AL351" s="16">
        <f t="shared" ref="AL351:AL414" si="157">IF(AI351&gt;0,M351/L351*AJ351,"")</f>
        <v>462000</v>
      </c>
    </row>
    <row r="352" spans="2:38">
      <c r="B352" s="29" t="s">
        <v>11</v>
      </c>
      <c r="C352" s="3"/>
      <c r="D352" s="3">
        <v>2</v>
      </c>
      <c r="E352" s="7">
        <v>2</v>
      </c>
      <c r="G352" s="29" t="s">
        <v>11</v>
      </c>
      <c r="H352" s="3"/>
      <c r="I352" s="3"/>
      <c r="J352" s="7"/>
      <c r="L352" s="3">
        <f t="shared" si="149"/>
        <v>2</v>
      </c>
      <c r="M352" s="3">
        <f t="shared" si="150"/>
        <v>0</v>
      </c>
      <c r="N352" s="19">
        <f t="shared" si="154"/>
        <v>0</v>
      </c>
      <c r="P352" s="29" t="s">
        <v>11</v>
      </c>
      <c r="Q352" s="3"/>
      <c r="R352" s="3"/>
      <c r="S352" s="7"/>
      <c r="U352" s="29" t="s">
        <v>11</v>
      </c>
      <c r="V352" s="3"/>
      <c r="W352" s="3"/>
      <c r="X352" s="7"/>
      <c r="Z352" s="29" t="s">
        <v>11</v>
      </c>
      <c r="AA352" s="3"/>
      <c r="AB352" s="3"/>
      <c r="AC352" s="7"/>
      <c r="AE352">
        <f t="shared" si="151"/>
        <v>0</v>
      </c>
      <c r="AF352" s="16" t="str">
        <f t="shared" si="155"/>
        <v/>
      </c>
      <c r="AH352" s="3">
        <f t="shared" si="152"/>
        <v>0</v>
      </c>
      <c r="AI352" s="3">
        <f t="shared" si="153"/>
        <v>0</v>
      </c>
      <c r="AJ352" s="16" t="str">
        <f t="shared" si="156"/>
        <v/>
      </c>
      <c r="AL352" s="16" t="str">
        <f t="shared" si="157"/>
        <v/>
      </c>
    </row>
    <row r="353" spans="2:38">
      <c r="B353" s="29" t="s">
        <v>12</v>
      </c>
      <c r="C353" s="3"/>
      <c r="D353" s="3">
        <v>1</v>
      </c>
      <c r="E353" s="7">
        <v>1</v>
      </c>
      <c r="G353" s="29" t="s">
        <v>12</v>
      </c>
      <c r="H353" s="3"/>
      <c r="I353" s="3"/>
      <c r="J353" s="7"/>
      <c r="L353" s="3">
        <f t="shared" si="149"/>
        <v>1</v>
      </c>
      <c r="M353" s="3">
        <f t="shared" si="150"/>
        <v>0</v>
      </c>
      <c r="N353" s="19">
        <f t="shared" si="154"/>
        <v>0</v>
      </c>
      <c r="P353" s="29" t="s">
        <v>12</v>
      </c>
      <c r="Q353" s="3"/>
      <c r="R353" s="3"/>
      <c r="S353" s="7"/>
      <c r="U353" s="29" t="s">
        <v>12</v>
      </c>
      <c r="V353" s="3"/>
      <c r="W353" s="3"/>
      <c r="X353" s="7"/>
      <c r="Z353" s="29" t="s">
        <v>12</v>
      </c>
      <c r="AA353" s="3"/>
      <c r="AB353" s="3"/>
      <c r="AC353" s="7"/>
      <c r="AE353">
        <f t="shared" si="151"/>
        <v>0</v>
      </c>
      <c r="AF353" s="16" t="str">
        <f t="shared" si="155"/>
        <v/>
      </c>
      <c r="AH353" s="3">
        <f t="shared" si="152"/>
        <v>0</v>
      </c>
      <c r="AI353" s="3">
        <f t="shared" si="153"/>
        <v>0</v>
      </c>
      <c r="AJ353" s="16" t="str">
        <f t="shared" si="156"/>
        <v/>
      </c>
      <c r="AL353" s="16" t="str">
        <f t="shared" si="157"/>
        <v/>
      </c>
    </row>
    <row r="354" spans="2:38">
      <c r="B354" s="30" t="s">
        <v>13</v>
      </c>
      <c r="C354" s="7"/>
      <c r="D354" s="7">
        <v>51</v>
      </c>
      <c r="E354" s="7">
        <v>51</v>
      </c>
      <c r="G354" s="30" t="s">
        <v>13</v>
      </c>
      <c r="H354" s="7"/>
      <c r="I354" s="7">
        <v>262</v>
      </c>
      <c r="J354" s="7">
        <v>262</v>
      </c>
      <c r="L354" s="3">
        <f t="shared" si="149"/>
        <v>51</v>
      </c>
      <c r="M354" s="3">
        <f t="shared" si="150"/>
        <v>262</v>
      </c>
      <c r="N354" s="19">
        <f t="shared" si="154"/>
        <v>5.1372549019607847</v>
      </c>
      <c r="P354" s="30" t="s">
        <v>13</v>
      </c>
      <c r="Q354" s="7"/>
      <c r="R354" s="7">
        <v>144</v>
      </c>
      <c r="S354" s="7">
        <v>144</v>
      </c>
      <c r="U354" s="30" t="s">
        <v>13</v>
      </c>
      <c r="V354" s="7"/>
      <c r="W354" s="7">
        <v>64</v>
      </c>
      <c r="X354" s="7">
        <v>64</v>
      </c>
      <c r="Z354" s="30" t="s">
        <v>13</v>
      </c>
      <c r="AA354" s="7"/>
      <c r="AB354" s="7">
        <v>20005</v>
      </c>
      <c r="AC354" s="7">
        <v>20005</v>
      </c>
      <c r="AE354">
        <f t="shared" si="151"/>
        <v>20005</v>
      </c>
      <c r="AF354" s="16">
        <f t="shared" si="155"/>
        <v>20.004999999999999</v>
      </c>
      <c r="AH354" s="3">
        <f t="shared" si="152"/>
        <v>262</v>
      </c>
      <c r="AI354" s="3">
        <f t="shared" si="153"/>
        <v>20005</v>
      </c>
      <c r="AJ354" s="16">
        <f t="shared" si="156"/>
        <v>76354.961832061061</v>
      </c>
      <c r="AL354" s="16">
        <f t="shared" si="157"/>
        <v>392254.90196078428</v>
      </c>
    </row>
    <row r="355" spans="2:38">
      <c r="B355" s="5" t="s">
        <v>77</v>
      </c>
      <c r="C355" s="3"/>
      <c r="D355" s="3"/>
      <c r="E355" s="7"/>
      <c r="G355" s="5" t="s">
        <v>77</v>
      </c>
      <c r="H355" s="3"/>
      <c r="I355" s="3"/>
      <c r="J355" s="7"/>
      <c r="L355" s="3">
        <f t="shared" si="149"/>
        <v>0</v>
      </c>
      <c r="M355" s="3">
        <f t="shared" si="150"/>
        <v>0</v>
      </c>
      <c r="N355" s="37" t="str">
        <f t="shared" si="154"/>
        <v/>
      </c>
      <c r="P355" s="5" t="s">
        <v>77</v>
      </c>
      <c r="Q355" s="3"/>
      <c r="R355" s="3"/>
      <c r="S355" s="7"/>
      <c r="U355" s="5" t="s">
        <v>77</v>
      </c>
      <c r="V355" s="3"/>
      <c r="W355" s="3"/>
      <c r="X355" s="7"/>
      <c r="Z355" s="5" t="s">
        <v>77</v>
      </c>
      <c r="AA355" s="3"/>
      <c r="AB355" s="3"/>
      <c r="AC355" s="7"/>
      <c r="AF355" s="36" t="str">
        <f t="shared" si="155"/>
        <v/>
      </c>
      <c r="AH355" s="3">
        <f t="shared" si="152"/>
        <v>0</v>
      </c>
      <c r="AI355" s="3">
        <f t="shared" si="153"/>
        <v>0</v>
      </c>
      <c r="AJ355" s="36" t="str">
        <f t="shared" si="156"/>
        <v/>
      </c>
      <c r="AL355" s="36" t="str">
        <f t="shared" si="157"/>
        <v/>
      </c>
    </row>
    <row r="356" spans="2:38">
      <c r="B356" s="29" t="s">
        <v>8</v>
      </c>
      <c r="C356" s="3">
        <v>92</v>
      </c>
      <c r="D356" s="3"/>
      <c r="E356" s="7">
        <v>92</v>
      </c>
      <c r="G356" s="29" t="s">
        <v>8</v>
      </c>
      <c r="H356" s="3">
        <v>160</v>
      </c>
      <c r="I356" s="3"/>
      <c r="J356" s="7">
        <v>160</v>
      </c>
      <c r="L356" s="3">
        <f t="shared" si="149"/>
        <v>92</v>
      </c>
      <c r="M356" s="3">
        <f t="shared" si="150"/>
        <v>160</v>
      </c>
      <c r="N356" s="19">
        <f t="shared" si="154"/>
        <v>1.7391304347826086</v>
      </c>
      <c r="P356" s="29" t="s">
        <v>8</v>
      </c>
      <c r="Q356" s="3">
        <v>37</v>
      </c>
      <c r="R356" s="3"/>
      <c r="S356" s="7">
        <v>37</v>
      </c>
      <c r="U356" s="29" t="s">
        <v>8</v>
      </c>
      <c r="V356" s="3">
        <v>30</v>
      </c>
      <c r="W356" s="3"/>
      <c r="X356" s="7">
        <v>30</v>
      </c>
      <c r="Z356" s="29" t="s">
        <v>8</v>
      </c>
      <c r="AA356" s="3">
        <v>8898</v>
      </c>
      <c r="AB356" s="3"/>
      <c r="AC356" s="7">
        <v>8898</v>
      </c>
      <c r="AE356">
        <f t="shared" ref="AE356:AE361" si="158">AC356</f>
        <v>8898</v>
      </c>
      <c r="AF356" s="16">
        <f t="shared" si="155"/>
        <v>8.8979999999999997</v>
      </c>
      <c r="AH356" s="3">
        <f t="shared" si="152"/>
        <v>160</v>
      </c>
      <c r="AI356" s="3">
        <f t="shared" si="153"/>
        <v>8898</v>
      </c>
      <c r="AJ356" s="16">
        <f t="shared" si="156"/>
        <v>55612.5</v>
      </c>
      <c r="AL356" s="16">
        <f t="shared" si="157"/>
        <v>96717.391304347824</v>
      </c>
    </row>
    <row r="357" spans="2:38">
      <c r="B357" s="29" t="s">
        <v>9</v>
      </c>
      <c r="C357" s="3">
        <v>20</v>
      </c>
      <c r="D357" s="3"/>
      <c r="E357" s="7">
        <v>20</v>
      </c>
      <c r="G357" s="29" t="s">
        <v>9</v>
      </c>
      <c r="H357" s="3"/>
      <c r="I357" s="3"/>
      <c r="J357" s="7"/>
      <c r="L357" s="3">
        <f t="shared" si="149"/>
        <v>20</v>
      </c>
      <c r="M357" s="3">
        <f t="shared" si="150"/>
        <v>0</v>
      </c>
      <c r="N357" s="19">
        <f t="shared" si="154"/>
        <v>0</v>
      </c>
      <c r="P357" s="29" t="s">
        <v>9</v>
      </c>
      <c r="Q357" s="3"/>
      <c r="R357" s="3"/>
      <c r="S357" s="7"/>
      <c r="U357" s="29" t="s">
        <v>9</v>
      </c>
      <c r="V357" s="3"/>
      <c r="W357" s="3"/>
      <c r="X357" s="7"/>
      <c r="Z357" s="29" t="s">
        <v>9</v>
      </c>
      <c r="AA357" s="3"/>
      <c r="AB357" s="3"/>
      <c r="AC357" s="7"/>
      <c r="AE357">
        <f t="shared" si="158"/>
        <v>0</v>
      </c>
      <c r="AF357" s="16" t="str">
        <f t="shared" si="155"/>
        <v/>
      </c>
      <c r="AH357" s="3">
        <f t="shared" si="152"/>
        <v>0</v>
      </c>
      <c r="AI357" s="3">
        <f t="shared" si="153"/>
        <v>0</v>
      </c>
      <c r="AJ357" s="16" t="str">
        <f t="shared" si="156"/>
        <v/>
      </c>
      <c r="AL357" s="16" t="str">
        <f t="shared" si="157"/>
        <v/>
      </c>
    </row>
    <row r="358" spans="2:38">
      <c r="B358" s="29" t="s">
        <v>10</v>
      </c>
      <c r="C358" s="3">
        <v>9</v>
      </c>
      <c r="D358" s="3"/>
      <c r="E358" s="7">
        <v>9</v>
      </c>
      <c r="G358" s="29" t="s">
        <v>10</v>
      </c>
      <c r="H358" s="3">
        <v>128</v>
      </c>
      <c r="I358" s="3"/>
      <c r="J358" s="7">
        <v>128</v>
      </c>
      <c r="L358" s="3">
        <f t="shared" si="149"/>
        <v>9</v>
      </c>
      <c r="M358" s="3">
        <f t="shared" si="150"/>
        <v>128</v>
      </c>
      <c r="N358" s="19">
        <f t="shared" si="154"/>
        <v>14.222222222222221</v>
      </c>
      <c r="P358" s="29" t="s">
        <v>10</v>
      </c>
      <c r="Q358" s="3">
        <v>80</v>
      </c>
      <c r="R358" s="3"/>
      <c r="S358" s="7">
        <v>80</v>
      </c>
      <c r="U358" s="29" t="s">
        <v>10</v>
      </c>
      <c r="V358" s="3">
        <v>39</v>
      </c>
      <c r="W358" s="3"/>
      <c r="X358" s="7">
        <v>39</v>
      </c>
      <c r="Z358" s="29" t="s">
        <v>10</v>
      </c>
      <c r="AA358" s="3">
        <v>15727</v>
      </c>
      <c r="AB358" s="3"/>
      <c r="AC358" s="7">
        <v>15727</v>
      </c>
      <c r="AE358">
        <f t="shared" si="158"/>
        <v>15727</v>
      </c>
      <c r="AF358" s="16">
        <f t="shared" si="155"/>
        <v>15.727</v>
      </c>
      <c r="AH358" s="3">
        <f t="shared" si="152"/>
        <v>128</v>
      </c>
      <c r="AI358" s="3">
        <f t="shared" si="153"/>
        <v>15727</v>
      </c>
      <c r="AJ358" s="16">
        <f t="shared" si="156"/>
        <v>122867.1875</v>
      </c>
      <c r="AL358" s="16">
        <f t="shared" si="157"/>
        <v>1747444.4444444443</v>
      </c>
    </row>
    <row r="359" spans="2:38">
      <c r="B359" s="29" t="s">
        <v>11</v>
      </c>
      <c r="C359" s="3">
        <v>5</v>
      </c>
      <c r="D359" s="3"/>
      <c r="E359" s="7">
        <v>5</v>
      </c>
      <c r="G359" s="29" t="s">
        <v>11</v>
      </c>
      <c r="H359" s="3">
        <v>171</v>
      </c>
      <c r="I359" s="3"/>
      <c r="J359" s="7">
        <v>171</v>
      </c>
      <c r="L359" s="3">
        <f t="shared" si="149"/>
        <v>5</v>
      </c>
      <c r="M359" s="3">
        <f t="shared" si="150"/>
        <v>171</v>
      </c>
      <c r="N359" s="19">
        <f t="shared" si="154"/>
        <v>34.200000000000003</v>
      </c>
      <c r="P359" s="29" t="s">
        <v>11</v>
      </c>
      <c r="Q359" s="3">
        <v>148</v>
      </c>
      <c r="R359" s="3"/>
      <c r="S359" s="7">
        <v>148</v>
      </c>
      <c r="U359" s="29" t="s">
        <v>11</v>
      </c>
      <c r="V359" s="3">
        <v>18</v>
      </c>
      <c r="W359" s="3"/>
      <c r="X359" s="7">
        <v>18</v>
      </c>
      <c r="Z359" s="29" t="s">
        <v>11</v>
      </c>
      <c r="AA359" s="3">
        <v>33844</v>
      </c>
      <c r="AB359" s="3"/>
      <c r="AC359" s="7">
        <v>33844</v>
      </c>
      <c r="AE359">
        <f t="shared" si="158"/>
        <v>33844</v>
      </c>
      <c r="AF359" s="16">
        <f t="shared" si="155"/>
        <v>33.844000000000001</v>
      </c>
      <c r="AH359" s="3">
        <f t="shared" si="152"/>
        <v>171</v>
      </c>
      <c r="AI359" s="3">
        <f t="shared" si="153"/>
        <v>33844</v>
      </c>
      <c r="AJ359" s="16">
        <f t="shared" si="156"/>
        <v>197918.12865497076</v>
      </c>
      <c r="AL359" s="16">
        <f t="shared" si="157"/>
        <v>6768800.0000000009</v>
      </c>
    </row>
    <row r="360" spans="2:38">
      <c r="B360" s="29" t="s">
        <v>12</v>
      </c>
      <c r="C360" s="3">
        <v>2</v>
      </c>
      <c r="D360" s="3"/>
      <c r="E360" s="7">
        <v>2</v>
      </c>
      <c r="G360" s="29" t="s">
        <v>12</v>
      </c>
      <c r="H360" s="3"/>
      <c r="I360" s="3"/>
      <c r="J360" s="7"/>
      <c r="L360" s="3">
        <f t="shared" si="149"/>
        <v>2</v>
      </c>
      <c r="M360" s="3">
        <f t="shared" si="150"/>
        <v>0</v>
      </c>
      <c r="N360" s="19">
        <f t="shared" si="154"/>
        <v>0</v>
      </c>
      <c r="P360" s="29" t="s">
        <v>12</v>
      </c>
      <c r="Q360" s="3"/>
      <c r="R360" s="3"/>
      <c r="S360" s="7"/>
      <c r="U360" s="29" t="s">
        <v>12</v>
      </c>
      <c r="V360" s="3"/>
      <c r="W360" s="3"/>
      <c r="X360" s="7"/>
      <c r="Z360" s="29" t="s">
        <v>12</v>
      </c>
      <c r="AA360" s="3"/>
      <c r="AB360" s="3"/>
      <c r="AC360" s="7"/>
      <c r="AE360">
        <f t="shared" si="158"/>
        <v>0</v>
      </c>
      <c r="AF360" s="16" t="str">
        <f t="shared" si="155"/>
        <v/>
      </c>
      <c r="AH360" s="3">
        <f t="shared" si="152"/>
        <v>0</v>
      </c>
      <c r="AI360" s="3">
        <f t="shared" si="153"/>
        <v>0</v>
      </c>
      <c r="AJ360" s="16" t="str">
        <f t="shared" si="156"/>
        <v/>
      </c>
      <c r="AL360" s="16" t="str">
        <f t="shared" si="157"/>
        <v/>
      </c>
    </row>
    <row r="361" spans="2:38">
      <c r="B361" s="30" t="s">
        <v>13</v>
      </c>
      <c r="C361" s="7">
        <v>128</v>
      </c>
      <c r="D361" s="7"/>
      <c r="E361" s="7">
        <v>128</v>
      </c>
      <c r="G361" s="30" t="s">
        <v>13</v>
      </c>
      <c r="H361" s="7">
        <v>740</v>
      </c>
      <c r="I361" s="7"/>
      <c r="J361" s="7">
        <v>740</v>
      </c>
      <c r="L361" s="3">
        <f t="shared" si="149"/>
        <v>128</v>
      </c>
      <c r="M361" s="3">
        <f t="shared" si="150"/>
        <v>740</v>
      </c>
      <c r="N361" s="19">
        <f t="shared" si="154"/>
        <v>5.78125</v>
      </c>
      <c r="P361" s="30" t="s">
        <v>13</v>
      </c>
      <c r="Q361" s="7">
        <v>472</v>
      </c>
      <c r="R361" s="7"/>
      <c r="S361" s="7">
        <v>472</v>
      </c>
      <c r="U361" s="30" t="s">
        <v>13</v>
      </c>
      <c r="V361" s="7">
        <v>138</v>
      </c>
      <c r="W361" s="7"/>
      <c r="X361" s="7">
        <v>138</v>
      </c>
      <c r="Z361" s="30" t="s">
        <v>13</v>
      </c>
      <c r="AA361" s="7">
        <v>82283</v>
      </c>
      <c r="AB361" s="7"/>
      <c r="AC361" s="7">
        <v>82283</v>
      </c>
      <c r="AE361">
        <f t="shared" si="158"/>
        <v>82283</v>
      </c>
      <c r="AF361" s="16">
        <f t="shared" si="155"/>
        <v>82.283000000000001</v>
      </c>
      <c r="AH361" s="3">
        <f t="shared" si="152"/>
        <v>740</v>
      </c>
      <c r="AI361" s="3">
        <f t="shared" si="153"/>
        <v>82283</v>
      </c>
      <c r="AJ361" s="16">
        <f t="shared" si="156"/>
        <v>111193.24324324324</v>
      </c>
      <c r="AL361" s="16">
        <f t="shared" si="157"/>
        <v>642835.9375</v>
      </c>
    </row>
    <row r="362" spans="2:38">
      <c r="B362" s="5" t="s">
        <v>78</v>
      </c>
      <c r="C362" s="3"/>
      <c r="D362" s="3"/>
      <c r="E362" s="7"/>
      <c r="G362" s="5" t="s">
        <v>78</v>
      </c>
      <c r="H362" s="3"/>
      <c r="I362" s="3"/>
      <c r="J362" s="7"/>
      <c r="L362" s="3">
        <f t="shared" si="149"/>
        <v>0</v>
      </c>
      <c r="M362" s="3">
        <f t="shared" si="150"/>
        <v>0</v>
      </c>
      <c r="N362" s="37" t="str">
        <f t="shared" si="154"/>
        <v/>
      </c>
      <c r="P362" s="5" t="s">
        <v>78</v>
      </c>
      <c r="Q362" s="3"/>
      <c r="R362" s="3"/>
      <c r="S362" s="7"/>
      <c r="U362" s="5" t="s">
        <v>78</v>
      </c>
      <c r="V362" s="3"/>
      <c r="W362" s="3"/>
      <c r="X362" s="7"/>
      <c r="Z362" s="5" t="s">
        <v>78</v>
      </c>
      <c r="AA362" s="3"/>
      <c r="AB362" s="3"/>
      <c r="AC362" s="7"/>
      <c r="AF362" s="36" t="str">
        <f t="shared" si="155"/>
        <v/>
      </c>
      <c r="AH362" s="3">
        <f t="shared" si="152"/>
        <v>0</v>
      </c>
      <c r="AI362" s="3">
        <f t="shared" si="153"/>
        <v>0</v>
      </c>
      <c r="AJ362" s="36" t="str">
        <f t="shared" si="156"/>
        <v/>
      </c>
      <c r="AL362" s="36" t="str">
        <f t="shared" si="157"/>
        <v/>
      </c>
    </row>
    <row r="363" spans="2:38">
      <c r="B363" s="29" t="s">
        <v>8</v>
      </c>
      <c r="C363" s="3">
        <v>84</v>
      </c>
      <c r="D363" s="3"/>
      <c r="E363" s="7">
        <v>84</v>
      </c>
      <c r="G363" s="29" t="s">
        <v>8</v>
      </c>
      <c r="H363" s="3">
        <v>170</v>
      </c>
      <c r="I363" s="3"/>
      <c r="J363" s="7">
        <v>170</v>
      </c>
      <c r="L363" s="3">
        <f t="shared" si="149"/>
        <v>84</v>
      </c>
      <c r="M363" s="3">
        <f t="shared" si="150"/>
        <v>170</v>
      </c>
      <c r="N363" s="19">
        <f t="shared" si="154"/>
        <v>2.0238095238095237</v>
      </c>
      <c r="P363" s="29" t="s">
        <v>8</v>
      </c>
      <c r="Q363" s="3">
        <v>45</v>
      </c>
      <c r="R363" s="3"/>
      <c r="S363" s="7">
        <v>45</v>
      </c>
      <c r="U363" s="29" t="s">
        <v>8</v>
      </c>
      <c r="V363" s="3">
        <v>36</v>
      </c>
      <c r="W363" s="3"/>
      <c r="X363" s="7">
        <v>36</v>
      </c>
      <c r="Z363" s="29" t="s">
        <v>8</v>
      </c>
      <c r="AA363" s="3">
        <v>12780</v>
      </c>
      <c r="AB363" s="3"/>
      <c r="AC363" s="7">
        <v>12780</v>
      </c>
      <c r="AE363">
        <f t="shared" ref="AE363:AE368" si="159">AC363</f>
        <v>12780</v>
      </c>
      <c r="AF363" s="16">
        <f t="shared" si="155"/>
        <v>12.78</v>
      </c>
      <c r="AH363" s="3">
        <f t="shared" si="152"/>
        <v>170</v>
      </c>
      <c r="AI363" s="3">
        <f t="shared" si="153"/>
        <v>12780</v>
      </c>
      <c r="AJ363" s="16">
        <f t="shared" si="156"/>
        <v>75176.470588235286</v>
      </c>
      <c r="AL363" s="16">
        <f t="shared" si="157"/>
        <v>152142.85714285713</v>
      </c>
    </row>
    <row r="364" spans="2:38">
      <c r="B364" s="29" t="s">
        <v>9</v>
      </c>
      <c r="C364" s="3">
        <v>21</v>
      </c>
      <c r="D364" s="3"/>
      <c r="E364" s="7">
        <v>21</v>
      </c>
      <c r="G364" s="29" t="s">
        <v>9</v>
      </c>
      <c r="H364" s="3"/>
      <c r="I364" s="3"/>
      <c r="J364" s="7"/>
      <c r="L364" s="3">
        <f t="shared" si="149"/>
        <v>21</v>
      </c>
      <c r="M364" s="3">
        <f t="shared" si="150"/>
        <v>0</v>
      </c>
      <c r="N364" s="19">
        <f t="shared" si="154"/>
        <v>0</v>
      </c>
      <c r="P364" s="29" t="s">
        <v>9</v>
      </c>
      <c r="Q364" s="3"/>
      <c r="R364" s="3"/>
      <c r="S364" s="7"/>
      <c r="U364" s="29" t="s">
        <v>9</v>
      </c>
      <c r="V364" s="3"/>
      <c r="W364" s="3"/>
      <c r="X364" s="7"/>
      <c r="Z364" s="29" t="s">
        <v>9</v>
      </c>
      <c r="AA364" s="3"/>
      <c r="AB364" s="3"/>
      <c r="AC364" s="7"/>
      <c r="AE364">
        <f t="shared" si="159"/>
        <v>0</v>
      </c>
      <c r="AF364" s="16" t="str">
        <f t="shared" si="155"/>
        <v/>
      </c>
      <c r="AH364" s="3">
        <f t="shared" si="152"/>
        <v>0</v>
      </c>
      <c r="AI364" s="3">
        <f t="shared" si="153"/>
        <v>0</v>
      </c>
      <c r="AJ364" s="16" t="str">
        <f t="shared" si="156"/>
        <v/>
      </c>
      <c r="AL364" s="16" t="str">
        <f t="shared" si="157"/>
        <v/>
      </c>
    </row>
    <row r="365" spans="2:38">
      <c r="B365" s="29" t="s">
        <v>10</v>
      </c>
      <c r="C365" s="3">
        <v>9</v>
      </c>
      <c r="D365" s="3"/>
      <c r="E365" s="7">
        <v>9</v>
      </c>
      <c r="G365" s="29" t="s">
        <v>10</v>
      </c>
      <c r="H365" s="3">
        <v>118</v>
      </c>
      <c r="I365" s="3"/>
      <c r="J365" s="7">
        <v>118</v>
      </c>
      <c r="L365" s="3">
        <f t="shared" si="149"/>
        <v>9</v>
      </c>
      <c r="M365" s="3">
        <f t="shared" si="150"/>
        <v>118</v>
      </c>
      <c r="N365" s="19">
        <f t="shared" si="154"/>
        <v>13.111111111111111</v>
      </c>
      <c r="P365" s="29" t="s">
        <v>10</v>
      </c>
      <c r="Q365" s="3">
        <v>70</v>
      </c>
      <c r="R365" s="3"/>
      <c r="S365" s="7">
        <v>70</v>
      </c>
      <c r="U365" s="29" t="s">
        <v>10</v>
      </c>
      <c r="V365" s="3">
        <v>39</v>
      </c>
      <c r="W365" s="3"/>
      <c r="X365" s="7">
        <v>39</v>
      </c>
      <c r="Z365" s="29" t="s">
        <v>10</v>
      </c>
      <c r="AA365" s="3">
        <v>6948</v>
      </c>
      <c r="AB365" s="3"/>
      <c r="AC365" s="7">
        <v>6948</v>
      </c>
      <c r="AE365">
        <f t="shared" si="159"/>
        <v>6948</v>
      </c>
      <c r="AF365" s="16">
        <f t="shared" si="155"/>
        <v>6.9480000000000004</v>
      </c>
      <c r="AH365" s="3">
        <f t="shared" si="152"/>
        <v>118</v>
      </c>
      <c r="AI365" s="3">
        <f t="shared" si="153"/>
        <v>6948</v>
      </c>
      <c r="AJ365" s="16">
        <f t="shared" si="156"/>
        <v>58881.355932203391</v>
      </c>
      <c r="AL365" s="16">
        <f t="shared" si="157"/>
        <v>772000</v>
      </c>
    </row>
    <row r="366" spans="2:38">
      <c r="B366" s="29" t="s">
        <v>11</v>
      </c>
      <c r="C366" s="3">
        <v>5</v>
      </c>
      <c r="D366" s="3"/>
      <c r="E366" s="7">
        <v>5</v>
      </c>
      <c r="G366" s="29" t="s">
        <v>11</v>
      </c>
      <c r="H366" s="3">
        <v>156</v>
      </c>
      <c r="I366" s="3"/>
      <c r="J366" s="7">
        <v>156</v>
      </c>
      <c r="L366" s="3">
        <f t="shared" si="149"/>
        <v>5</v>
      </c>
      <c r="M366" s="3">
        <f t="shared" si="150"/>
        <v>156</v>
      </c>
      <c r="N366" s="19">
        <f t="shared" si="154"/>
        <v>31.2</v>
      </c>
      <c r="P366" s="29" t="s">
        <v>11</v>
      </c>
      <c r="Q366" s="3">
        <v>137</v>
      </c>
      <c r="R366" s="3"/>
      <c r="S366" s="7">
        <v>137</v>
      </c>
      <c r="U366" s="29" t="s">
        <v>11</v>
      </c>
      <c r="V366" s="3">
        <v>14</v>
      </c>
      <c r="W366" s="3"/>
      <c r="X366" s="7">
        <v>14</v>
      </c>
      <c r="Z366" s="29" t="s">
        <v>11</v>
      </c>
      <c r="AA366" s="3">
        <v>30770</v>
      </c>
      <c r="AB366" s="3"/>
      <c r="AC366" s="7">
        <v>30770</v>
      </c>
      <c r="AE366">
        <f t="shared" si="159"/>
        <v>30770</v>
      </c>
      <c r="AF366" s="16">
        <f t="shared" si="155"/>
        <v>30.77</v>
      </c>
      <c r="AH366" s="3">
        <f t="shared" si="152"/>
        <v>156</v>
      </c>
      <c r="AI366" s="3">
        <f t="shared" si="153"/>
        <v>30770</v>
      </c>
      <c r="AJ366" s="16">
        <f t="shared" si="156"/>
        <v>197243.58974358975</v>
      </c>
      <c r="AL366" s="16">
        <f t="shared" si="157"/>
        <v>6154000</v>
      </c>
    </row>
    <row r="367" spans="2:38">
      <c r="B367" s="29" t="s">
        <v>12</v>
      </c>
      <c r="C367" s="3">
        <v>4</v>
      </c>
      <c r="D367" s="3"/>
      <c r="E367" s="7">
        <v>4</v>
      </c>
      <c r="G367" s="29" t="s">
        <v>12</v>
      </c>
      <c r="H367" s="3"/>
      <c r="I367" s="3"/>
      <c r="J367" s="7"/>
      <c r="L367" s="3">
        <f t="shared" si="149"/>
        <v>4</v>
      </c>
      <c r="M367" s="3">
        <f t="shared" si="150"/>
        <v>0</v>
      </c>
      <c r="N367" s="19">
        <f t="shared" si="154"/>
        <v>0</v>
      </c>
      <c r="P367" s="29" t="s">
        <v>12</v>
      </c>
      <c r="Q367" s="3"/>
      <c r="R367" s="3"/>
      <c r="S367" s="7"/>
      <c r="U367" s="29" t="s">
        <v>12</v>
      </c>
      <c r="V367" s="3"/>
      <c r="W367" s="3"/>
      <c r="X367" s="7"/>
      <c r="Z367" s="29" t="s">
        <v>12</v>
      </c>
      <c r="AA367" s="3"/>
      <c r="AB367" s="3"/>
      <c r="AC367" s="7"/>
      <c r="AE367">
        <f t="shared" si="159"/>
        <v>0</v>
      </c>
      <c r="AF367" s="16" t="str">
        <f t="shared" si="155"/>
        <v/>
      </c>
      <c r="AH367" s="3">
        <f t="shared" si="152"/>
        <v>0</v>
      </c>
      <c r="AI367" s="3">
        <f t="shared" si="153"/>
        <v>0</v>
      </c>
      <c r="AJ367" s="16" t="str">
        <f t="shared" si="156"/>
        <v/>
      </c>
      <c r="AL367" s="16" t="str">
        <f t="shared" si="157"/>
        <v/>
      </c>
    </row>
    <row r="368" spans="2:38">
      <c r="B368" s="30" t="s">
        <v>13</v>
      </c>
      <c r="C368" s="7">
        <v>123</v>
      </c>
      <c r="D368" s="7"/>
      <c r="E368" s="7">
        <v>123</v>
      </c>
      <c r="G368" s="30" t="s">
        <v>13</v>
      </c>
      <c r="H368" s="7">
        <v>961</v>
      </c>
      <c r="I368" s="7"/>
      <c r="J368" s="7">
        <v>961</v>
      </c>
      <c r="L368" s="3">
        <f t="shared" si="149"/>
        <v>123</v>
      </c>
      <c r="M368" s="3">
        <f t="shared" si="150"/>
        <v>961</v>
      </c>
      <c r="N368" s="19">
        <f t="shared" si="154"/>
        <v>7.8130081300813012</v>
      </c>
      <c r="P368" s="30" t="s">
        <v>13</v>
      </c>
      <c r="Q368" s="7">
        <v>639</v>
      </c>
      <c r="R368" s="7"/>
      <c r="S368" s="7">
        <v>639</v>
      </c>
      <c r="U368" s="30" t="s">
        <v>13</v>
      </c>
      <c r="V368" s="7">
        <v>193</v>
      </c>
      <c r="W368" s="7"/>
      <c r="X368" s="7">
        <v>193</v>
      </c>
      <c r="Z368" s="30" t="s">
        <v>13</v>
      </c>
      <c r="AA368" s="7">
        <v>98986</v>
      </c>
      <c r="AB368" s="7"/>
      <c r="AC368" s="7">
        <v>98986</v>
      </c>
      <c r="AE368">
        <f t="shared" si="159"/>
        <v>98986</v>
      </c>
      <c r="AF368" s="16">
        <f t="shared" si="155"/>
        <v>98.986000000000004</v>
      </c>
      <c r="AH368" s="3">
        <f t="shared" si="152"/>
        <v>961</v>
      </c>
      <c r="AI368" s="3">
        <f t="shared" si="153"/>
        <v>98986</v>
      </c>
      <c r="AJ368" s="16">
        <f t="shared" si="156"/>
        <v>103003.12174817898</v>
      </c>
      <c r="AL368" s="16">
        <f t="shared" si="157"/>
        <v>804764.22764227644</v>
      </c>
    </row>
    <row r="369" spans="2:38">
      <c r="B369" s="5" t="s">
        <v>79</v>
      </c>
      <c r="C369" s="3"/>
      <c r="D369" s="3"/>
      <c r="E369" s="7"/>
      <c r="G369" s="5" t="s">
        <v>79</v>
      </c>
      <c r="H369" s="3"/>
      <c r="I369" s="3"/>
      <c r="J369" s="7"/>
      <c r="L369" s="3">
        <f t="shared" si="149"/>
        <v>0</v>
      </c>
      <c r="M369" s="3">
        <f t="shared" si="150"/>
        <v>0</v>
      </c>
      <c r="N369" s="37" t="str">
        <f t="shared" si="154"/>
        <v/>
      </c>
      <c r="P369" s="5" t="s">
        <v>79</v>
      </c>
      <c r="Q369" s="3"/>
      <c r="R369" s="3"/>
      <c r="S369" s="7"/>
      <c r="U369" s="5" t="s">
        <v>79</v>
      </c>
      <c r="V369" s="3"/>
      <c r="W369" s="3"/>
      <c r="X369" s="7"/>
      <c r="Z369" s="5" t="s">
        <v>79</v>
      </c>
      <c r="AA369" s="3"/>
      <c r="AB369" s="3"/>
      <c r="AC369" s="7"/>
      <c r="AF369" s="36" t="str">
        <f t="shared" si="155"/>
        <v/>
      </c>
      <c r="AH369" s="3">
        <f t="shared" si="152"/>
        <v>0</v>
      </c>
      <c r="AI369" s="3">
        <f t="shared" si="153"/>
        <v>0</v>
      </c>
      <c r="AJ369" s="36" t="str">
        <f t="shared" si="156"/>
        <v/>
      </c>
      <c r="AL369" s="36" t="str">
        <f t="shared" si="157"/>
        <v/>
      </c>
    </row>
    <row r="370" spans="2:38">
      <c r="B370" s="29" t="s">
        <v>8</v>
      </c>
      <c r="C370" s="3">
        <v>2158</v>
      </c>
      <c r="D370" s="3"/>
      <c r="E370" s="7">
        <v>2158</v>
      </c>
      <c r="G370" s="29" t="s">
        <v>8</v>
      </c>
      <c r="H370" s="3">
        <v>4210</v>
      </c>
      <c r="I370" s="3"/>
      <c r="J370" s="7">
        <v>4210</v>
      </c>
      <c r="L370" s="3">
        <f t="shared" si="149"/>
        <v>2158</v>
      </c>
      <c r="M370" s="3">
        <f t="shared" si="150"/>
        <v>4210</v>
      </c>
      <c r="N370" s="19">
        <f t="shared" si="154"/>
        <v>1.9508804448563484</v>
      </c>
      <c r="P370" s="29" t="s">
        <v>8</v>
      </c>
      <c r="Q370" s="3">
        <v>1149</v>
      </c>
      <c r="R370" s="3"/>
      <c r="S370" s="7">
        <v>1149</v>
      </c>
      <c r="U370" s="29" t="s">
        <v>8</v>
      </c>
      <c r="V370" s="3">
        <v>839</v>
      </c>
      <c r="W370" s="3"/>
      <c r="X370" s="7">
        <v>839</v>
      </c>
      <c r="Z370" s="29" t="s">
        <v>8</v>
      </c>
      <c r="AA370" s="3">
        <v>388429</v>
      </c>
      <c r="AB370" s="3"/>
      <c r="AC370" s="7">
        <v>388429</v>
      </c>
      <c r="AE370">
        <f t="shared" ref="AE370:AE375" si="160">AC370</f>
        <v>388429</v>
      </c>
      <c r="AF370" s="16">
        <f t="shared" si="155"/>
        <v>388.42899999999997</v>
      </c>
      <c r="AH370" s="3">
        <f t="shared" si="152"/>
        <v>4210</v>
      </c>
      <c r="AI370" s="3">
        <f t="shared" si="153"/>
        <v>388429</v>
      </c>
      <c r="AJ370" s="16">
        <f t="shared" si="156"/>
        <v>92263.420427553443</v>
      </c>
      <c r="AL370" s="16">
        <f t="shared" si="157"/>
        <v>179994.90268767375</v>
      </c>
    </row>
    <row r="371" spans="2:38">
      <c r="B371" s="29" t="s">
        <v>9</v>
      </c>
      <c r="C371" s="3">
        <v>604</v>
      </c>
      <c r="D371" s="3"/>
      <c r="E371" s="7">
        <v>604</v>
      </c>
      <c r="G371" s="29" t="s">
        <v>9</v>
      </c>
      <c r="H371" s="3">
        <v>3953</v>
      </c>
      <c r="I371" s="3"/>
      <c r="J371" s="7">
        <v>3953</v>
      </c>
      <c r="L371" s="3">
        <f t="shared" si="149"/>
        <v>604</v>
      </c>
      <c r="M371" s="3">
        <f t="shared" si="150"/>
        <v>3953</v>
      </c>
      <c r="N371" s="19">
        <f t="shared" si="154"/>
        <v>6.5447019867549665</v>
      </c>
      <c r="P371" s="29" t="s">
        <v>9</v>
      </c>
      <c r="Q371" s="3">
        <v>2295</v>
      </c>
      <c r="R371" s="3"/>
      <c r="S371" s="7">
        <v>2295</v>
      </c>
      <c r="U371" s="29" t="s">
        <v>9</v>
      </c>
      <c r="V371" s="3">
        <v>1031</v>
      </c>
      <c r="W371" s="3"/>
      <c r="X371" s="7">
        <v>1031</v>
      </c>
      <c r="Z371" s="29" t="s">
        <v>9</v>
      </c>
      <c r="AA371" s="3">
        <v>511049</v>
      </c>
      <c r="AB371" s="3"/>
      <c r="AC371" s="7">
        <v>511049</v>
      </c>
      <c r="AE371">
        <f t="shared" si="160"/>
        <v>511049</v>
      </c>
      <c r="AF371" s="16">
        <f t="shared" si="155"/>
        <v>511.04899999999998</v>
      </c>
      <c r="AH371" s="3">
        <f t="shared" si="152"/>
        <v>3953</v>
      </c>
      <c r="AI371" s="3">
        <f t="shared" si="153"/>
        <v>511049</v>
      </c>
      <c r="AJ371" s="16">
        <f t="shared" si="156"/>
        <v>129281.30533771818</v>
      </c>
      <c r="AL371" s="16">
        <f t="shared" si="157"/>
        <v>846107.61589403963</v>
      </c>
    </row>
    <row r="372" spans="2:38">
      <c r="B372" s="29" t="s">
        <v>10</v>
      </c>
      <c r="C372" s="3">
        <v>388</v>
      </c>
      <c r="D372" s="3"/>
      <c r="E372" s="7">
        <v>388</v>
      </c>
      <c r="G372" s="29" t="s">
        <v>10</v>
      </c>
      <c r="H372" s="3">
        <v>5228</v>
      </c>
      <c r="I372" s="3"/>
      <c r="J372" s="7">
        <v>5228</v>
      </c>
      <c r="L372" s="3">
        <f t="shared" si="149"/>
        <v>388</v>
      </c>
      <c r="M372" s="3">
        <f t="shared" si="150"/>
        <v>5228</v>
      </c>
      <c r="N372" s="19">
        <f t="shared" si="154"/>
        <v>13.474226804123711</v>
      </c>
      <c r="P372" s="29" t="s">
        <v>10</v>
      </c>
      <c r="Q372" s="3">
        <v>3878</v>
      </c>
      <c r="R372" s="3"/>
      <c r="S372" s="7">
        <v>3878</v>
      </c>
      <c r="U372" s="29" t="s">
        <v>10</v>
      </c>
      <c r="V372" s="3">
        <v>944</v>
      </c>
      <c r="W372" s="3"/>
      <c r="X372" s="7">
        <v>944</v>
      </c>
      <c r="Z372" s="29" t="s">
        <v>10</v>
      </c>
      <c r="AA372" s="3">
        <v>723130</v>
      </c>
      <c r="AB372" s="3"/>
      <c r="AC372" s="7">
        <v>723130</v>
      </c>
      <c r="AE372">
        <f t="shared" si="160"/>
        <v>723130</v>
      </c>
      <c r="AF372" s="16">
        <f t="shared" si="155"/>
        <v>723.13</v>
      </c>
      <c r="AH372" s="3">
        <f t="shared" si="152"/>
        <v>5228</v>
      </c>
      <c r="AI372" s="3">
        <f t="shared" si="153"/>
        <v>723130</v>
      </c>
      <c r="AJ372" s="16">
        <f t="shared" si="156"/>
        <v>138318.66870696252</v>
      </c>
      <c r="AL372" s="16">
        <f t="shared" si="157"/>
        <v>1863737.1134020621</v>
      </c>
    </row>
    <row r="373" spans="2:38">
      <c r="B373" s="29" t="s">
        <v>11</v>
      </c>
      <c r="C373" s="3">
        <v>231</v>
      </c>
      <c r="D373" s="3"/>
      <c r="E373" s="7">
        <v>231</v>
      </c>
      <c r="G373" s="29" t="s">
        <v>11</v>
      </c>
      <c r="H373" s="3">
        <v>6758</v>
      </c>
      <c r="I373" s="3"/>
      <c r="J373" s="7">
        <v>6758</v>
      </c>
      <c r="L373" s="3">
        <f t="shared" si="149"/>
        <v>231</v>
      </c>
      <c r="M373" s="3">
        <f t="shared" si="150"/>
        <v>6758</v>
      </c>
      <c r="N373" s="19">
        <f t="shared" si="154"/>
        <v>29.255411255411257</v>
      </c>
      <c r="P373" s="29" t="s">
        <v>11</v>
      </c>
      <c r="Q373" s="3">
        <v>5723</v>
      </c>
      <c r="R373" s="3"/>
      <c r="S373" s="7">
        <v>5723</v>
      </c>
      <c r="U373" s="29" t="s">
        <v>11</v>
      </c>
      <c r="V373" s="3">
        <v>802</v>
      </c>
      <c r="W373" s="3"/>
      <c r="X373" s="7">
        <v>802</v>
      </c>
      <c r="Z373" s="29" t="s">
        <v>11</v>
      </c>
      <c r="AA373" s="3">
        <v>1208156</v>
      </c>
      <c r="AB373" s="3"/>
      <c r="AC373" s="7">
        <v>1208156</v>
      </c>
      <c r="AE373">
        <f t="shared" si="160"/>
        <v>1208156</v>
      </c>
      <c r="AF373" s="16">
        <f t="shared" si="155"/>
        <v>1208.1559999999999</v>
      </c>
      <c r="AH373" s="3">
        <f t="shared" si="152"/>
        <v>6758</v>
      </c>
      <c r="AI373" s="3">
        <f t="shared" si="153"/>
        <v>1208156</v>
      </c>
      <c r="AJ373" s="16">
        <f t="shared" si="156"/>
        <v>178774.19354838709</v>
      </c>
      <c r="AL373" s="16">
        <f t="shared" si="157"/>
        <v>5230112.5541125545</v>
      </c>
    </row>
    <row r="374" spans="2:38">
      <c r="B374" s="29" t="s">
        <v>12</v>
      </c>
      <c r="C374" s="3">
        <v>115</v>
      </c>
      <c r="D374" s="3"/>
      <c r="E374" s="7">
        <v>115</v>
      </c>
      <c r="G374" s="29" t="s">
        <v>12</v>
      </c>
      <c r="H374" s="3">
        <v>13506</v>
      </c>
      <c r="I374" s="3"/>
      <c r="J374" s="7">
        <v>13506</v>
      </c>
      <c r="L374" s="3">
        <f t="shared" si="149"/>
        <v>115</v>
      </c>
      <c r="M374" s="3">
        <f t="shared" si="150"/>
        <v>13506</v>
      </c>
      <c r="N374" s="19">
        <f t="shared" si="154"/>
        <v>117.44347826086957</v>
      </c>
      <c r="P374" s="29" t="s">
        <v>12</v>
      </c>
      <c r="Q374" s="3">
        <v>12589</v>
      </c>
      <c r="R374" s="3"/>
      <c r="S374" s="7">
        <v>12589</v>
      </c>
      <c r="U374" s="29" t="s">
        <v>12</v>
      </c>
      <c r="V374" s="3">
        <v>801</v>
      </c>
      <c r="W374" s="3"/>
      <c r="X374" s="7">
        <v>801</v>
      </c>
      <c r="Z374" s="29" t="s">
        <v>12</v>
      </c>
      <c r="AA374" s="3">
        <v>3552031</v>
      </c>
      <c r="AB374" s="3"/>
      <c r="AC374" s="7">
        <v>3552031</v>
      </c>
      <c r="AE374">
        <f t="shared" si="160"/>
        <v>3552031</v>
      </c>
      <c r="AF374" s="16">
        <f t="shared" si="155"/>
        <v>3552.0309999999999</v>
      </c>
      <c r="AH374" s="3">
        <f t="shared" si="152"/>
        <v>13506</v>
      </c>
      <c r="AI374" s="3">
        <f t="shared" si="153"/>
        <v>3552031</v>
      </c>
      <c r="AJ374" s="16">
        <f t="shared" si="156"/>
        <v>262996.52006515622</v>
      </c>
      <c r="AL374" s="16">
        <f t="shared" si="157"/>
        <v>30887226.086956523</v>
      </c>
    </row>
    <row r="375" spans="2:38">
      <c r="B375" s="30" t="s">
        <v>13</v>
      </c>
      <c r="C375" s="7">
        <v>3496</v>
      </c>
      <c r="D375" s="7"/>
      <c r="E375" s="7">
        <v>3496</v>
      </c>
      <c r="G375" s="30" t="s">
        <v>13</v>
      </c>
      <c r="H375" s="7">
        <v>33655</v>
      </c>
      <c r="I375" s="7"/>
      <c r="J375" s="7">
        <v>33655</v>
      </c>
      <c r="L375" s="3">
        <f t="shared" si="149"/>
        <v>3496</v>
      </c>
      <c r="M375" s="3">
        <f t="shared" si="150"/>
        <v>33655</v>
      </c>
      <c r="N375" s="19">
        <f t="shared" si="154"/>
        <v>9.6267162471395888</v>
      </c>
      <c r="P375" s="30" t="s">
        <v>13</v>
      </c>
      <c r="Q375" s="7">
        <v>25634</v>
      </c>
      <c r="R375" s="7"/>
      <c r="S375" s="7">
        <v>25634</v>
      </c>
      <c r="U375" s="30" t="s">
        <v>13</v>
      </c>
      <c r="V375" s="7">
        <v>4417</v>
      </c>
      <c r="W375" s="7"/>
      <c r="X375" s="7">
        <v>4417</v>
      </c>
      <c r="Z375" s="30" t="s">
        <v>13</v>
      </c>
      <c r="AA375" s="7">
        <v>6382795</v>
      </c>
      <c r="AB375" s="7"/>
      <c r="AC375" s="7">
        <v>6382795</v>
      </c>
      <c r="AE375">
        <f t="shared" si="160"/>
        <v>6382795</v>
      </c>
      <c r="AF375" s="16">
        <f t="shared" si="155"/>
        <v>6382.7950000000001</v>
      </c>
      <c r="AH375" s="3">
        <f t="shared" si="152"/>
        <v>33655</v>
      </c>
      <c r="AI375" s="3">
        <f t="shared" si="153"/>
        <v>6382795</v>
      </c>
      <c r="AJ375" s="16">
        <f t="shared" si="156"/>
        <v>189653.69187342149</v>
      </c>
      <c r="AL375" s="16">
        <f t="shared" si="157"/>
        <v>1825742.276887872</v>
      </c>
    </row>
    <row r="376" spans="2:38">
      <c r="B376" s="5" t="s">
        <v>80</v>
      </c>
      <c r="C376" s="3"/>
      <c r="D376" s="3"/>
      <c r="E376" s="7"/>
      <c r="G376" s="5" t="s">
        <v>80</v>
      </c>
      <c r="H376" s="3"/>
      <c r="I376" s="3"/>
      <c r="J376" s="7"/>
      <c r="L376" s="3">
        <f t="shared" si="149"/>
        <v>0</v>
      </c>
      <c r="M376" s="3">
        <f t="shared" si="150"/>
        <v>0</v>
      </c>
      <c r="N376" s="37" t="str">
        <f t="shared" si="154"/>
        <v/>
      </c>
      <c r="P376" s="5" t="s">
        <v>80</v>
      </c>
      <c r="Q376" s="3"/>
      <c r="R376" s="3"/>
      <c r="S376" s="7"/>
      <c r="U376" s="5" t="s">
        <v>80</v>
      </c>
      <c r="V376" s="3"/>
      <c r="W376" s="3"/>
      <c r="X376" s="7"/>
      <c r="Z376" s="5" t="s">
        <v>80</v>
      </c>
      <c r="AA376" s="3"/>
      <c r="AB376" s="3"/>
      <c r="AC376" s="7"/>
      <c r="AF376" s="36" t="str">
        <f t="shared" si="155"/>
        <v/>
      </c>
      <c r="AH376" s="3">
        <f t="shared" si="152"/>
        <v>0</v>
      </c>
      <c r="AI376" s="3">
        <f t="shared" si="153"/>
        <v>0</v>
      </c>
      <c r="AJ376" s="36" t="str">
        <f t="shared" si="156"/>
        <v/>
      </c>
      <c r="AL376" s="36" t="str">
        <f t="shared" si="157"/>
        <v/>
      </c>
    </row>
    <row r="377" spans="2:38">
      <c r="B377" s="29" t="s">
        <v>8</v>
      </c>
      <c r="C377" s="3">
        <v>1045</v>
      </c>
      <c r="D377" s="3"/>
      <c r="E377" s="7">
        <v>1045</v>
      </c>
      <c r="G377" s="29" t="s">
        <v>8</v>
      </c>
      <c r="H377" s="3">
        <v>2265</v>
      </c>
      <c r="I377" s="3"/>
      <c r="J377" s="7">
        <v>2265</v>
      </c>
      <c r="L377" s="3">
        <f t="shared" si="149"/>
        <v>1045</v>
      </c>
      <c r="M377" s="3">
        <f t="shared" si="150"/>
        <v>2265</v>
      </c>
      <c r="N377" s="19">
        <f t="shared" si="154"/>
        <v>2.1674641148325358</v>
      </c>
      <c r="P377" s="29" t="s">
        <v>8</v>
      </c>
      <c r="Q377" s="3">
        <v>729</v>
      </c>
      <c r="R377" s="3"/>
      <c r="S377" s="7">
        <v>729</v>
      </c>
      <c r="U377" s="29" t="s">
        <v>8</v>
      </c>
      <c r="V377" s="3">
        <v>467</v>
      </c>
      <c r="W377" s="3"/>
      <c r="X377" s="7">
        <v>467</v>
      </c>
      <c r="Z377" s="29" t="s">
        <v>8</v>
      </c>
      <c r="AA377" s="3">
        <v>301178</v>
      </c>
      <c r="AB377" s="3"/>
      <c r="AC377" s="7">
        <v>301178</v>
      </c>
      <c r="AE377">
        <f t="shared" ref="AE377:AE382" si="161">AC377</f>
        <v>301178</v>
      </c>
      <c r="AF377" s="16">
        <f t="shared" si="155"/>
        <v>301.178</v>
      </c>
      <c r="AH377" s="3">
        <f t="shared" si="152"/>
        <v>2265</v>
      </c>
      <c r="AI377" s="3">
        <f t="shared" si="153"/>
        <v>301178</v>
      </c>
      <c r="AJ377" s="16">
        <f t="shared" si="156"/>
        <v>132970.41942604858</v>
      </c>
      <c r="AL377" s="16">
        <f t="shared" si="157"/>
        <v>288208.61244019138</v>
      </c>
    </row>
    <row r="378" spans="2:38">
      <c r="B378" s="29" t="s">
        <v>9</v>
      </c>
      <c r="C378" s="3">
        <v>599</v>
      </c>
      <c r="D378" s="3"/>
      <c r="E378" s="7">
        <v>599</v>
      </c>
      <c r="G378" s="29" t="s">
        <v>9</v>
      </c>
      <c r="H378" s="3">
        <v>4052</v>
      </c>
      <c r="I378" s="3"/>
      <c r="J378" s="7">
        <v>4052</v>
      </c>
      <c r="L378" s="3">
        <f t="shared" si="149"/>
        <v>599</v>
      </c>
      <c r="M378" s="3">
        <f t="shared" si="150"/>
        <v>4052</v>
      </c>
      <c r="N378" s="19">
        <f t="shared" si="154"/>
        <v>6.7646076794657759</v>
      </c>
      <c r="P378" s="29" t="s">
        <v>9</v>
      </c>
      <c r="Q378" s="3">
        <v>2579</v>
      </c>
      <c r="R378" s="3"/>
      <c r="S378" s="7">
        <v>2579</v>
      </c>
      <c r="U378" s="29" t="s">
        <v>9</v>
      </c>
      <c r="V378" s="3">
        <v>858</v>
      </c>
      <c r="W378" s="3"/>
      <c r="X378" s="7">
        <v>858</v>
      </c>
      <c r="Z378" s="29" t="s">
        <v>9</v>
      </c>
      <c r="AA378" s="3">
        <v>561751</v>
      </c>
      <c r="AB378" s="3"/>
      <c r="AC378" s="7">
        <v>561751</v>
      </c>
      <c r="AE378">
        <f t="shared" si="161"/>
        <v>561751</v>
      </c>
      <c r="AF378" s="16">
        <f t="shared" si="155"/>
        <v>561.75099999999998</v>
      </c>
      <c r="AH378" s="3">
        <f t="shared" si="152"/>
        <v>4052</v>
      </c>
      <c r="AI378" s="3">
        <f t="shared" si="153"/>
        <v>561751</v>
      </c>
      <c r="AJ378" s="16">
        <f t="shared" si="156"/>
        <v>138635.48864758143</v>
      </c>
      <c r="AL378" s="16">
        <f t="shared" si="157"/>
        <v>937814.69115191977</v>
      </c>
    </row>
    <row r="379" spans="2:38">
      <c r="B379" s="29" t="s">
        <v>10</v>
      </c>
      <c r="C379" s="3">
        <v>517</v>
      </c>
      <c r="D379" s="3"/>
      <c r="E379" s="7">
        <v>517</v>
      </c>
      <c r="G379" s="29" t="s">
        <v>10</v>
      </c>
      <c r="H379" s="3">
        <v>7080</v>
      </c>
      <c r="I379" s="3"/>
      <c r="J379" s="7">
        <v>7080</v>
      </c>
      <c r="L379" s="3">
        <f t="shared" si="149"/>
        <v>517</v>
      </c>
      <c r="M379" s="3">
        <f t="shared" si="150"/>
        <v>7080</v>
      </c>
      <c r="N379" s="19">
        <f t="shared" si="154"/>
        <v>13.694390715667311</v>
      </c>
      <c r="P379" s="29" t="s">
        <v>10</v>
      </c>
      <c r="Q379" s="3">
        <v>5538</v>
      </c>
      <c r="R379" s="3"/>
      <c r="S379" s="7">
        <v>5538</v>
      </c>
      <c r="U379" s="29" t="s">
        <v>10</v>
      </c>
      <c r="V379" s="3">
        <v>1013</v>
      </c>
      <c r="W379" s="3"/>
      <c r="X379" s="7">
        <v>1013</v>
      </c>
      <c r="Z379" s="29" t="s">
        <v>10</v>
      </c>
      <c r="AA379" s="3">
        <v>1101882</v>
      </c>
      <c r="AB379" s="3"/>
      <c r="AC379" s="7">
        <v>1101882</v>
      </c>
      <c r="AE379">
        <f t="shared" si="161"/>
        <v>1101882</v>
      </c>
      <c r="AF379" s="16">
        <f t="shared" si="155"/>
        <v>1101.8820000000001</v>
      </c>
      <c r="AH379" s="3">
        <f t="shared" si="152"/>
        <v>7080</v>
      </c>
      <c r="AI379" s="3">
        <f t="shared" si="153"/>
        <v>1101882</v>
      </c>
      <c r="AJ379" s="16">
        <f t="shared" si="156"/>
        <v>155633.05084745763</v>
      </c>
      <c r="AL379" s="16">
        <f t="shared" si="157"/>
        <v>2131299.8065764024</v>
      </c>
    </row>
    <row r="380" spans="2:38">
      <c r="B380" s="29" t="s">
        <v>11</v>
      </c>
      <c r="C380" s="3">
        <v>309</v>
      </c>
      <c r="D380" s="3"/>
      <c r="E380" s="7">
        <v>309</v>
      </c>
      <c r="G380" s="29" t="s">
        <v>11</v>
      </c>
      <c r="H380" s="3">
        <v>9082</v>
      </c>
      <c r="I380" s="3"/>
      <c r="J380" s="7">
        <v>9082</v>
      </c>
      <c r="L380" s="3">
        <f t="shared" si="149"/>
        <v>309</v>
      </c>
      <c r="M380" s="3">
        <f t="shared" si="150"/>
        <v>9082</v>
      </c>
      <c r="N380" s="19">
        <f t="shared" si="154"/>
        <v>29.391585760517799</v>
      </c>
      <c r="P380" s="29" t="s">
        <v>11</v>
      </c>
      <c r="Q380" s="3">
        <v>7912</v>
      </c>
      <c r="R380" s="3"/>
      <c r="S380" s="7">
        <v>7912</v>
      </c>
      <c r="U380" s="29" t="s">
        <v>11</v>
      </c>
      <c r="V380" s="3">
        <v>861</v>
      </c>
      <c r="W380" s="3"/>
      <c r="X380" s="7">
        <v>861</v>
      </c>
      <c r="Z380" s="29" t="s">
        <v>11</v>
      </c>
      <c r="AA380" s="3">
        <v>1585660</v>
      </c>
      <c r="AB380" s="3"/>
      <c r="AC380" s="7">
        <v>1585660</v>
      </c>
      <c r="AE380">
        <f t="shared" si="161"/>
        <v>1585660</v>
      </c>
      <c r="AF380" s="16">
        <f t="shared" si="155"/>
        <v>1585.66</v>
      </c>
      <c r="AH380" s="3">
        <f t="shared" si="152"/>
        <v>9082</v>
      </c>
      <c r="AI380" s="3">
        <f t="shared" si="153"/>
        <v>1585660</v>
      </c>
      <c r="AJ380" s="16">
        <f t="shared" si="156"/>
        <v>174593.70182779123</v>
      </c>
      <c r="AL380" s="16">
        <f t="shared" si="157"/>
        <v>5131585.7605177993</v>
      </c>
    </row>
    <row r="381" spans="2:38">
      <c r="B381" s="29" t="s">
        <v>12</v>
      </c>
      <c r="C381" s="3">
        <v>141</v>
      </c>
      <c r="D381" s="3"/>
      <c r="E381" s="7">
        <v>141</v>
      </c>
      <c r="G381" s="29" t="s">
        <v>12</v>
      </c>
      <c r="H381" s="3">
        <v>21988</v>
      </c>
      <c r="I381" s="3"/>
      <c r="J381" s="7">
        <v>21988</v>
      </c>
      <c r="L381" s="3">
        <f t="shared" si="149"/>
        <v>141</v>
      </c>
      <c r="M381" s="3">
        <f t="shared" si="150"/>
        <v>21988</v>
      </c>
      <c r="N381" s="19">
        <f t="shared" si="154"/>
        <v>155.94326241134752</v>
      </c>
      <c r="P381" s="29" t="s">
        <v>12</v>
      </c>
      <c r="Q381" s="3">
        <v>21253</v>
      </c>
      <c r="R381" s="3"/>
      <c r="S381" s="7">
        <v>21253</v>
      </c>
      <c r="U381" s="29" t="s">
        <v>12</v>
      </c>
      <c r="V381" s="3">
        <v>594</v>
      </c>
      <c r="W381" s="3"/>
      <c r="X381" s="7">
        <v>594</v>
      </c>
      <c r="Z381" s="29" t="s">
        <v>12</v>
      </c>
      <c r="AA381" s="3">
        <v>5681859</v>
      </c>
      <c r="AB381" s="3"/>
      <c r="AC381" s="7">
        <v>5681859</v>
      </c>
      <c r="AE381">
        <f t="shared" si="161"/>
        <v>5681859</v>
      </c>
      <c r="AF381" s="16">
        <f t="shared" si="155"/>
        <v>5681.8590000000004</v>
      </c>
      <c r="AH381" s="3">
        <f t="shared" si="152"/>
        <v>21988</v>
      </c>
      <c r="AI381" s="3">
        <f t="shared" si="153"/>
        <v>5681859</v>
      </c>
      <c r="AJ381" s="16">
        <f t="shared" si="156"/>
        <v>258407.2676005094</v>
      </c>
      <c r="AL381" s="16">
        <f t="shared" si="157"/>
        <v>40296872.340425536</v>
      </c>
    </row>
    <row r="382" spans="2:38">
      <c r="B382" s="30" t="s">
        <v>13</v>
      </c>
      <c r="C382" s="7">
        <v>2611</v>
      </c>
      <c r="D382" s="7"/>
      <c r="E382" s="7">
        <v>2611</v>
      </c>
      <c r="G382" s="30" t="s">
        <v>13</v>
      </c>
      <c r="H382" s="7">
        <v>44467</v>
      </c>
      <c r="I382" s="7"/>
      <c r="J382" s="7">
        <v>44467</v>
      </c>
      <c r="L382" s="3">
        <f t="shared" si="149"/>
        <v>2611</v>
      </c>
      <c r="M382" s="3">
        <f t="shared" si="150"/>
        <v>44467</v>
      </c>
      <c r="N382" s="19">
        <f t="shared" si="154"/>
        <v>17.030639601685177</v>
      </c>
      <c r="P382" s="30" t="s">
        <v>13</v>
      </c>
      <c r="Q382" s="7">
        <v>38011</v>
      </c>
      <c r="R382" s="7"/>
      <c r="S382" s="7">
        <v>38011</v>
      </c>
      <c r="U382" s="30" t="s">
        <v>13</v>
      </c>
      <c r="V382" s="7">
        <v>3793</v>
      </c>
      <c r="W382" s="7"/>
      <c r="X382" s="7">
        <v>3793</v>
      </c>
      <c r="Z382" s="30" t="s">
        <v>13</v>
      </c>
      <c r="AA382" s="7">
        <v>9232330</v>
      </c>
      <c r="AB382" s="7"/>
      <c r="AC382" s="7">
        <v>9232330</v>
      </c>
      <c r="AE382">
        <f t="shared" si="161"/>
        <v>9232330</v>
      </c>
      <c r="AF382" s="16">
        <f t="shared" si="155"/>
        <v>9232.33</v>
      </c>
      <c r="AH382" s="3">
        <f t="shared" si="152"/>
        <v>44467</v>
      </c>
      <c r="AI382" s="3">
        <f t="shared" si="153"/>
        <v>9232330</v>
      </c>
      <c r="AJ382" s="16">
        <f t="shared" si="156"/>
        <v>207622.05680617085</v>
      </c>
      <c r="AL382" s="16">
        <f t="shared" si="157"/>
        <v>3535936.4228265025</v>
      </c>
    </row>
    <row r="383" spans="2:38">
      <c r="B383" s="5" t="s">
        <v>153</v>
      </c>
      <c r="C383" s="3"/>
      <c r="D383" s="3"/>
      <c r="E383" s="7"/>
      <c r="G383" s="5" t="s">
        <v>153</v>
      </c>
      <c r="H383" s="3"/>
      <c r="I383" s="3"/>
      <c r="J383" s="7"/>
      <c r="L383" s="3">
        <f t="shared" si="149"/>
        <v>0</v>
      </c>
      <c r="M383" s="3">
        <f t="shared" si="150"/>
        <v>0</v>
      </c>
      <c r="N383" s="37" t="str">
        <f t="shared" si="154"/>
        <v/>
      </c>
      <c r="P383" s="5" t="s">
        <v>153</v>
      </c>
      <c r="Q383" s="3"/>
      <c r="R383" s="3"/>
      <c r="S383" s="7"/>
      <c r="U383" s="5" t="s">
        <v>153</v>
      </c>
      <c r="V383" s="3"/>
      <c r="W383" s="3"/>
      <c r="X383" s="7"/>
      <c r="Z383" s="5" t="s">
        <v>153</v>
      </c>
      <c r="AA383" s="3"/>
      <c r="AB383" s="3"/>
      <c r="AC383" s="7"/>
      <c r="AF383" s="36" t="str">
        <f t="shared" si="155"/>
        <v/>
      </c>
      <c r="AH383" s="3">
        <f t="shared" si="152"/>
        <v>0</v>
      </c>
      <c r="AI383" s="3">
        <f t="shared" si="153"/>
        <v>0</v>
      </c>
      <c r="AJ383" s="36" t="str">
        <f t="shared" si="156"/>
        <v/>
      </c>
      <c r="AL383" s="36" t="str">
        <f t="shared" si="157"/>
        <v/>
      </c>
    </row>
    <row r="384" spans="2:38">
      <c r="B384" s="29" t="s">
        <v>8</v>
      </c>
      <c r="C384" s="3">
        <v>1608</v>
      </c>
      <c r="D384" s="3"/>
      <c r="E384" s="7">
        <v>1608</v>
      </c>
      <c r="G384" s="29" t="s">
        <v>8</v>
      </c>
      <c r="H384" s="3">
        <v>3231</v>
      </c>
      <c r="I384" s="3"/>
      <c r="J384" s="7">
        <v>3231</v>
      </c>
      <c r="L384" s="3">
        <f t="shared" si="149"/>
        <v>1608</v>
      </c>
      <c r="M384" s="3">
        <f t="shared" si="150"/>
        <v>3231</v>
      </c>
      <c r="N384" s="19">
        <f t="shared" si="154"/>
        <v>2.0093283582089554</v>
      </c>
      <c r="P384" s="29" t="s">
        <v>8</v>
      </c>
      <c r="Q384" s="3">
        <v>951</v>
      </c>
      <c r="R384" s="3"/>
      <c r="S384" s="7">
        <v>951</v>
      </c>
      <c r="U384" s="29" t="s">
        <v>8</v>
      </c>
      <c r="V384" s="3">
        <v>609</v>
      </c>
      <c r="W384" s="3"/>
      <c r="X384" s="7">
        <v>609</v>
      </c>
      <c r="Z384" s="29" t="s">
        <v>8</v>
      </c>
      <c r="AA384" s="3">
        <v>470245</v>
      </c>
      <c r="AB384" s="3"/>
      <c r="AC384" s="7">
        <v>470245</v>
      </c>
      <c r="AE384">
        <f t="shared" ref="AE384:AE389" si="162">AC384</f>
        <v>470245</v>
      </c>
      <c r="AF384" s="16">
        <f t="shared" si="155"/>
        <v>470.245</v>
      </c>
      <c r="AH384" s="3">
        <f t="shared" si="152"/>
        <v>3231</v>
      </c>
      <c r="AI384" s="3">
        <f t="shared" si="153"/>
        <v>470245</v>
      </c>
      <c r="AJ384" s="16">
        <f t="shared" si="156"/>
        <v>145541.62797895391</v>
      </c>
      <c r="AL384" s="16">
        <f t="shared" si="157"/>
        <v>292440.92039801006</v>
      </c>
    </row>
    <row r="385" spans="2:38">
      <c r="B385" s="29" t="s">
        <v>9</v>
      </c>
      <c r="C385" s="3">
        <v>788</v>
      </c>
      <c r="D385" s="3"/>
      <c r="E385" s="7">
        <v>788</v>
      </c>
      <c r="G385" s="29" t="s">
        <v>9</v>
      </c>
      <c r="H385" s="3">
        <v>5323</v>
      </c>
      <c r="I385" s="3"/>
      <c r="J385" s="7">
        <v>5323</v>
      </c>
      <c r="L385" s="3">
        <f t="shared" si="149"/>
        <v>788</v>
      </c>
      <c r="M385" s="3">
        <f t="shared" si="150"/>
        <v>5323</v>
      </c>
      <c r="N385" s="19">
        <f t="shared" si="154"/>
        <v>6.7550761421319798</v>
      </c>
      <c r="P385" s="29" t="s">
        <v>9</v>
      </c>
      <c r="Q385" s="3">
        <v>3270</v>
      </c>
      <c r="R385" s="3"/>
      <c r="S385" s="7">
        <v>3270</v>
      </c>
      <c r="U385" s="29" t="s">
        <v>9</v>
      </c>
      <c r="V385" s="3">
        <v>1230</v>
      </c>
      <c r="W385" s="3"/>
      <c r="X385" s="7">
        <v>1230</v>
      </c>
      <c r="Z385" s="29" t="s">
        <v>9</v>
      </c>
      <c r="AA385" s="3">
        <v>971972</v>
      </c>
      <c r="AB385" s="3"/>
      <c r="AC385" s="7">
        <v>971972</v>
      </c>
      <c r="AE385">
        <f t="shared" si="162"/>
        <v>971972</v>
      </c>
      <c r="AF385" s="16">
        <f t="shared" si="155"/>
        <v>971.97199999999998</v>
      </c>
      <c r="AH385" s="3">
        <f t="shared" si="152"/>
        <v>5323</v>
      </c>
      <c r="AI385" s="3">
        <f t="shared" si="153"/>
        <v>971972</v>
      </c>
      <c r="AJ385" s="16">
        <f t="shared" si="156"/>
        <v>182598.53466090551</v>
      </c>
      <c r="AL385" s="16">
        <f t="shared" si="157"/>
        <v>1233467.0050761423</v>
      </c>
    </row>
    <row r="386" spans="2:38">
      <c r="B386" s="29" t="s">
        <v>10</v>
      </c>
      <c r="C386" s="3">
        <v>614</v>
      </c>
      <c r="D386" s="3"/>
      <c r="E386" s="7">
        <v>614</v>
      </c>
      <c r="G386" s="29" t="s">
        <v>10</v>
      </c>
      <c r="H386" s="3">
        <v>8219</v>
      </c>
      <c r="I386" s="3"/>
      <c r="J386" s="7">
        <v>8219</v>
      </c>
      <c r="L386" s="3">
        <f t="shared" si="149"/>
        <v>614</v>
      </c>
      <c r="M386" s="3">
        <f t="shared" si="150"/>
        <v>8219</v>
      </c>
      <c r="N386" s="19">
        <f t="shared" si="154"/>
        <v>13.38599348534202</v>
      </c>
      <c r="P386" s="29" t="s">
        <v>10</v>
      </c>
      <c r="Q386" s="3">
        <v>5993</v>
      </c>
      <c r="R386" s="3"/>
      <c r="S386" s="7">
        <v>5993</v>
      </c>
      <c r="U386" s="29" t="s">
        <v>10</v>
      </c>
      <c r="V386" s="3">
        <v>1589</v>
      </c>
      <c r="W386" s="3"/>
      <c r="X386" s="7">
        <v>1589</v>
      </c>
      <c r="Z386" s="29" t="s">
        <v>10</v>
      </c>
      <c r="AA386" s="3">
        <v>1869190</v>
      </c>
      <c r="AB386" s="3"/>
      <c r="AC386" s="7">
        <v>1869190</v>
      </c>
      <c r="AE386">
        <f t="shared" si="162"/>
        <v>1869190</v>
      </c>
      <c r="AF386" s="16">
        <f t="shared" si="155"/>
        <v>1869.19</v>
      </c>
      <c r="AH386" s="3">
        <f t="shared" si="152"/>
        <v>8219</v>
      </c>
      <c r="AI386" s="3">
        <f t="shared" si="153"/>
        <v>1869190</v>
      </c>
      <c r="AJ386" s="16">
        <f t="shared" si="156"/>
        <v>227423.04416595693</v>
      </c>
      <c r="AL386" s="16">
        <f t="shared" si="157"/>
        <v>3044283.3876221501</v>
      </c>
    </row>
    <row r="387" spans="2:38">
      <c r="B387" s="29" t="s">
        <v>11</v>
      </c>
      <c r="C387" s="3">
        <v>358</v>
      </c>
      <c r="D387" s="3"/>
      <c r="E387" s="7">
        <v>358</v>
      </c>
      <c r="G387" s="29" t="s">
        <v>11</v>
      </c>
      <c r="H387" s="3">
        <v>10326</v>
      </c>
      <c r="I387" s="3"/>
      <c r="J387" s="7">
        <v>10326</v>
      </c>
      <c r="L387" s="3">
        <f t="shared" si="149"/>
        <v>358</v>
      </c>
      <c r="M387" s="3">
        <f t="shared" si="150"/>
        <v>10326</v>
      </c>
      <c r="N387" s="19">
        <f t="shared" si="154"/>
        <v>28.843575418994412</v>
      </c>
      <c r="P387" s="29" t="s">
        <v>11</v>
      </c>
      <c r="Q387" s="3">
        <v>8338</v>
      </c>
      <c r="R387" s="3"/>
      <c r="S387" s="7">
        <v>8338</v>
      </c>
      <c r="U387" s="29" t="s">
        <v>11</v>
      </c>
      <c r="V387" s="3">
        <v>1624</v>
      </c>
      <c r="W387" s="3"/>
      <c r="X387" s="7">
        <v>1624</v>
      </c>
      <c r="Z387" s="29" t="s">
        <v>11</v>
      </c>
      <c r="AA387" s="3">
        <v>2808520</v>
      </c>
      <c r="AB387" s="3"/>
      <c r="AC387" s="7">
        <v>2808520</v>
      </c>
      <c r="AE387">
        <f t="shared" si="162"/>
        <v>2808520</v>
      </c>
      <c r="AF387" s="16">
        <f t="shared" si="155"/>
        <v>2808.52</v>
      </c>
      <c r="AH387" s="3">
        <f t="shared" si="152"/>
        <v>10326</v>
      </c>
      <c r="AI387" s="3">
        <f t="shared" si="153"/>
        <v>2808520</v>
      </c>
      <c r="AJ387" s="16">
        <f t="shared" si="156"/>
        <v>271985.27987604105</v>
      </c>
      <c r="AL387" s="16">
        <f t="shared" si="157"/>
        <v>7845027.932960893</v>
      </c>
    </row>
    <row r="388" spans="2:38">
      <c r="B388" s="29" t="s">
        <v>12</v>
      </c>
      <c r="C388" s="3">
        <v>148</v>
      </c>
      <c r="D388" s="3"/>
      <c r="E388" s="7">
        <v>148</v>
      </c>
      <c r="G388" s="29" t="s">
        <v>12</v>
      </c>
      <c r="H388" s="3">
        <v>19399</v>
      </c>
      <c r="I388" s="3"/>
      <c r="J388" s="7">
        <v>19399</v>
      </c>
      <c r="L388" s="3">
        <f t="shared" si="149"/>
        <v>148</v>
      </c>
      <c r="M388" s="3">
        <f t="shared" si="150"/>
        <v>19399</v>
      </c>
      <c r="N388" s="19">
        <f t="shared" si="154"/>
        <v>131.07432432432432</v>
      </c>
      <c r="P388" s="29" t="s">
        <v>12</v>
      </c>
      <c r="Q388" s="3">
        <v>18064</v>
      </c>
      <c r="R388" s="3"/>
      <c r="S388" s="7">
        <v>18064</v>
      </c>
      <c r="U388" s="29" t="s">
        <v>12</v>
      </c>
      <c r="V388" s="3">
        <v>1187</v>
      </c>
      <c r="W388" s="3"/>
      <c r="X388" s="7">
        <v>1187</v>
      </c>
      <c r="Z388" s="29" t="s">
        <v>12</v>
      </c>
      <c r="AA388" s="3">
        <v>7910375</v>
      </c>
      <c r="AB388" s="3"/>
      <c r="AC388" s="7">
        <v>7910375</v>
      </c>
      <c r="AE388">
        <f t="shared" si="162"/>
        <v>7910375</v>
      </c>
      <c r="AF388" s="16">
        <f t="shared" si="155"/>
        <v>7910.375</v>
      </c>
      <c r="AH388" s="3">
        <f t="shared" si="152"/>
        <v>19399</v>
      </c>
      <c r="AI388" s="3">
        <f t="shared" si="153"/>
        <v>7910375</v>
      </c>
      <c r="AJ388" s="16">
        <f t="shared" si="156"/>
        <v>407772.30785092013</v>
      </c>
      <c r="AL388" s="16">
        <f t="shared" si="157"/>
        <v>53448479.729729727</v>
      </c>
    </row>
    <row r="389" spans="2:38">
      <c r="B389" s="30" t="s">
        <v>13</v>
      </c>
      <c r="C389" s="7">
        <v>3516</v>
      </c>
      <c r="D389" s="7"/>
      <c r="E389" s="7">
        <v>3516</v>
      </c>
      <c r="G389" s="30" t="s">
        <v>13</v>
      </c>
      <c r="H389" s="7">
        <v>46498</v>
      </c>
      <c r="I389" s="7"/>
      <c r="J389" s="7">
        <v>46498</v>
      </c>
      <c r="L389" s="3">
        <f t="shared" si="149"/>
        <v>3516</v>
      </c>
      <c r="M389" s="3">
        <f t="shared" si="150"/>
        <v>46498</v>
      </c>
      <c r="N389" s="19">
        <f t="shared" si="154"/>
        <v>13.224687144482367</v>
      </c>
      <c r="P389" s="30" t="s">
        <v>13</v>
      </c>
      <c r="Q389" s="7">
        <v>36616</v>
      </c>
      <c r="R389" s="7"/>
      <c r="S389" s="7">
        <v>36616</v>
      </c>
      <c r="U389" s="30" t="s">
        <v>13</v>
      </c>
      <c r="V389" s="7">
        <v>6239</v>
      </c>
      <c r="W389" s="7"/>
      <c r="X389" s="7">
        <v>6239</v>
      </c>
      <c r="Z389" s="30" t="s">
        <v>13</v>
      </c>
      <c r="AA389" s="7">
        <v>14030302</v>
      </c>
      <c r="AB389" s="7"/>
      <c r="AC389" s="7">
        <v>14030302</v>
      </c>
      <c r="AE389">
        <f t="shared" si="162"/>
        <v>14030302</v>
      </c>
      <c r="AF389" s="16">
        <f t="shared" si="155"/>
        <v>14030.302</v>
      </c>
      <c r="AH389" s="3">
        <f t="shared" si="152"/>
        <v>46498</v>
      </c>
      <c r="AI389" s="3">
        <f t="shared" si="153"/>
        <v>14030302</v>
      </c>
      <c r="AJ389" s="16">
        <f t="shared" si="156"/>
        <v>301739.9027915179</v>
      </c>
      <c r="AL389" s="16">
        <f t="shared" si="157"/>
        <v>3990415.813424346</v>
      </c>
    </row>
    <row r="390" spans="2:38">
      <c r="B390" s="5" t="s">
        <v>154</v>
      </c>
      <c r="C390" s="3"/>
      <c r="D390" s="3"/>
      <c r="E390" s="7"/>
      <c r="G390" s="5" t="s">
        <v>154</v>
      </c>
      <c r="H390" s="3"/>
      <c r="I390" s="3"/>
      <c r="J390" s="7"/>
      <c r="L390" s="3">
        <f t="shared" si="149"/>
        <v>0</v>
      </c>
      <c r="M390" s="3">
        <f t="shared" si="150"/>
        <v>0</v>
      </c>
      <c r="N390" s="37" t="str">
        <f t="shared" si="154"/>
        <v/>
      </c>
      <c r="P390" s="5" t="s">
        <v>154</v>
      </c>
      <c r="Q390" s="3"/>
      <c r="R390" s="3"/>
      <c r="S390" s="7"/>
      <c r="U390" s="5" t="s">
        <v>154</v>
      </c>
      <c r="V390" s="3"/>
      <c r="W390" s="3"/>
      <c r="X390" s="7"/>
      <c r="Z390" s="5" t="s">
        <v>154</v>
      </c>
      <c r="AA390" s="3"/>
      <c r="AB390" s="3"/>
      <c r="AC390" s="7"/>
      <c r="AF390" s="36" t="str">
        <f t="shared" si="155"/>
        <v/>
      </c>
      <c r="AH390" s="3">
        <f t="shared" si="152"/>
        <v>0</v>
      </c>
      <c r="AI390" s="3">
        <f t="shared" si="153"/>
        <v>0</v>
      </c>
      <c r="AJ390" s="36" t="str">
        <f t="shared" si="156"/>
        <v/>
      </c>
      <c r="AL390" s="36" t="str">
        <f t="shared" si="157"/>
        <v/>
      </c>
    </row>
    <row r="391" spans="2:38">
      <c r="B391" s="29" t="s">
        <v>8</v>
      </c>
      <c r="C391" s="3"/>
      <c r="D391" s="3">
        <v>48</v>
      </c>
      <c r="E391" s="7">
        <v>48</v>
      </c>
      <c r="G391" s="29" t="s">
        <v>8</v>
      </c>
      <c r="H391" s="3"/>
      <c r="I391" s="3">
        <v>103</v>
      </c>
      <c r="J391" s="7">
        <v>103</v>
      </c>
      <c r="L391" s="3">
        <f t="shared" si="149"/>
        <v>48</v>
      </c>
      <c r="M391" s="3">
        <f t="shared" si="150"/>
        <v>103</v>
      </c>
      <c r="N391" s="19">
        <f t="shared" si="154"/>
        <v>2.1458333333333335</v>
      </c>
      <c r="P391" s="29" t="s">
        <v>8</v>
      </c>
      <c r="Q391" s="3"/>
      <c r="R391" s="3">
        <v>31</v>
      </c>
      <c r="S391" s="7">
        <v>31</v>
      </c>
      <c r="U391" s="29" t="s">
        <v>8</v>
      </c>
      <c r="V391" s="3"/>
      <c r="W391" s="3">
        <v>22</v>
      </c>
      <c r="X391" s="7">
        <v>22</v>
      </c>
      <c r="Z391" s="29" t="s">
        <v>8</v>
      </c>
      <c r="AA391" s="3"/>
      <c r="AB391" s="3">
        <v>7453</v>
      </c>
      <c r="AC391" s="7">
        <v>7453</v>
      </c>
      <c r="AE391">
        <f t="shared" ref="AE391:AE396" si="163">AC391</f>
        <v>7453</v>
      </c>
      <c r="AF391" s="16">
        <f t="shared" si="155"/>
        <v>7.4530000000000003</v>
      </c>
      <c r="AH391" s="3">
        <f t="shared" si="152"/>
        <v>103</v>
      </c>
      <c r="AI391" s="3">
        <f t="shared" si="153"/>
        <v>7453</v>
      </c>
      <c r="AJ391" s="16">
        <f t="shared" si="156"/>
        <v>72359.223300970873</v>
      </c>
      <c r="AL391" s="16">
        <f t="shared" si="157"/>
        <v>155270.83333333334</v>
      </c>
    </row>
    <row r="392" spans="2:38">
      <c r="B392" s="29" t="s">
        <v>9</v>
      </c>
      <c r="C392" s="3"/>
      <c r="D392" s="3">
        <v>16</v>
      </c>
      <c r="E392" s="7">
        <v>16</v>
      </c>
      <c r="G392" s="29" t="s">
        <v>9</v>
      </c>
      <c r="H392" s="3"/>
      <c r="I392" s="3">
        <v>115</v>
      </c>
      <c r="J392" s="7">
        <v>115</v>
      </c>
      <c r="L392" s="3">
        <f t="shared" si="149"/>
        <v>16</v>
      </c>
      <c r="M392" s="3">
        <f t="shared" si="150"/>
        <v>115</v>
      </c>
      <c r="N392" s="19">
        <f t="shared" si="154"/>
        <v>7.1875</v>
      </c>
      <c r="P392" s="29" t="s">
        <v>9</v>
      </c>
      <c r="Q392" s="3"/>
      <c r="R392" s="3">
        <v>78</v>
      </c>
      <c r="S392" s="7">
        <v>78</v>
      </c>
      <c r="U392" s="29" t="s">
        <v>9</v>
      </c>
      <c r="V392" s="3"/>
      <c r="W392" s="3">
        <v>21</v>
      </c>
      <c r="X392" s="7">
        <v>21</v>
      </c>
      <c r="Z392" s="29" t="s">
        <v>9</v>
      </c>
      <c r="AA392" s="3"/>
      <c r="AB392" s="3">
        <v>11328</v>
      </c>
      <c r="AC392" s="7">
        <v>11328</v>
      </c>
      <c r="AE392">
        <f t="shared" si="163"/>
        <v>11328</v>
      </c>
      <c r="AF392" s="16">
        <f t="shared" si="155"/>
        <v>11.327999999999999</v>
      </c>
      <c r="AH392" s="3">
        <f t="shared" si="152"/>
        <v>115</v>
      </c>
      <c r="AI392" s="3">
        <f t="shared" si="153"/>
        <v>11328</v>
      </c>
      <c r="AJ392" s="16">
        <f t="shared" si="156"/>
        <v>98504.34782608696</v>
      </c>
      <c r="AL392" s="16">
        <f t="shared" si="157"/>
        <v>708000</v>
      </c>
    </row>
    <row r="393" spans="2:38">
      <c r="B393" s="29" t="s">
        <v>10</v>
      </c>
      <c r="C393" s="3"/>
      <c r="D393" s="3">
        <v>10</v>
      </c>
      <c r="E393" s="7">
        <v>10</v>
      </c>
      <c r="G393" s="29" t="s">
        <v>10</v>
      </c>
      <c r="H393" s="3"/>
      <c r="I393" s="3">
        <v>148</v>
      </c>
      <c r="J393" s="7">
        <v>148</v>
      </c>
      <c r="L393" s="3">
        <f t="shared" si="149"/>
        <v>10</v>
      </c>
      <c r="M393" s="3">
        <f t="shared" si="150"/>
        <v>148</v>
      </c>
      <c r="N393" s="19">
        <f t="shared" si="154"/>
        <v>14.8</v>
      </c>
      <c r="P393" s="29" t="s">
        <v>10</v>
      </c>
      <c r="Q393" s="3"/>
      <c r="R393" s="3">
        <v>114</v>
      </c>
      <c r="S393" s="7">
        <v>114</v>
      </c>
      <c r="U393" s="29" t="s">
        <v>10</v>
      </c>
      <c r="V393" s="3"/>
      <c r="W393" s="3">
        <v>22</v>
      </c>
      <c r="X393" s="7">
        <v>22</v>
      </c>
      <c r="Z393" s="29" t="s">
        <v>10</v>
      </c>
      <c r="AA393" s="3"/>
      <c r="AB393" s="3">
        <v>14362</v>
      </c>
      <c r="AC393" s="7">
        <v>14362</v>
      </c>
      <c r="AE393">
        <f t="shared" si="163"/>
        <v>14362</v>
      </c>
      <c r="AF393" s="16">
        <f t="shared" si="155"/>
        <v>14.362</v>
      </c>
      <c r="AH393" s="3">
        <f t="shared" si="152"/>
        <v>148</v>
      </c>
      <c r="AI393" s="3">
        <f t="shared" si="153"/>
        <v>14362</v>
      </c>
      <c r="AJ393" s="16">
        <f t="shared" si="156"/>
        <v>97040.540540540547</v>
      </c>
      <c r="AL393" s="16">
        <f t="shared" si="157"/>
        <v>1436200.0000000002</v>
      </c>
    </row>
    <row r="394" spans="2:38">
      <c r="B394" s="29" t="s">
        <v>11</v>
      </c>
      <c r="C394" s="3"/>
      <c r="D394" s="3">
        <v>11</v>
      </c>
      <c r="E394" s="7">
        <v>11</v>
      </c>
      <c r="G394" s="29" t="s">
        <v>11</v>
      </c>
      <c r="H394" s="3"/>
      <c r="I394" s="3">
        <v>297</v>
      </c>
      <c r="J394" s="7">
        <v>297</v>
      </c>
      <c r="L394" s="3">
        <f t="shared" si="149"/>
        <v>11</v>
      </c>
      <c r="M394" s="3">
        <f t="shared" si="150"/>
        <v>297</v>
      </c>
      <c r="N394" s="19">
        <f t="shared" si="154"/>
        <v>27</v>
      </c>
      <c r="P394" s="29" t="s">
        <v>11</v>
      </c>
      <c r="Q394" s="3"/>
      <c r="R394" s="3">
        <v>242</v>
      </c>
      <c r="S394" s="7">
        <v>242</v>
      </c>
      <c r="U394" s="29" t="s">
        <v>11</v>
      </c>
      <c r="V394" s="3"/>
      <c r="W394" s="3">
        <v>44</v>
      </c>
      <c r="X394" s="7">
        <v>44</v>
      </c>
      <c r="Z394" s="29" t="s">
        <v>11</v>
      </c>
      <c r="AA394" s="3"/>
      <c r="AB394" s="3">
        <v>29884</v>
      </c>
      <c r="AC394" s="7">
        <v>29884</v>
      </c>
      <c r="AE394">
        <f t="shared" si="163"/>
        <v>29884</v>
      </c>
      <c r="AF394" s="16">
        <f t="shared" si="155"/>
        <v>29.884</v>
      </c>
      <c r="AH394" s="3">
        <f t="shared" si="152"/>
        <v>297</v>
      </c>
      <c r="AI394" s="3">
        <f t="shared" si="153"/>
        <v>29884</v>
      </c>
      <c r="AJ394" s="16">
        <f t="shared" si="156"/>
        <v>100619.52861952862</v>
      </c>
      <c r="AL394" s="16">
        <f t="shared" si="157"/>
        <v>2716727.2727272725</v>
      </c>
    </row>
    <row r="395" spans="2:38">
      <c r="B395" s="29" t="s">
        <v>12</v>
      </c>
      <c r="C395" s="3"/>
      <c r="D395" s="3">
        <v>9</v>
      </c>
      <c r="E395" s="7">
        <v>9</v>
      </c>
      <c r="G395" s="29" t="s">
        <v>12</v>
      </c>
      <c r="H395" s="3"/>
      <c r="I395" s="3">
        <v>1046</v>
      </c>
      <c r="J395" s="7">
        <v>1046</v>
      </c>
      <c r="L395" s="3">
        <f t="shared" si="149"/>
        <v>9</v>
      </c>
      <c r="M395" s="3">
        <f t="shared" si="150"/>
        <v>1046</v>
      </c>
      <c r="N395" s="19">
        <f t="shared" si="154"/>
        <v>116.22222222222223</v>
      </c>
      <c r="P395" s="29" t="s">
        <v>12</v>
      </c>
      <c r="Q395" s="3"/>
      <c r="R395" s="3">
        <v>1003</v>
      </c>
      <c r="S395" s="7">
        <v>1003</v>
      </c>
      <c r="U395" s="29" t="s">
        <v>12</v>
      </c>
      <c r="V395" s="3"/>
      <c r="W395" s="3">
        <v>34</v>
      </c>
      <c r="X395" s="7">
        <v>34</v>
      </c>
      <c r="Z395" s="29" t="s">
        <v>12</v>
      </c>
      <c r="AA395" s="3"/>
      <c r="AB395" s="3">
        <v>177512</v>
      </c>
      <c r="AC395" s="7">
        <v>177512</v>
      </c>
      <c r="AE395">
        <f t="shared" si="163"/>
        <v>177512</v>
      </c>
      <c r="AF395" s="16">
        <f t="shared" si="155"/>
        <v>177.512</v>
      </c>
      <c r="AH395" s="3">
        <f t="shared" si="152"/>
        <v>1046</v>
      </c>
      <c r="AI395" s="3">
        <f t="shared" si="153"/>
        <v>177512</v>
      </c>
      <c r="AJ395" s="16">
        <f t="shared" si="156"/>
        <v>169705.54493307837</v>
      </c>
      <c r="AL395" s="16">
        <f t="shared" si="157"/>
        <v>19723555.555555556</v>
      </c>
    </row>
    <row r="396" spans="2:38">
      <c r="B396" s="30" t="s">
        <v>13</v>
      </c>
      <c r="C396" s="7"/>
      <c r="D396" s="7">
        <v>94</v>
      </c>
      <c r="E396" s="7">
        <v>94</v>
      </c>
      <c r="G396" s="30" t="s">
        <v>13</v>
      </c>
      <c r="H396" s="7"/>
      <c r="I396" s="7">
        <v>1709</v>
      </c>
      <c r="J396" s="7">
        <v>1709</v>
      </c>
      <c r="L396" s="3">
        <f t="shared" si="149"/>
        <v>94</v>
      </c>
      <c r="M396" s="3">
        <f t="shared" si="150"/>
        <v>1709</v>
      </c>
      <c r="N396" s="19">
        <f t="shared" si="154"/>
        <v>18.180851063829788</v>
      </c>
      <c r="P396" s="30" t="s">
        <v>13</v>
      </c>
      <c r="Q396" s="7"/>
      <c r="R396" s="7">
        <v>1468</v>
      </c>
      <c r="S396" s="7">
        <v>1468</v>
      </c>
      <c r="U396" s="30" t="s">
        <v>13</v>
      </c>
      <c r="V396" s="7"/>
      <c r="W396" s="7">
        <v>143</v>
      </c>
      <c r="X396" s="7">
        <v>143</v>
      </c>
      <c r="Z396" s="30" t="s">
        <v>13</v>
      </c>
      <c r="AA396" s="7"/>
      <c r="AB396" s="7">
        <v>240539</v>
      </c>
      <c r="AC396" s="7">
        <v>240539</v>
      </c>
      <c r="AE396">
        <f t="shared" si="163"/>
        <v>240539</v>
      </c>
      <c r="AF396" s="16">
        <f t="shared" si="155"/>
        <v>240.53899999999999</v>
      </c>
      <c r="AH396" s="3">
        <f t="shared" si="152"/>
        <v>1709</v>
      </c>
      <c r="AI396" s="3">
        <f t="shared" si="153"/>
        <v>240539</v>
      </c>
      <c r="AJ396" s="16">
        <f t="shared" si="156"/>
        <v>140748.39087185491</v>
      </c>
      <c r="AL396" s="16">
        <f t="shared" si="157"/>
        <v>2558925.531914894</v>
      </c>
    </row>
    <row r="397" spans="2:38">
      <c r="B397" s="5" t="s">
        <v>81</v>
      </c>
      <c r="C397" s="3"/>
      <c r="D397" s="3"/>
      <c r="E397" s="7"/>
      <c r="G397" s="5" t="s">
        <v>81</v>
      </c>
      <c r="H397" s="3"/>
      <c r="I397" s="3"/>
      <c r="J397" s="7"/>
      <c r="L397" s="3">
        <f t="shared" si="149"/>
        <v>0</v>
      </c>
      <c r="M397" s="3">
        <f t="shared" si="150"/>
        <v>0</v>
      </c>
      <c r="N397" s="37" t="str">
        <f t="shared" si="154"/>
        <v/>
      </c>
      <c r="P397" s="5" t="s">
        <v>81</v>
      </c>
      <c r="Q397" s="3"/>
      <c r="R397" s="3"/>
      <c r="S397" s="7"/>
      <c r="U397" s="5" t="s">
        <v>81</v>
      </c>
      <c r="V397" s="3"/>
      <c r="W397" s="3"/>
      <c r="X397" s="7"/>
      <c r="Z397" s="5" t="s">
        <v>81</v>
      </c>
      <c r="AA397" s="3"/>
      <c r="AB397" s="3"/>
      <c r="AC397" s="7"/>
      <c r="AF397" s="36" t="str">
        <f t="shared" si="155"/>
        <v/>
      </c>
      <c r="AH397" s="3">
        <f t="shared" si="152"/>
        <v>0</v>
      </c>
      <c r="AI397" s="3">
        <f t="shared" si="153"/>
        <v>0</v>
      </c>
      <c r="AJ397" s="36" t="str">
        <f t="shared" si="156"/>
        <v/>
      </c>
      <c r="AL397" s="36" t="str">
        <f t="shared" si="157"/>
        <v/>
      </c>
    </row>
    <row r="398" spans="2:38">
      <c r="B398" s="29" t="s">
        <v>8</v>
      </c>
      <c r="C398" s="3">
        <v>8438</v>
      </c>
      <c r="D398" s="3"/>
      <c r="E398" s="7">
        <v>8438</v>
      </c>
      <c r="G398" s="29" t="s">
        <v>8</v>
      </c>
      <c r="H398" s="3">
        <v>18385</v>
      </c>
      <c r="I398" s="3"/>
      <c r="J398" s="7">
        <v>18385</v>
      </c>
      <c r="L398" s="3">
        <f t="shared" si="149"/>
        <v>8438</v>
      </c>
      <c r="M398" s="3">
        <f t="shared" si="150"/>
        <v>18385</v>
      </c>
      <c r="N398" s="19">
        <f t="shared" si="154"/>
        <v>2.1788338468831476</v>
      </c>
      <c r="P398" s="29" t="s">
        <v>8</v>
      </c>
      <c r="Q398" s="3">
        <v>5859</v>
      </c>
      <c r="R398" s="3"/>
      <c r="S398" s="7">
        <v>5859</v>
      </c>
      <c r="U398" s="29" t="s">
        <v>8</v>
      </c>
      <c r="V398" s="3">
        <v>3823</v>
      </c>
      <c r="W398" s="3"/>
      <c r="X398" s="7">
        <v>3823</v>
      </c>
      <c r="Z398" s="29" t="s">
        <v>8</v>
      </c>
      <c r="AA398" s="3">
        <v>1676466</v>
      </c>
      <c r="AB398" s="3"/>
      <c r="AC398" s="7">
        <v>1676466</v>
      </c>
      <c r="AE398">
        <f t="shared" ref="AE398:AE403" si="164">AC398</f>
        <v>1676466</v>
      </c>
      <c r="AF398" s="16">
        <f t="shared" si="155"/>
        <v>1676.4659999999999</v>
      </c>
      <c r="AH398" s="3">
        <f t="shared" si="152"/>
        <v>18385</v>
      </c>
      <c r="AI398" s="3">
        <f t="shared" si="153"/>
        <v>1676466</v>
      </c>
      <c r="AJ398" s="16">
        <f t="shared" si="156"/>
        <v>91186.619526788156</v>
      </c>
      <c r="AL398" s="16">
        <f t="shared" si="157"/>
        <v>198680.49300782179</v>
      </c>
    </row>
    <row r="399" spans="2:38">
      <c r="B399" s="29" t="s">
        <v>9</v>
      </c>
      <c r="C399" s="3">
        <v>4491</v>
      </c>
      <c r="D399" s="3"/>
      <c r="E399" s="7">
        <v>4491</v>
      </c>
      <c r="G399" s="29" t="s">
        <v>9</v>
      </c>
      <c r="H399" s="3">
        <v>30237</v>
      </c>
      <c r="I399" s="3"/>
      <c r="J399" s="7">
        <v>30237</v>
      </c>
      <c r="L399" s="3">
        <f t="shared" si="149"/>
        <v>4491</v>
      </c>
      <c r="M399" s="3">
        <f t="shared" si="150"/>
        <v>30237</v>
      </c>
      <c r="N399" s="19">
        <f t="shared" si="154"/>
        <v>6.7327989311957248</v>
      </c>
      <c r="P399" s="29" t="s">
        <v>9</v>
      </c>
      <c r="Q399" s="3">
        <v>18170</v>
      </c>
      <c r="R399" s="3"/>
      <c r="S399" s="7">
        <v>18170</v>
      </c>
      <c r="U399" s="29" t="s">
        <v>9</v>
      </c>
      <c r="V399" s="3">
        <v>7383</v>
      </c>
      <c r="W399" s="3"/>
      <c r="X399" s="7">
        <v>7383</v>
      </c>
      <c r="Z399" s="29" t="s">
        <v>9</v>
      </c>
      <c r="AA399" s="3">
        <v>3016711</v>
      </c>
      <c r="AB399" s="3"/>
      <c r="AC399" s="7">
        <v>3016711</v>
      </c>
      <c r="AE399">
        <f t="shared" si="164"/>
        <v>3016711</v>
      </c>
      <c r="AF399" s="16">
        <f t="shared" si="155"/>
        <v>3016.7109999999998</v>
      </c>
      <c r="AH399" s="3">
        <f t="shared" si="152"/>
        <v>30237</v>
      </c>
      <c r="AI399" s="3">
        <f t="shared" si="153"/>
        <v>3016711</v>
      </c>
      <c r="AJ399" s="16">
        <f t="shared" si="156"/>
        <v>99768.8593445117</v>
      </c>
      <c r="AL399" s="16">
        <f t="shared" si="157"/>
        <v>671723.66956134501</v>
      </c>
    </row>
    <row r="400" spans="2:38">
      <c r="B400" s="29" t="s">
        <v>10</v>
      </c>
      <c r="C400" s="3">
        <v>3421</v>
      </c>
      <c r="D400" s="3"/>
      <c r="E400" s="7">
        <v>3421</v>
      </c>
      <c r="G400" s="29" t="s">
        <v>10</v>
      </c>
      <c r="H400" s="3">
        <v>46238</v>
      </c>
      <c r="I400" s="3"/>
      <c r="J400" s="7">
        <v>46238</v>
      </c>
      <c r="L400" s="3">
        <f t="shared" si="149"/>
        <v>3421</v>
      </c>
      <c r="M400" s="3">
        <f t="shared" si="150"/>
        <v>46238</v>
      </c>
      <c r="N400" s="19">
        <f t="shared" si="154"/>
        <v>13.515931014323296</v>
      </c>
      <c r="P400" s="29" t="s">
        <v>10</v>
      </c>
      <c r="Q400" s="3">
        <v>33500</v>
      </c>
      <c r="R400" s="3"/>
      <c r="S400" s="7">
        <v>33500</v>
      </c>
      <c r="U400" s="29" t="s">
        <v>10</v>
      </c>
      <c r="V400" s="3">
        <v>9231</v>
      </c>
      <c r="W400" s="3"/>
      <c r="X400" s="7">
        <v>9231</v>
      </c>
      <c r="Z400" s="29" t="s">
        <v>10</v>
      </c>
      <c r="AA400" s="3">
        <v>5450063</v>
      </c>
      <c r="AB400" s="3"/>
      <c r="AC400" s="7">
        <v>5450063</v>
      </c>
      <c r="AE400">
        <f t="shared" si="164"/>
        <v>5450063</v>
      </c>
      <c r="AF400" s="16">
        <f t="shared" si="155"/>
        <v>5450.0630000000001</v>
      </c>
      <c r="AH400" s="3">
        <f t="shared" si="152"/>
        <v>46238</v>
      </c>
      <c r="AI400" s="3">
        <f t="shared" si="153"/>
        <v>5450063</v>
      </c>
      <c r="AJ400" s="16">
        <f t="shared" si="156"/>
        <v>117869.78243003589</v>
      </c>
      <c r="AL400" s="16">
        <f t="shared" si="157"/>
        <v>1593119.8479976612</v>
      </c>
    </row>
    <row r="401" spans="2:38">
      <c r="B401" s="29" t="s">
        <v>11</v>
      </c>
      <c r="C401" s="3">
        <v>2132</v>
      </c>
      <c r="D401" s="3"/>
      <c r="E401" s="7">
        <v>2132</v>
      </c>
      <c r="G401" s="29" t="s">
        <v>11</v>
      </c>
      <c r="H401" s="3">
        <v>63093</v>
      </c>
      <c r="I401" s="3"/>
      <c r="J401" s="7">
        <v>63093</v>
      </c>
      <c r="L401" s="3">
        <f t="shared" si="149"/>
        <v>2132</v>
      </c>
      <c r="M401" s="3">
        <f t="shared" si="150"/>
        <v>63093</v>
      </c>
      <c r="N401" s="19">
        <f t="shared" si="154"/>
        <v>29.593339587242028</v>
      </c>
      <c r="P401" s="29" t="s">
        <v>11</v>
      </c>
      <c r="Q401" s="3">
        <v>52289</v>
      </c>
      <c r="R401" s="3"/>
      <c r="S401" s="7">
        <v>52289</v>
      </c>
      <c r="U401" s="29" t="s">
        <v>11</v>
      </c>
      <c r="V401" s="3">
        <v>8650</v>
      </c>
      <c r="W401" s="3"/>
      <c r="X401" s="7">
        <v>8650</v>
      </c>
      <c r="Z401" s="29" t="s">
        <v>11</v>
      </c>
      <c r="AA401" s="3">
        <v>9410239</v>
      </c>
      <c r="AB401" s="3"/>
      <c r="AC401" s="7">
        <v>9410239</v>
      </c>
      <c r="AE401">
        <f t="shared" si="164"/>
        <v>9410239</v>
      </c>
      <c r="AF401" s="16">
        <f t="shared" si="155"/>
        <v>9410.2389999999996</v>
      </c>
      <c r="AH401" s="3">
        <f t="shared" si="152"/>
        <v>63093</v>
      </c>
      <c r="AI401" s="3">
        <f t="shared" si="153"/>
        <v>9410239</v>
      </c>
      <c r="AJ401" s="16">
        <f t="shared" si="156"/>
        <v>149148.70112373796</v>
      </c>
      <c r="AL401" s="16">
        <f t="shared" si="157"/>
        <v>4413808.1613508444</v>
      </c>
    </row>
    <row r="402" spans="2:38">
      <c r="B402" s="29" t="s">
        <v>12</v>
      </c>
      <c r="C402" s="3">
        <v>760</v>
      </c>
      <c r="D402" s="3"/>
      <c r="E402" s="7">
        <v>760</v>
      </c>
      <c r="G402" s="29" t="s">
        <v>12</v>
      </c>
      <c r="H402" s="3">
        <v>86321</v>
      </c>
      <c r="I402" s="3"/>
      <c r="J402" s="7">
        <v>86321</v>
      </c>
      <c r="L402" s="3">
        <f t="shared" si="149"/>
        <v>760</v>
      </c>
      <c r="M402" s="3">
        <f t="shared" si="150"/>
        <v>86321</v>
      </c>
      <c r="N402" s="19">
        <f t="shared" si="154"/>
        <v>113.58026315789473</v>
      </c>
      <c r="P402" s="29" t="s">
        <v>12</v>
      </c>
      <c r="Q402" s="3">
        <v>80287</v>
      </c>
      <c r="R402" s="3"/>
      <c r="S402" s="7">
        <v>80287</v>
      </c>
      <c r="U402" s="29" t="s">
        <v>12</v>
      </c>
      <c r="V402" s="3">
        <v>5272</v>
      </c>
      <c r="W402" s="3"/>
      <c r="X402" s="7">
        <v>5272</v>
      </c>
      <c r="Z402" s="29" t="s">
        <v>12</v>
      </c>
      <c r="AA402" s="3">
        <v>16899110</v>
      </c>
      <c r="AB402" s="3"/>
      <c r="AC402" s="7">
        <v>16899110</v>
      </c>
      <c r="AE402">
        <f t="shared" si="164"/>
        <v>16899110</v>
      </c>
      <c r="AF402" s="16">
        <f t="shared" si="155"/>
        <v>16899.11</v>
      </c>
      <c r="AH402" s="3">
        <f t="shared" si="152"/>
        <v>86321</v>
      </c>
      <c r="AI402" s="3">
        <f t="shared" si="153"/>
        <v>16899110</v>
      </c>
      <c r="AJ402" s="16">
        <f t="shared" si="156"/>
        <v>195770.55409460037</v>
      </c>
      <c r="AL402" s="16">
        <f t="shared" si="157"/>
        <v>22235671.052631576</v>
      </c>
    </row>
    <row r="403" spans="2:38">
      <c r="B403" s="30" t="s">
        <v>13</v>
      </c>
      <c r="C403" s="7">
        <v>19242</v>
      </c>
      <c r="D403" s="7"/>
      <c r="E403" s="7">
        <v>19242</v>
      </c>
      <c r="G403" s="30" t="s">
        <v>13</v>
      </c>
      <c r="H403" s="7">
        <v>244274</v>
      </c>
      <c r="I403" s="7"/>
      <c r="J403" s="7">
        <v>244274</v>
      </c>
      <c r="L403" s="3">
        <f t="shared" si="149"/>
        <v>19242</v>
      </c>
      <c r="M403" s="3">
        <f t="shared" si="150"/>
        <v>244274</v>
      </c>
      <c r="N403" s="19">
        <f t="shared" si="154"/>
        <v>12.694834216817378</v>
      </c>
      <c r="P403" s="30" t="s">
        <v>13</v>
      </c>
      <c r="Q403" s="7">
        <v>190105</v>
      </c>
      <c r="R403" s="7"/>
      <c r="S403" s="7">
        <v>190105</v>
      </c>
      <c r="U403" s="30" t="s">
        <v>13</v>
      </c>
      <c r="V403" s="7">
        <v>34359</v>
      </c>
      <c r="W403" s="7"/>
      <c r="X403" s="7">
        <v>34359</v>
      </c>
      <c r="Z403" s="30" t="s">
        <v>13</v>
      </c>
      <c r="AA403" s="7">
        <v>36452589</v>
      </c>
      <c r="AB403" s="7"/>
      <c r="AC403" s="7">
        <v>36452589</v>
      </c>
      <c r="AE403">
        <f t="shared" si="164"/>
        <v>36452589</v>
      </c>
      <c r="AF403" s="16">
        <f t="shared" si="155"/>
        <v>36452.589</v>
      </c>
      <c r="AH403" s="3">
        <f t="shared" si="152"/>
        <v>244274</v>
      </c>
      <c r="AI403" s="3">
        <f t="shared" si="153"/>
        <v>36452589</v>
      </c>
      <c r="AJ403" s="16">
        <f t="shared" si="156"/>
        <v>149228.28053742927</v>
      </c>
      <c r="AL403" s="16">
        <f t="shared" si="157"/>
        <v>1894428.2818833799</v>
      </c>
    </row>
    <row r="404" spans="2:38">
      <c r="B404" s="5" t="s">
        <v>82</v>
      </c>
      <c r="C404" s="3"/>
      <c r="D404" s="3"/>
      <c r="E404" s="7"/>
      <c r="G404" s="5" t="s">
        <v>82</v>
      </c>
      <c r="H404" s="3"/>
      <c r="I404" s="3"/>
      <c r="J404" s="7"/>
      <c r="L404" s="3">
        <f t="shared" si="149"/>
        <v>0</v>
      </c>
      <c r="M404" s="3">
        <f t="shared" si="150"/>
        <v>0</v>
      </c>
      <c r="N404" s="37" t="str">
        <f t="shared" si="154"/>
        <v/>
      </c>
      <c r="P404" s="5" t="s">
        <v>82</v>
      </c>
      <c r="Q404" s="3"/>
      <c r="R404" s="3"/>
      <c r="S404" s="7"/>
      <c r="U404" s="5" t="s">
        <v>82</v>
      </c>
      <c r="V404" s="3"/>
      <c r="W404" s="3"/>
      <c r="X404" s="7"/>
      <c r="Z404" s="5" t="s">
        <v>82</v>
      </c>
      <c r="AA404" s="3"/>
      <c r="AB404" s="3"/>
      <c r="AC404" s="7"/>
      <c r="AF404" s="36" t="str">
        <f t="shared" si="155"/>
        <v/>
      </c>
      <c r="AH404" s="3">
        <f t="shared" si="152"/>
        <v>0</v>
      </c>
      <c r="AI404" s="3">
        <f t="shared" si="153"/>
        <v>0</v>
      </c>
      <c r="AJ404" s="36" t="str">
        <f t="shared" si="156"/>
        <v/>
      </c>
      <c r="AL404" s="36" t="str">
        <f t="shared" si="157"/>
        <v/>
      </c>
    </row>
    <row r="405" spans="2:38">
      <c r="B405" s="29" t="s">
        <v>8</v>
      </c>
      <c r="C405" s="3"/>
      <c r="D405" s="3">
        <v>323</v>
      </c>
      <c r="E405" s="7">
        <v>323</v>
      </c>
      <c r="G405" s="29" t="s">
        <v>8</v>
      </c>
      <c r="H405" s="3"/>
      <c r="I405" s="3">
        <v>532</v>
      </c>
      <c r="J405" s="7">
        <v>532</v>
      </c>
      <c r="L405" s="3">
        <f t="shared" si="149"/>
        <v>323</v>
      </c>
      <c r="M405" s="3">
        <f t="shared" si="150"/>
        <v>532</v>
      </c>
      <c r="N405" s="19">
        <f t="shared" si="154"/>
        <v>1.6470588235294117</v>
      </c>
      <c r="P405" s="29" t="s">
        <v>8</v>
      </c>
      <c r="Q405" s="3"/>
      <c r="R405" s="3">
        <v>102</v>
      </c>
      <c r="S405" s="7">
        <v>102</v>
      </c>
      <c r="U405" s="29" t="s">
        <v>8</v>
      </c>
      <c r="V405" s="3"/>
      <c r="W405" s="3">
        <v>99</v>
      </c>
      <c r="X405" s="7">
        <v>99</v>
      </c>
      <c r="Z405" s="29" t="s">
        <v>8</v>
      </c>
      <c r="AA405" s="3"/>
      <c r="AB405" s="3">
        <v>36230</v>
      </c>
      <c r="AC405" s="7">
        <v>36230</v>
      </c>
      <c r="AE405">
        <f t="shared" ref="AE405:AE410" si="165">AC405</f>
        <v>36230</v>
      </c>
      <c r="AF405" s="16">
        <f t="shared" si="155"/>
        <v>36.229999999999997</v>
      </c>
      <c r="AH405" s="3">
        <f t="shared" si="152"/>
        <v>532</v>
      </c>
      <c r="AI405" s="3">
        <f t="shared" si="153"/>
        <v>36230</v>
      </c>
      <c r="AJ405" s="16">
        <f t="shared" si="156"/>
        <v>68101.503759398503</v>
      </c>
      <c r="AL405" s="16">
        <f t="shared" si="157"/>
        <v>112167.1826625387</v>
      </c>
    </row>
    <row r="406" spans="2:38">
      <c r="B406" s="29" t="s">
        <v>9</v>
      </c>
      <c r="C406" s="3"/>
      <c r="D406" s="3">
        <v>56</v>
      </c>
      <c r="E406" s="7">
        <v>56</v>
      </c>
      <c r="G406" s="29" t="s">
        <v>9</v>
      </c>
      <c r="H406" s="3"/>
      <c r="I406" s="3">
        <v>363</v>
      </c>
      <c r="J406" s="7">
        <v>363</v>
      </c>
      <c r="L406" s="3">
        <f t="shared" si="149"/>
        <v>56</v>
      </c>
      <c r="M406" s="3">
        <f t="shared" si="150"/>
        <v>363</v>
      </c>
      <c r="N406" s="19">
        <f t="shared" si="154"/>
        <v>6.4821428571428568</v>
      </c>
      <c r="P406" s="29" t="s">
        <v>9</v>
      </c>
      <c r="Q406" s="3"/>
      <c r="R406" s="3">
        <v>188</v>
      </c>
      <c r="S406" s="7">
        <v>188</v>
      </c>
      <c r="U406" s="29" t="s">
        <v>9</v>
      </c>
      <c r="V406" s="3"/>
      <c r="W406" s="3">
        <v>117</v>
      </c>
      <c r="X406" s="7">
        <v>117</v>
      </c>
      <c r="Z406" s="29" t="s">
        <v>9</v>
      </c>
      <c r="AA406" s="3"/>
      <c r="AB406" s="3">
        <v>27237</v>
      </c>
      <c r="AC406" s="7">
        <v>27237</v>
      </c>
      <c r="AE406">
        <f t="shared" si="165"/>
        <v>27237</v>
      </c>
      <c r="AF406" s="16">
        <f t="shared" si="155"/>
        <v>27.236999999999998</v>
      </c>
      <c r="AH406" s="3">
        <f t="shared" si="152"/>
        <v>363</v>
      </c>
      <c r="AI406" s="3">
        <f t="shared" si="153"/>
        <v>27237</v>
      </c>
      <c r="AJ406" s="16">
        <f t="shared" si="156"/>
        <v>75033.057851239675</v>
      </c>
      <c r="AL406" s="16">
        <f t="shared" si="157"/>
        <v>486375</v>
      </c>
    </row>
    <row r="407" spans="2:38">
      <c r="B407" s="29" t="s">
        <v>10</v>
      </c>
      <c r="C407" s="3"/>
      <c r="D407" s="3">
        <v>23</v>
      </c>
      <c r="E407" s="7">
        <v>23</v>
      </c>
      <c r="G407" s="29" t="s">
        <v>10</v>
      </c>
      <c r="H407" s="3"/>
      <c r="I407" s="3"/>
      <c r="J407" s="7"/>
      <c r="L407" s="3">
        <f t="shared" si="149"/>
        <v>23</v>
      </c>
      <c r="M407" s="3">
        <f t="shared" si="150"/>
        <v>0</v>
      </c>
      <c r="N407" s="19">
        <f t="shared" si="154"/>
        <v>0</v>
      </c>
      <c r="P407" s="29" t="s">
        <v>10</v>
      </c>
      <c r="Q407" s="3"/>
      <c r="R407" s="3"/>
      <c r="S407" s="7"/>
      <c r="U407" s="29" t="s">
        <v>10</v>
      </c>
      <c r="V407" s="3"/>
      <c r="W407" s="3"/>
      <c r="X407" s="7"/>
      <c r="Z407" s="29" t="s">
        <v>10</v>
      </c>
      <c r="AA407" s="3"/>
      <c r="AB407" s="3"/>
      <c r="AC407" s="7"/>
      <c r="AE407">
        <f t="shared" si="165"/>
        <v>0</v>
      </c>
      <c r="AF407" s="16" t="str">
        <f t="shared" si="155"/>
        <v/>
      </c>
      <c r="AH407" s="3">
        <f t="shared" si="152"/>
        <v>0</v>
      </c>
      <c r="AI407" s="3">
        <f t="shared" si="153"/>
        <v>0</v>
      </c>
      <c r="AJ407" s="16" t="str">
        <f t="shared" si="156"/>
        <v/>
      </c>
      <c r="AL407" s="16" t="str">
        <f t="shared" si="157"/>
        <v/>
      </c>
    </row>
    <row r="408" spans="2:38">
      <c r="B408" s="29" t="s">
        <v>11</v>
      </c>
      <c r="C408" s="3"/>
      <c r="D408" s="3">
        <v>9</v>
      </c>
      <c r="E408" s="7">
        <v>9</v>
      </c>
      <c r="G408" s="29" t="s">
        <v>11</v>
      </c>
      <c r="H408" s="3"/>
      <c r="I408" s="3">
        <v>254</v>
      </c>
      <c r="J408" s="7">
        <v>254</v>
      </c>
      <c r="L408" s="3">
        <f t="shared" si="149"/>
        <v>9</v>
      </c>
      <c r="M408" s="3">
        <f t="shared" si="150"/>
        <v>254</v>
      </c>
      <c r="N408" s="19">
        <f t="shared" si="154"/>
        <v>28.222222222222221</v>
      </c>
      <c r="P408" s="29" t="s">
        <v>11</v>
      </c>
      <c r="Q408" s="3"/>
      <c r="R408" s="3">
        <v>215</v>
      </c>
      <c r="S408" s="7">
        <v>215</v>
      </c>
      <c r="U408" s="29" t="s">
        <v>11</v>
      </c>
      <c r="V408" s="3"/>
      <c r="W408" s="3">
        <v>30</v>
      </c>
      <c r="X408" s="7">
        <v>30</v>
      </c>
      <c r="Z408" s="29" t="s">
        <v>11</v>
      </c>
      <c r="AA408" s="3"/>
      <c r="AB408" s="3">
        <v>32219</v>
      </c>
      <c r="AC408" s="7">
        <v>32219</v>
      </c>
      <c r="AE408">
        <f t="shared" si="165"/>
        <v>32219</v>
      </c>
      <c r="AF408" s="16">
        <f t="shared" si="155"/>
        <v>32.219000000000001</v>
      </c>
      <c r="AH408" s="3">
        <f t="shared" si="152"/>
        <v>254</v>
      </c>
      <c r="AI408" s="3">
        <f t="shared" si="153"/>
        <v>32219</v>
      </c>
      <c r="AJ408" s="16">
        <f t="shared" si="156"/>
        <v>126846.45669291339</v>
      </c>
      <c r="AL408" s="16">
        <f t="shared" si="157"/>
        <v>3579888.888888889</v>
      </c>
    </row>
    <row r="409" spans="2:38">
      <c r="B409" s="29" t="s">
        <v>12</v>
      </c>
      <c r="C409" s="3"/>
      <c r="D409" s="3">
        <v>5</v>
      </c>
      <c r="E409" s="7">
        <v>5</v>
      </c>
      <c r="G409" s="29" t="s">
        <v>12</v>
      </c>
      <c r="H409" s="3"/>
      <c r="I409" s="3"/>
      <c r="J409" s="7"/>
      <c r="L409" s="3">
        <f t="shared" si="149"/>
        <v>5</v>
      </c>
      <c r="M409" s="3">
        <f t="shared" si="150"/>
        <v>0</v>
      </c>
      <c r="N409" s="19">
        <f t="shared" si="154"/>
        <v>0</v>
      </c>
      <c r="P409" s="29" t="s">
        <v>12</v>
      </c>
      <c r="Q409" s="3"/>
      <c r="R409" s="3"/>
      <c r="S409" s="7"/>
      <c r="U409" s="29" t="s">
        <v>12</v>
      </c>
      <c r="V409" s="3"/>
      <c r="W409" s="3"/>
      <c r="X409" s="7"/>
      <c r="Z409" s="29" t="s">
        <v>12</v>
      </c>
      <c r="AA409" s="3"/>
      <c r="AB409" s="3"/>
      <c r="AC409" s="7"/>
      <c r="AE409">
        <f t="shared" si="165"/>
        <v>0</v>
      </c>
      <c r="AF409" s="16" t="str">
        <f t="shared" si="155"/>
        <v/>
      </c>
      <c r="AH409" s="3">
        <f t="shared" si="152"/>
        <v>0</v>
      </c>
      <c r="AI409" s="3">
        <f t="shared" si="153"/>
        <v>0</v>
      </c>
      <c r="AJ409" s="16" t="str">
        <f t="shared" si="156"/>
        <v/>
      </c>
      <c r="AL409" s="16" t="str">
        <f t="shared" si="157"/>
        <v/>
      </c>
    </row>
    <row r="410" spans="2:38">
      <c r="B410" s="30" t="s">
        <v>13</v>
      </c>
      <c r="C410" s="7"/>
      <c r="D410" s="7">
        <v>416</v>
      </c>
      <c r="E410" s="7">
        <v>416</v>
      </c>
      <c r="G410" s="30" t="s">
        <v>13</v>
      </c>
      <c r="H410" s="7"/>
      <c r="I410" s="7">
        <v>2110</v>
      </c>
      <c r="J410" s="7">
        <v>2110</v>
      </c>
      <c r="L410" s="3">
        <f t="shared" si="149"/>
        <v>416</v>
      </c>
      <c r="M410" s="3">
        <f t="shared" si="150"/>
        <v>2110</v>
      </c>
      <c r="N410" s="19">
        <f t="shared" si="154"/>
        <v>5.072115384615385</v>
      </c>
      <c r="P410" s="30" t="s">
        <v>13</v>
      </c>
      <c r="Q410" s="7"/>
      <c r="R410" s="7">
        <v>1353</v>
      </c>
      <c r="S410" s="7">
        <v>1353</v>
      </c>
      <c r="U410" s="30" t="s">
        <v>13</v>
      </c>
      <c r="V410" s="7"/>
      <c r="W410" s="7">
        <v>330</v>
      </c>
      <c r="X410" s="7">
        <v>330</v>
      </c>
      <c r="Z410" s="30" t="s">
        <v>13</v>
      </c>
      <c r="AA410" s="7"/>
      <c r="AB410" s="7">
        <v>204288</v>
      </c>
      <c r="AC410" s="7">
        <v>204288</v>
      </c>
      <c r="AE410">
        <f t="shared" si="165"/>
        <v>204288</v>
      </c>
      <c r="AF410" s="16">
        <f t="shared" si="155"/>
        <v>204.28800000000001</v>
      </c>
      <c r="AH410" s="3">
        <f t="shared" si="152"/>
        <v>2110</v>
      </c>
      <c r="AI410" s="3">
        <f t="shared" si="153"/>
        <v>204288</v>
      </c>
      <c r="AJ410" s="16">
        <f t="shared" si="156"/>
        <v>96818.957345971576</v>
      </c>
      <c r="AL410" s="16">
        <f t="shared" si="157"/>
        <v>491076.92307692318</v>
      </c>
    </row>
    <row r="411" spans="2:38">
      <c r="B411" s="5" t="s">
        <v>83</v>
      </c>
      <c r="C411" s="3"/>
      <c r="D411" s="3"/>
      <c r="E411" s="7"/>
      <c r="G411" s="5" t="s">
        <v>83</v>
      </c>
      <c r="H411" s="3"/>
      <c r="I411" s="3"/>
      <c r="J411" s="7"/>
      <c r="L411" s="3">
        <f t="shared" si="149"/>
        <v>0</v>
      </c>
      <c r="M411" s="3">
        <f t="shared" si="150"/>
        <v>0</v>
      </c>
      <c r="N411" s="37" t="str">
        <f t="shared" si="154"/>
        <v/>
      </c>
      <c r="P411" s="5" t="s">
        <v>83</v>
      </c>
      <c r="Q411" s="3"/>
      <c r="R411" s="3"/>
      <c r="S411" s="7"/>
      <c r="U411" s="5" t="s">
        <v>83</v>
      </c>
      <c r="V411" s="3"/>
      <c r="W411" s="3"/>
      <c r="X411" s="7"/>
      <c r="Z411" s="5" t="s">
        <v>83</v>
      </c>
      <c r="AA411" s="3"/>
      <c r="AB411" s="3"/>
      <c r="AC411" s="7"/>
      <c r="AF411" s="36" t="str">
        <f t="shared" si="155"/>
        <v/>
      </c>
      <c r="AH411" s="3">
        <f t="shared" si="152"/>
        <v>0</v>
      </c>
      <c r="AI411" s="3">
        <f t="shared" si="153"/>
        <v>0</v>
      </c>
      <c r="AJ411" s="36" t="str">
        <f t="shared" si="156"/>
        <v/>
      </c>
      <c r="AL411" s="36" t="str">
        <f t="shared" si="157"/>
        <v/>
      </c>
    </row>
    <row r="412" spans="2:38">
      <c r="B412" s="29" t="s">
        <v>8</v>
      </c>
      <c r="C412" s="3"/>
      <c r="D412" s="3">
        <v>300</v>
      </c>
      <c r="E412" s="7">
        <v>300</v>
      </c>
      <c r="G412" s="29" t="s">
        <v>8</v>
      </c>
      <c r="H412" s="3"/>
      <c r="I412" s="3">
        <v>535</v>
      </c>
      <c r="J412" s="7">
        <v>535</v>
      </c>
      <c r="L412" s="3">
        <f t="shared" ref="L412:L475" si="166">E412</f>
        <v>300</v>
      </c>
      <c r="M412" s="3">
        <f t="shared" ref="M412:M475" si="167">J412</f>
        <v>535</v>
      </c>
      <c r="N412" s="19">
        <f t="shared" si="154"/>
        <v>1.7833333333333334</v>
      </c>
      <c r="P412" s="29" t="s">
        <v>8</v>
      </c>
      <c r="Q412" s="3"/>
      <c r="R412" s="3">
        <v>133</v>
      </c>
      <c r="S412" s="7">
        <v>133</v>
      </c>
      <c r="U412" s="29" t="s">
        <v>8</v>
      </c>
      <c r="V412" s="3"/>
      <c r="W412" s="3">
        <v>90</v>
      </c>
      <c r="X412" s="7">
        <v>90</v>
      </c>
      <c r="Z412" s="29" t="s">
        <v>8</v>
      </c>
      <c r="AA412" s="3"/>
      <c r="AB412" s="3">
        <v>34070</v>
      </c>
      <c r="AC412" s="7">
        <v>34070</v>
      </c>
      <c r="AE412">
        <f t="shared" ref="AE412:AE417" si="168">AC412</f>
        <v>34070</v>
      </c>
      <c r="AF412" s="16">
        <f t="shared" si="155"/>
        <v>34.07</v>
      </c>
      <c r="AH412" s="3">
        <f t="shared" si="152"/>
        <v>535</v>
      </c>
      <c r="AI412" s="3">
        <f t="shared" si="153"/>
        <v>34070</v>
      </c>
      <c r="AJ412" s="16">
        <f t="shared" si="156"/>
        <v>63682.242990654202</v>
      </c>
      <c r="AL412" s="16">
        <f t="shared" si="157"/>
        <v>113566.66666666667</v>
      </c>
    </row>
    <row r="413" spans="2:38">
      <c r="B413" s="29" t="s">
        <v>9</v>
      </c>
      <c r="C413" s="3"/>
      <c r="D413" s="3">
        <v>107</v>
      </c>
      <c r="E413" s="7">
        <v>107</v>
      </c>
      <c r="G413" s="29" t="s">
        <v>9</v>
      </c>
      <c r="H413" s="3"/>
      <c r="I413" s="3">
        <v>721</v>
      </c>
      <c r="J413" s="7">
        <v>721</v>
      </c>
      <c r="L413" s="3">
        <f t="shared" si="166"/>
        <v>107</v>
      </c>
      <c r="M413" s="3">
        <f t="shared" si="167"/>
        <v>721</v>
      </c>
      <c r="N413" s="19">
        <f t="shared" si="154"/>
        <v>6.7383177570093462</v>
      </c>
      <c r="P413" s="29" t="s">
        <v>9</v>
      </c>
      <c r="Q413" s="3"/>
      <c r="R413" s="3">
        <v>437</v>
      </c>
      <c r="S413" s="7">
        <v>437</v>
      </c>
      <c r="U413" s="29" t="s">
        <v>9</v>
      </c>
      <c r="V413" s="3"/>
      <c r="W413" s="3">
        <v>174</v>
      </c>
      <c r="X413" s="7">
        <v>174</v>
      </c>
      <c r="Z413" s="29" t="s">
        <v>9</v>
      </c>
      <c r="AA413" s="3"/>
      <c r="AB413" s="3">
        <v>60869</v>
      </c>
      <c r="AC413" s="7">
        <v>60869</v>
      </c>
      <c r="AE413">
        <f t="shared" si="168"/>
        <v>60869</v>
      </c>
      <c r="AF413" s="16">
        <f t="shared" si="155"/>
        <v>60.869</v>
      </c>
      <c r="AH413" s="3">
        <f t="shared" ref="AH413:AH476" si="169">J413</f>
        <v>721</v>
      </c>
      <c r="AI413" s="3">
        <f t="shared" ref="AI413:AI476" si="170">AC413</f>
        <v>60869</v>
      </c>
      <c r="AJ413" s="16">
        <f t="shared" si="156"/>
        <v>84423.023578363383</v>
      </c>
      <c r="AL413" s="16">
        <f t="shared" si="157"/>
        <v>568869.15887850465</v>
      </c>
    </row>
    <row r="414" spans="2:38">
      <c r="B414" s="29" t="s">
        <v>10</v>
      </c>
      <c r="C414" s="3"/>
      <c r="D414" s="3">
        <v>93</v>
      </c>
      <c r="E414" s="7">
        <v>93</v>
      </c>
      <c r="G414" s="29" t="s">
        <v>10</v>
      </c>
      <c r="H414" s="3"/>
      <c r="I414" s="3">
        <v>1260</v>
      </c>
      <c r="J414" s="7">
        <v>1260</v>
      </c>
      <c r="L414" s="3">
        <f t="shared" si="166"/>
        <v>93</v>
      </c>
      <c r="M414" s="3">
        <f t="shared" si="167"/>
        <v>1260</v>
      </c>
      <c r="N414" s="19">
        <f t="shared" si="154"/>
        <v>13.548387096774194</v>
      </c>
      <c r="P414" s="29" t="s">
        <v>10</v>
      </c>
      <c r="Q414" s="3"/>
      <c r="R414" s="3">
        <v>923</v>
      </c>
      <c r="S414" s="7">
        <v>923</v>
      </c>
      <c r="U414" s="29" t="s">
        <v>10</v>
      </c>
      <c r="V414" s="3"/>
      <c r="W414" s="3">
        <v>241</v>
      </c>
      <c r="X414" s="7">
        <v>241</v>
      </c>
      <c r="Z414" s="29" t="s">
        <v>10</v>
      </c>
      <c r="AA414" s="3"/>
      <c r="AB414" s="3">
        <v>128429</v>
      </c>
      <c r="AC414" s="7">
        <v>128429</v>
      </c>
      <c r="AE414">
        <f t="shared" si="168"/>
        <v>128429</v>
      </c>
      <c r="AF414" s="16">
        <f t="shared" si="155"/>
        <v>128.429</v>
      </c>
      <c r="AH414" s="3">
        <f t="shared" si="169"/>
        <v>1260</v>
      </c>
      <c r="AI414" s="3">
        <f t="shared" si="170"/>
        <v>128429</v>
      </c>
      <c r="AJ414" s="16">
        <f t="shared" si="156"/>
        <v>101927.77777777778</v>
      </c>
      <c r="AL414" s="16">
        <f t="shared" si="157"/>
        <v>1380956.9892473118</v>
      </c>
    </row>
    <row r="415" spans="2:38">
      <c r="B415" s="29" t="s">
        <v>11</v>
      </c>
      <c r="C415" s="3"/>
      <c r="D415" s="3">
        <v>42</v>
      </c>
      <c r="E415" s="7">
        <v>42</v>
      </c>
      <c r="G415" s="29" t="s">
        <v>11</v>
      </c>
      <c r="H415" s="3"/>
      <c r="I415" s="3">
        <v>1234</v>
      </c>
      <c r="J415" s="7">
        <v>1234</v>
      </c>
      <c r="L415" s="3">
        <f t="shared" si="166"/>
        <v>42</v>
      </c>
      <c r="M415" s="3">
        <f t="shared" si="167"/>
        <v>1234</v>
      </c>
      <c r="N415" s="19">
        <f t="shared" ref="N415:N478" si="171">IF(L415+M415&gt;0,M415/L415,"")</f>
        <v>29.38095238095238</v>
      </c>
      <c r="P415" s="29" t="s">
        <v>11</v>
      </c>
      <c r="Q415" s="3"/>
      <c r="R415" s="3">
        <v>1053</v>
      </c>
      <c r="S415" s="7">
        <v>1053</v>
      </c>
      <c r="U415" s="29" t="s">
        <v>11</v>
      </c>
      <c r="V415" s="3"/>
      <c r="W415" s="3">
        <v>138</v>
      </c>
      <c r="X415" s="7">
        <v>138</v>
      </c>
      <c r="Z415" s="29" t="s">
        <v>11</v>
      </c>
      <c r="AA415" s="3"/>
      <c r="AB415" s="3">
        <v>126994</v>
      </c>
      <c r="AC415" s="7">
        <v>126994</v>
      </c>
      <c r="AE415">
        <f t="shared" si="168"/>
        <v>126994</v>
      </c>
      <c r="AF415" s="16">
        <f t="shared" ref="AF415:AF478" si="172">IF(AE415/$AE$7&gt;0,AE415/$AE$7,"")</f>
        <v>126.994</v>
      </c>
      <c r="AH415" s="3">
        <f t="shared" si="169"/>
        <v>1234</v>
      </c>
      <c r="AI415" s="3">
        <f t="shared" si="170"/>
        <v>126994</v>
      </c>
      <c r="AJ415" s="16">
        <f t="shared" ref="AJ415:AJ478" si="173">IF(AI415*AH415&gt;0,AI415/AH415*$AI$7,"")</f>
        <v>102912.4797406807</v>
      </c>
      <c r="AL415" s="16">
        <f t="shared" ref="AL415:AL478" si="174">IF(AI415&gt;0,M415/L415*AJ415,"")</f>
        <v>3023666.6666666665</v>
      </c>
    </row>
    <row r="416" spans="2:38">
      <c r="B416" s="29" t="s">
        <v>12</v>
      </c>
      <c r="C416" s="3"/>
      <c r="D416" s="3">
        <v>23</v>
      </c>
      <c r="E416" s="7">
        <v>23</v>
      </c>
      <c r="G416" s="29" t="s">
        <v>12</v>
      </c>
      <c r="H416" s="3"/>
      <c r="I416" s="3">
        <v>2762</v>
      </c>
      <c r="J416" s="7">
        <v>2762</v>
      </c>
      <c r="L416" s="3">
        <f t="shared" si="166"/>
        <v>23</v>
      </c>
      <c r="M416" s="3">
        <f t="shared" si="167"/>
        <v>2762</v>
      </c>
      <c r="N416" s="19">
        <f t="shared" si="171"/>
        <v>120.08695652173913</v>
      </c>
      <c r="P416" s="29" t="s">
        <v>12</v>
      </c>
      <c r="Q416" s="3"/>
      <c r="R416" s="3">
        <v>2632</v>
      </c>
      <c r="S416" s="7">
        <v>2632</v>
      </c>
      <c r="U416" s="29" t="s">
        <v>12</v>
      </c>
      <c r="V416" s="3"/>
      <c r="W416" s="3">
        <v>107</v>
      </c>
      <c r="X416" s="7">
        <v>107</v>
      </c>
      <c r="Z416" s="29" t="s">
        <v>12</v>
      </c>
      <c r="AA416" s="3"/>
      <c r="AB416" s="3">
        <v>383624</v>
      </c>
      <c r="AC416" s="7">
        <v>383624</v>
      </c>
      <c r="AE416">
        <f t="shared" si="168"/>
        <v>383624</v>
      </c>
      <c r="AF416" s="16">
        <f t="shared" si="172"/>
        <v>383.62400000000002</v>
      </c>
      <c r="AH416" s="3">
        <f t="shared" si="169"/>
        <v>2762</v>
      </c>
      <c r="AI416" s="3">
        <f t="shared" si="170"/>
        <v>383624</v>
      </c>
      <c r="AJ416" s="16">
        <f t="shared" si="173"/>
        <v>138893.55539464156</v>
      </c>
      <c r="AL416" s="16">
        <f t="shared" si="174"/>
        <v>16679304.347826086</v>
      </c>
    </row>
    <row r="417" spans="2:38">
      <c r="B417" s="30" t="s">
        <v>13</v>
      </c>
      <c r="C417" s="7"/>
      <c r="D417" s="7">
        <v>565</v>
      </c>
      <c r="E417" s="7">
        <v>565</v>
      </c>
      <c r="G417" s="30" t="s">
        <v>13</v>
      </c>
      <c r="H417" s="7"/>
      <c r="I417" s="7">
        <v>6512</v>
      </c>
      <c r="J417" s="7">
        <v>6512</v>
      </c>
      <c r="L417" s="3">
        <f t="shared" si="166"/>
        <v>565</v>
      </c>
      <c r="M417" s="3">
        <f t="shared" si="167"/>
        <v>6512</v>
      </c>
      <c r="N417" s="19">
        <f t="shared" si="171"/>
        <v>11.52566371681416</v>
      </c>
      <c r="P417" s="30" t="s">
        <v>13</v>
      </c>
      <c r="Q417" s="7"/>
      <c r="R417" s="7">
        <v>5178</v>
      </c>
      <c r="S417" s="7">
        <v>5178</v>
      </c>
      <c r="U417" s="30" t="s">
        <v>13</v>
      </c>
      <c r="V417" s="7"/>
      <c r="W417" s="7">
        <v>750</v>
      </c>
      <c r="X417" s="7">
        <v>750</v>
      </c>
      <c r="Z417" s="30" t="s">
        <v>13</v>
      </c>
      <c r="AA417" s="7"/>
      <c r="AB417" s="7">
        <v>733986</v>
      </c>
      <c r="AC417" s="7">
        <v>733986</v>
      </c>
      <c r="AE417">
        <f t="shared" si="168"/>
        <v>733986</v>
      </c>
      <c r="AF417" s="16">
        <f t="shared" si="172"/>
        <v>733.98599999999999</v>
      </c>
      <c r="AH417" s="3">
        <f t="shared" si="169"/>
        <v>6512</v>
      </c>
      <c r="AI417" s="3">
        <f t="shared" si="170"/>
        <v>733986</v>
      </c>
      <c r="AJ417" s="16">
        <f t="shared" si="173"/>
        <v>112712.83783783784</v>
      </c>
      <c r="AL417" s="16">
        <f t="shared" si="174"/>
        <v>1299090.2654867258</v>
      </c>
    </row>
    <row r="418" spans="2:38">
      <c r="B418" s="5" t="s">
        <v>84</v>
      </c>
      <c r="C418" s="3"/>
      <c r="D418" s="3"/>
      <c r="E418" s="7"/>
      <c r="G418" s="5" t="s">
        <v>84</v>
      </c>
      <c r="H418" s="3"/>
      <c r="I418" s="3"/>
      <c r="J418" s="7"/>
      <c r="L418" s="3">
        <f t="shared" si="166"/>
        <v>0</v>
      </c>
      <c r="M418" s="3">
        <f t="shared" si="167"/>
        <v>0</v>
      </c>
      <c r="N418" s="37" t="str">
        <f t="shared" si="171"/>
        <v/>
      </c>
      <c r="P418" s="5" t="s">
        <v>84</v>
      </c>
      <c r="Q418" s="3"/>
      <c r="R418" s="3"/>
      <c r="S418" s="7"/>
      <c r="U418" s="5" t="s">
        <v>84</v>
      </c>
      <c r="V418" s="3"/>
      <c r="W418" s="3"/>
      <c r="X418" s="7"/>
      <c r="Z418" s="5" t="s">
        <v>84</v>
      </c>
      <c r="AA418" s="3"/>
      <c r="AB418" s="3"/>
      <c r="AC418" s="7"/>
      <c r="AF418" s="36" t="str">
        <f t="shared" si="172"/>
        <v/>
      </c>
      <c r="AH418" s="3">
        <f t="shared" si="169"/>
        <v>0</v>
      </c>
      <c r="AI418" s="3">
        <f t="shared" si="170"/>
        <v>0</v>
      </c>
      <c r="AJ418" s="36" t="str">
        <f t="shared" si="173"/>
        <v/>
      </c>
      <c r="AL418" s="36" t="str">
        <f t="shared" si="174"/>
        <v/>
      </c>
    </row>
    <row r="419" spans="2:38">
      <c r="B419" s="29" t="s">
        <v>8</v>
      </c>
      <c r="C419" s="3"/>
      <c r="D419" s="3">
        <v>191</v>
      </c>
      <c r="E419" s="7">
        <v>191</v>
      </c>
      <c r="G419" s="29" t="s">
        <v>8</v>
      </c>
      <c r="H419" s="3"/>
      <c r="I419" s="3">
        <v>381</v>
      </c>
      <c r="J419" s="7">
        <v>381</v>
      </c>
      <c r="L419" s="3">
        <f t="shared" si="166"/>
        <v>191</v>
      </c>
      <c r="M419" s="3">
        <f t="shared" si="167"/>
        <v>381</v>
      </c>
      <c r="N419" s="19">
        <f t="shared" si="171"/>
        <v>1.9947643979057592</v>
      </c>
      <c r="P419" s="29" t="s">
        <v>8</v>
      </c>
      <c r="Q419" s="3"/>
      <c r="R419" s="3">
        <v>108</v>
      </c>
      <c r="S419" s="7">
        <v>108</v>
      </c>
      <c r="U419" s="29" t="s">
        <v>8</v>
      </c>
      <c r="V419" s="3"/>
      <c r="W419" s="3">
        <v>78</v>
      </c>
      <c r="X419" s="7">
        <v>78</v>
      </c>
      <c r="Z419" s="29" t="s">
        <v>8</v>
      </c>
      <c r="AA419" s="3"/>
      <c r="AB419" s="3">
        <v>28764</v>
      </c>
      <c r="AC419" s="7">
        <v>28764</v>
      </c>
      <c r="AE419">
        <f t="shared" ref="AE419:AE424" si="175">AC419</f>
        <v>28764</v>
      </c>
      <c r="AF419" s="16">
        <f t="shared" si="172"/>
        <v>28.763999999999999</v>
      </c>
      <c r="AH419" s="3">
        <f t="shared" si="169"/>
        <v>381</v>
      </c>
      <c r="AI419" s="3">
        <f t="shared" si="170"/>
        <v>28764</v>
      </c>
      <c r="AJ419" s="16">
        <f t="shared" si="173"/>
        <v>75496.062992125982</v>
      </c>
      <c r="AL419" s="16">
        <f t="shared" si="174"/>
        <v>150596.85863874346</v>
      </c>
    </row>
    <row r="420" spans="2:38">
      <c r="B420" s="29" t="s">
        <v>9</v>
      </c>
      <c r="C420" s="3"/>
      <c r="D420" s="3">
        <v>66</v>
      </c>
      <c r="E420" s="7">
        <v>66</v>
      </c>
      <c r="G420" s="29" t="s">
        <v>9</v>
      </c>
      <c r="H420" s="3"/>
      <c r="I420" s="3">
        <v>433</v>
      </c>
      <c r="J420" s="7">
        <v>433</v>
      </c>
      <c r="L420" s="3">
        <f t="shared" si="166"/>
        <v>66</v>
      </c>
      <c r="M420" s="3">
        <f t="shared" si="167"/>
        <v>433</v>
      </c>
      <c r="N420" s="19">
        <f t="shared" si="171"/>
        <v>6.5606060606060606</v>
      </c>
      <c r="P420" s="29" t="s">
        <v>9</v>
      </c>
      <c r="Q420" s="3"/>
      <c r="R420" s="3">
        <v>242</v>
      </c>
      <c r="S420" s="7">
        <v>242</v>
      </c>
      <c r="U420" s="29" t="s">
        <v>9</v>
      </c>
      <c r="V420" s="3"/>
      <c r="W420" s="3">
        <v>118</v>
      </c>
      <c r="X420" s="7">
        <v>118</v>
      </c>
      <c r="Z420" s="29" t="s">
        <v>9</v>
      </c>
      <c r="AA420" s="3"/>
      <c r="AB420" s="3">
        <v>41446</v>
      </c>
      <c r="AC420" s="7">
        <v>41446</v>
      </c>
      <c r="AE420">
        <f t="shared" si="175"/>
        <v>41446</v>
      </c>
      <c r="AF420" s="16">
        <f t="shared" si="172"/>
        <v>41.445999999999998</v>
      </c>
      <c r="AH420" s="3">
        <f t="shared" si="169"/>
        <v>433</v>
      </c>
      <c r="AI420" s="3">
        <f t="shared" si="170"/>
        <v>41446</v>
      </c>
      <c r="AJ420" s="16">
        <f t="shared" si="173"/>
        <v>95718.244803695154</v>
      </c>
      <c r="AL420" s="16">
        <f t="shared" si="174"/>
        <v>627969.69696969702</v>
      </c>
    </row>
    <row r="421" spans="2:38">
      <c r="B421" s="29" t="s">
        <v>10</v>
      </c>
      <c r="C421" s="3"/>
      <c r="D421" s="3">
        <v>55</v>
      </c>
      <c r="E421" s="7">
        <v>55</v>
      </c>
      <c r="G421" s="29" t="s">
        <v>10</v>
      </c>
      <c r="H421" s="3"/>
      <c r="I421" s="3">
        <v>745</v>
      </c>
      <c r="J421" s="7">
        <v>745</v>
      </c>
      <c r="L421" s="3">
        <f t="shared" si="166"/>
        <v>55</v>
      </c>
      <c r="M421" s="3">
        <f t="shared" si="167"/>
        <v>745</v>
      </c>
      <c r="N421" s="19">
        <f t="shared" si="171"/>
        <v>13.545454545454545</v>
      </c>
      <c r="P421" s="29" t="s">
        <v>10</v>
      </c>
      <c r="Q421" s="3"/>
      <c r="R421" s="3">
        <v>514</v>
      </c>
      <c r="S421" s="7">
        <v>514</v>
      </c>
      <c r="U421" s="29" t="s">
        <v>10</v>
      </c>
      <c r="V421" s="3"/>
      <c r="W421" s="3">
        <v>174</v>
      </c>
      <c r="X421" s="7">
        <v>174</v>
      </c>
      <c r="Z421" s="29" t="s">
        <v>10</v>
      </c>
      <c r="AA421" s="3"/>
      <c r="AB421" s="3">
        <v>75214</v>
      </c>
      <c r="AC421" s="7">
        <v>75214</v>
      </c>
      <c r="AE421">
        <f t="shared" si="175"/>
        <v>75214</v>
      </c>
      <c r="AF421" s="16">
        <f t="shared" si="172"/>
        <v>75.213999999999999</v>
      </c>
      <c r="AH421" s="3">
        <f t="shared" si="169"/>
        <v>745</v>
      </c>
      <c r="AI421" s="3">
        <f t="shared" si="170"/>
        <v>75214</v>
      </c>
      <c r="AJ421" s="16">
        <f t="shared" si="173"/>
        <v>100958.38926174497</v>
      </c>
      <c r="AL421" s="16">
        <f t="shared" si="174"/>
        <v>1367527.2727272727</v>
      </c>
    </row>
    <row r="422" spans="2:38">
      <c r="B422" s="29" t="s">
        <v>11</v>
      </c>
      <c r="C422" s="3"/>
      <c r="D422" s="3">
        <v>21</v>
      </c>
      <c r="E422" s="7">
        <v>21</v>
      </c>
      <c r="G422" s="29" t="s">
        <v>11</v>
      </c>
      <c r="H422" s="3"/>
      <c r="I422" s="3">
        <v>601</v>
      </c>
      <c r="J422" s="7">
        <v>601</v>
      </c>
      <c r="L422" s="3">
        <f t="shared" si="166"/>
        <v>21</v>
      </c>
      <c r="M422" s="3">
        <f t="shared" si="167"/>
        <v>601</v>
      </c>
      <c r="N422" s="19">
        <f t="shared" si="171"/>
        <v>28.61904761904762</v>
      </c>
      <c r="P422" s="29" t="s">
        <v>11</v>
      </c>
      <c r="Q422" s="3"/>
      <c r="R422" s="3">
        <v>471</v>
      </c>
      <c r="S422" s="7">
        <v>471</v>
      </c>
      <c r="U422" s="29" t="s">
        <v>11</v>
      </c>
      <c r="V422" s="3"/>
      <c r="W422" s="3">
        <v>109</v>
      </c>
      <c r="X422" s="7">
        <v>109</v>
      </c>
      <c r="Z422" s="29" t="s">
        <v>11</v>
      </c>
      <c r="AA422" s="3"/>
      <c r="AB422" s="3">
        <v>61899</v>
      </c>
      <c r="AC422" s="7">
        <v>61899</v>
      </c>
      <c r="AE422">
        <f t="shared" si="175"/>
        <v>61899</v>
      </c>
      <c r="AF422" s="16">
        <f t="shared" si="172"/>
        <v>61.899000000000001</v>
      </c>
      <c r="AH422" s="3">
        <f t="shared" si="169"/>
        <v>601</v>
      </c>
      <c r="AI422" s="3">
        <f t="shared" si="170"/>
        <v>61899</v>
      </c>
      <c r="AJ422" s="16">
        <f t="shared" si="173"/>
        <v>102993.34442595673</v>
      </c>
      <c r="AL422" s="16">
        <f t="shared" si="174"/>
        <v>2947571.4285714286</v>
      </c>
    </row>
    <row r="423" spans="2:38">
      <c r="B423" s="29" t="s">
        <v>12</v>
      </c>
      <c r="C423" s="3"/>
      <c r="D423" s="3">
        <v>12</v>
      </c>
      <c r="E423" s="7">
        <v>12</v>
      </c>
      <c r="G423" s="29" t="s">
        <v>12</v>
      </c>
      <c r="H423" s="3"/>
      <c r="I423" s="3">
        <v>1700</v>
      </c>
      <c r="J423" s="7">
        <v>1700</v>
      </c>
      <c r="L423" s="3">
        <f t="shared" si="166"/>
        <v>12</v>
      </c>
      <c r="M423" s="3">
        <f t="shared" si="167"/>
        <v>1700</v>
      </c>
      <c r="N423" s="19">
        <f t="shared" si="171"/>
        <v>141.66666666666666</v>
      </c>
      <c r="P423" s="29" t="s">
        <v>12</v>
      </c>
      <c r="Q423" s="3"/>
      <c r="R423" s="3">
        <v>1593</v>
      </c>
      <c r="S423" s="7">
        <v>1593</v>
      </c>
      <c r="U423" s="29" t="s">
        <v>12</v>
      </c>
      <c r="V423" s="3"/>
      <c r="W423" s="3">
        <v>95</v>
      </c>
      <c r="X423" s="7">
        <v>95</v>
      </c>
      <c r="Z423" s="29" t="s">
        <v>12</v>
      </c>
      <c r="AA423" s="3"/>
      <c r="AB423" s="3">
        <v>253051</v>
      </c>
      <c r="AC423" s="7">
        <v>253051</v>
      </c>
      <c r="AE423">
        <f t="shared" si="175"/>
        <v>253051</v>
      </c>
      <c r="AF423" s="16">
        <f t="shared" si="172"/>
        <v>253.05099999999999</v>
      </c>
      <c r="AH423" s="3">
        <f t="shared" si="169"/>
        <v>1700</v>
      </c>
      <c r="AI423" s="3">
        <f t="shared" si="170"/>
        <v>253051</v>
      </c>
      <c r="AJ423" s="16">
        <f t="shared" si="173"/>
        <v>148853.5294117647</v>
      </c>
      <c r="AL423" s="16">
        <f t="shared" si="174"/>
        <v>21087583.333333332</v>
      </c>
    </row>
    <row r="424" spans="2:38">
      <c r="B424" s="30" t="s">
        <v>13</v>
      </c>
      <c r="C424" s="7"/>
      <c r="D424" s="7">
        <v>345</v>
      </c>
      <c r="E424" s="7">
        <v>345</v>
      </c>
      <c r="G424" s="30" t="s">
        <v>13</v>
      </c>
      <c r="H424" s="7"/>
      <c r="I424" s="7">
        <v>3860</v>
      </c>
      <c r="J424" s="7">
        <v>3860</v>
      </c>
      <c r="L424" s="3">
        <f t="shared" si="166"/>
        <v>345</v>
      </c>
      <c r="M424" s="3">
        <f t="shared" si="167"/>
        <v>3860</v>
      </c>
      <c r="N424" s="19">
        <f t="shared" si="171"/>
        <v>11.188405797101449</v>
      </c>
      <c r="P424" s="30" t="s">
        <v>13</v>
      </c>
      <c r="Q424" s="7"/>
      <c r="R424" s="7">
        <v>2928</v>
      </c>
      <c r="S424" s="7">
        <v>2928</v>
      </c>
      <c r="U424" s="30" t="s">
        <v>13</v>
      </c>
      <c r="V424" s="7"/>
      <c r="W424" s="7">
        <v>574</v>
      </c>
      <c r="X424" s="7">
        <v>574</v>
      </c>
      <c r="Z424" s="30" t="s">
        <v>13</v>
      </c>
      <c r="AA424" s="7"/>
      <c r="AB424" s="7">
        <v>460374</v>
      </c>
      <c r="AC424" s="7">
        <v>460374</v>
      </c>
      <c r="AE424">
        <f t="shared" si="175"/>
        <v>460374</v>
      </c>
      <c r="AF424" s="16">
        <f t="shared" si="172"/>
        <v>460.37400000000002</v>
      </c>
      <c r="AH424" s="3">
        <f t="shared" si="169"/>
        <v>3860</v>
      </c>
      <c r="AI424" s="3">
        <f t="shared" si="170"/>
        <v>460374</v>
      </c>
      <c r="AJ424" s="16">
        <f t="shared" si="173"/>
        <v>119267.87564766839</v>
      </c>
      <c r="AL424" s="16">
        <f t="shared" si="174"/>
        <v>1334417.3913043479</v>
      </c>
    </row>
    <row r="425" spans="2:38">
      <c r="B425" s="5" t="s">
        <v>155</v>
      </c>
      <c r="C425" s="3"/>
      <c r="D425" s="3"/>
      <c r="E425" s="7"/>
      <c r="G425" s="5" t="s">
        <v>155</v>
      </c>
      <c r="H425" s="3"/>
      <c r="I425" s="3"/>
      <c r="J425" s="7"/>
      <c r="L425" s="3">
        <f t="shared" si="166"/>
        <v>0</v>
      </c>
      <c r="M425" s="3">
        <f t="shared" si="167"/>
        <v>0</v>
      </c>
      <c r="N425" s="37" t="str">
        <f t="shared" si="171"/>
        <v/>
      </c>
      <c r="P425" s="5" t="s">
        <v>155</v>
      </c>
      <c r="Q425" s="3"/>
      <c r="R425" s="3"/>
      <c r="S425" s="7"/>
      <c r="U425" s="5" t="s">
        <v>155</v>
      </c>
      <c r="V425" s="3"/>
      <c r="W425" s="3"/>
      <c r="X425" s="7"/>
      <c r="Z425" s="5" t="s">
        <v>155</v>
      </c>
      <c r="AA425" s="3"/>
      <c r="AB425" s="3"/>
      <c r="AC425" s="7"/>
      <c r="AF425" s="36" t="str">
        <f t="shared" si="172"/>
        <v/>
      </c>
      <c r="AH425" s="3">
        <f t="shared" si="169"/>
        <v>0</v>
      </c>
      <c r="AI425" s="3">
        <f t="shared" si="170"/>
        <v>0</v>
      </c>
      <c r="AJ425" s="36" t="str">
        <f t="shared" si="173"/>
        <v/>
      </c>
      <c r="AL425" s="36" t="str">
        <f t="shared" si="174"/>
        <v/>
      </c>
    </row>
    <row r="426" spans="2:38">
      <c r="B426" s="29" t="s">
        <v>8</v>
      </c>
      <c r="C426" s="3"/>
      <c r="D426" s="3">
        <v>465</v>
      </c>
      <c r="E426" s="7">
        <v>465</v>
      </c>
      <c r="G426" s="29" t="s">
        <v>8</v>
      </c>
      <c r="H426" s="3"/>
      <c r="I426" s="3">
        <v>1038</v>
      </c>
      <c r="J426" s="7">
        <v>1038</v>
      </c>
      <c r="L426" s="3">
        <f t="shared" si="166"/>
        <v>465</v>
      </c>
      <c r="M426" s="3">
        <f t="shared" si="167"/>
        <v>1038</v>
      </c>
      <c r="N426" s="19">
        <f t="shared" si="171"/>
        <v>2.2322580645161292</v>
      </c>
      <c r="P426" s="29" t="s">
        <v>8</v>
      </c>
      <c r="Q426" s="3"/>
      <c r="R426" s="3">
        <v>326</v>
      </c>
      <c r="S426" s="7">
        <v>326</v>
      </c>
      <c r="U426" s="29" t="s">
        <v>8</v>
      </c>
      <c r="V426" s="3"/>
      <c r="W426" s="3">
        <v>224</v>
      </c>
      <c r="X426" s="7">
        <v>224</v>
      </c>
      <c r="Z426" s="29" t="s">
        <v>8</v>
      </c>
      <c r="AA426" s="3"/>
      <c r="AB426" s="3">
        <v>78747</v>
      </c>
      <c r="AC426" s="7">
        <v>78747</v>
      </c>
      <c r="AE426">
        <f t="shared" ref="AE426:AE431" si="176">AC426</f>
        <v>78747</v>
      </c>
      <c r="AF426" s="16">
        <f t="shared" si="172"/>
        <v>78.747</v>
      </c>
      <c r="AH426" s="3">
        <f t="shared" si="169"/>
        <v>1038</v>
      </c>
      <c r="AI426" s="3">
        <f t="shared" si="170"/>
        <v>78747</v>
      </c>
      <c r="AJ426" s="16">
        <f t="shared" si="173"/>
        <v>75864.161849710988</v>
      </c>
      <c r="AL426" s="16">
        <f t="shared" si="174"/>
        <v>169348.38709677421</v>
      </c>
    </row>
    <row r="427" spans="2:38">
      <c r="B427" s="29" t="s">
        <v>9</v>
      </c>
      <c r="C427" s="3"/>
      <c r="D427" s="3">
        <v>174</v>
      </c>
      <c r="E427" s="7">
        <v>174</v>
      </c>
      <c r="G427" s="29" t="s">
        <v>9</v>
      </c>
      <c r="H427" s="3"/>
      <c r="I427" s="3">
        <v>1164</v>
      </c>
      <c r="J427" s="7">
        <v>1164</v>
      </c>
      <c r="L427" s="3">
        <f t="shared" si="166"/>
        <v>174</v>
      </c>
      <c r="M427" s="3">
        <f t="shared" si="167"/>
        <v>1164</v>
      </c>
      <c r="N427" s="19">
        <f t="shared" si="171"/>
        <v>6.6896551724137927</v>
      </c>
      <c r="P427" s="29" t="s">
        <v>9</v>
      </c>
      <c r="Q427" s="3"/>
      <c r="R427" s="3">
        <v>611</v>
      </c>
      <c r="S427" s="7">
        <v>611</v>
      </c>
      <c r="U427" s="29" t="s">
        <v>9</v>
      </c>
      <c r="V427" s="3"/>
      <c r="W427" s="3">
        <v>360</v>
      </c>
      <c r="X427" s="7">
        <v>360</v>
      </c>
      <c r="Z427" s="29" t="s">
        <v>9</v>
      </c>
      <c r="AA427" s="3"/>
      <c r="AB427" s="3">
        <v>85172</v>
      </c>
      <c r="AC427" s="7">
        <v>85172</v>
      </c>
      <c r="AE427">
        <f t="shared" si="176"/>
        <v>85172</v>
      </c>
      <c r="AF427" s="16">
        <f t="shared" si="172"/>
        <v>85.171999999999997</v>
      </c>
      <c r="AH427" s="3">
        <f t="shared" si="169"/>
        <v>1164</v>
      </c>
      <c r="AI427" s="3">
        <f t="shared" si="170"/>
        <v>85172</v>
      </c>
      <c r="AJ427" s="16">
        <f t="shared" si="173"/>
        <v>73171.821305841935</v>
      </c>
      <c r="AL427" s="16">
        <f t="shared" si="174"/>
        <v>489494.25287356327</v>
      </c>
    </row>
    <row r="428" spans="2:38">
      <c r="B428" s="29" t="s">
        <v>10</v>
      </c>
      <c r="C428" s="3"/>
      <c r="D428" s="3">
        <v>110</v>
      </c>
      <c r="E428" s="7">
        <v>110</v>
      </c>
      <c r="G428" s="29" t="s">
        <v>10</v>
      </c>
      <c r="H428" s="3"/>
      <c r="I428" s="3">
        <v>1468</v>
      </c>
      <c r="J428" s="7">
        <v>1468</v>
      </c>
      <c r="L428" s="3">
        <f t="shared" si="166"/>
        <v>110</v>
      </c>
      <c r="M428" s="3">
        <f t="shared" si="167"/>
        <v>1468</v>
      </c>
      <c r="N428" s="19">
        <f t="shared" si="171"/>
        <v>13.345454545454546</v>
      </c>
      <c r="P428" s="29" t="s">
        <v>10</v>
      </c>
      <c r="Q428" s="3"/>
      <c r="R428" s="3">
        <v>929</v>
      </c>
      <c r="S428" s="7">
        <v>929</v>
      </c>
      <c r="U428" s="29" t="s">
        <v>10</v>
      </c>
      <c r="V428" s="3"/>
      <c r="W428" s="3">
        <v>426</v>
      </c>
      <c r="X428" s="7">
        <v>426</v>
      </c>
      <c r="Z428" s="29" t="s">
        <v>10</v>
      </c>
      <c r="AA428" s="3"/>
      <c r="AB428" s="3">
        <v>123920</v>
      </c>
      <c r="AC428" s="7">
        <v>123920</v>
      </c>
      <c r="AE428">
        <f t="shared" si="176"/>
        <v>123920</v>
      </c>
      <c r="AF428" s="16">
        <f t="shared" si="172"/>
        <v>123.92</v>
      </c>
      <c r="AH428" s="3">
        <f t="shared" si="169"/>
        <v>1468</v>
      </c>
      <c r="AI428" s="3">
        <f t="shared" si="170"/>
        <v>123920</v>
      </c>
      <c r="AJ428" s="16">
        <f t="shared" si="173"/>
        <v>84414.168937329712</v>
      </c>
      <c r="AL428" s="16">
        <f t="shared" si="174"/>
        <v>1126545.4545454548</v>
      </c>
    </row>
    <row r="429" spans="2:38">
      <c r="B429" s="29" t="s">
        <v>11</v>
      </c>
      <c r="C429" s="3"/>
      <c r="D429" s="3">
        <v>88</v>
      </c>
      <c r="E429" s="7">
        <v>88</v>
      </c>
      <c r="G429" s="29" t="s">
        <v>11</v>
      </c>
      <c r="H429" s="3"/>
      <c r="I429" s="3">
        <v>2551</v>
      </c>
      <c r="J429" s="7">
        <v>2551</v>
      </c>
      <c r="L429" s="3">
        <f t="shared" si="166"/>
        <v>88</v>
      </c>
      <c r="M429" s="3">
        <f t="shared" si="167"/>
        <v>2551</v>
      </c>
      <c r="N429" s="19">
        <f t="shared" si="171"/>
        <v>28.988636363636363</v>
      </c>
      <c r="P429" s="29" t="s">
        <v>11</v>
      </c>
      <c r="Q429" s="3"/>
      <c r="R429" s="3">
        <v>1714</v>
      </c>
      <c r="S429" s="7">
        <v>1714</v>
      </c>
      <c r="U429" s="29" t="s">
        <v>11</v>
      </c>
      <c r="V429" s="3"/>
      <c r="W429" s="3">
        <v>748</v>
      </c>
      <c r="X429" s="7">
        <v>748</v>
      </c>
      <c r="Z429" s="29" t="s">
        <v>11</v>
      </c>
      <c r="AA429" s="3"/>
      <c r="AB429" s="3">
        <v>238351</v>
      </c>
      <c r="AC429" s="7">
        <v>238351</v>
      </c>
      <c r="AE429">
        <f t="shared" si="176"/>
        <v>238351</v>
      </c>
      <c r="AF429" s="16">
        <f t="shared" si="172"/>
        <v>238.351</v>
      </c>
      <c r="AH429" s="3">
        <f t="shared" si="169"/>
        <v>2551</v>
      </c>
      <c r="AI429" s="3">
        <f t="shared" si="170"/>
        <v>238351</v>
      </c>
      <c r="AJ429" s="16">
        <f t="shared" si="173"/>
        <v>93434.339474715802</v>
      </c>
      <c r="AL429" s="16">
        <f t="shared" si="174"/>
        <v>2708534.0909090908</v>
      </c>
    </row>
    <row r="430" spans="2:38">
      <c r="B430" s="29" t="s">
        <v>12</v>
      </c>
      <c r="C430" s="3"/>
      <c r="D430" s="3">
        <v>32</v>
      </c>
      <c r="E430" s="7">
        <v>32</v>
      </c>
      <c r="G430" s="29" t="s">
        <v>12</v>
      </c>
      <c r="H430" s="3"/>
      <c r="I430" s="3">
        <v>3822</v>
      </c>
      <c r="J430" s="7">
        <v>3822</v>
      </c>
      <c r="L430" s="3">
        <f t="shared" si="166"/>
        <v>32</v>
      </c>
      <c r="M430" s="3">
        <f t="shared" si="167"/>
        <v>3822</v>
      </c>
      <c r="N430" s="19">
        <f t="shared" si="171"/>
        <v>119.4375</v>
      </c>
      <c r="P430" s="29" t="s">
        <v>12</v>
      </c>
      <c r="Q430" s="3"/>
      <c r="R430" s="3">
        <v>2673</v>
      </c>
      <c r="S430" s="7">
        <v>2673</v>
      </c>
      <c r="U430" s="29" t="s">
        <v>12</v>
      </c>
      <c r="V430" s="3"/>
      <c r="W430" s="3">
        <v>1117</v>
      </c>
      <c r="X430" s="7">
        <v>1117</v>
      </c>
      <c r="Z430" s="29" t="s">
        <v>12</v>
      </c>
      <c r="AA430" s="3"/>
      <c r="AB430" s="3">
        <v>514993</v>
      </c>
      <c r="AC430" s="7">
        <v>514993</v>
      </c>
      <c r="AE430">
        <f t="shared" si="176"/>
        <v>514993</v>
      </c>
      <c r="AF430" s="16">
        <f t="shared" si="172"/>
        <v>514.99300000000005</v>
      </c>
      <c r="AH430" s="3">
        <f t="shared" si="169"/>
        <v>3822</v>
      </c>
      <c r="AI430" s="3">
        <f t="shared" si="170"/>
        <v>514993</v>
      </c>
      <c r="AJ430" s="16">
        <f t="shared" si="173"/>
        <v>134744.37467294608</v>
      </c>
      <c r="AL430" s="16">
        <f t="shared" si="174"/>
        <v>16093531.249999998</v>
      </c>
    </row>
    <row r="431" spans="2:38">
      <c r="B431" s="30" t="s">
        <v>13</v>
      </c>
      <c r="C431" s="7"/>
      <c r="D431" s="7">
        <v>869</v>
      </c>
      <c r="E431" s="7">
        <v>869</v>
      </c>
      <c r="G431" s="30" t="s">
        <v>13</v>
      </c>
      <c r="H431" s="7"/>
      <c r="I431" s="7">
        <v>10043</v>
      </c>
      <c r="J431" s="7">
        <v>10043</v>
      </c>
      <c r="L431" s="3">
        <f t="shared" si="166"/>
        <v>869</v>
      </c>
      <c r="M431" s="3">
        <f t="shared" si="167"/>
        <v>10043</v>
      </c>
      <c r="N431" s="19">
        <f t="shared" si="171"/>
        <v>11.556962025316455</v>
      </c>
      <c r="P431" s="30" t="s">
        <v>13</v>
      </c>
      <c r="Q431" s="7"/>
      <c r="R431" s="7">
        <v>6253</v>
      </c>
      <c r="S431" s="7">
        <v>6253</v>
      </c>
      <c r="U431" s="30" t="s">
        <v>13</v>
      </c>
      <c r="V431" s="7"/>
      <c r="W431" s="7">
        <v>2875</v>
      </c>
      <c r="X431" s="7">
        <v>2875</v>
      </c>
      <c r="Z431" s="30" t="s">
        <v>13</v>
      </c>
      <c r="AA431" s="7"/>
      <c r="AB431" s="7">
        <v>1041183</v>
      </c>
      <c r="AC431" s="7">
        <v>1041183</v>
      </c>
      <c r="AE431">
        <f t="shared" si="176"/>
        <v>1041183</v>
      </c>
      <c r="AF431" s="16">
        <f t="shared" si="172"/>
        <v>1041.183</v>
      </c>
      <c r="AH431" s="3">
        <f t="shared" si="169"/>
        <v>10043</v>
      </c>
      <c r="AI431" s="3">
        <f t="shared" si="170"/>
        <v>1041183</v>
      </c>
      <c r="AJ431" s="16">
        <f t="shared" si="173"/>
        <v>103672.5082146769</v>
      </c>
      <c r="AL431" s="16">
        <f t="shared" si="174"/>
        <v>1198139.2405063291</v>
      </c>
    </row>
    <row r="432" spans="2:38">
      <c r="B432" s="5" t="s">
        <v>156</v>
      </c>
      <c r="C432" s="3"/>
      <c r="D432" s="3"/>
      <c r="E432" s="7"/>
      <c r="G432" s="5" t="s">
        <v>156</v>
      </c>
      <c r="H432" s="3"/>
      <c r="I432" s="3"/>
      <c r="J432" s="7"/>
      <c r="L432" s="3">
        <f t="shared" si="166"/>
        <v>0</v>
      </c>
      <c r="M432" s="3">
        <f t="shared" si="167"/>
        <v>0</v>
      </c>
      <c r="N432" s="37" t="str">
        <f t="shared" si="171"/>
        <v/>
      </c>
      <c r="P432" s="5" t="s">
        <v>156</v>
      </c>
      <c r="Q432" s="3"/>
      <c r="R432" s="3"/>
      <c r="S432" s="7"/>
      <c r="U432" s="5" t="s">
        <v>156</v>
      </c>
      <c r="V432" s="3"/>
      <c r="W432" s="3"/>
      <c r="X432" s="7"/>
      <c r="Z432" s="5" t="s">
        <v>156</v>
      </c>
      <c r="AA432" s="3"/>
      <c r="AB432" s="3"/>
      <c r="AC432" s="7"/>
      <c r="AF432" s="36" t="str">
        <f t="shared" si="172"/>
        <v/>
      </c>
      <c r="AH432" s="3">
        <f t="shared" si="169"/>
        <v>0</v>
      </c>
      <c r="AI432" s="3">
        <f t="shared" si="170"/>
        <v>0</v>
      </c>
      <c r="AJ432" s="36" t="str">
        <f t="shared" si="173"/>
        <v/>
      </c>
      <c r="AL432" s="36" t="str">
        <f t="shared" si="174"/>
        <v/>
      </c>
    </row>
    <row r="433" spans="2:38">
      <c r="B433" s="29" t="s">
        <v>8</v>
      </c>
      <c r="C433" s="3">
        <v>1638</v>
      </c>
      <c r="D433" s="3"/>
      <c r="E433" s="7">
        <v>1638</v>
      </c>
      <c r="G433" s="29" t="s">
        <v>8</v>
      </c>
      <c r="H433" s="3">
        <v>3344</v>
      </c>
      <c r="I433" s="3"/>
      <c r="J433" s="7">
        <v>3344</v>
      </c>
      <c r="L433" s="3">
        <f t="shared" si="166"/>
        <v>1638</v>
      </c>
      <c r="M433" s="3">
        <f t="shared" si="167"/>
        <v>3344</v>
      </c>
      <c r="N433" s="19">
        <f t="shared" si="171"/>
        <v>2.0415140415140414</v>
      </c>
      <c r="P433" s="29" t="s">
        <v>8</v>
      </c>
      <c r="Q433" s="3">
        <v>1003</v>
      </c>
      <c r="R433" s="3"/>
      <c r="S433" s="7">
        <v>1003</v>
      </c>
      <c r="U433" s="29" t="s">
        <v>8</v>
      </c>
      <c r="V433" s="3">
        <v>635</v>
      </c>
      <c r="W433" s="3"/>
      <c r="X433" s="7">
        <v>635</v>
      </c>
      <c r="Z433" s="29" t="s">
        <v>8</v>
      </c>
      <c r="AA433" s="3">
        <v>258533</v>
      </c>
      <c r="AB433" s="3"/>
      <c r="AC433" s="7">
        <v>258533</v>
      </c>
      <c r="AE433">
        <f t="shared" ref="AE433:AE438" si="177">AC433</f>
        <v>258533</v>
      </c>
      <c r="AF433" s="16">
        <f t="shared" si="172"/>
        <v>258.53300000000002</v>
      </c>
      <c r="AH433" s="3">
        <f t="shared" si="169"/>
        <v>3344</v>
      </c>
      <c r="AI433" s="3">
        <f t="shared" si="170"/>
        <v>258533</v>
      </c>
      <c r="AJ433" s="16">
        <f t="shared" si="173"/>
        <v>77312.5</v>
      </c>
      <c r="AL433" s="16">
        <f t="shared" si="174"/>
        <v>157834.55433455433</v>
      </c>
    </row>
    <row r="434" spans="2:38">
      <c r="B434" s="29" t="s">
        <v>9</v>
      </c>
      <c r="C434" s="3">
        <v>624</v>
      </c>
      <c r="D434" s="3"/>
      <c r="E434" s="7">
        <v>624</v>
      </c>
      <c r="G434" s="29" t="s">
        <v>9</v>
      </c>
      <c r="H434" s="3">
        <v>4144</v>
      </c>
      <c r="I434" s="3"/>
      <c r="J434" s="7">
        <v>4144</v>
      </c>
      <c r="L434" s="3">
        <f t="shared" si="166"/>
        <v>624</v>
      </c>
      <c r="M434" s="3">
        <f t="shared" si="167"/>
        <v>4144</v>
      </c>
      <c r="N434" s="19">
        <f t="shared" si="171"/>
        <v>6.6410256410256414</v>
      </c>
      <c r="P434" s="29" t="s">
        <v>9</v>
      </c>
      <c r="Q434" s="3">
        <v>2498</v>
      </c>
      <c r="R434" s="3"/>
      <c r="S434" s="7">
        <v>2498</v>
      </c>
      <c r="U434" s="29" t="s">
        <v>9</v>
      </c>
      <c r="V434" s="3">
        <v>982</v>
      </c>
      <c r="W434" s="3"/>
      <c r="X434" s="7">
        <v>982</v>
      </c>
      <c r="Z434" s="29" t="s">
        <v>9</v>
      </c>
      <c r="AA434" s="3">
        <v>330628</v>
      </c>
      <c r="AB434" s="3"/>
      <c r="AC434" s="7">
        <v>330628</v>
      </c>
      <c r="AE434">
        <f t="shared" si="177"/>
        <v>330628</v>
      </c>
      <c r="AF434" s="16">
        <f t="shared" si="172"/>
        <v>330.62799999999999</v>
      </c>
      <c r="AH434" s="3">
        <f t="shared" si="169"/>
        <v>4144</v>
      </c>
      <c r="AI434" s="3">
        <f t="shared" si="170"/>
        <v>330628</v>
      </c>
      <c r="AJ434" s="16">
        <f t="shared" si="173"/>
        <v>79784.749034749038</v>
      </c>
      <c r="AL434" s="16">
        <f t="shared" si="174"/>
        <v>529852.56410256412</v>
      </c>
    </row>
    <row r="435" spans="2:38">
      <c r="B435" s="29" t="s">
        <v>10</v>
      </c>
      <c r="C435" s="3">
        <v>311</v>
      </c>
      <c r="D435" s="3"/>
      <c r="E435" s="7">
        <v>311</v>
      </c>
      <c r="G435" s="29" t="s">
        <v>10</v>
      </c>
      <c r="H435" s="3">
        <v>3987</v>
      </c>
      <c r="I435" s="3"/>
      <c r="J435" s="7">
        <v>3987</v>
      </c>
      <c r="L435" s="3">
        <f t="shared" si="166"/>
        <v>311</v>
      </c>
      <c r="M435" s="3">
        <f t="shared" si="167"/>
        <v>3987</v>
      </c>
      <c r="N435" s="19">
        <f t="shared" si="171"/>
        <v>12.819935691318328</v>
      </c>
      <c r="P435" s="29" t="s">
        <v>10</v>
      </c>
      <c r="Q435" s="3">
        <v>2809</v>
      </c>
      <c r="R435" s="3"/>
      <c r="S435" s="7">
        <v>2809</v>
      </c>
      <c r="U435" s="29" t="s">
        <v>10</v>
      </c>
      <c r="V435" s="3">
        <v>858</v>
      </c>
      <c r="W435" s="3"/>
      <c r="X435" s="7">
        <v>858</v>
      </c>
      <c r="Z435" s="29" t="s">
        <v>10</v>
      </c>
      <c r="AA435" s="3">
        <v>358354</v>
      </c>
      <c r="AB435" s="3"/>
      <c r="AC435" s="7">
        <v>358354</v>
      </c>
      <c r="AE435">
        <f t="shared" si="177"/>
        <v>358354</v>
      </c>
      <c r="AF435" s="16">
        <f t="shared" si="172"/>
        <v>358.35399999999998</v>
      </c>
      <c r="AH435" s="3">
        <f t="shared" si="169"/>
        <v>3987</v>
      </c>
      <c r="AI435" s="3">
        <f t="shared" si="170"/>
        <v>358354</v>
      </c>
      <c r="AJ435" s="16">
        <f t="shared" si="173"/>
        <v>89880.611988964127</v>
      </c>
      <c r="AL435" s="16">
        <f t="shared" si="174"/>
        <v>1152263.6655948553</v>
      </c>
    </row>
    <row r="436" spans="2:38">
      <c r="B436" s="29" t="s">
        <v>11</v>
      </c>
      <c r="C436" s="3">
        <v>115</v>
      </c>
      <c r="D436" s="3"/>
      <c r="E436" s="7">
        <v>115</v>
      </c>
      <c r="G436" s="29" t="s">
        <v>11</v>
      </c>
      <c r="H436" s="3">
        <v>3375</v>
      </c>
      <c r="I436" s="3"/>
      <c r="J436" s="7">
        <v>3375</v>
      </c>
      <c r="L436" s="3">
        <f t="shared" si="166"/>
        <v>115</v>
      </c>
      <c r="M436" s="3">
        <f t="shared" si="167"/>
        <v>3375</v>
      </c>
      <c r="N436" s="19">
        <f t="shared" si="171"/>
        <v>29.347826086956523</v>
      </c>
      <c r="P436" s="29" t="s">
        <v>11</v>
      </c>
      <c r="Q436" s="3">
        <v>2682</v>
      </c>
      <c r="R436" s="3"/>
      <c r="S436" s="7">
        <v>2682</v>
      </c>
      <c r="U436" s="29" t="s">
        <v>11</v>
      </c>
      <c r="V436" s="3">
        <v>576</v>
      </c>
      <c r="W436" s="3"/>
      <c r="X436" s="7">
        <v>576</v>
      </c>
      <c r="Z436" s="29" t="s">
        <v>11</v>
      </c>
      <c r="AA436" s="3">
        <v>324483</v>
      </c>
      <c r="AB436" s="3"/>
      <c r="AC436" s="7">
        <v>324483</v>
      </c>
      <c r="AE436">
        <f t="shared" si="177"/>
        <v>324483</v>
      </c>
      <c r="AF436" s="16">
        <f t="shared" si="172"/>
        <v>324.483</v>
      </c>
      <c r="AH436" s="3">
        <f t="shared" si="169"/>
        <v>3375</v>
      </c>
      <c r="AI436" s="3">
        <f t="shared" si="170"/>
        <v>324483</v>
      </c>
      <c r="AJ436" s="16">
        <f t="shared" si="173"/>
        <v>96143.111111111109</v>
      </c>
      <c r="AL436" s="16">
        <f t="shared" si="174"/>
        <v>2821591.3043478262</v>
      </c>
    </row>
    <row r="437" spans="2:38">
      <c r="B437" s="29" t="s">
        <v>12</v>
      </c>
      <c r="C437" s="3">
        <v>25</v>
      </c>
      <c r="D437" s="3"/>
      <c r="E437" s="7">
        <v>25</v>
      </c>
      <c r="G437" s="29" t="s">
        <v>12</v>
      </c>
      <c r="H437" s="3">
        <v>2429</v>
      </c>
      <c r="I437" s="3"/>
      <c r="J437" s="7">
        <v>2429</v>
      </c>
      <c r="L437" s="3">
        <f t="shared" si="166"/>
        <v>25</v>
      </c>
      <c r="M437" s="3">
        <f t="shared" si="167"/>
        <v>2429</v>
      </c>
      <c r="N437" s="19">
        <f t="shared" si="171"/>
        <v>97.16</v>
      </c>
      <c r="P437" s="29" t="s">
        <v>12</v>
      </c>
      <c r="Q437" s="3">
        <v>2145</v>
      </c>
      <c r="R437" s="3"/>
      <c r="S437" s="7">
        <v>2145</v>
      </c>
      <c r="U437" s="29" t="s">
        <v>12</v>
      </c>
      <c r="V437" s="3">
        <v>258</v>
      </c>
      <c r="W437" s="3"/>
      <c r="X437" s="7">
        <v>258</v>
      </c>
      <c r="Z437" s="29" t="s">
        <v>12</v>
      </c>
      <c r="AA437" s="3">
        <v>327284</v>
      </c>
      <c r="AB437" s="3"/>
      <c r="AC437" s="7">
        <v>327284</v>
      </c>
      <c r="AE437">
        <f t="shared" si="177"/>
        <v>327284</v>
      </c>
      <c r="AF437" s="16">
        <f t="shared" si="172"/>
        <v>327.28399999999999</v>
      </c>
      <c r="AH437" s="3">
        <f t="shared" si="169"/>
        <v>2429</v>
      </c>
      <c r="AI437" s="3">
        <f t="shared" si="170"/>
        <v>327284</v>
      </c>
      <c r="AJ437" s="16">
        <f t="shared" si="173"/>
        <v>134740.22231370935</v>
      </c>
      <c r="AL437" s="16">
        <f t="shared" si="174"/>
        <v>13091360</v>
      </c>
    </row>
    <row r="438" spans="2:38">
      <c r="B438" s="30" t="s">
        <v>13</v>
      </c>
      <c r="C438" s="7">
        <v>2713</v>
      </c>
      <c r="D438" s="7"/>
      <c r="E438" s="7">
        <v>2713</v>
      </c>
      <c r="G438" s="30" t="s">
        <v>13</v>
      </c>
      <c r="H438" s="7">
        <v>17279</v>
      </c>
      <c r="I438" s="7"/>
      <c r="J438" s="7">
        <v>17279</v>
      </c>
      <c r="L438" s="3">
        <f t="shared" si="166"/>
        <v>2713</v>
      </c>
      <c r="M438" s="3">
        <f t="shared" si="167"/>
        <v>17279</v>
      </c>
      <c r="N438" s="19">
        <f t="shared" si="171"/>
        <v>6.3689642462218945</v>
      </c>
      <c r="P438" s="30" t="s">
        <v>13</v>
      </c>
      <c r="Q438" s="7">
        <v>11137</v>
      </c>
      <c r="R438" s="7"/>
      <c r="S438" s="7">
        <v>11137</v>
      </c>
      <c r="U438" s="30" t="s">
        <v>13</v>
      </c>
      <c r="V438" s="7">
        <v>3309</v>
      </c>
      <c r="W438" s="7"/>
      <c r="X438" s="7">
        <v>3309</v>
      </c>
      <c r="Z438" s="30" t="s">
        <v>13</v>
      </c>
      <c r="AA438" s="7">
        <v>1599282</v>
      </c>
      <c r="AB438" s="7"/>
      <c r="AC438" s="7">
        <v>1599282</v>
      </c>
      <c r="AE438">
        <f t="shared" si="177"/>
        <v>1599282</v>
      </c>
      <c r="AF438" s="16">
        <f t="shared" si="172"/>
        <v>1599.2819999999999</v>
      </c>
      <c r="AH438" s="3">
        <f t="shared" si="169"/>
        <v>17279</v>
      </c>
      <c r="AI438" s="3">
        <f t="shared" si="170"/>
        <v>1599282</v>
      </c>
      <c r="AJ438" s="16">
        <f t="shared" si="173"/>
        <v>92556.397939695584</v>
      </c>
      <c r="AL438" s="16">
        <f t="shared" si="174"/>
        <v>589488.38923700701</v>
      </c>
    </row>
    <row r="439" spans="2:38">
      <c r="B439" s="5" t="s">
        <v>85</v>
      </c>
      <c r="C439" s="3"/>
      <c r="D439" s="3"/>
      <c r="E439" s="7"/>
      <c r="G439" s="5" t="s">
        <v>85</v>
      </c>
      <c r="H439" s="3"/>
      <c r="I439" s="3"/>
      <c r="J439" s="7"/>
      <c r="L439" s="3">
        <f t="shared" si="166"/>
        <v>0</v>
      </c>
      <c r="M439" s="3">
        <f t="shared" si="167"/>
        <v>0</v>
      </c>
      <c r="N439" s="37" t="str">
        <f t="shared" si="171"/>
        <v/>
      </c>
      <c r="P439" s="5" t="s">
        <v>85</v>
      </c>
      <c r="Q439" s="3"/>
      <c r="R439" s="3"/>
      <c r="S439" s="7"/>
      <c r="U439" s="5" t="s">
        <v>85</v>
      </c>
      <c r="V439" s="3"/>
      <c r="W439" s="3"/>
      <c r="X439" s="7"/>
      <c r="Z439" s="5" t="s">
        <v>85</v>
      </c>
      <c r="AA439" s="3"/>
      <c r="AB439" s="3"/>
      <c r="AC439" s="7"/>
      <c r="AF439" s="36" t="str">
        <f t="shared" si="172"/>
        <v/>
      </c>
      <c r="AH439" s="3">
        <f t="shared" si="169"/>
        <v>0</v>
      </c>
      <c r="AI439" s="3">
        <f t="shared" si="170"/>
        <v>0</v>
      </c>
      <c r="AJ439" s="36" t="str">
        <f t="shared" si="173"/>
        <v/>
      </c>
      <c r="AL439" s="36" t="str">
        <f t="shared" si="174"/>
        <v/>
      </c>
    </row>
    <row r="440" spans="2:38">
      <c r="B440" s="29" t="s">
        <v>8</v>
      </c>
      <c r="C440" s="3">
        <v>17</v>
      </c>
      <c r="D440" s="3"/>
      <c r="E440" s="7">
        <v>17</v>
      </c>
      <c r="G440" s="29" t="s">
        <v>8</v>
      </c>
      <c r="H440" s="3">
        <v>40</v>
      </c>
      <c r="I440" s="3"/>
      <c r="J440" s="7">
        <v>40</v>
      </c>
      <c r="L440" s="3">
        <f t="shared" si="166"/>
        <v>17</v>
      </c>
      <c r="M440" s="3">
        <f t="shared" si="167"/>
        <v>40</v>
      </c>
      <c r="N440" s="19">
        <f t="shared" si="171"/>
        <v>2.3529411764705883</v>
      </c>
      <c r="P440" s="29" t="s">
        <v>8</v>
      </c>
      <c r="Q440" s="3">
        <v>17</v>
      </c>
      <c r="R440" s="3"/>
      <c r="S440" s="7">
        <v>17</v>
      </c>
      <c r="U440" s="29" t="s">
        <v>8</v>
      </c>
      <c r="V440" s="3">
        <v>6</v>
      </c>
      <c r="W440" s="3"/>
      <c r="X440" s="7">
        <v>6</v>
      </c>
      <c r="Z440" s="29" t="s">
        <v>8</v>
      </c>
      <c r="AA440" s="3">
        <v>6791</v>
      </c>
      <c r="AB440" s="3"/>
      <c r="AC440" s="7">
        <v>6791</v>
      </c>
      <c r="AE440">
        <f t="shared" ref="AE440:AE445" si="178">AC440</f>
        <v>6791</v>
      </c>
      <c r="AF440" s="16">
        <f t="shared" si="172"/>
        <v>6.7910000000000004</v>
      </c>
      <c r="AH440" s="3">
        <f t="shared" si="169"/>
        <v>40</v>
      </c>
      <c r="AI440" s="3">
        <f t="shared" si="170"/>
        <v>6791</v>
      </c>
      <c r="AJ440" s="16">
        <f t="shared" si="173"/>
        <v>169775</v>
      </c>
      <c r="AL440" s="16">
        <f t="shared" si="174"/>
        <v>399470.58823529416</v>
      </c>
    </row>
    <row r="441" spans="2:38">
      <c r="B441" s="29" t="s">
        <v>9</v>
      </c>
      <c r="C441" s="3">
        <v>9</v>
      </c>
      <c r="D441" s="3"/>
      <c r="E441" s="7">
        <v>9</v>
      </c>
      <c r="G441" s="29" t="s">
        <v>9</v>
      </c>
      <c r="H441" s="3">
        <v>61</v>
      </c>
      <c r="I441" s="3"/>
      <c r="J441" s="7">
        <v>61</v>
      </c>
      <c r="L441" s="3">
        <f t="shared" si="166"/>
        <v>9</v>
      </c>
      <c r="M441" s="3">
        <f t="shared" si="167"/>
        <v>61</v>
      </c>
      <c r="N441" s="19">
        <f t="shared" si="171"/>
        <v>6.7777777777777777</v>
      </c>
      <c r="P441" s="29" t="s">
        <v>9</v>
      </c>
      <c r="Q441" s="3">
        <v>33</v>
      </c>
      <c r="R441" s="3"/>
      <c r="S441" s="7">
        <v>33</v>
      </c>
      <c r="U441" s="29" t="s">
        <v>9</v>
      </c>
      <c r="V441" s="3">
        <v>19</v>
      </c>
      <c r="W441" s="3"/>
      <c r="X441" s="7">
        <v>19</v>
      </c>
      <c r="Z441" s="29" t="s">
        <v>9</v>
      </c>
      <c r="AA441" s="3">
        <v>6811</v>
      </c>
      <c r="AB441" s="3"/>
      <c r="AC441" s="7">
        <v>6811</v>
      </c>
      <c r="AE441">
        <f t="shared" si="178"/>
        <v>6811</v>
      </c>
      <c r="AF441" s="16">
        <f t="shared" si="172"/>
        <v>6.8109999999999999</v>
      </c>
      <c r="AH441" s="3">
        <f t="shared" si="169"/>
        <v>61</v>
      </c>
      <c r="AI441" s="3">
        <f t="shared" si="170"/>
        <v>6811</v>
      </c>
      <c r="AJ441" s="16">
        <f t="shared" si="173"/>
        <v>111655.73770491804</v>
      </c>
      <c r="AL441" s="16">
        <f t="shared" si="174"/>
        <v>756777.77777777775</v>
      </c>
    </row>
    <row r="442" spans="2:38">
      <c r="B442" s="29" t="s">
        <v>10</v>
      </c>
      <c r="C442" s="3">
        <v>9</v>
      </c>
      <c r="D442" s="3"/>
      <c r="E442" s="7">
        <v>9</v>
      </c>
      <c r="G442" s="29" t="s">
        <v>10</v>
      </c>
      <c r="H442" s="3">
        <v>118</v>
      </c>
      <c r="I442" s="3"/>
      <c r="J442" s="7">
        <v>118</v>
      </c>
      <c r="L442" s="3">
        <f t="shared" si="166"/>
        <v>9</v>
      </c>
      <c r="M442" s="3">
        <f t="shared" si="167"/>
        <v>118</v>
      </c>
      <c r="N442" s="19">
        <f t="shared" si="171"/>
        <v>13.111111111111111</v>
      </c>
      <c r="P442" s="29" t="s">
        <v>10</v>
      </c>
      <c r="Q442" s="3">
        <v>89</v>
      </c>
      <c r="R442" s="3"/>
      <c r="S442" s="7">
        <v>89</v>
      </c>
      <c r="U442" s="29" t="s">
        <v>10</v>
      </c>
      <c r="V442" s="3">
        <v>20</v>
      </c>
      <c r="W442" s="3"/>
      <c r="X442" s="7">
        <v>20</v>
      </c>
      <c r="Z442" s="29" t="s">
        <v>10</v>
      </c>
      <c r="AA442" s="3">
        <v>15553</v>
      </c>
      <c r="AB442" s="3"/>
      <c r="AC442" s="7">
        <v>15553</v>
      </c>
      <c r="AE442">
        <f t="shared" si="178"/>
        <v>15553</v>
      </c>
      <c r="AF442" s="16">
        <f t="shared" si="172"/>
        <v>15.553000000000001</v>
      </c>
      <c r="AH442" s="3">
        <f t="shared" si="169"/>
        <v>118</v>
      </c>
      <c r="AI442" s="3">
        <f t="shared" si="170"/>
        <v>15553</v>
      </c>
      <c r="AJ442" s="16">
        <f t="shared" si="173"/>
        <v>131805.08474576272</v>
      </c>
      <c r="AL442" s="16">
        <f t="shared" si="174"/>
        <v>1728111.1111111112</v>
      </c>
    </row>
    <row r="443" spans="2:38">
      <c r="B443" s="29" t="s">
        <v>11</v>
      </c>
      <c r="C443" s="3">
        <v>8</v>
      </c>
      <c r="D443" s="3"/>
      <c r="E443" s="7">
        <v>8</v>
      </c>
      <c r="G443" s="29" t="s">
        <v>11</v>
      </c>
      <c r="H443" s="3">
        <v>242</v>
      </c>
      <c r="I443" s="3"/>
      <c r="J443" s="7">
        <v>242</v>
      </c>
      <c r="L443" s="3">
        <f t="shared" si="166"/>
        <v>8</v>
      </c>
      <c r="M443" s="3">
        <f t="shared" si="167"/>
        <v>242</v>
      </c>
      <c r="N443" s="19">
        <f t="shared" si="171"/>
        <v>30.25</v>
      </c>
      <c r="P443" s="29" t="s">
        <v>11</v>
      </c>
      <c r="Q443" s="3">
        <v>193</v>
      </c>
      <c r="R443" s="3"/>
      <c r="S443" s="7">
        <v>193</v>
      </c>
      <c r="U443" s="29" t="s">
        <v>11</v>
      </c>
      <c r="V443" s="3">
        <v>41</v>
      </c>
      <c r="W443" s="3"/>
      <c r="X443" s="7">
        <v>41</v>
      </c>
      <c r="Z443" s="29" t="s">
        <v>11</v>
      </c>
      <c r="AA443" s="3">
        <v>28098</v>
      </c>
      <c r="AB443" s="3"/>
      <c r="AC443" s="7">
        <v>28098</v>
      </c>
      <c r="AE443">
        <f t="shared" si="178"/>
        <v>28098</v>
      </c>
      <c r="AF443" s="16">
        <f t="shared" si="172"/>
        <v>28.097999999999999</v>
      </c>
      <c r="AH443" s="3">
        <f t="shared" si="169"/>
        <v>242</v>
      </c>
      <c r="AI443" s="3">
        <f t="shared" si="170"/>
        <v>28098</v>
      </c>
      <c r="AJ443" s="16">
        <f t="shared" si="173"/>
        <v>116107.43801652893</v>
      </c>
      <c r="AL443" s="16">
        <f t="shared" si="174"/>
        <v>3512250</v>
      </c>
    </row>
    <row r="444" spans="2:38">
      <c r="B444" s="29" t="s">
        <v>12</v>
      </c>
      <c r="C444" s="3">
        <v>9</v>
      </c>
      <c r="D444" s="3"/>
      <c r="E444" s="7">
        <v>9</v>
      </c>
      <c r="G444" s="29" t="s">
        <v>12</v>
      </c>
      <c r="H444" s="3">
        <v>1410</v>
      </c>
      <c r="I444" s="3"/>
      <c r="J444" s="7">
        <v>1410</v>
      </c>
      <c r="L444" s="3">
        <f t="shared" si="166"/>
        <v>9</v>
      </c>
      <c r="M444" s="3">
        <f t="shared" si="167"/>
        <v>1410</v>
      </c>
      <c r="N444" s="19">
        <f t="shared" si="171"/>
        <v>156.66666666666666</v>
      </c>
      <c r="P444" s="29" t="s">
        <v>12</v>
      </c>
      <c r="Q444" s="3">
        <v>1320</v>
      </c>
      <c r="R444" s="3"/>
      <c r="S444" s="7">
        <v>1320</v>
      </c>
      <c r="U444" s="29" t="s">
        <v>12</v>
      </c>
      <c r="V444" s="3">
        <v>81</v>
      </c>
      <c r="W444" s="3"/>
      <c r="X444" s="7">
        <v>81</v>
      </c>
      <c r="Z444" s="29" t="s">
        <v>12</v>
      </c>
      <c r="AA444" s="3">
        <v>297303</v>
      </c>
      <c r="AB444" s="3"/>
      <c r="AC444" s="7">
        <v>297303</v>
      </c>
      <c r="AE444">
        <f t="shared" si="178"/>
        <v>297303</v>
      </c>
      <c r="AF444" s="16">
        <f t="shared" si="172"/>
        <v>297.303</v>
      </c>
      <c r="AH444" s="3">
        <f t="shared" si="169"/>
        <v>1410</v>
      </c>
      <c r="AI444" s="3">
        <f t="shared" si="170"/>
        <v>297303</v>
      </c>
      <c r="AJ444" s="16">
        <f t="shared" si="173"/>
        <v>210853.19148936169</v>
      </c>
      <c r="AL444" s="16">
        <f t="shared" si="174"/>
        <v>33033666.666666664</v>
      </c>
    </row>
    <row r="445" spans="2:38">
      <c r="B445" s="30" t="s">
        <v>13</v>
      </c>
      <c r="C445" s="7">
        <v>52</v>
      </c>
      <c r="D445" s="7"/>
      <c r="E445" s="7">
        <v>52</v>
      </c>
      <c r="G445" s="30" t="s">
        <v>13</v>
      </c>
      <c r="H445" s="7">
        <v>1871</v>
      </c>
      <c r="I445" s="7"/>
      <c r="J445" s="7">
        <v>1871</v>
      </c>
      <c r="L445" s="3">
        <f t="shared" si="166"/>
        <v>52</v>
      </c>
      <c r="M445" s="3">
        <f t="shared" si="167"/>
        <v>1871</v>
      </c>
      <c r="N445" s="19">
        <f t="shared" si="171"/>
        <v>35.980769230769234</v>
      </c>
      <c r="P445" s="30" t="s">
        <v>13</v>
      </c>
      <c r="Q445" s="7">
        <v>1652</v>
      </c>
      <c r="R445" s="7"/>
      <c r="S445" s="7">
        <v>1652</v>
      </c>
      <c r="U445" s="30" t="s">
        <v>13</v>
      </c>
      <c r="V445" s="7">
        <v>167</v>
      </c>
      <c r="W445" s="7"/>
      <c r="X445" s="7">
        <v>167</v>
      </c>
      <c r="Z445" s="30" t="s">
        <v>13</v>
      </c>
      <c r="AA445" s="7">
        <v>354556</v>
      </c>
      <c r="AB445" s="7"/>
      <c r="AC445" s="7">
        <v>354556</v>
      </c>
      <c r="AE445">
        <f t="shared" si="178"/>
        <v>354556</v>
      </c>
      <c r="AF445" s="16">
        <f t="shared" si="172"/>
        <v>354.55599999999998</v>
      </c>
      <c r="AH445" s="3">
        <f t="shared" si="169"/>
        <v>1871</v>
      </c>
      <c r="AI445" s="3">
        <f t="shared" si="170"/>
        <v>354556</v>
      </c>
      <c r="AJ445" s="16">
        <f t="shared" si="173"/>
        <v>189500.80171031534</v>
      </c>
      <c r="AL445" s="16">
        <f t="shared" si="174"/>
        <v>6818384.615384616</v>
      </c>
    </row>
    <row r="446" spans="2:38">
      <c r="B446" s="5" t="s">
        <v>86</v>
      </c>
      <c r="C446" s="3"/>
      <c r="D446" s="3"/>
      <c r="E446" s="7"/>
      <c r="G446" s="5" t="s">
        <v>86</v>
      </c>
      <c r="H446" s="3"/>
      <c r="I446" s="3"/>
      <c r="J446" s="7"/>
      <c r="L446" s="3">
        <f t="shared" si="166"/>
        <v>0</v>
      </c>
      <c r="M446" s="3">
        <f t="shared" si="167"/>
        <v>0</v>
      </c>
      <c r="N446" s="37" t="str">
        <f t="shared" si="171"/>
        <v/>
      </c>
      <c r="P446" s="5" t="s">
        <v>86</v>
      </c>
      <c r="Q446" s="3"/>
      <c r="R446" s="3"/>
      <c r="S446" s="7"/>
      <c r="U446" s="5" t="s">
        <v>86</v>
      </c>
      <c r="V446" s="3"/>
      <c r="W446" s="3"/>
      <c r="X446" s="7"/>
      <c r="Z446" s="5" t="s">
        <v>86</v>
      </c>
      <c r="AA446" s="3"/>
      <c r="AB446" s="3"/>
      <c r="AC446" s="7"/>
      <c r="AF446" s="36" t="str">
        <f t="shared" si="172"/>
        <v/>
      </c>
      <c r="AH446" s="3">
        <f t="shared" si="169"/>
        <v>0</v>
      </c>
      <c r="AI446" s="3">
        <f t="shared" si="170"/>
        <v>0</v>
      </c>
      <c r="AJ446" s="36" t="str">
        <f t="shared" si="173"/>
        <v/>
      </c>
      <c r="AL446" s="36" t="str">
        <f t="shared" si="174"/>
        <v/>
      </c>
    </row>
    <row r="447" spans="2:38">
      <c r="B447" s="29" t="s">
        <v>8</v>
      </c>
      <c r="C447" s="3"/>
      <c r="D447" s="3"/>
      <c r="E447" s="7"/>
      <c r="G447" s="29" t="s">
        <v>8</v>
      </c>
      <c r="H447" s="3"/>
      <c r="I447" s="3"/>
      <c r="J447" s="7"/>
      <c r="L447" s="3">
        <f t="shared" si="166"/>
        <v>0</v>
      </c>
      <c r="M447" s="3">
        <f t="shared" si="167"/>
        <v>0</v>
      </c>
      <c r="N447" s="19" t="str">
        <f t="shared" si="171"/>
        <v/>
      </c>
      <c r="P447" s="29" t="s">
        <v>8</v>
      </c>
      <c r="Q447" s="3"/>
      <c r="R447" s="3"/>
      <c r="S447" s="7"/>
      <c r="U447" s="29" t="s">
        <v>8</v>
      </c>
      <c r="V447" s="3"/>
      <c r="W447" s="3"/>
      <c r="X447" s="7"/>
      <c r="Z447" s="29" t="s">
        <v>8</v>
      </c>
      <c r="AA447" s="3"/>
      <c r="AB447" s="3"/>
      <c r="AC447" s="7"/>
      <c r="AE447">
        <f t="shared" ref="AE447:AE452" si="179">AC447</f>
        <v>0</v>
      </c>
      <c r="AF447" s="16" t="str">
        <f t="shared" si="172"/>
        <v/>
      </c>
      <c r="AH447" s="3">
        <f t="shared" si="169"/>
        <v>0</v>
      </c>
      <c r="AI447" s="3">
        <f t="shared" si="170"/>
        <v>0</v>
      </c>
      <c r="AJ447" s="16" t="str">
        <f t="shared" si="173"/>
        <v/>
      </c>
      <c r="AL447" s="16" t="str">
        <f t="shared" si="174"/>
        <v/>
      </c>
    </row>
    <row r="448" spans="2:38">
      <c r="B448" s="29" t="s">
        <v>9</v>
      </c>
      <c r="C448" s="3"/>
      <c r="D448" s="3"/>
      <c r="E448" s="7"/>
      <c r="G448" s="29" t="s">
        <v>9</v>
      </c>
      <c r="H448" s="3"/>
      <c r="I448" s="3"/>
      <c r="J448" s="7"/>
      <c r="L448" s="3">
        <f t="shared" si="166"/>
        <v>0</v>
      </c>
      <c r="M448" s="3">
        <f t="shared" si="167"/>
        <v>0</v>
      </c>
      <c r="N448" s="19" t="str">
        <f t="shared" si="171"/>
        <v/>
      </c>
      <c r="P448" s="29" t="s">
        <v>9</v>
      </c>
      <c r="Q448" s="3"/>
      <c r="R448" s="3"/>
      <c r="S448" s="7"/>
      <c r="U448" s="29" t="s">
        <v>9</v>
      </c>
      <c r="V448" s="3"/>
      <c r="W448" s="3"/>
      <c r="X448" s="7"/>
      <c r="Z448" s="29" t="s">
        <v>9</v>
      </c>
      <c r="AA448" s="3"/>
      <c r="AB448" s="3"/>
      <c r="AC448" s="7"/>
      <c r="AE448">
        <f t="shared" si="179"/>
        <v>0</v>
      </c>
      <c r="AF448" s="16" t="str">
        <f t="shared" si="172"/>
        <v/>
      </c>
      <c r="AH448" s="3">
        <f t="shared" si="169"/>
        <v>0</v>
      </c>
      <c r="AI448" s="3">
        <f t="shared" si="170"/>
        <v>0</v>
      </c>
      <c r="AJ448" s="16" t="str">
        <f t="shared" si="173"/>
        <v/>
      </c>
      <c r="AL448" s="16" t="str">
        <f t="shared" si="174"/>
        <v/>
      </c>
    </row>
    <row r="449" spans="2:38">
      <c r="B449" s="29" t="s">
        <v>10</v>
      </c>
      <c r="C449" s="3"/>
      <c r="D449" s="3"/>
      <c r="E449" s="7"/>
      <c r="G449" s="29" t="s">
        <v>10</v>
      </c>
      <c r="H449" s="3"/>
      <c r="I449" s="3"/>
      <c r="J449" s="7"/>
      <c r="L449" s="3">
        <f t="shared" si="166"/>
        <v>0</v>
      </c>
      <c r="M449" s="3">
        <f t="shared" si="167"/>
        <v>0</v>
      </c>
      <c r="N449" s="19" t="str">
        <f t="shared" si="171"/>
        <v/>
      </c>
      <c r="P449" s="29" t="s">
        <v>10</v>
      </c>
      <c r="Q449" s="3"/>
      <c r="R449" s="3"/>
      <c r="S449" s="7"/>
      <c r="U449" s="29" t="s">
        <v>10</v>
      </c>
      <c r="V449" s="3"/>
      <c r="W449" s="3"/>
      <c r="X449" s="7"/>
      <c r="Z449" s="29" t="s">
        <v>10</v>
      </c>
      <c r="AA449" s="3"/>
      <c r="AB449" s="3"/>
      <c r="AC449" s="7"/>
      <c r="AE449">
        <f t="shared" si="179"/>
        <v>0</v>
      </c>
      <c r="AF449" s="16" t="str">
        <f t="shared" si="172"/>
        <v/>
      </c>
      <c r="AH449" s="3">
        <f t="shared" si="169"/>
        <v>0</v>
      </c>
      <c r="AI449" s="3">
        <f t="shared" si="170"/>
        <v>0</v>
      </c>
      <c r="AJ449" s="16" t="str">
        <f t="shared" si="173"/>
        <v/>
      </c>
      <c r="AL449" s="16" t="str">
        <f t="shared" si="174"/>
        <v/>
      </c>
    </row>
    <row r="450" spans="2:38">
      <c r="B450" s="29" t="s">
        <v>11</v>
      </c>
      <c r="C450" s="3"/>
      <c r="D450" s="3"/>
      <c r="E450" s="7"/>
      <c r="G450" s="29" t="s">
        <v>11</v>
      </c>
      <c r="H450" s="3"/>
      <c r="I450" s="3"/>
      <c r="J450" s="7"/>
      <c r="L450" s="3">
        <f t="shared" si="166"/>
        <v>0</v>
      </c>
      <c r="M450" s="3">
        <f t="shared" si="167"/>
        <v>0</v>
      </c>
      <c r="N450" s="19" t="str">
        <f t="shared" si="171"/>
        <v/>
      </c>
      <c r="P450" s="29" t="s">
        <v>11</v>
      </c>
      <c r="Q450" s="3"/>
      <c r="R450" s="3"/>
      <c r="S450" s="7"/>
      <c r="U450" s="29" t="s">
        <v>11</v>
      </c>
      <c r="V450" s="3"/>
      <c r="W450" s="3"/>
      <c r="X450" s="7"/>
      <c r="Z450" s="29" t="s">
        <v>11</v>
      </c>
      <c r="AA450" s="3"/>
      <c r="AB450" s="3"/>
      <c r="AC450" s="7"/>
      <c r="AE450">
        <f t="shared" si="179"/>
        <v>0</v>
      </c>
      <c r="AF450" s="16" t="str">
        <f t="shared" si="172"/>
        <v/>
      </c>
      <c r="AH450" s="3">
        <f t="shared" si="169"/>
        <v>0</v>
      </c>
      <c r="AI450" s="3">
        <f t="shared" si="170"/>
        <v>0</v>
      </c>
      <c r="AJ450" s="16" t="str">
        <f t="shared" si="173"/>
        <v/>
      </c>
      <c r="AL450" s="16" t="str">
        <f t="shared" si="174"/>
        <v/>
      </c>
    </row>
    <row r="451" spans="2:38">
      <c r="B451" s="29" t="s">
        <v>12</v>
      </c>
      <c r="C451" s="3"/>
      <c r="D451" s="3"/>
      <c r="E451" s="7"/>
      <c r="G451" s="29" t="s">
        <v>12</v>
      </c>
      <c r="H451" s="3"/>
      <c r="I451" s="3"/>
      <c r="J451" s="7"/>
      <c r="L451" s="3">
        <f t="shared" si="166"/>
        <v>0</v>
      </c>
      <c r="M451" s="3">
        <f t="shared" si="167"/>
        <v>0</v>
      </c>
      <c r="N451" s="19" t="str">
        <f t="shared" si="171"/>
        <v/>
      </c>
      <c r="P451" s="29" t="s">
        <v>12</v>
      </c>
      <c r="Q451" s="3"/>
      <c r="R451" s="3"/>
      <c r="S451" s="7"/>
      <c r="U451" s="29" t="s">
        <v>12</v>
      </c>
      <c r="V451" s="3"/>
      <c r="W451" s="3"/>
      <c r="X451" s="7"/>
      <c r="Z451" s="29" t="s">
        <v>12</v>
      </c>
      <c r="AA451" s="3"/>
      <c r="AB451" s="3"/>
      <c r="AC451" s="7"/>
      <c r="AE451">
        <f t="shared" si="179"/>
        <v>0</v>
      </c>
      <c r="AF451" s="16" t="str">
        <f t="shared" si="172"/>
        <v/>
      </c>
      <c r="AH451" s="3">
        <f t="shared" si="169"/>
        <v>0</v>
      </c>
      <c r="AI451" s="3">
        <f t="shared" si="170"/>
        <v>0</v>
      </c>
      <c r="AJ451" s="16" t="str">
        <f t="shared" si="173"/>
        <v/>
      </c>
      <c r="AL451" s="16" t="str">
        <f t="shared" si="174"/>
        <v/>
      </c>
    </row>
    <row r="452" spans="2:38">
      <c r="B452" s="30" t="s">
        <v>13</v>
      </c>
      <c r="C452" s="7"/>
      <c r="D452" s="7"/>
      <c r="E452" s="7"/>
      <c r="G452" s="30" t="s">
        <v>13</v>
      </c>
      <c r="H452" s="7"/>
      <c r="I452" s="7"/>
      <c r="J452" s="7"/>
      <c r="L452" s="3">
        <f t="shared" si="166"/>
        <v>0</v>
      </c>
      <c r="M452" s="3">
        <f t="shared" si="167"/>
        <v>0</v>
      </c>
      <c r="N452" s="19" t="str">
        <f t="shared" si="171"/>
        <v/>
      </c>
      <c r="P452" s="30" t="s">
        <v>13</v>
      </c>
      <c r="Q452" s="7"/>
      <c r="R452" s="7"/>
      <c r="S452" s="7"/>
      <c r="U452" s="30" t="s">
        <v>13</v>
      </c>
      <c r="V452" s="7"/>
      <c r="W452" s="7"/>
      <c r="X452" s="7"/>
      <c r="Z452" s="30" t="s">
        <v>13</v>
      </c>
      <c r="AA452" s="7"/>
      <c r="AB452" s="7"/>
      <c r="AC452" s="7"/>
      <c r="AE452">
        <f t="shared" si="179"/>
        <v>0</v>
      </c>
      <c r="AF452" s="16" t="str">
        <f t="shared" si="172"/>
        <v/>
      </c>
      <c r="AH452" s="3">
        <f t="shared" si="169"/>
        <v>0</v>
      </c>
      <c r="AI452" s="3">
        <f t="shared" si="170"/>
        <v>0</v>
      </c>
      <c r="AJ452" s="16" t="str">
        <f t="shared" si="173"/>
        <v/>
      </c>
      <c r="AL452" s="16" t="str">
        <f t="shared" si="174"/>
        <v/>
      </c>
    </row>
    <row r="453" spans="2:38">
      <c r="B453" s="5" t="s">
        <v>35</v>
      </c>
      <c r="C453" s="3"/>
      <c r="D453" s="3"/>
      <c r="E453" s="7"/>
      <c r="G453" s="5" t="s">
        <v>35</v>
      </c>
      <c r="H453" s="3"/>
      <c r="I453" s="3"/>
      <c r="J453" s="7"/>
      <c r="L453" s="3">
        <f t="shared" si="166"/>
        <v>0</v>
      </c>
      <c r="M453" s="3">
        <f t="shared" si="167"/>
        <v>0</v>
      </c>
      <c r="N453" s="37" t="str">
        <f t="shared" si="171"/>
        <v/>
      </c>
      <c r="P453" s="5" t="s">
        <v>35</v>
      </c>
      <c r="Q453" s="3"/>
      <c r="R453" s="3"/>
      <c r="S453" s="7"/>
      <c r="U453" s="5" t="s">
        <v>35</v>
      </c>
      <c r="V453" s="3"/>
      <c r="W453" s="3"/>
      <c r="X453" s="7"/>
      <c r="Z453" s="5" t="s">
        <v>35</v>
      </c>
      <c r="AA453" s="3"/>
      <c r="AB453" s="3"/>
      <c r="AC453" s="7"/>
      <c r="AF453" s="36" t="str">
        <f t="shared" si="172"/>
        <v/>
      </c>
      <c r="AH453" s="3">
        <f t="shared" si="169"/>
        <v>0</v>
      </c>
      <c r="AI453" s="3">
        <f t="shared" si="170"/>
        <v>0</v>
      </c>
      <c r="AJ453" s="36" t="str">
        <f t="shared" si="173"/>
        <v/>
      </c>
      <c r="AL453" s="36" t="str">
        <f t="shared" si="174"/>
        <v/>
      </c>
    </row>
    <row r="454" spans="2:38">
      <c r="B454" s="29" t="s">
        <v>8</v>
      </c>
      <c r="C454" s="3">
        <v>19841</v>
      </c>
      <c r="D454" s="3">
        <v>19108</v>
      </c>
      <c r="E454" s="7">
        <v>38949</v>
      </c>
      <c r="G454" s="29" t="s">
        <v>8</v>
      </c>
      <c r="H454" s="3">
        <v>41653</v>
      </c>
      <c r="I454" s="3">
        <v>39058</v>
      </c>
      <c r="J454" s="7">
        <v>80711</v>
      </c>
      <c r="L454" s="3">
        <f t="shared" si="166"/>
        <v>38949</v>
      </c>
      <c r="M454" s="3">
        <f t="shared" si="167"/>
        <v>80711</v>
      </c>
      <c r="N454" s="19">
        <f t="shared" si="171"/>
        <v>2.0722226501322241</v>
      </c>
      <c r="P454" s="29" t="s">
        <v>8</v>
      </c>
      <c r="Q454" s="3">
        <v>12436</v>
      </c>
      <c r="R454" s="3">
        <v>8621</v>
      </c>
      <c r="S454" s="7">
        <v>21057</v>
      </c>
      <c r="U454" s="29" t="s">
        <v>8</v>
      </c>
      <c r="V454" s="3">
        <v>8730</v>
      </c>
      <c r="W454" s="3">
        <v>10822</v>
      </c>
      <c r="X454" s="7">
        <v>19552</v>
      </c>
      <c r="Z454" s="29" t="s">
        <v>8</v>
      </c>
      <c r="AA454" s="3">
        <v>4144275</v>
      </c>
      <c r="AB454" s="3">
        <v>2093834</v>
      </c>
      <c r="AC454" s="7">
        <v>6238109</v>
      </c>
      <c r="AE454">
        <f t="shared" ref="AE454:AE459" si="180">AC454</f>
        <v>6238109</v>
      </c>
      <c r="AF454" s="16">
        <f t="shared" si="172"/>
        <v>6238.1090000000004</v>
      </c>
      <c r="AH454" s="3">
        <f t="shared" si="169"/>
        <v>80711</v>
      </c>
      <c r="AI454" s="3">
        <f t="shared" si="170"/>
        <v>6238109</v>
      </c>
      <c r="AJ454" s="16">
        <f t="shared" si="173"/>
        <v>77289.452490986369</v>
      </c>
      <c r="AL454" s="16">
        <f t="shared" si="174"/>
        <v>160160.95406814039</v>
      </c>
    </row>
    <row r="455" spans="2:38">
      <c r="B455" s="29" t="s">
        <v>9</v>
      </c>
      <c r="C455" s="3">
        <v>9624</v>
      </c>
      <c r="D455" s="3">
        <v>6987</v>
      </c>
      <c r="E455" s="7">
        <v>16611</v>
      </c>
      <c r="G455" s="29" t="s">
        <v>9</v>
      </c>
      <c r="H455" s="3">
        <v>64786</v>
      </c>
      <c r="I455" s="3">
        <v>46193</v>
      </c>
      <c r="J455" s="7">
        <v>110979</v>
      </c>
      <c r="L455" s="3">
        <f t="shared" si="166"/>
        <v>16611</v>
      </c>
      <c r="M455" s="3">
        <f t="shared" si="167"/>
        <v>110979</v>
      </c>
      <c r="N455" s="19">
        <f t="shared" si="171"/>
        <v>6.6810547227740651</v>
      </c>
      <c r="P455" s="29" t="s">
        <v>9</v>
      </c>
      <c r="Q455" s="3">
        <v>38446</v>
      </c>
      <c r="R455" s="3">
        <v>17009</v>
      </c>
      <c r="S455" s="7">
        <v>55455</v>
      </c>
      <c r="U455" s="29" t="s">
        <v>9</v>
      </c>
      <c r="V455" s="3">
        <v>16323</v>
      </c>
      <c r="W455" s="3">
        <v>21960</v>
      </c>
      <c r="X455" s="7">
        <v>38283</v>
      </c>
      <c r="Z455" s="29" t="s">
        <v>9</v>
      </c>
      <c r="AA455" s="3">
        <v>7216341</v>
      </c>
      <c r="AB455" s="3">
        <v>1964040</v>
      </c>
      <c r="AC455" s="7">
        <v>9180381</v>
      </c>
      <c r="AE455">
        <f t="shared" si="180"/>
        <v>9180381</v>
      </c>
      <c r="AF455" s="16">
        <f t="shared" si="172"/>
        <v>9180.3809999999994</v>
      </c>
      <c r="AH455" s="3">
        <f t="shared" si="169"/>
        <v>110979</v>
      </c>
      <c r="AI455" s="3">
        <f t="shared" si="170"/>
        <v>9180381</v>
      </c>
      <c r="AJ455" s="16">
        <f t="shared" si="173"/>
        <v>82721.785202605897</v>
      </c>
      <c r="AL455" s="16">
        <f t="shared" si="174"/>
        <v>552668.77370417188</v>
      </c>
    </row>
    <row r="456" spans="2:38">
      <c r="B456" s="29" t="s">
        <v>10</v>
      </c>
      <c r="C456" s="3">
        <v>7586</v>
      </c>
      <c r="D456" s="3">
        <v>4871</v>
      </c>
      <c r="E456" s="7">
        <v>12457</v>
      </c>
      <c r="G456" s="29" t="s">
        <v>10</v>
      </c>
      <c r="H456" s="3">
        <v>102660</v>
      </c>
      <c r="I456" s="3">
        <v>65998</v>
      </c>
      <c r="J456" s="7">
        <v>168658</v>
      </c>
      <c r="L456" s="3">
        <f t="shared" si="166"/>
        <v>12457</v>
      </c>
      <c r="M456" s="3">
        <f t="shared" si="167"/>
        <v>168658</v>
      </c>
      <c r="N456" s="19">
        <f t="shared" si="171"/>
        <v>13.539214899253432</v>
      </c>
      <c r="P456" s="29" t="s">
        <v>10</v>
      </c>
      <c r="Q456" s="3">
        <v>73855</v>
      </c>
      <c r="R456" s="3">
        <v>28517</v>
      </c>
      <c r="S456" s="7">
        <v>102372</v>
      </c>
      <c r="U456" s="29" t="s">
        <v>10</v>
      </c>
      <c r="V456" s="3">
        <v>21021</v>
      </c>
      <c r="W456" s="3">
        <v>32454</v>
      </c>
      <c r="X456" s="7">
        <v>53475</v>
      </c>
      <c r="Z456" s="29" t="s">
        <v>10</v>
      </c>
      <c r="AA456" s="3">
        <v>13264259</v>
      </c>
      <c r="AB456" s="3">
        <v>2680423</v>
      </c>
      <c r="AC456" s="7">
        <v>15944682</v>
      </c>
      <c r="AE456">
        <f t="shared" si="180"/>
        <v>15944682</v>
      </c>
      <c r="AF456" s="16">
        <f t="shared" si="172"/>
        <v>15944.682000000001</v>
      </c>
      <c r="AH456" s="3">
        <f t="shared" si="169"/>
        <v>168658</v>
      </c>
      <c r="AI456" s="3">
        <f t="shared" si="170"/>
        <v>15944682</v>
      </c>
      <c r="AJ456" s="16">
        <f t="shared" si="173"/>
        <v>94538.545458857567</v>
      </c>
      <c r="AL456" s="16">
        <f t="shared" si="174"/>
        <v>1279977.6832303123</v>
      </c>
    </row>
    <row r="457" spans="2:38">
      <c r="B457" s="29" t="s">
        <v>11</v>
      </c>
      <c r="C457" s="3">
        <v>5014</v>
      </c>
      <c r="D457" s="3">
        <v>3450</v>
      </c>
      <c r="E457" s="7">
        <v>8464</v>
      </c>
      <c r="G457" s="29" t="s">
        <v>11</v>
      </c>
      <c r="H457" s="3">
        <v>148948</v>
      </c>
      <c r="I457" s="3">
        <v>104332</v>
      </c>
      <c r="J457" s="7">
        <v>253280</v>
      </c>
      <c r="L457" s="3">
        <f t="shared" si="166"/>
        <v>8464</v>
      </c>
      <c r="M457" s="3">
        <f t="shared" si="167"/>
        <v>253280</v>
      </c>
      <c r="N457" s="19">
        <f t="shared" si="171"/>
        <v>29.924385633270322</v>
      </c>
      <c r="P457" s="29" t="s">
        <v>11</v>
      </c>
      <c r="Q457" s="3">
        <v>122675</v>
      </c>
      <c r="R457" s="3">
        <v>49837</v>
      </c>
      <c r="S457" s="7">
        <v>172512</v>
      </c>
      <c r="U457" s="29" t="s">
        <v>11</v>
      </c>
      <c r="V457" s="3">
        <v>21209</v>
      </c>
      <c r="W457" s="3">
        <v>50957</v>
      </c>
      <c r="X457" s="7">
        <v>72166</v>
      </c>
      <c r="Z457" s="29" t="s">
        <v>11</v>
      </c>
      <c r="AA457" s="3">
        <v>22942281</v>
      </c>
      <c r="AB457" s="3">
        <v>4104639</v>
      </c>
      <c r="AC457" s="7">
        <v>27046920</v>
      </c>
      <c r="AE457">
        <f t="shared" si="180"/>
        <v>27046920</v>
      </c>
      <c r="AF457" s="16">
        <f t="shared" si="172"/>
        <v>27046.92</v>
      </c>
      <c r="AH457" s="3">
        <f t="shared" si="169"/>
        <v>253280</v>
      </c>
      <c r="AI457" s="3">
        <f t="shared" si="170"/>
        <v>27046920</v>
      </c>
      <c r="AJ457" s="16">
        <f t="shared" si="173"/>
        <v>106786.63929248264</v>
      </c>
      <c r="AL457" s="16">
        <f t="shared" si="174"/>
        <v>3195524.5746691874</v>
      </c>
    </row>
    <row r="458" spans="2:38">
      <c r="B458" s="29" t="s">
        <v>12</v>
      </c>
      <c r="C458" s="3">
        <v>2169</v>
      </c>
      <c r="D458" s="3">
        <v>2954</v>
      </c>
      <c r="E458" s="7">
        <v>5123</v>
      </c>
      <c r="G458" s="29" t="s">
        <v>12</v>
      </c>
      <c r="H458" s="3">
        <v>274930</v>
      </c>
      <c r="I458" s="3">
        <v>785617</v>
      </c>
      <c r="J458" s="7">
        <v>1060547</v>
      </c>
      <c r="L458" s="3">
        <f t="shared" si="166"/>
        <v>5123</v>
      </c>
      <c r="M458" s="3">
        <f t="shared" si="167"/>
        <v>1060547</v>
      </c>
      <c r="N458" s="19">
        <f t="shared" si="171"/>
        <v>207.01678703884443</v>
      </c>
      <c r="P458" s="29" t="s">
        <v>12</v>
      </c>
      <c r="Q458" s="3">
        <v>256670</v>
      </c>
      <c r="R458" s="3">
        <v>422764</v>
      </c>
      <c r="S458" s="7">
        <v>679434</v>
      </c>
      <c r="U458" s="29" t="s">
        <v>12</v>
      </c>
      <c r="V458" s="3">
        <v>16086</v>
      </c>
      <c r="W458" s="3">
        <v>359859</v>
      </c>
      <c r="X458" s="7">
        <v>375945</v>
      </c>
      <c r="Z458" s="29" t="s">
        <v>12</v>
      </c>
      <c r="AA458" s="3">
        <v>58934435</v>
      </c>
      <c r="AB458" s="3">
        <v>22066958</v>
      </c>
      <c r="AC458" s="7">
        <v>81001393</v>
      </c>
      <c r="AE458">
        <f t="shared" si="180"/>
        <v>81001393</v>
      </c>
      <c r="AF458" s="16">
        <f t="shared" si="172"/>
        <v>81001.392999999996</v>
      </c>
      <c r="AH458" s="3">
        <f t="shared" si="169"/>
        <v>1060547</v>
      </c>
      <c r="AI458" s="3">
        <f t="shared" si="170"/>
        <v>81001393</v>
      </c>
      <c r="AJ458" s="16">
        <f t="shared" si="173"/>
        <v>76376.99507895454</v>
      </c>
      <c r="AL458" s="16">
        <f t="shared" si="174"/>
        <v>15811320.1249268</v>
      </c>
    </row>
    <row r="459" spans="2:38">
      <c r="B459" s="30" t="s">
        <v>13</v>
      </c>
      <c r="C459" s="7">
        <v>44234</v>
      </c>
      <c r="D459" s="7">
        <v>37370</v>
      </c>
      <c r="E459" s="7">
        <v>81604</v>
      </c>
      <c r="G459" s="30" t="s">
        <v>13</v>
      </c>
      <c r="H459" s="7">
        <v>632977</v>
      </c>
      <c r="I459" s="7">
        <v>1041198</v>
      </c>
      <c r="J459" s="7">
        <v>1674175</v>
      </c>
      <c r="L459" s="3">
        <f t="shared" si="166"/>
        <v>81604</v>
      </c>
      <c r="M459" s="3">
        <f t="shared" si="167"/>
        <v>1674175</v>
      </c>
      <c r="N459" s="19">
        <f t="shared" si="171"/>
        <v>20.515844811528847</v>
      </c>
      <c r="P459" s="30" t="s">
        <v>13</v>
      </c>
      <c r="Q459" s="7">
        <v>504082</v>
      </c>
      <c r="R459" s="7">
        <v>526748</v>
      </c>
      <c r="S459" s="7">
        <v>1030830</v>
      </c>
      <c r="U459" s="30" t="s">
        <v>13</v>
      </c>
      <c r="V459" s="7">
        <v>83369</v>
      </c>
      <c r="W459" s="7">
        <v>476052</v>
      </c>
      <c r="X459" s="7">
        <v>559421</v>
      </c>
      <c r="Z459" s="30" t="s">
        <v>13</v>
      </c>
      <c r="AA459" s="7">
        <v>106501591</v>
      </c>
      <c r="AB459" s="7">
        <v>32909894</v>
      </c>
      <c r="AC459" s="7">
        <v>139411485</v>
      </c>
      <c r="AE459">
        <f t="shared" si="180"/>
        <v>139411485</v>
      </c>
      <c r="AF459" s="16">
        <f t="shared" si="172"/>
        <v>139411.48499999999</v>
      </c>
      <c r="AH459" s="3">
        <f t="shared" si="169"/>
        <v>1674175</v>
      </c>
      <c r="AI459" s="3">
        <f t="shared" si="170"/>
        <v>139411485</v>
      </c>
      <c r="AJ459" s="16">
        <f t="shared" si="173"/>
        <v>83271.751758328726</v>
      </c>
      <c r="AL459" s="16">
        <f t="shared" si="174"/>
        <v>1708390.3362580265</v>
      </c>
    </row>
    <row r="460" spans="2:38">
      <c r="B460" s="4" t="s">
        <v>36</v>
      </c>
      <c r="C460" s="3"/>
      <c r="D460" s="3"/>
      <c r="E460" s="7"/>
      <c r="G460" s="4" t="s">
        <v>36</v>
      </c>
      <c r="H460" s="3"/>
      <c r="I460" s="3"/>
      <c r="J460" s="7"/>
      <c r="L460" s="3">
        <f t="shared" si="166"/>
        <v>0</v>
      </c>
      <c r="M460" s="3">
        <f t="shared" si="167"/>
        <v>0</v>
      </c>
      <c r="N460" s="15" t="str">
        <f t="shared" si="171"/>
        <v/>
      </c>
      <c r="P460" s="4" t="s">
        <v>36</v>
      </c>
      <c r="Q460" s="3"/>
      <c r="R460" s="3"/>
      <c r="S460" s="7"/>
      <c r="U460" s="4" t="s">
        <v>36</v>
      </c>
      <c r="V460" s="3"/>
      <c r="W460" s="3"/>
      <c r="X460" s="7"/>
      <c r="Z460" s="4" t="s">
        <v>36</v>
      </c>
      <c r="AA460" s="3"/>
      <c r="AB460" s="3"/>
      <c r="AC460" s="7"/>
      <c r="AF460" s="15" t="str">
        <f t="shared" si="172"/>
        <v/>
      </c>
      <c r="AH460" s="3">
        <f t="shared" si="169"/>
        <v>0</v>
      </c>
      <c r="AI460" s="3">
        <f t="shared" si="170"/>
        <v>0</v>
      </c>
      <c r="AJ460" s="15" t="str">
        <f t="shared" si="173"/>
        <v/>
      </c>
      <c r="AL460" s="15" t="str">
        <f t="shared" si="174"/>
        <v/>
      </c>
    </row>
    <row r="461" spans="2:38">
      <c r="B461" s="5" t="s">
        <v>157</v>
      </c>
      <c r="C461" s="3"/>
      <c r="D461" s="3"/>
      <c r="E461" s="7"/>
      <c r="G461" s="5" t="s">
        <v>157</v>
      </c>
      <c r="H461" s="3"/>
      <c r="I461" s="3"/>
      <c r="J461" s="7"/>
      <c r="L461" s="3">
        <f t="shared" si="166"/>
        <v>0</v>
      </c>
      <c r="M461" s="3">
        <f t="shared" si="167"/>
        <v>0</v>
      </c>
      <c r="N461" s="36" t="str">
        <f t="shared" si="171"/>
        <v/>
      </c>
      <c r="P461" s="5" t="s">
        <v>157</v>
      </c>
      <c r="Q461" s="3"/>
      <c r="R461" s="3"/>
      <c r="S461" s="7"/>
      <c r="U461" s="5" t="s">
        <v>157</v>
      </c>
      <c r="V461" s="3"/>
      <c r="W461" s="3"/>
      <c r="X461" s="7"/>
      <c r="Z461" s="5" t="s">
        <v>157</v>
      </c>
      <c r="AA461" s="3"/>
      <c r="AB461" s="3"/>
      <c r="AC461" s="7"/>
      <c r="AF461" s="36" t="str">
        <f t="shared" si="172"/>
        <v/>
      </c>
      <c r="AH461" s="3">
        <f t="shared" si="169"/>
        <v>0</v>
      </c>
      <c r="AI461" s="3">
        <f t="shared" si="170"/>
        <v>0</v>
      </c>
      <c r="AJ461" s="36" t="str">
        <f t="shared" si="173"/>
        <v/>
      </c>
      <c r="AL461" s="36" t="str">
        <f t="shared" si="174"/>
        <v/>
      </c>
    </row>
    <row r="462" spans="2:38">
      <c r="B462" s="29" t="s">
        <v>8</v>
      </c>
      <c r="C462" s="3">
        <v>1676</v>
      </c>
      <c r="D462" s="3"/>
      <c r="E462" s="7">
        <v>1676</v>
      </c>
      <c r="G462" s="29" t="s">
        <v>8</v>
      </c>
      <c r="H462" s="3">
        <v>3516</v>
      </c>
      <c r="I462" s="3"/>
      <c r="J462" s="7">
        <v>3516</v>
      </c>
      <c r="L462" s="3">
        <f t="shared" si="166"/>
        <v>1676</v>
      </c>
      <c r="M462" s="3">
        <f t="shared" si="167"/>
        <v>3516</v>
      </c>
      <c r="N462" s="19">
        <f t="shared" si="171"/>
        <v>2.0978520286396183</v>
      </c>
      <c r="P462" s="29" t="s">
        <v>8</v>
      </c>
      <c r="Q462" s="3">
        <v>1198</v>
      </c>
      <c r="R462" s="3"/>
      <c r="S462" s="7">
        <v>1198</v>
      </c>
      <c r="U462" s="29" t="s">
        <v>8</v>
      </c>
      <c r="V462" s="3">
        <v>562</v>
      </c>
      <c r="W462" s="3"/>
      <c r="X462" s="7">
        <v>562</v>
      </c>
      <c r="Z462" s="29" t="s">
        <v>8</v>
      </c>
      <c r="AA462" s="3">
        <v>362108</v>
      </c>
      <c r="AB462" s="3"/>
      <c r="AC462" s="7">
        <v>362108</v>
      </c>
      <c r="AE462">
        <f t="shared" ref="AE462:AE467" si="181">AC462</f>
        <v>362108</v>
      </c>
      <c r="AF462" s="16">
        <f t="shared" si="172"/>
        <v>362.108</v>
      </c>
      <c r="AH462" s="3">
        <f t="shared" si="169"/>
        <v>3516</v>
      </c>
      <c r="AI462" s="3">
        <f t="shared" si="170"/>
        <v>362108</v>
      </c>
      <c r="AJ462" s="16">
        <f t="shared" si="173"/>
        <v>102988.62343572242</v>
      </c>
      <c r="AL462" s="16">
        <f t="shared" si="174"/>
        <v>216054.89260143202</v>
      </c>
    </row>
    <row r="463" spans="2:38">
      <c r="B463" s="29" t="s">
        <v>9</v>
      </c>
      <c r="C463" s="3">
        <v>739</v>
      </c>
      <c r="D463" s="3"/>
      <c r="E463" s="7">
        <v>739</v>
      </c>
      <c r="G463" s="29" t="s">
        <v>9</v>
      </c>
      <c r="H463" s="3">
        <v>4978</v>
      </c>
      <c r="I463" s="3"/>
      <c r="J463" s="7">
        <v>4978</v>
      </c>
      <c r="L463" s="3">
        <f t="shared" si="166"/>
        <v>739</v>
      </c>
      <c r="M463" s="3">
        <f t="shared" si="167"/>
        <v>4978</v>
      </c>
      <c r="N463" s="19">
        <f t="shared" si="171"/>
        <v>6.7361299052774015</v>
      </c>
      <c r="P463" s="29" t="s">
        <v>9</v>
      </c>
      <c r="Q463" s="3">
        <v>3129</v>
      </c>
      <c r="R463" s="3"/>
      <c r="S463" s="7">
        <v>3129</v>
      </c>
      <c r="U463" s="29" t="s">
        <v>9</v>
      </c>
      <c r="V463" s="3">
        <v>1075</v>
      </c>
      <c r="W463" s="3"/>
      <c r="X463" s="7">
        <v>1075</v>
      </c>
      <c r="Z463" s="29" t="s">
        <v>9</v>
      </c>
      <c r="AA463" s="3">
        <v>613062</v>
      </c>
      <c r="AB463" s="3"/>
      <c r="AC463" s="7">
        <v>613062</v>
      </c>
      <c r="AE463">
        <f t="shared" si="181"/>
        <v>613062</v>
      </c>
      <c r="AF463" s="16">
        <f t="shared" si="172"/>
        <v>613.06200000000001</v>
      </c>
      <c r="AH463" s="3">
        <f t="shared" si="169"/>
        <v>4978</v>
      </c>
      <c r="AI463" s="3">
        <f t="shared" si="170"/>
        <v>613062</v>
      </c>
      <c r="AJ463" s="16">
        <f t="shared" si="173"/>
        <v>123154.2788268381</v>
      </c>
      <c r="AL463" s="16">
        <f t="shared" si="174"/>
        <v>829583.22056833562</v>
      </c>
    </row>
    <row r="464" spans="2:38">
      <c r="B464" s="29" t="s">
        <v>10</v>
      </c>
      <c r="C464" s="3">
        <v>598</v>
      </c>
      <c r="D464" s="3"/>
      <c r="E464" s="7">
        <v>598</v>
      </c>
      <c r="G464" s="29" t="s">
        <v>10</v>
      </c>
      <c r="H464" s="3">
        <v>8135</v>
      </c>
      <c r="I464" s="3"/>
      <c r="J464" s="7">
        <v>8135</v>
      </c>
      <c r="L464" s="3">
        <f t="shared" si="166"/>
        <v>598</v>
      </c>
      <c r="M464" s="3">
        <f t="shared" si="167"/>
        <v>8135</v>
      </c>
      <c r="N464" s="19">
        <f t="shared" si="171"/>
        <v>13.603678929765886</v>
      </c>
      <c r="P464" s="29" t="s">
        <v>10</v>
      </c>
      <c r="Q464" s="3">
        <v>6057</v>
      </c>
      <c r="R464" s="3"/>
      <c r="S464" s="7">
        <v>6057</v>
      </c>
      <c r="U464" s="29" t="s">
        <v>10</v>
      </c>
      <c r="V464" s="3">
        <v>1451</v>
      </c>
      <c r="W464" s="3"/>
      <c r="X464" s="7">
        <v>1451</v>
      </c>
      <c r="Z464" s="29" t="s">
        <v>10</v>
      </c>
      <c r="AA464" s="3">
        <v>1115514</v>
      </c>
      <c r="AB464" s="3"/>
      <c r="AC464" s="7">
        <v>1115514</v>
      </c>
      <c r="AE464">
        <f t="shared" si="181"/>
        <v>1115514</v>
      </c>
      <c r="AF464" s="16">
        <f t="shared" si="172"/>
        <v>1115.5139999999999</v>
      </c>
      <c r="AH464" s="3">
        <f t="shared" si="169"/>
        <v>8135</v>
      </c>
      <c r="AI464" s="3">
        <f t="shared" si="170"/>
        <v>1115514</v>
      </c>
      <c r="AJ464" s="16">
        <f t="shared" si="173"/>
        <v>137125.26121696373</v>
      </c>
      <c r="AL464" s="16">
        <f t="shared" si="174"/>
        <v>1865408.0267558526</v>
      </c>
    </row>
    <row r="465" spans="2:38">
      <c r="B465" s="29" t="s">
        <v>11</v>
      </c>
      <c r="C465" s="3">
        <v>358</v>
      </c>
      <c r="D465" s="3"/>
      <c r="E465" s="7">
        <v>358</v>
      </c>
      <c r="G465" s="29" t="s">
        <v>11</v>
      </c>
      <c r="H465" s="3">
        <v>10657</v>
      </c>
      <c r="I465" s="3"/>
      <c r="J465" s="7">
        <v>10657</v>
      </c>
      <c r="L465" s="3">
        <f t="shared" si="166"/>
        <v>358</v>
      </c>
      <c r="M465" s="3">
        <f t="shared" si="167"/>
        <v>10657</v>
      </c>
      <c r="N465" s="19">
        <f t="shared" si="171"/>
        <v>29.768156424581004</v>
      </c>
      <c r="P465" s="29" t="s">
        <v>11</v>
      </c>
      <c r="Q465" s="3">
        <v>8762</v>
      </c>
      <c r="R465" s="3"/>
      <c r="S465" s="7">
        <v>8762</v>
      </c>
      <c r="U465" s="29" t="s">
        <v>11</v>
      </c>
      <c r="V465" s="3">
        <v>1525</v>
      </c>
      <c r="W465" s="3"/>
      <c r="X465" s="7">
        <v>1525</v>
      </c>
      <c r="Z465" s="29" t="s">
        <v>11</v>
      </c>
      <c r="AA465" s="3">
        <v>2013773</v>
      </c>
      <c r="AB465" s="3"/>
      <c r="AC465" s="7">
        <v>2013773</v>
      </c>
      <c r="AE465">
        <f t="shared" si="181"/>
        <v>2013773</v>
      </c>
      <c r="AF465" s="16">
        <f t="shared" si="172"/>
        <v>2013.7729999999999</v>
      </c>
      <c r="AH465" s="3">
        <f t="shared" si="169"/>
        <v>10657</v>
      </c>
      <c r="AI465" s="3">
        <f t="shared" si="170"/>
        <v>2013773</v>
      </c>
      <c r="AJ465" s="16">
        <f t="shared" si="173"/>
        <v>188962.46598479871</v>
      </c>
      <c r="AL465" s="16">
        <f t="shared" si="174"/>
        <v>5625064.2458100552</v>
      </c>
    </row>
    <row r="466" spans="2:38">
      <c r="B466" s="29" t="s">
        <v>12</v>
      </c>
      <c r="C466" s="3">
        <v>117</v>
      </c>
      <c r="D466" s="3"/>
      <c r="E466" s="7">
        <v>117</v>
      </c>
      <c r="G466" s="29" t="s">
        <v>12</v>
      </c>
      <c r="H466" s="3">
        <v>15171</v>
      </c>
      <c r="I466" s="3"/>
      <c r="J466" s="7">
        <v>15171</v>
      </c>
      <c r="L466" s="3">
        <f t="shared" si="166"/>
        <v>117</v>
      </c>
      <c r="M466" s="3">
        <f t="shared" si="167"/>
        <v>15171</v>
      </c>
      <c r="N466" s="19">
        <f t="shared" si="171"/>
        <v>129.66666666666666</v>
      </c>
      <c r="P466" s="29" t="s">
        <v>12</v>
      </c>
      <c r="Q466" s="3">
        <v>14120</v>
      </c>
      <c r="R466" s="3"/>
      <c r="S466" s="7">
        <v>14120</v>
      </c>
      <c r="U466" s="29" t="s">
        <v>12</v>
      </c>
      <c r="V466" s="3">
        <v>934</v>
      </c>
      <c r="W466" s="3"/>
      <c r="X466" s="7">
        <v>934</v>
      </c>
      <c r="Z466" s="29" t="s">
        <v>12</v>
      </c>
      <c r="AA466" s="3">
        <v>4217117</v>
      </c>
      <c r="AB466" s="3"/>
      <c r="AC466" s="7">
        <v>4217117</v>
      </c>
      <c r="AE466">
        <f t="shared" si="181"/>
        <v>4217117</v>
      </c>
      <c r="AF466" s="16">
        <f t="shared" si="172"/>
        <v>4217.1170000000002</v>
      </c>
      <c r="AH466" s="3">
        <f t="shared" si="169"/>
        <v>15171</v>
      </c>
      <c r="AI466" s="3">
        <f t="shared" si="170"/>
        <v>4217117</v>
      </c>
      <c r="AJ466" s="16">
        <f t="shared" si="173"/>
        <v>277972.24968690268</v>
      </c>
      <c r="AL466" s="16">
        <f t="shared" si="174"/>
        <v>36043735.042735048</v>
      </c>
    </row>
    <row r="467" spans="2:38">
      <c r="B467" s="30" t="s">
        <v>13</v>
      </c>
      <c r="C467" s="7">
        <v>3488</v>
      </c>
      <c r="D467" s="7"/>
      <c r="E467" s="7">
        <v>3488</v>
      </c>
      <c r="G467" s="30" t="s">
        <v>13</v>
      </c>
      <c r="H467" s="7">
        <v>42457</v>
      </c>
      <c r="I467" s="7"/>
      <c r="J467" s="7">
        <v>42457</v>
      </c>
      <c r="L467" s="3">
        <f t="shared" si="166"/>
        <v>3488</v>
      </c>
      <c r="M467" s="3">
        <f t="shared" si="167"/>
        <v>42457</v>
      </c>
      <c r="N467" s="19">
        <f t="shared" si="171"/>
        <v>12.17230504587156</v>
      </c>
      <c r="P467" s="30" t="s">
        <v>13</v>
      </c>
      <c r="Q467" s="7">
        <v>33266</v>
      </c>
      <c r="R467" s="7"/>
      <c r="S467" s="7">
        <v>33266</v>
      </c>
      <c r="U467" s="30" t="s">
        <v>13</v>
      </c>
      <c r="V467" s="7">
        <v>5547</v>
      </c>
      <c r="W467" s="7"/>
      <c r="X467" s="7">
        <v>5547</v>
      </c>
      <c r="Z467" s="30" t="s">
        <v>13</v>
      </c>
      <c r="AA467" s="7">
        <v>8321574</v>
      </c>
      <c r="AB467" s="7"/>
      <c r="AC467" s="7">
        <v>8321574</v>
      </c>
      <c r="AE467">
        <f t="shared" si="181"/>
        <v>8321574</v>
      </c>
      <c r="AF467" s="16">
        <f t="shared" si="172"/>
        <v>8321.5740000000005</v>
      </c>
      <c r="AH467" s="3">
        <f t="shared" si="169"/>
        <v>42457</v>
      </c>
      <c r="AI467" s="3">
        <f t="shared" si="170"/>
        <v>8321574</v>
      </c>
      <c r="AJ467" s="16">
        <f t="shared" si="173"/>
        <v>196000.04710648421</v>
      </c>
      <c r="AL467" s="16">
        <f t="shared" si="174"/>
        <v>2385772.3623853214</v>
      </c>
    </row>
    <row r="468" spans="2:38">
      <c r="B468" s="5" t="s">
        <v>94</v>
      </c>
      <c r="C468" s="3"/>
      <c r="D468" s="3"/>
      <c r="E468" s="7"/>
      <c r="G468" s="5" t="s">
        <v>94</v>
      </c>
      <c r="H468" s="3"/>
      <c r="I468" s="3"/>
      <c r="J468" s="7"/>
      <c r="L468" s="3">
        <f t="shared" si="166"/>
        <v>0</v>
      </c>
      <c r="M468" s="3">
        <f t="shared" si="167"/>
        <v>0</v>
      </c>
      <c r="N468" s="36" t="str">
        <f t="shared" si="171"/>
        <v/>
      </c>
      <c r="P468" s="5" t="s">
        <v>94</v>
      </c>
      <c r="Q468" s="3"/>
      <c r="R468" s="3"/>
      <c r="S468" s="7"/>
      <c r="U468" s="5" t="s">
        <v>94</v>
      </c>
      <c r="V468" s="3"/>
      <c r="W468" s="3"/>
      <c r="X468" s="7"/>
      <c r="Z468" s="5" t="s">
        <v>94</v>
      </c>
      <c r="AA468" s="3"/>
      <c r="AB468" s="3"/>
      <c r="AC468" s="7"/>
      <c r="AF468" s="36" t="str">
        <f t="shared" si="172"/>
        <v/>
      </c>
      <c r="AH468" s="3">
        <f t="shared" si="169"/>
        <v>0</v>
      </c>
      <c r="AI468" s="3">
        <f t="shared" si="170"/>
        <v>0</v>
      </c>
      <c r="AJ468" s="36" t="str">
        <f t="shared" si="173"/>
        <v/>
      </c>
      <c r="AL468" s="36" t="str">
        <f t="shared" si="174"/>
        <v/>
      </c>
    </row>
    <row r="469" spans="2:38">
      <c r="B469" s="29" t="s">
        <v>8</v>
      </c>
      <c r="C469" s="3">
        <v>20510</v>
      </c>
      <c r="D469" s="3"/>
      <c r="E469" s="7">
        <v>20510</v>
      </c>
      <c r="G469" s="29" t="s">
        <v>8</v>
      </c>
      <c r="H469" s="3">
        <v>46314</v>
      </c>
      <c r="I469" s="3"/>
      <c r="J469" s="7">
        <v>46314</v>
      </c>
      <c r="L469" s="3">
        <f t="shared" si="166"/>
        <v>20510</v>
      </c>
      <c r="M469" s="3">
        <f t="shared" si="167"/>
        <v>46314</v>
      </c>
      <c r="N469" s="19">
        <f t="shared" si="171"/>
        <v>2.2581179912237932</v>
      </c>
      <c r="P469" s="29" t="s">
        <v>8</v>
      </c>
      <c r="Q469" s="3">
        <v>17291</v>
      </c>
      <c r="R469" s="3"/>
      <c r="S469" s="7">
        <v>17291</v>
      </c>
      <c r="U469" s="29" t="s">
        <v>8</v>
      </c>
      <c r="V469" s="3">
        <v>7429</v>
      </c>
      <c r="W469" s="3"/>
      <c r="X469" s="7">
        <v>7429</v>
      </c>
      <c r="Z469" s="29" t="s">
        <v>8</v>
      </c>
      <c r="AA469" s="3">
        <v>5179323</v>
      </c>
      <c r="AB469" s="3"/>
      <c r="AC469" s="7">
        <v>5179323</v>
      </c>
      <c r="AE469">
        <f t="shared" ref="AE469:AE474" si="182">AC469</f>
        <v>5179323</v>
      </c>
      <c r="AF469" s="16">
        <f t="shared" si="172"/>
        <v>5179.3230000000003</v>
      </c>
      <c r="AH469" s="3">
        <f t="shared" si="169"/>
        <v>46314</v>
      </c>
      <c r="AI469" s="3">
        <f t="shared" si="170"/>
        <v>5179323</v>
      </c>
      <c r="AJ469" s="16">
        <f t="shared" si="173"/>
        <v>111830.61277367534</v>
      </c>
      <c r="AL469" s="16">
        <f t="shared" si="174"/>
        <v>252526.71867381764</v>
      </c>
    </row>
    <row r="470" spans="2:38">
      <c r="B470" s="29" t="s">
        <v>9</v>
      </c>
      <c r="C470" s="3">
        <v>11574</v>
      </c>
      <c r="D470" s="3"/>
      <c r="E470" s="7">
        <v>11574</v>
      </c>
      <c r="G470" s="29" t="s">
        <v>9</v>
      </c>
      <c r="H470" s="3">
        <v>76540</v>
      </c>
      <c r="I470" s="3"/>
      <c r="J470" s="7">
        <v>76540</v>
      </c>
      <c r="L470" s="3">
        <f t="shared" si="166"/>
        <v>11574</v>
      </c>
      <c r="M470" s="3">
        <f t="shared" si="167"/>
        <v>76540</v>
      </c>
      <c r="N470" s="19">
        <f t="shared" si="171"/>
        <v>6.6130983238292727</v>
      </c>
      <c r="P470" s="29" t="s">
        <v>9</v>
      </c>
      <c r="Q470" s="3">
        <v>47428</v>
      </c>
      <c r="R470" s="3"/>
      <c r="S470" s="7">
        <v>47428</v>
      </c>
      <c r="U470" s="29" t="s">
        <v>9</v>
      </c>
      <c r="V470" s="3">
        <v>16776</v>
      </c>
      <c r="W470" s="3"/>
      <c r="X470" s="7">
        <v>16776</v>
      </c>
      <c r="Z470" s="29" t="s">
        <v>9</v>
      </c>
      <c r="AA470" s="3">
        <v>9961622</v>
      </c>
      <c r="AB470" s="3"/>
      <c r="AC470" s="7">
        <v>9961622</v>
      </c>
      <c r="AE470">
        <f t="shared" si="182"/>
        <v>9961622</v>
      </c>
      <c r="AF470" s="16">
        <f t="shared" si="172"/>
        <v>9961.6219999999994</v>
      </c>
      <c r="AH470" s="3">
        <f t="shared" si="169"/>
        <v>76540</v>
      </c>
      <c r="AI470" s="3">
        <f t="shared" si="170"/>
        <v>9961622</v>
      </c>
      <c r="AJ470" s="16">
        <f t="shared" si="173"/>
        <v>130149.22916122287</v>
      </c>
      <c r="AL470" s="16">
        <f t="shared" si="174"/>
        <v>860689.64921375492</v>
      </c>
    </row>
    <row r="471" spans="2:38">
      <c r="B471" s="29" t="s">
        <v>10</v>
      </c>
      <c r="C471" s="3">
        <v>6654</v>
      </c>
      <c r="D471" s="3"/>
      <c r="E471" s="7">
        <v>6654</v>
      </c>
      <c r="G471" s="29" t="s">
        <v>10</v>
      </c>
      <c r="H471" s="3">
        <v>88545</v>
      </c>
      <c r="I471" s="3"/>
      <c r="J471" s="7">
        <v>88545</v>
      </c>
      <c r="L471" s="3">
        <f t="shared" si="166"/>
        <v>6654</v>
      </c>
      <c r="M471" s="3">
        <f t="shared" si="167"/>
        <v>88545</v>
      </c>
      <c r="N471" s="19">
        <f t="shared" si="171"/>
        <v>13.307033363390442</v>
      </c>
      <c r="P471" s="29" t="s">
        <v>10</v>
      </c>
      <c r="Q471" s="3">
        <v>62619</v>
      </c>
      <c r="R471" s="3"/>
      <c r="S471" s="7">
        <v>62619</v>
      </c>
      <c r="U471" s="29" t="s">
        <v>10</v>
      </c>
      <c r="V471" s="3">
        <v>18936</v>
      </c>
      <c r="W471" s="3"/>
      <c r="X471" s="7">
        <v>18936</v>
      </c>
      <c r="Z471" s="29" t="s">
        <v>10</v>
      </c>
      <c r="AA471" s="3">
        <v>16470788</v>
      </c>
      <c r="AB471" s="3"/>
      <c r="AC471" s="7">
        <v>16470788</v>
      </c>
      <c r="AE471">
        <f t="shared" si="182"/>
        <v>16470788</v>
      </c>
      <c r="AF471" s="16">
        <f t="shared" si="172"/>
        <v>16470.788</v>
      </c>
      <c r="AH471" s="3">
        <f t="shared" si="169"/>
        <v>88545</v>
      </c>
      <c r="AI471" s="3">
        <f t="shared" si="170"/>
        <v>16470788</v>
      </c>
      <c r="AJ471" s="16">
        <f t="shared" si="173"/>
        <v>186016.01445592634</v>
      </c>
      <c r="AL471" s="16">
        <f t="shared" si="174"/>
        <v>2475321.3104899307</v>
      </c>
    </row>
    <row r="472" spans="2:38">
      <c r="B472" s="29" t="s">
        <v>11</v>
      </c>
      <c r="C472" s="3">
        <v>3473</v>
      </c>
      <c r="D472" s="3"/>
      <c r="E472" s="7">
        <v>3473</v>
      </c>
      <c r="G472" s="29" t="s">
        <v>11</v>
      </c>
      <c r="H472" s="3">
        <v>103370</v>
      </c>
      <c r="I472" s="3"/>
      <c r="J472" s="7">
        <v>103370</v>
      </c>
      <c r="L472" s="3">
        <f t="shared" si="166"/>
        <v>3473</v>
      </c>
      <c r="M472" s="3">
        <f t="shared" si="167"/>
        <v>103370</v>
      </c>
      <c r="N472" s="19">
        <f t="shared" si="171"/>
        <v>29.763892887993091</v>
      </c>
      <c r="P472" s="29" t="s">
        <v>11</v>
      </c>
      <c r="Q472" s="3">
        <v>82606</v>
      </c>
      <c r="R472" s="3"/>
      <c r="S472" s="7">
        <v>82606</v>
      </c>
      <c r="U472" s="29" t="s">
        <v>11</v>
      </c>
      <c r="V472" s="3">
        <v>17221</v>
      </c>
      <c r="W472" s="3"/>
      <c r="X472" s="7">
        <v>17221</v>
      </c>
      <c r="Z472" s="29" t="s">
        <v>11</v>
      </c>
      <c r="AA472" s="3">
        <v>30570582</v>
      </c>
      <c r="AB472" s="3"/>
      <c r="AC472" s="7">
        <v>30570582</v>
      </c>
      <c r="AE472">
        <f t="shared" si="182"/>
        <v>30570582</v>
      </c>
      <c r="AF472" s="16">
        <f t="shared" si="172"/>
        <v>30570.581999999999</v>
      </c>
      <c r="AH472" s="3">
        <f t="shared" si="169"/>
        <v>103370</v>
      </c>
      <c r="AI472" s="3">
        <f t="shared" si="170"/>
        <v>30570582</v>
      </c>
      <c r="AJ472" s="16">
        <f t="shared" si="173"/>
        <v>295739.40214762499</v>
      </c>
      <c r="AL472" s="16">
        <f t="shared" si="174"/>
        <v>8802355.888281025</v>
      </c>
    </row>
    <row r="473" spans="2:38">
      <c r="B473" s="29" t="s">
        <v>12</v>
      </c>
      <c r="C473" s="3">
        <v>1553</v>
      </c>
      <c r="D473" s="3"/>
      <c r="E473" s="7">
        <v>1553</v>
      </c>
      <c r="G473" s="29" t="s">
        <v>12</v>
      </c>
      <c r="H473" s="3">
        <v>240380</v>
      </c>
      <c r="I473" s="3"/>
      <c r="J473" s="7">
        <v>240380</v>
      </c>
      <c r="L473" s="3">
        <f t="shared" si="166"/>
        <v>1553</v>
      </c>
      <c r="M473" s="3">
        <f t="shared" si="167"/>
        <v>240380</v>
      </c>
      <c r="N473" s="19">
        <f t="shared" si="171"/>
        <v>154.78428847392144</v>
      </c>
      <c r="P473" s="29" t="s">
        <v>12</v>
      </c>
      <c r="Q473" s="3">
        <v>218820</v>
      </c>
      <c r="R473" s="3"/>
      <c r="S473" s="7">
        <v>218820</v>
      </c>
      <c r="U473" s="29" t="s">
        <v>12</v>
      </c>
      <c r="V473" s="3">
        <v>20000</v>
      </c>
      <c r="W473" s="3"/>
      <c r="X473" s="7">
        <v>20000</v>
      </c>
      <c r="Z473" s="29" t="s">
        <v>12</v>
      </c>
      <c r="AA473" s="3">
        <v>99544871</v>
      </c>
      <c r="AB473" s="3"/>
      <c r="AC473" s="7">
        <v>99544871</v>
      </c>
      <c r="AE473">
        <f t="shared" si="182"/>
        <v>99544871</v>
      </c>
      <c r="AF473" s="16">
        <f t="shared" si="172"/>
        <v>99544.870999999999</v>
      </c>
      <c r="AH473" s="3">
        <f t="shared" si="169"/>
        <v>240380</v>
      </c>
      <c r="AI473" s="3">
        <f t="shared" si="170"/>
        <v>99544871</v>
      </c>
      <c r="AJ473" s="16">
        <f t="shared" si="173"/>
        <v>414114.61436059576</v>
      </c>
      <c r="AL473" s="16">
        <f t="shared" si="174"/>
        <v>64098435.930457182</v>
      </c>
    </row>
    <row r="474" spans="2:38">
      <c r="B474" s="30" t="s">
        <v>13</v>
      </c>
      <c r="C474" s="7">
        <v>43764</v>
      </c>
      <c r="D474" s="7"/>
      <c r="E474" s="7">
        <v>43764</v>
      </c>
      <c r="G474" s="30" t="s">
        <v>13</v>
      </c>
      <c r="H474" s="7">
        <v>555149</v>
      </c>
      <c r="I474" s="7"/>
      <c r="J474" s="7">
        <v>555149</v>
      </c>
      <c r="L474" s="3">
        <f t="shared" si="166"/>
        <v>43764</v>
      </c>
      <c r="M474" s="3">
        <f t="shared" si="167"/>
        <v>555149</v>
      </c>
      <c r="N474" s="19">
        <f t="shared" si="171"/>
        <v>12.685060780550224</v>
      </c>
      <c r="P474" s="30" t="s">
        <v>13</v>
      </c>
      <c r="Q474" s="7">
        <v>428764</v>
      </c>
      <c r="R474" s="7"/>
      <c r="S474" s="7">
        <v>428764</v>
      </c>
      <c r="U474" s="30" t="s">
        <v>13</v>
      </c>
      <c r="V474" s="7">
        <v>80362</v>
      </c>
      <c r="W474" s="7"/>
      <c r="X474" s="7">
        <v>80362</v>
      </c>
      <c r="Z474" s="30" t="s">
        <v>13</v>
      </c>
      <c r="AA474" s="7">
        <v>161727186</v>
      </c>
      <c r="AB474" s="7"/>
      <c r="AC474" s="7">
        <v>161727186</v>
      </c>
      <c r="AE474">
        <f t="shared" si="182"/>
        <v>161727186</v>
      </c>
      <c r="AF474" s="16">
        <f t="shared" si="172"/>
        <v>161727.18599999999</v>
      </c>
      <c r="AH474" s="3">
        <f t="shared" si="169"/>
        <v>555149</v>
      </c>
      <c r="AI474" s="3">
        <f t="shared" si="170"/>
        <v>161727186</v>
      </c>
      <c r="AJ474" s="16">
        <f t="shared" si="173"/>
        <v>291322.12433058512</v>
      </c>
      <c r="AL474" s="16">
        <f t="shared" si="174"/>
        <v>3695438.8538524816</v>
      </c>
    </row>
    <row r="475" spans="2:38">
      <c r="B475" s="5" t="s">
        <v>158</v>
      </c>
      <c r="C475" s="3"/>
      <c r="D475" s="3"/>
      <c r="E475" s="7"/>
      <c r="G475" s="5" t="s">
        <v>158</v>
      </c>
      <c r="H475" s="3"/>
      <c r="I475" s="3"/>
      <c r="J475" s="7"/>
      <c r="L475" s="3">
        <f t="shared" si="166"/>
        <v>0</v>
      </c>
      <c r="M475" s="3">
        <f t="shared" si="167"/>
        <v>0</v>
      </c>
      <c r="N475" s="36" t="str">
        <f t="shared" si="171"/>
        <v/>
      </c>
      <c r="P475" s="5" t="s">
        <v>158</v>
      </c>
      <c r="Q475" s="3"/>
      <c r="R475" s="3"/>
      <c r="S475" s="7"/>
      <c r="U475" s="5" t="s">
        <v>158</v>
      </c>
      <c r="V475" s="3"/>
      <c r="W475" s="3"/>
      <c r="X475" s="7"/>
      <c r="Z475" s="5" t="s">
        <v>158</v>
      </c>
      <c r="AA475" s="3"/>
      <c r="AB475" s="3"/>
      <c r="AC475" s="7"/>
      <c r="AF475" s="36" t="str">
        <f t="shared" si="172"/>
        <v/>
      </c>
      <c r="AH475" s="3">
        <f t="shared" si="169"/>
        <v>0</v>
      </c>
      <c r="AI475" s="3">
        <f t="shared" si="170"/>
        <v>0</v>
      </c>
      <c r="AJ475" s="36" t="str">
        <f t="shared" si="173"/>
        <v/>
      </c>
      <c r="AL475" s="36" t="str">
        <f t="shared" si="174"/>
        <v/>
      </c>
    </row>
    <row r="476" spans="2:38">
      <c r="B476" s="29" t="s">
        <v>8</v>
      </c>
      <c r="C476" s="3">
        <v>109</v>
      </c>
      <c r="D476" s="3"/>
      <c r="E476" s="7">
        <v>109</v>
      </c>
      <c r="G476" s="29" t="s">
        <v>8</v>
      </c>
      <c r="H476" s="3">
        <v>266</v>
      </c>
      <c r="I476" s="3"/>
      <c r="J476" s="7">
        <v>266</v>
      </c>
      <c r="L476" s="3">
        <f t="shared" ref="L476:L539" si="183">E476</f>
        <v>109</v>
      </c>
      <c r="M476" s="3">
        <f t="shared" ref="M476:M539" si="184">J476</f>
        <v>266</v>
      </c>
      <c r="N476" s="19">
        <f t="shared" si="171"/>
        <v>2.4403669724770642</v>
      </c>
      <c r="P476" s="29" t="s">
        <v>8</v>
      </c>
      <c r="Q476" s="3">
        <v>109</v>
      </c>
      <c r="R476" s="3"/>
      <c r="S476" s="7">
        <v>109</v>
      </c>
      <c r="U476" s="29" t="s">
        <v>8</v>
      </c>
      <c r="V476" s="3">
        <v>43</v>
      </c>
      <c r="W476" s="3"/>
      <c r="X476" s="7">
        <v>43</v>
      </c>
      <c r="Z476" s="29" t="s">
        <v>8</v>
      </c>
      <c r="AA476" s="3">
        <v>36568</v>
      </c>
      <c r="AB476" s="3"/>
      <c r="AC476" s="7">
        <v>36568</v>
      </c>
      <c r="AE476">
        <f t="shared" ref="AE476:AE481" si="185">AC476</f>
        <v>36568</v>
      </c>
      <c r="AF476" s="16">
        <f t="shared" si="172"/>
        <v>36.567999999999998</v>
      </c>
      <c r="AH476" s="3">
        <f t="shared" si="169"/>
        <v>266</v>
      </c>
      <c r="AI476" s="3">
        <f t="shared" si="170"/>
        <v>36568</v>
      </c>
      <c r="AJ476" s="16">
        <f t="shared" si="173"/>
        <v>137473.68421052632</v>
      </c>
      <c r="AL476" s="16">
        <f t="shared" si="174"/>
        <v>335486.23853211012</v>
      </c>
    </row>
    <row r="477" spans="2:38">
      <c r="B477" s="29" t="s">
        <v>9</v>
      </c>
      <c r="C477" s="3">
        <v>112</v>
      </c>
      <c r="D477" s="3"/>
      <c r="E477" s="7">
        <v>112</v>
      </c>
      <c r="G477" s="29" t="s">
        <v>9</v>
      </c>
      <c r="H477" s="3">
        <v>764</v>
      </c>
      <c r="I477" s="3"/>
      <c r="J477" s="7">
        <v>764</v>
      </c>
      <c r="L477" s="3">
        <f t="shared" si="183"/>
        <v>112</v>
      </c>
      <c r="M477" s="3">
        <f t="shared" si="184"/>
        <v>764</v>
      </c>
      <c r="N477" s="19">
        <f t="shared" si="171"/>
        <v>6.8214285714285712</v>
      </c>
      <c r="P477" s="29" t="s">
        <v>9</v>
      </c>
      <c r="Q477" s="3">
        <v>504</v>
      </c>
      <c r="R477" s="3"/>
      <c r="S477" s="7">
        <v>504</v>
      </c>
      <c r="U477" s="29" t="s">
        <v>9</v>
      </c>
      <c r="V477" s="3">
        <v>144</v>
      </c>
      <c r="W477" s="3"/>
      <c r="X477" s="7">
        <v>144</v>
      </c>
      <c r="Z477" s="29" t="s">
        <v>9</v>
      </c>
      <c r="AA477" s="3">
        <v>104284</v>
      </c>
      <c r="AB477" s="3"/>
      <c r="AC477" s="7">
        <v>104284</v>
      </c>
      <c r="AE477">
        <f t="shared" si="185"/>
        <v>104284</v>
      </c>
      <c r="AF477" s="16">
        <f t="shared" si="172"/>
        <v>104.28400000000001</v>
      </c>
      <c r="AH477" s="3">
        <f t="shared" ref="AH477:AH540" si="186">J477</f>
        <v>764</v>
      </c>
      <c r="AI477" s="3">
        <f t="shared" ref="AI477:AI540" si="187">AC477</f>
        <v>104284</v>
      </c>
      <c r="AJ477" s="16">
        <f t="shared" si="173"/>
        <v>136497.3821989529</v>
      </c>
      <c r="AL477" s="16">
        <f t="shared" si="174"/>
        <v>931107.14285714296</v>
      </c>
    </row>
    <row r="478" spans="2:38">
      <c r="B478" s="29" t="s">
        <v>10</v>
      </c>
      <c r="C478" s="3">
        <v>89</v>
      </c>
      <c r="D478" s="3"/>
      <c r="E478" s="7">
        <v>89</v>
      </c>
      <c r="G478" s="29" t="s">
        <v>10</v>
      </c>
      <c r="H478" s="3">
        <v>1210</v>
      </c>
      <c r="I478" s="3"/>
      <c r="J478" s="7">
        <v>1210</v>
      </c>
      <c r="L478" s="3">
        <f t="shared" si="183"/>
        <v>89</v>
      </c>
      <c r="M478" s="3">
        <f t="shared" si="184"/>
        <v>1210</v>
      </c>
      <c r="N478" s="19">
        <f t="shared" si="171"/>
        <v>13.595505617977528</v>
      </c>
      <c r="P478" s="29" t="s">
        <v>10</v>
      </c>
      <c r="Q478" s="3">
        <v>872</v>
      </c>
      <c r="R478" s="3"/>
      <c r="S478" s="7">
        <v>872</v>
      </c>
      <c r="U478" s="29" t="s">
        <v>10</v>
      </c>
      <c r="V478" s="3">
        <v>249</v>
      </c>
      <c r="W478" s="3"/>
      <c r="X478" s="7">
        <v>249</v>
      </c>
      <c r="Z478" s="29" t="s">
        <v>10</v>
      </c>
      <c r="AA478" s="3">
        <v>185133</v>
      </c>
      <c r="AB478" s="3"/>
      <c r="AC478" s="7">
        <v>185133</v>
      </c>
      <c r="AE478">
        <f t="shared" si="185"/>
        <v>185133</v>
      </c>
      <c r="AF478" s="16">
        <f t="shared" si="172"/>
        <v>185.13300000000001</v>
      </c>
      <c r="AH478" s="3">
        <f t="shared" si="186"/>
        <v>1210</v>
      </c>
      <c r="AI478" s="3">
        <f t="shared" si="187"/>
        <v>185133</v>
      </c>
      <c r="AJ478" s="16">
        <f t="shared" si="173"/>
        <v>153002.479338843</v>
      </c>
      <c r="AL478" s="16">
        <f t="shared" si="174"/>
        <v>2080146.0674157306</v>
      </c>
    </row>
    <row r="479" spans="2:38">
      <c r="B479" s="29" t="s">
        <v>11</v>
      </c>
      <c r="C479" s="3">
        <v>53</v>
      </c>
      <c r="D479" s="3"/>
      <c r="E479" s="7">
        <v>53</v>
      </c>
      <c r="G479" s="29" t="s">
        <v>11</v>
      </c>
      <c r="H479" s="3">
        <v>1544</v>
      </c>
      <c r="I479" s="3"/>
      <c r="J479" s="7">
        <v>1544</v>
      </c>
      <c r="L479" s="3">
        <f t="shared" si="183"/>
        <v>53</v>
      </c>
      <c r="M479" s="3">
        <f t="shared" si="184"/>
        <v>1544</v>
      </c>
      <c r="N479" s="19">
        <f t="shared" ref="N479:N542" si="188">IF(L479+M479&gt;0,M479/L479,"")</f>
        <v>29.132075471698112</v>
      </c>
      <c r="P479" s="29" t="s">
        <v>11</v>
      </c>
      <c r="Q479" s="3">
        <v>1210</v>
      </c>
      <c r="R479" s="3"/>
      <c r="S479" s="7">
        <v>1210</v>
      </c>
      <c r="U479" s="29" t="s">
        <v>11</v>
      </c>
      <c r="V479" s="3">
        <v>281</v>
      </c>
      <c r="W479" s="3"/>
      <c r="X479" s="7">
        <v>281</v>
      </c>
      <c r="Z479" s="29" t="s">
        <v>11</v>
      </c>
      <c r="AA479" s="3">
        <v>235169</v>
      </c>
      <c r="AB479" s="3"/>
      <c r="AC479" s="7">
        <v>235169</v>
      </c>
      <c r="AE479">
        <f t="shared" si="185"/>
        <v>235169</v>
      </c>
      <c r="AF479" s="16">
        <f t="shared" ref="AF479:AF542" si="189">IF(AE479/$AE$7&gt;0,AE479/$AE$7,"")</f>
        <v>235.16900000000001</v>
      </c>
      <c r="AH479" s="3">
        <f t="shared" si="186"/>
        <v>1544</v>
      </c>
      <c r="AI479" s="3">
        <f t="shared" si="187"/>
        <v>235169</v>
      </c>
      <c r="AJ479" s="16">
        <f t="shared" ref="AJ479:AJ542" si="190">IF(AI479*AH479&gt;0,AI479/AH479*$AI$7,"")</f>
        <v>152311.52849740931</v>
      </c>
      <c r="AL479" s="16">
        <f t="shared" ref="AL479:AL542" si="191">IF(AI479&gt;0,M479/L479*AJ479,"")</f>
        <v>4437150.9433962256</v>
      </c>
    </row>
    <row r="480" spans="2:38">
      <c r="B480" s="29" t="s">
        <v>12</v>
      </c>
      <c r="C480" s="3">
        <v>21</v>
      </c>
      <c r="D480" s="3"/>
      <c r="E480" s="7">
        <v>21</v>
      </c>
      <c r="G480" s="29" t="s">
        <v>12</v>
      </c>
      <c r="H480" s="3">
        <v>2272</v>
      </c>
      <c r="I480" s="3"/>
      <c r="J480" s="7">
        <v>2272</v>
      </c>
      <c r="L480" s="3">
        <f t="shared" si="183"/>
        <v>21</v>
      </c>
      <c r="M480" s="3">
        <f t="shared" si="184"/>
        <v>2272</v>
      </c>
      <c r="N480" s="19">
        <f t="shared" si="188"/>
        <v>108.19047619047619</v>
      </c>
      <c r="P480" s="29" t="s">
        <v>12</v>
      </c>
      <c r="Q480" s="3">
        <v>1998</v>
      </c>
      <c r="R480" s="3"/>
      <c r="S480" s="7">
        <v>1998</v>
      </c>
      <c r="U480" s="29" t="s">
        <v>12</v>
      </c>
      <c r="V480" s="3">
        <v>253</v>
      </c>
      <c r="W480" s="3"/>
      <c r="X480" s="7">
        <v>253</v>
      </c>
      <c r="Z480" s="29" t="s">
        <v>12</v>
      </c>
      <c r="AA480" s="3">
        <v>381091</v>
      </c>
      <c r="AB480" s="3"/>
      <c r="AC480" s="7">
        <v>381091</v>
      </c>
      <c r="AE480">
        <f t="shared" si="185"/>
        <v>381091</v>
      </c>
      <c r="AF480" s="16">
        <f t="shared" si="189"/>
        <v>381.09100000000001</v>
      </c>
      <c r="AH480" s="3">
        <f t="shared" si="186"/>
        <v>2272</v>
      </c>
      <c r="AI480" s="3">
        <f t="shared" si="187"/>
        <v>381091</v>
      </c>
      <c r="AJ480" s="16">
        <f t="shared" si="190"/>
        <v>167733.71478873238</v>
      </c>
      <c r="AL480" s="16">
        <f t="shared" si="191"/>
        <v>18147190.476190474</v>
      </c>
    </row>
    <row r="481" spans="2:38">
      <c r="B481" s="30" t="s">
        <v>13</v>
      </c>
      <c r="C481" s="7">
        <v>384</v>
      </c>
      <c r="D481" s="7"/>
      <c r="E481" s="7">
        <v>384</v>
      </c>
      <c r="G481" s="30" t="s">
        <v>13</v>
      </c>
      <c r="H481" s="7">
        <v>6056</v>
      </c>
      <c r="I481" s="7"/>
      <c r="J481" s="7">
        <v>6056</v>
      </c>
      <c r="L481" s="3">
        <f t="shared" si="183"/>
        <v>384</v>
      </c>
      <c r="M481" s="3">
        <f t="shared" si="184"/>
        <v>6056</v>
      </c>
      <c r="N481" s="19">
        <f t="shared" si="188"/>
        <v>15.770833333333334</v>
      </c>
      <c r="P481" s="30" t="s">
        <v>13</v>
      </c>
      <c r="Q481" s="7">
        <v>4693</v>
      </c>
      <c r="R481" s="7"/>
      <c r="S481" s="7">
        <v>4693</v>
      </c>
      <c r="U481" s="30" t="s">
        <v>13</v>
      </c>
      <c r="V481" s="7">
        <v>970</v>
      </c>
      <c r="W481" s="7"/>
      <c r="X481" s="7">
        <v>970</v>
      </c>
      <c r="Z481" s="30" t="s">
        <v>13</v>
      </c>
      <c r="AA481" s="7">
        <v>942245</v>
      </c>
      <c r="AB481" s="7"/>
      <c r="AC481" s="7">
        <v>942245</v>
      </c>
      <c r="AE481">
        <f t="shared" si="185"/>
        <v>942245</v>
      </c>
      <c r="AF481" s="16">
        <f t="shared" si="189"/>
        <v>942.245</v>
      </c>
      <c r="AH481" s="3">
        <f t="shared" si="186"/>
        <v>6056</v>
      </c>
      <c r="AI481" s="3">
        <f t="shared" si="187"/>
        <v>942245</v>
      </c>
      <c r="AJ481" s="16">
        <f t="shared" si="190"/>
        <v>155588.67239101717</v>
      </c>
      <c r="AL481" s="16">
        <f t="shared" si="191"/>
        <v>2453763.0208333335</v>
      </c>
    </row>
    <row r="482" spans="2:38">
      <c r="B482" s="5" t="s">
        <v>95</v>
      </c>
      <c r="C482" s="3"/>
      <c r="D482" s="3"/>
      <c r="E482" s="7"/>
      <c r="G482" s="5" t="s">
        <v>95</v>
      </c>
      <c r="H482" s="3"/>
      <c r="I482" s="3"/>
      <c r="J482" s="7"/>
      <c r="L482" s="3">
        <f t="shared" si="183"/>
        <v>0</v>
      </c>
      <c r="M482" s="3">
        <f t="shared" si="184"/>
        <v>0</v>
      </c>
      <c r="N482" s="36" t="str">
        <f t="shared" si="188"/>
        <v/>
      </c>
      <c r="P482" s="5" t="s">
        <v>95</v>
      </c>
      <c r="Q482" s="3"/>
      <c r="R482" s="3"/>
      <c r="S482" s="7"/>
      <c r="U482" s="5" t="s">
        <v>95</v>
      </c>
      <c r="V482" s="3"/>
      <c r="W482" s="3"/>
      <c r="X482" s="7"/>
      <c r="Z482" s="5" t="s">
        <v>95</v>
      </c>
      <c r="AA482" s="3"/>
      <c r="AB482" s="3"/>
      <c r="AC482" s="7"/>
      <c r="AF482" s="36" t="str">
        <f t="shared" si="189"/>
        <v/>
      </c>
      <c r="AH482" s="3">
        <f t="shared" si="186"/>
        <v>0</v>
      </c>
      <c r="AI482" s="3">
        <f t="shared" si="187"/>
        <v>0</v>
      </c>
      <c r="AJ482" s="36" t="str">
        <f t="shared" si="190"/>
        <v/>
      </c>
      <c r="AL482" s="36" t="str">
        <f t="shared" si="191"/>
        <v/>
      </c>
    </row>
    <row r="483" spans="2:38">
      <c r="B483" s="29" t="s">
        <v>8</v>
      </c>
      <c r="C483" s="3">
        <v>1537</v>
      </c>
      <c r="D483" s="3"/>
      <c r="E483" s="7">
        <v>1537</v>
      </c>
      <c r="G483" s="29" t="s">
        <v>8</v>
      </c>
      <c r="H483" s="3">
        <v>3190</v>
      </c>
      <c r="I483" s="3"/>
      <c r="J483" s="7">
        <v>3190</v>
      </c>
      <c r="L483" s="3">
        <f t="shared" si="183"/>
        <v>1537</v>
      </c>
      <c r="M483" s="3">
        <f t="shared" si="184"/>
        <v>3190</v>
      </c>
      <c r="N483" s="19">
        <f t="shared" si="188"/>
        <v>2.0754716981132075</v>
      </c>
      <c r="P483" s="29" t="s">
        <v>8</v>
      </c>
      <c r="Q483" s="3">
        <v>1056</v>
      </c>
      <c r="R483" s="3"/>
      <c r="S483" s="7">
        <v>1056</v>
      </c>
      <c r="U483" s="29" t="s">
        <v>8</v>
      </c>
      <c r="V483" s="3">
        <v>539</v>
      </c>
      <c r="W483" s="3"/>
      <c r="X483" s="7">
        <v>539</v>
      </c>
      <c r="Z483" s="29" t="s">
        <v>8</v>
      </c>
      <c r="AA483" s="3">
        <v>371030</v>
      </c>
      <c r="AB483" s="3"/>
      <c r="AC483" s="7">
        <v>371030</v>
      </c>
      <c r="AE483">
        <f t="shared" ref="AE483:AE488" si="192">AC483</f>
        <v>371030</v>
      </c>
      <c r="AF483" s="16">
        <f t="shared" si="189"/>
        <v>371.03</v>
      </c>
      <c r="AH483" s="3">
        <f t="shared" si="186"/>
        <v>3190</v>
      </c>
      <c r="AI483" s="3">
        <f t="shared" si="187"/>
        <v>371030</v>
      </c>
      <c r="AJ483" s="16">
        <f t="shared" si="190"/>
        <v>116310.3448275862</v>
      </c>
      <c r="AL483" s="16">
        <f t="shared" si="191"/>
        <v>241398.82888744306</v>
      </c>
    </row>
    <row r="484" spans="2:38">
      <c r="B484" s="29" t="s">
        <v>9</v>
      </c>
      <c r="C484" s="3">
        <v>611</v>
      </c>
      <c r="D484" s="3"/>
      <c r="E484" s="7">
        <v>611</v>
      </c>
      <c r="G484" s="29" t="s">
        <v>9</v>
      </c>
      <c r="H484" s="3">
        <v>4065</v>
      </c>
      <c r="I484" s="3"/>
      <c r="J484" s="7">
        <v>4065</v>
      </c>
      <c r="L484" s="3">
        <f t="shared" si="183"/>
        <v>611</v>
      </c>
      <c r="M484" s="3">
        <f t="shared" si="184"/>
        <v>4065</v>
      </c>
      <c r="N484" s="19">
        <f t="shared" si="188"/>
        <v>6.6530278232405893</v>
      </c>
      <c r="P484" s="29" t="s">
        <v>9</v>
      </c>
      <c r="Q484" s="3">
        <v>2376</v>
      </c>
      <c r="R484" s="3"/>
      <c r="S484" s="7">
        <v>2376</v>
      </c>
      <c r="U484" s="29" t="s">
        <v>9</v>
      </c>
      <c r="V484" s="3">
        <v>1045</v>
      </c>
      <c r="W484" s="3"/>
      <c r="X484" s="7">
        <v>1045</v>
      </c>
      <c r="Z484" s="29" t="s">
        <v>9</v>
      </c>
      <c r="AA484" s="3">
        <v>641188</v>
      </c>
      <c r="AB484" s="3"/>
      <c r="AC484" s="7">
        <v>641188</v>
      </c>
      <c r="AE484">
        <f t="shared" si="192"/>
        <v>641188</v>
      </c>
      <c r="AF484" s="16">
        <f t="shared" si="189"/>
        <v>641.18799999999999</v>
      </c>
      <c r="AH484" s="3">
        <f t="shared" si="186"/>
        <v>4065</v>
      </c>
      <c r="AI484" s="3">
        <f t="shared" si="187"/>
        <v>641188</v>
      </c>
      <c r="AJ484" s="16">
        <f t="shared" si="190"/>
        <v>157733.82533825337</v>
      </c>
      <c r="AL484" s="16">
        <f t="shared" si="191"/>
        <v>1049407.5286415711</v>
      </c>
    </row>
    <row r="485" spans="2:38">
      <c r="B485" s="29" t="s">
        <v>10</v>
      </c>
      <c r="C485" s="3">
        <v>402</v>
      </c>
      <c r="D485" s="3"/>
      <c r="E485" s="7">
        <v>402</v>
      </c>
      <c r="G485" s="29" t="s">
        <v>10</v>
      </c>
      <c r="H485" s="3">
        <v>5319</v>
      </c>
      <c r="I485" s="3"/>
      <c r="J485" s="7">
        <v>5319</v>
      </c>
      <c r="L485" s="3">
        <f t="shared" si="183"/>
        <v>402</v>
      </c>
      <c r="M485" s="3">
        <f t="shared" si="184"/>
        <v>5319</v>
      </c>
      <c r="N485" s="19">
        <f t="shared" si="188"/>
        <v>13.23134328358209</v>
      </c>
      <c r="P485" s="29" t="s">
        <v>10</v>
      </c>
      <c r="Q485" s="3">
        <v>3595</v>
      </c>
      <c r="R485" s="3"/>
      <c r="S485" s="7">
        <v>3595</v>
      </c>
      <c r="U485" s="29" t="s">
        <v>10</v>
      </c>
      <c r="V485" s="3">
        <v>1297</v>
      </c>
      <c r="W485" s="3"/>
      <c r="X485" s="7">
        <v>1297</v>
      </c>
      <c r="Z485" s="29" t="s">
        <v>10</v>
      </c>
      <c r="AA485" s="3">
        <v>981669</v>
      </c>
      <c r="AB485" s="3"/>
      <c r="AC485" s="7">
        <v>981669</v>
      </c>
      <c r="AE485">
        <f t="shared" si="192"/>
        <v>981669</v>
      </c>
      <c r="AF485" s="16">
        <f t="shared" si="189"/>
        <v>981.66899999999998</v>
      </c>
      <c r="AH485" s="3">
        <f t="shared" si="186"/>
        <v>5319</v>
      </c>
      <c r="AI485" s="3">
        <f t="shared" si="187"/>
        <v>981669</v>
      </c>
      <c r="AJ485" s="16">
        <f t="shared" si="190"/>
        <v>184558.9396503102</v>
      </c>
      <c r="AL485" s="16">
        <f t="shared" si="191"/>
        <v>2441962.686567164</v>
      </c>
    </row>
    <row r="486" spans="2:38">
      <c r="B486" s="29" t="s">
        <v>11</v>
      </c>
      <c r="C486" s="3">
        <v>200</v>
      </c>
      <c r="D486" s="3"/>
      <c r="E486" s="7">
        <v>200</v>
      </c>
      <c r="G486" s="29" t="s">
        <v>11</v>
      </c>
      <c r="H486" s="3">
        <v>5763</v>
      </c>
      <c r="I486" s="3"/>
      <c r="J486" s="7">
        <v>5763</v>
      </c>
      <c r="L486" s="3">
        <f t="shared" si="183"/>
        <v>200</v>
      </c>
      <c r="M486" s="3">
        <f t="shared" si="184"/>
        <v>5763</v>
      </c>
      <c r="N486" s="19">
        <f t="shared" si="188"/>
        <v>28.815000000000001</v>
      </c>
      <c r="P486" s="29" t="s">
        <v>11</v>
      </c>
      <c r="Q486" s="3">
        <v>4411</v>
      </c>
      <c r="R486" s="3"/>
      <c r="S486" s="7">
        <v>4411</v>
      </c>
      <c r="U486" s="29" t="s">
        <v>11</v>
      </c>
      <c r="V486" s="3">
        <v>1146</v>
      </c>
      <c r="W486" s="3"/>
      <c r="X486" s="7">
        <v>1146</v>
      </c>
      <c r="Z486" s="29" t="s">
        <v>11</v>
      </c>
      <c r="AA486" s="3">
        <v>1089796</v>
      </c>
      <c r="AB486" s="3"/>
      <c r="AC486" s="7">
        <v>1089796</v>
      </c>
      <c r="AE486">
        <f t="shared" si="192"/>
        <v>1089796</v>
      </c>
      <c r="AF486" s="16">
        <f t="shared" si="189"/>
        <v>1089.796</v>
      </c>
      <c r="AH486" s="3">
        <f t="shared" si="186"/>
        <v>5763</v>
      </c>
      <c r="AI486" s="3">
        <f t="shared" si="187"/>
        <v>1089796</v>
      </c>
      <c r="AJ486" s="16">
        <f t="shared" si="190"/>
        <v>189102.20371334374</v>
      </c>
      <c r="AL486" s="16">
        <f t="shared" si="191"/>
        <v>5448980</v>
      </c>
    </row>
    <row r="487" spans="2:38">
      <c r="B487" s="29" t="s">
        <v>12</v>
      </c>
      <c r="C487" s="3">
        <v>58</v>
      </c>
      <c r="D487" s="3"/>
      <c r="E487" s="7">
        <v>58</v>
      </c>
      <c r="G487" s="29" t="s">
        <v>12</v>
      </c>
      <c r="H487" s="3">
        <v>11453</v>
      </c>
      <c r="I487" s="3"/>
      <c r="J487" s="7">
        <v>11453</v>
      </c>
      <c r="L487" s="3">
        <f t="shared" si="183"/>
        <v>58</v>
      </c>
      <c r="M487" s="3">
        <f t="shared" si="184"/>
        <v>11453</v>
      </c>
      <c r="N487" s="19">
        <f t="shared" si="188"/>
        <v>197.4655172413793</v>
      </c>
      <c r="P487" s="29" t="s">
        <v>12</v>
      </c>
      <c r="Q487" s="3">
        <v>9797</v>
      </c>
      <c r="R487" s="3"/>
      <c r="S487" s="7">
        <v>9797</v>
      </c>
      <c r="U487" s="29" t="s">
        <v>12</v>
      </c>
      <c r="V487" s="3">
        <v>1597</v>
      </c>
      <c r="W487" s="3"/>
      <c r="X487" s="7">
        <v>1597</v>
      </c>
      <c r="Z487" s="29" t="s">
        <v>12</v>
      </c>
      <c r="AA487" s="3">
        <v>3081178</v>
      </c>
      <c r="AB487" s="3"/>
      <c r="AC487" s="7">
        <v>3081178</v>
      </c>
      <c r="AE487">
        <f t="shared" si="192"/>
        <v>3081178</v>
      </c>
      <c r="AF487" s="16">
        <f t="shared" si="189"/>
        <v>3081.1779999999999</v>
      </c>
      <c r="AH487" s="3">
        <f t="shared" si="186"/>
        <v>11453</v>
      </c>
      <c r="AI487" s="3">
        <f t="shared" si="187"/>
        <v>3081178</v>
      </c>
      <c r="AJ487" s="16">
        <f t="shared" si="190"/>
        <v>269028.02759102418</v>
      </c>
      <c r="AL487" s="16">
        <f t="shared" si="191"/>
        <v>53123758.620689653</v>
      </c>
    </row>
    <row r="488" spans="2:38">
      <c r="B488" s="30" t="s">
        <v>13</v>
      </c>
      <c r="C488" s="7">
        <v>2808</v>
      </c>
      <c r="D488" s="7"/>
      <c r="E488" s="7">
        <v>2808</v>
      </c>
      <c r="G488" s="30" t="s">
        <v>13</v>
      </c>
      <c r="H488" s="7">
        <v>29790</v>
      </c>
      <c r="I488" s="7"/>
      <c r="J488" s="7">
        <v>29790</v>
      </c>
      <c r="L488" s="3">
        <f t="shared" si="183"/>
        <v>2808</v>
      </c>
      <c r="M488" s="3">
        <f t="shared" si="184"/>
        <v>29790</v>
      </c>
      <c r="N488" s="19">
        <f t="shared" si="188"/>
        <v>10.608974358974359</v>
      </c>
      <c r="P488" s="30" t="s">
        <v>13</v>
      </c>
      <c r="Q488" s="7">
        <v>21235</v>
      </c>
      <c r="R488" s="7"/>
      <c r="S488" s="7">
        <v>21235</v>
      </c>
      <c r="U488" s="30" t="s">
        <v>13</v>
      </c>
      <c r="V488" s="7">
        <v>5624</v>
      </c>
      <c r="W488" s="7"/>
      <c r="X488" s="7">
        <v>5624</v>
      </c>
      <c r="Z488" s="30" t="s">
        <v>13</v>
      </c>
      <c r="AA488" s="7">
        <v>6164861</v>
      </c>
      <c r="AB488" s="7"/>
      <c r="AC488" s="7">
        <v>6164861</v>
      </c>
      <c r="AE488">
        <f t="shared" si="192"/>
        <v>6164861</v>
      </c>
      <c r="AF488" s="16">
        <f t="shared" si="189"/>
        <v>6164.8609999999999</v>
      </c>
      <c r="AH488" s="3">
        <f t="shared" si="186"/>
        <v>29790</v>
      </c>
      <c r="AI488" s="3">
        <f t="shared" si="187"/>
        <v>6164861</v>
      </c>
      <c r="AJ488" s="16">
        <f t="shared" si="190"/>
        <v>206943.97448808324</v>
      </c>
      <c r="AL488" s="16">
        <f t="shared" si="191"/>
        <v>2195463.3190883193</v>
      </c>
    </row>
    <row r="489" spans="2:38">
      <c r="B489" s="5" t="s">
        <v>36</v>
      </c>
      <c r="C489" s="3"/>
      <c r="D489" s="3"/>
      <c r="E489" s="7"/>
      <c r="G489" s="5" t="s">
        <v>36</v>
      </c>
      <c r="H489" s="3"/>
      <c r="I489" s="3"/>
      <c r="J489" s="7"/>
      <c r="L489" s="3">
        <f t="shared" si="183"/>
        <v>0</v>
      </c>
      <c r="M489" s="3">
        <f t="shared" si="184"/>
        <v>0</v>
      </c>
      <c r="N489" s="36" t="str">
        <f t="shared" si="188"/>
        <v/>
      </c>
      <c r="P489" s="5" t="s">
        <v>36</v>
      </c>
      <c r="Q489" s="3"/>
      <c r="R489" s="3"/>
      <c r="S489" s="7"/>
      <c r="U489" s="5" t="s">
        <v>36</v>
      </c>
      <c r="V489" s="3"/>
      <c r="W489" s="3"/>
      <c r="X489" s="7"/>
      <c r="Z489" s="5" t="s">
        <v>36</v>
      </c>
      <c r="AA489" s="3"/>
      <c r="AB489" s="3"/>
      <c r="AC489" s="7"/>
      <c r="AF489" s="36" t="str">
        <f t="shared" si="189"/>
        <v/>
      </c>
      <c r="AH489" s="3">
        <f t="shared" si="186"/>
        <v>0</v>
      </c>
      <c r="AI489" s="3">
        <f t="shared" si="187"/>
        <v>0</v>
      </c>
      <c r="AJ489" s="36" t="str">
        <f t="shared" si="190"/>
        <v/>
      </c>
      <c r="AL489" s="36" t="str">
        <f t="shared" si="191"/>
        <v/>
      </c>
    </row>
    <row r="490" spans="2:38">
      <c r="B490" s="29" t="s">
        <v>8</v>
      </c>
      <c r="C490" s="3">
        <v>23832</v>
      </c>
      <c r="D490" s="3"/>
      <c r="E490" s="7">
        <v>23832</v>
      </c>
      <c r="G490" s="29" t="s">
        <v>8</v>
      </c>
      <c r="H490" s="3">
        <v>53286</v>
      </c>
      <c r="I490" s="3"/>
      <c r="J490" s="7">
        <v>53286</v>
      </c>
      <c r="L490" s="3">
        <f t="shared" si="183"/>
        <v>23832</v>
      </c>
      <c r="M490" s="3">
        <f t="shared" si="184"/>
        <v>53286</v>
      </c>
      <c r="N490" s="19">
        <f t="shared" si="188"/>
        <v>2.2359013091641491</v>
      </c>
      <c r="P490" s="29" t="s">
        <v>8</v>
      </c>
      <c r="Q490" s="3">
        <v>19654</v>
      </c>
      <c r="R490" s="3"/>
      <c r="S490" s="7">
        <v>19654</v>
      </c>
      <c r="U490" s="29" t="s">
        <v>8</v>
      </c>
      <c r="V490" s="3">
        <v>8573</v>
      </c>
      <c r="W490" s="3"/>
      <c r="X490" s="7">
        <v>8573</v>
      </c>
      <c r="Z490" s="29" t="s">
        <v>8</v>
      </c>
      <c r="AA490" s="3">
        <v>5949029</v>
      </c>
      <c r="AB490" s="3"/>
      <c r="AC490" s="7">
        <v>5949029</v>
      </c>
      <c r="AE490">
        <f t="shared" ref="AE490:AE495" si="193">AC490</f>
        <v>5949029</v>
      </c>
      <c r="AF490" s="16">
        <f t="shared" si="189"/>
        <v>5949.0290000000005</v>
      </c>
      <c r="AH490" s="3">
        <f t="shared" si="186"/>
        <v>53286</v>
      </c>
      <c r="AI490" s="3">
        <f t="shared" si="187"/>
        <v>5949029</v>
      </c>
      <c r="AJ490" s="16">
        <f t="shared" si="190"/>
        <v>111643.37724730698</v>
      </c>
      <c r="AL490" s="16">
        <f t="shared" si="191"/>
        <v>249623.57334676065</v>
      </c>
    </row>
    <row r="491" spans="2:38">
      <c r="B491" s="29" t="s">
        <v>9</v>
      </c>
      <c r="C491" s="3">
        <v>13036</v>
      </c>
      <c r="D491" s="3"/>
      <c r="E491" s="7">
        <v>13036</v>
      </c>
      <c r="G491" s="29" t="s">
        <v>9</v>
      </c>
      <c r="H491" s="3">
        <v>86347</v>
      </c>
      <c r="I491" s="3"/>
      <c r="J491" s="7">
        <v>86347</v>
      </c>
      <c r="L491" s="3">
        <f t="shared" si="183"/>
        <v>13036</v>
      </c>
      <c r="M491" s="3">
        <f t="shared" si="184"/>
        <v>86347</v>
      </c>
      <c r="N491" s="19">
        <f t="shared" si="188"/>
        <v>6.6237342743172754</v>
      </c>
      <c r="P491" s="29" t="s">
        <v>9</v>
      </c>
      <c r="Q491" s="3">
        <v>53437</v>
      </c>
      <c r="R491" s="3"/>
      <c r="S491" s="7">
        <v>53437</v>
      </c>
      <c r="U491" s="29" t="s">
        <v>9</v>
      </c>
      <c r="V491" s="3">
        <v>19040</v>
      </c>
      <c r="W491" s="3"/>
      <c r="X491" s="7">
        <v>19040</v>
      </c>
      <c r="Z491" s="29" t="s">
        <v>9</v>
      </c>
      <c r="AA491" s="3">
        <v>11320156</v>
      </c>
      <c r="AB491" s="3"/>
      <c r="AC491" s="7">
        <v>11320156</v>
      </c>
      <c r="AE491">
        <f t="shared" si="193"/>
        <v>11320156</v>
      </c>
      <c r="AF491" s="16">
        <f t="shared" si="189"/>
        <v>11320.156000000001</v>
      </c>
      <c r="AH491" s="3">
        <f t="shared" si="186"/>
        <v>86347</v>
      </c>
      <c r="AI491" s="3">
        <f t="shared" si="187"/>
        <v>11320156</v>
      </c>
      <c r="AJ491" s="16">
        <f t="shared" si="190"/>
        <v>131100.7446697627</v>
      </c>
      <c r="AL491" s="16">
        <f t="shared" si="191"/>
        <v>868376.49585762504</v>
      </c>
    </row>
    <row r="492" spans="2:38">
      <c r="B492" s="29" t="s">
        <v>10</v>
      </c>
      <c r="C492" s="3">
        <v>7743</v>
      </c>
      <c r="D492" s="3"/>
      <c r="E492" s="7">
        <v>7743</v>
      </c>
      <c r="G492" s="29" t="s">
        <v>10</v>
      </c>
      <c r="H492" s="3">
        <v>103209</v>
      </c>
      <c r="I492" s="3"/>
      <c r="J492" s="7">
        <v>103209</v>
      </c>
      <c r="L492" s="3">
        <f t="shared" si="183"/>
        <v>7743</v>
      </c>
      <c r="M492" s="3">
        <f t="shared" si="184"/>
        <v>103209</v>
      </c>
      <c r="N492" s="19">
        <f t="shared" si="188"/>
        <v>13.32932971716389</v>
      </c>
      <c r="P492" s="29" t="s">
        <v>10</v>
      </c>
      <c r="Q492" s="3">
        <v>73143</v>
      </c>
      <c r="R492" s="3"/>
      <c r="S492" s="7">
        <v>73143</v>
      </c>
      <c r="U492" s="29" t="s">
        <v>10</v>
      </c>
      <c r="V492" s="3">
        <v>21933</v>
      </c>
      <c r="W492" s="3"/>
      <c r="X492" s="7">
        <v>21933</v>
      </c>
      <c r="Z492" s="29" t="s">
        <v>10</v>
      </c>
      <c r="AA492" s="3">
        <v>18753104</v>
      </c>
      <c r="AB492" s="3"/>
      <c r="AC492" s="7">
        <v>18753104</v>
      </c>
      <c r="AE492">
        <f t="shared" si="193"/>
        <v>18753104</v>
      </c>
      <c r="AF492" s="16">
        <f t="shared" si="189"/>
        <v>18753.103999999999</v>
      </c>
      <c r="AH492" s="3">
        <f t="shared" si="186"/>
        <v>103209</v>
      </c>
      <c r="AI492" s="3">
        <f t="shared" si="187"/>
        <v>18753104</v>
      </c>
      <c r="AJ492" s="16">
        <f t="shared" si="190"/>
        <v>181700.27807652435</v>
      </c>
      <c r="AL492" s="16">
        <f t="shared" si="191"/>
        <v>2421942.9161823587</v>
      </c>
    </row>
    <row r="493" spans="2:38">
      <c r="B493" s="29" t="s">
        <v>11</v>
      </c>
      <c r="C493" s="3">
        <v>4084</v>
      </c>
      <c r="D493" s="3"/>
      <c r="E493" s="7">
        <v>4084</v>
      </c>
      <c r="G493" s="29" t="s">
        <v>11</v>
      </c>
      <c r="H493" s="3">
        <v>121334</v>
      </c>
      <c r="I493" s="3"/>
      <c r="J493" s="7">
        <v>121334</v>
      </c>
      <c r="L493" s="3">
        <f t="shared" si="183"/>
        <v>4084</v>
      </c>
      <c r="M493" s="3">
        <f t="shared" si="184"/>
        <v>121334</v>
      </c>
      <c r="N493" s="19">
        <f t="shared" si="188"/>
        <v>29.709598432908912</v>
      </c>
      <c r="P493" s="29" t="s">
        <v>11</v>
      </c>
      <c r="Q493" s="3">
        <v>96989</v>
      </c>
      <c r="R493" s="3"/>
      <c r="S493" s="7">
        <v>96989</v>
      </c>
      <c r="U493" s="29" t="s">
        <v>11</v>
      </c>
      <c r="V493" s="3">
        <v>20173</v>
      </c>
      <c r="W493" s="3"/>
      <c r="X493" s="7">
        <v>20173</v>
      </c>
      <c r="Z493" s="29" t="s">
        <v>11</v>
      </c>
      <c r="AA493" s="3">
        <v>33909320</v>
      </c>
      <c r="AB493" s="3"/>
      <c r="AC493" s="7">
        <v>33909320</v>
      </c>
      <c r="AE493">
        <f t="shared" si="193"/>
        <v>33909320</v>
      </c>
      <c r="AF493" s="16">
        <f t="shared" si="189"/>
        <v>33909.32</v>
      </c>
      <c r="AH493" s="3">
        <f t="shared" si="186"/>
        <v>121334</v>
      </c>
      <c r="AI493" s="3">
        <f t="shared" si="187"/>
        <v>33909320</v>
      </c>
      <c r="AJ493" s="16">
        <f t="shared" si="190"/>
        <v>279470.88202812074</v>
      </c>
      <c r="AL493" s="16">
        <f t="shared" si="191"/>
        <v>8302967.6787463278</v>
      </c>
    </row>
    <row r="494" spans="2:38">
      <c r="B494" s="29" t="s">
        <v>12</v>
      </c>
      <c r="C494" s="3">
        <v>1749</v>
      </c>
      <c r="D494" s="3"/>
      <c r="E494" s="7">
        <v>1749</v>
      </c>
      <c r="G494" s="29" t="s">
        <v>12</v>
      </c>
      <c r="H494" s="3">
        <v>269276</v>
      </c>
      <c r="I494" s="3"/>
      <c r="J494" s="7">
        <v>269276</v>
      </c>
      <c r="L494" s="3">
        <f t="shared" si="183"/>
        <v>1749</v>
      </c>
      <c r="M494" s="3">
        <f t="shared" si="184"/>
        <v>269276</v>
      </c>
      <c r="N494" s="19">
        <f t="shared" si="188"/>
        <v>153.95997712978846</v>
      </c>
      <c r="P494" s="29" t="s">
        <v>12</v>
      </c>
      <c r="Q494" s="3">
        <v>244735</v>
      </c>
      <c r="R494" s="3"/>
      <c r="S494" s="7">
        <v>244735</v>
      </c>
      <c r="U494" s="29" t="s">
        <v>12</v>
      </c>
      <c r="V494" s="3">
        <v>22784</v>
      </c>
      <c r="W494" s="3"/>
      <c r="X494" s="7">
        <v>22784</v>
      </c>
      <c r="Z494" s="29" t="s">
        <v>12</v>
      </c>
      <c r="AA494" s="3">
        <v>107224257</v>
      </c>
      <c r="AB494" s="3"/>
      <c r="AC494" s="7">
        <v>107224257</v>
      </c>
      <c r="AE494">
        <f t="shared" si="193"/>
        <v>107224257</v>
      </c>
      <c r="AF494" s="16">
        <f t="shared" si="189"/>
        <v>107224.257</v>
      </c>
      <c r="AH494" s="3">
        <f t="shared" si="186"/>
        <v>269276</v>
      </c>
      <c r="AI494" s="3">
        <f t="shared" si="187"/>
        <v>107224257</v>
      </c>
      <c r="AJ494" s="16">
        <f t="shared" si="190"/>
        <v>398194.62930227723</v>
      </c>
      <c r="AL494" s="16">
        <f t="shared" si="191"/>
        <v>61306036.020583197</v>
      </c>
    </row>
    <row r="495" spans="2:38">
      <c r="B495" s="30" t="s">
        <v>13</v>
      </c>
      <c r="C495" s="7">
        <v>50444</v>
      </c>
      <c r="D495" s="7"/>
      <c r="E495" s="7">
        <v>50444</v>
      </c>
      <c r="G495" s="30" t="s">
        <v>13</v>
      </c>
      <c r="H495" s="7">
        <v>633452</v>
      </c>
      <c r="I495" s="7"/>
      <c r="J495" s="7">
        <v>633452</v>
      </c>
      <c r="L495" s="3">
        <f t="shared" si="183"/>
        <v>50444</v>
      </c>
      <c r="M495" s="3">
        <f t="shared" si="184"/>
        <v>633452</v>
      </c>
      <c r="N495" s="19">
        <f t="shared" si="188"/>
        <v>12.557529141225913</v>
      </c>
      <c r="P495" s="30" t="s">
        <v>13</v>
      </c>
      <c r="Q495" s="7">
        <v>487958</v>
      </c>
      <c r="R495" s="7"/>
      <c r="S495" s="7">
        <v>487958</v>
      </c>
      <c r="U495" s="30" t="s">
        <v>13</v>
      </c>
      <c r="V495" s="7">
        <v>92503</v>
      </c>
      <c r="W495" s="7"/>
      <c r="X495" s="7">
        <v>92503</v>
      </c>
      <c r="Z495" s="30" t="s">
        <v>13</v>
      </c>
      <c r="AA495" s="7">
        <v>177155866</v>
      </c>
      <c r="AB495" s="7"/>
      <c r="AC495" s="7">
        <v>177155866</v>
      </c>
      <c r="AE495">
        <f t="shared" si="193"/>
        <v>177155866</v>
      </c>
      <c r="AF495" s="16">
        <f t="shared" si="189"/>
        <v>177155.86600000001</v>
      </c>
      <c r="AH495" s="3">
        <f t="shared" si="186"/>
        <v>633452</v>
      </c>
      <c r="AI495" s="3">
        <f t="shared" si="187"/>
        <v>177155866</v>
      </c>
      <c r="AJ495" s="16">
        <f t="shared" si="190"/>
        <v>279667.38758422103</v>
      </c>
      <c r="AL495" s="16">
        <f t="shared" si="191"/>
        <v>3511931.3694393779</v>
      </c>
    </row>
    <row r="496" spans="2:38">
      <c r="B496" s="4" t="s">
        <v>37</v>
      </c>
      <c r="C496" s="3"/>
      <c r="D496" s="3"/>
      <c r="E496" s="7"/>
      <c r="G496" s="4" t="s">
        <v>37</v>
      </c>
      <c r="H496" s="3"/>
      <c r="I496" s="3"/>
      <c r="J496" s="7"/>
      <c r="L496" s="3">
        <f t="shared" si="183"/>
        <v>0</v>
      </c>
      <c r="M496" s="3">
        <f t="shared" si="184"/>
        <v>0</v>
      </c>
      <c r="N496" s="15" t="str">
        <f t="shared" si="188"/>
        <v/>
      </c>
      <c r="P496" s="4" t="s">
        <v>37</v>
      </c>
      <c r="Q496" s="3"/>
      <c r="R496" s="3"/>
      <c r="S496" s="7"/>
      <c r="U496" s="4" t="s">
        <v>37</v>
      </c>
      <c r="V496" s="3"/>
      <c r="W496" s="3"/>
      <c r="X496" s="7"/>
      <c r="Z496" s="4" t="s">
        <v>37</v>
      </c>
      <c r="AA496" s="3"/>
      <c r="AB496" s="3"/>
      <c r="AC496" s="7"/>
      <c r="AF496" s="15" t="str">
        <f t="shared" si="189"/>
        <v/>
      </c>
      <c r="AH496" s="3">
        <f t="shared" si="186"/>
        <v>0</v>
      </c>
      <c r="AI496" s="3">
        <f t="shared" si="187"/>
        <v>0</v>
      </c>
      <c r="AJ496" s="15" t="str">
        <f t="shared" si="190"/>
        <v/>
      </c>
      <c r="AL496" s="15" t="str">
        <f t="shared" si="191"/>
        <v/>
      </c>
    </row>
    <row r="497" spans="2:38">
      <c r="B497" s="5" t="s">
        <v>98</v>
      </c>
      <c r="C497" s="3"/>
      <c r="D497" s="3"/>
      <c r="E497" s="7"/>
      <c r="G497" s="5" t="s">
        <v>98</v>
      </c>
      <c r="H497" s="3"/>
      <c r="I497" s="3"/>
      <c r="J497" s="7"/>
      <c r="L497" s="3">
        <f t="shared" si="183"/>
        <v>0</v>
      </c>
      <c r="M497" s="3">
        <f t="shared" si="184"/>
        <v>0</v>
      </c>
      <c r="N497" s="36" t="str">
        <f t="shared" si="188"/>
        <v/>
      </c>
      <c r="P497" s="5" t="s">
        <v>98</v>
      </c>
      <c r="Q497" s="3"/>
      <c r="R497" s="3"/>
      <c r="S497" s="7"/>
      <c r="U497" s="5" t="s">
        <v>98</v>
      </c>
      <c r="V497" s="3"/>
      <c r="W497" s="3"/>
      <c r="X497" s="7"/>
      <c r="Z497" s="5" t="s">
        <v>98</v>
      </c>
      <c r="AA497" s="3"/>
      <c r="AB497" s="3"/>
      <c r="AC497" s="7"/>
      <c r="AF497" s="36" t="str">
        <f t="shared" si="189"/>
        <v/>
      </c>
      <c r="AH497" s="3">
        <f t="shared" si="186"/>
        <v>0</v>
      </c>
      <c r="AI497" s="3">
        <f t="shared" si="187"/>
        <v>0</v>
      </c>
      <c r="AJ497" s="36" t="str">
        <f t="shared" si="190"/>
        <v/>
      </c>
      <c r="AL497" s="36" t="str">
        <f t="shared" si="191"/>
        <v/>
      </c>
    </row>
    <row r="498" spans="2:38">
      <c r="B498" s="29" t="s">
        <v>8</v>
      </c>
      <c r="C498" s="3">
        <v>1342</v>
      </c>
      <c r="D498" s="3"/>
      <c r="E498" s="7">
        <v>1342</v>
      </c>
      <c r="G498" s="29" t="s">
        <v>8</v>
      </c>
      <c r="H498" s="3">
        <v>3517</v>
      </c>
      <c r="I498" s="3"/>
      <c r="J498" s="7">
        <v>3517</v>
      </c>
      <c r="L498" s="3">
        <f t="shared" si="183"/>
        <v>1342</v>
      </c>
      <c r="M498" s="3">
        <f t="shared" si="184"/>
        <v>3517</v>
      </c>
      <c r="N498" s="19">
        <f t="shared" si="188"/>
        <v>2.6207153502235467</v>
      </c>
      <c r="P498" s="29" t="s">
        <v>8</v>
      </c>
      <c r="Q498" s="3">
        <v>1363</v>
      </c>
      <c r="R498" s="3"/>
      <c r="S498" s="7">
        <v>1363</v>
      </c>
      <c r="U498" s="29" t="s">
        <v>8</v>
      </c>
      <c r="V498" s="3">
        <v>769</v>
      </c>
      <c r="W498" s="3"/>
      <c r="X498" s="7">
        <v>769</v>
      </c>
      <c r="Z498" s="29" t="s">
        <v>8</v>
      </c>
      <c r="AA498" s="3">
        <v>188745</v>
      </c>
      <c r="AB498" s="3"/>
      <c r="AC498" s="7">
        <v>188745</v>
      </c>
      <c r="AE498">
        <f t="shared" ref="AE498:AE503" si="194">AC498</f>
        <v>188745</v>
      </c>
      <c r="AF498" s="16">
        <f t="shared" si="189"/>
        <v>188.745</v>
      </c>
      <c r="AH498" s="3">
        <f t="shared" si="186"/>
        <v>3517</v>
      </c>
      <c r="AI498" s="3">
        <f t="shared" si="187"/>
        <v>188745</v>
      </c>
      <c r="AJ498" s="16">
        <f t="shared" si="190"/>
        <v>53666.477111174296</v>
      </c>
      <c r="AL498" s="16">
        <f t="shared" si="191"/>
        <v>140644.5603576751</v>
      </c>
    </row>
    <row r="499" spans="2:38">
      <c r="B499" s="29" t="s">
        <v>9</v>
      </c>
      <c r="C499" s="3">
        <v>1661</v>
      </c>
      <c r="D499" s="3"/>
      <c r="E499" s="7">
        <v>1661</v>
      </c>
      <c r="G499" s="29" t="s">
        <v>9</v>
      </c>
      <c r="H499" s="3">
        <v>11437</v>
      </c>
      <c r="I499" s="3"/>
      <c r="J499" s="7">
        <v>11437</v>
      </c>
      <c r="L499" s="3">
        <f t="shared" si="183"/>
        <v>1661</v>
      </c>
      <c r="M499" s="3">
        <f t="shared" si="184"/>
        <v>11437</v>
      </c>
      <c r="N499" s="19">
        <f t="shared" si="188"/>
        <v>6.8856110776640582</v>
      </c>
      <c r="P499" s="29" t="s">
        <v>9</v>
      </c>
      <c r="Q499" s="3">
        <v>6070</v>
      </c>
      <c r="R499" s="3"/>
      <c r="S499" s="7">
        <v>6070</v>
      </c>
      <c r="U499" s="29" t="s">
        <v>9</v>
      </c>
      <c r="V499" s="3">
        <v>3641</v>
      </c>
      <c r="W499" s="3"/>
      <c r="X499" s="7">
        <v>3641</v>
      </c>
      <c r="Z499" s="29" t="s">
        <v>9</v>
      </c>
      <c r="AA499" s="3">
        <v>567395</v>
      </c>
      <c r="AB499" s="3"/>
      <c r="AC499" s="7">
        <v>567395</v>
      </c>
      <c r="AE499">
        <f t="shared" si="194"/>
        <v>567395</v>
      </c>
      <c r="AF499" s="16">
        <f t="shared" si="189"/>
        <v>567.39499999999998</v>
      </c>
      <c r="AH499" s="3">
        <f t="shared" si="186"/>
        <v>11437</v>
      </c>
      <c r="AI499" s="3">
        <f t="shared" si="187"/>
        <v>567395</v>
      </c>
      <c r="AJ499" s="16">
        <f t="shared" si="190"/>
        <v>49610.474774853545</v>
      </c>
      <c r="AL499" s="16">
        <f t="shared" si="191"/>
        <v>341598.43467790488</v>
      </c>
    </row>
    <row r="500" spans="2:38">
      <c r="B500" s="29" t="s">
        <v>10</v>
      </c>
      <c r="C500" s="3">
        <v>1770</v>
      </c>
      <c r="D500" s="3"/>
      <c r="E500" s="7">
        <v>1770</v>
      </c>
      <c r="G500" s="29" t="s">
        <v>10</v>
      </c>
      <c r="H500" s="3">
        <v>24346</v>
      </c>
      <c r="I500" s="3"/>
      <c r="J500" s="7">
        <v>24346</v>
      </c>
      <c r="L500" s="3">
        <f t="shared" si="183"/>
        <v>1770</v>
      </c>
      <c r="M500" s="3">
        <f t="shared" si="184"/>
        <v>24346</v>
      </c>
      <c r="N500" s="19">
        <f t="shared" si="188"/>
        <v>13.754802259887006</v>
      </c>
      <c r="P500" s="29" t="s">
        <v>10</v>
      </c>
      <c r="Q500" s="3">
        <v>14035</v>
      </c>
      <c r="R500" s="3"/>
      <c r="S500" s="7">
        <v>14035</v>
      </c>
      <c r="U500" s="29" t="s">
        <v>10</v>
      </c>
      <c r="V500" s="3">
        <v>8455</v>
      </c>
      <c r="W500" s="3"/>
      <c r="X500" s="7">
        <v>8455</v>
      </c>
      <c r="Z500" s="29" t="s">
        <v>10</v>
      </c>
      <c r="AA500" s="3">
        <v>1159508</v>
      </c>
      <c r="AB500" s="3"/>
      <c r="AC500" s="7">
        <v>1159508</v>
      </c>
      <c r="AE500">
        <f t="shared" si="194"/>
        <v>1159508</v>
      </c>
      <c r="AF500" s="16">
        <f t="shared" si="189"/>
        <v>1159.508</v>
      </c>
      <c r="AH500" s="3">
        <f t="shared" si="186"/>
        <v>24346</v>
      </c>
      <c r="AI500" s="3">
        <f t="shared" si="187"/>
        <v>1159508</v>
      </c>
      <c r="AJ500" s="16">
        <f t="shared" si="190"/>
        <v>47626.221966647499</v>
      </c>
      <c r="AL500" s="16">
        <f t="shared" si="191"/>
        <v>655089.26553672319</v>
      </c>
    </row>
    <row r="501" spans="2:38">
      <c r="B501" s="29" t="s">
        <v>11</v>
      </c>
      <c r="C501" s="3">
        <v>1512</v>
      </c>
      <c r="D501" s="3"/>
      <c r="E501" s="7">
        <v>1512</v>
      </c>
      <c r="G501" s="29" t="s">
        <v>11</v>
      </c>
      <c r="H501" s="3">
        <v>46688</v>
      </c>
      <c r="I501" s="3"/>
      <c r="J501" s="7">
        <v>46688</v>
      </c>
      <c r="L501" s="3">
        <f t="shared" si="183"/>
        <v>1512</v>
      </c>
      <c r="M501" s="3">
        <f t="shared" si="184"/>
        <v>46688</v>
      </c>
      <c r="N501" s="19">
        <f t="shared" si="188"/>
        <v>30.87830687830688</v>
      </c>
      <c r="P501" s="29" t="s">
        <v>11</v>
      </c>
      <c r="Q501" s="3">
        <v>29003</v>
      </c>
      <c r="R501" s="3"/>
      <c r="S501" s="7">
        <v>29003</v>
      </c>
      <c r="U501" s="29" t="s">
        <v>11</v>
      </c>
      <c r="V501" s="3">
        <v>16083</v>
      </c>
      <c r="W501" s="3"/>
      <c r="X501" s="7">
        <v>16083</v>
      </c>
      <c r="Z501" s="29" t="s">
        <v>11</v>
      </c>
      <c r="AA501" s="3">
        <v>2364652</v>
      </c>
      <c r="AB501" s="3"/>
      <c r="AC501" s="7">
        <v>2364652</v>
      </c>
      <c r="AE501">
        <f t="shared" si="194"/>
        <v>2364652</v>
      </c>
      <c r="AF501" s="16">
        <f t="shared" si="189"/>
        <v>2364.652</v>
      </c>
      <c r="AH501" s="3">
        <f t="shared" si="186"/>
        <v>46688</v>
      </c>
      <c r="AI501" s="3">
        <f t="shared" si="187"/>
        <v>2364652</v>
      </c>
      <c r="AJ501" s="16">
        <f t="shared" si="190"/>
        <v>50647.960932145303</v>
      </c>
      <c r="AL501" s="16">
        <f t="shared" si="191"/>
        <v>1563923.2804232803</v>
      </c>
    </row>
    <row r="502" spans="2:38">
      <c r="B502" s="29" t="s">
        <v>12</v>
      </c>
      <c r="C502" s="3">
        <v>1222</v>
      </c>
      <c r="D502" s="3"/>
      <c r="E502" s="7">
        <v>1222</v>
      </c>
      <c r="G502" s="29" t="s">
        <v>12</v>
      </c>
      <c r="H502" s="3">
        <v>254611</v>
      </c>
      <c r="I502" s="3"/>
      <c r="J502" s="7">
        <v>254611</v>
      </c>
      <c r="L502" s="3">
        <f t="shared" si="183"/>
        <v>1222</v>
      </c>
      <c r="M502" s="3">
        <f t="shared" si="184"/>
        <v>254611</v>
      </c>
      <c r="N502" s="19">
        <f t="shared" si="188"/>
        <v>208.35597381342063</v>
      </c>
      <c r="P502" s="29" t="s">
        <v>12</v>
      </c>
      <c r="Q502" s="3">
        <v>180255</v>
      </c>
      <c r="R502" s="3"/>
      <c r="S502" s="7">
        <v>180255</v>
      </c>
      <c r="U502" s="29" t="s">
        <v>12</v>
      </c>
      <c r="V502" s="3">
        <v>73085</v>
      </c>
      <c r="W502" s="3"/>
      <c r="X502" s="7">
        <v>73085</v>
      </c>
      <c r="Z502" s="29" t="s">
        <v>12</v>
      </c>
      <c r="AA502" s="3">
        <v>15611981</v>
      </c>
      <c r="AB502" s="3"/>
      <c r="AC502" s="7">
        <v>15611981</v>
      </c>
      <c r="AE502">
        <f t="shared" si="194"/>
        <v>15611981</v>
      </c>
      <c r="AF502" s="16">
        <f t="shared" si="189"/>
        <v>15611.981</v>
      </c>
      <c r="AH502" s="3">
        <f t="shared" si="186"/>
        <v>254611</v>
      </c>
      <c r="AI502" s="3">
        <f t="shared" si="187"/>
        <v>15611981</v>
      </c>
      <c r="AJ502" s="16">
        <f t="shared" si="190"/>
        <v>61316.99337420614</v>
      </c>
      <c r="AL502" s="16">
        <f t="shared" si="191"/>
        <v>12775761.865793781</v>
      </c>
    </row>
    <row r="503" spans="2:38">
      <c r="B503" s="30" t="s">
        <v>13</v>
      </c>
      <c r="C503" s="7">
        <v>7507</v>
      </c>
      <c r="D503" s="7"/>
      <c r="E503" s="7">
        <v>7507</v>
      </c>
      <c r="G503" s="30" t="s">
        <v>13</v>
      </c>
      <c r="H503" s="7">
        <v>340599</v>
      </c>
      <c r="I503" s="7"/>
      <c r="J503" s="7">
        <v>340599</v>
      </c>
      <c r="L503" s="3">
        <f t="shared" si="183"/>
        <v>7507</v>
      </c>
      <c r="M503" s="3">
        <f t="shared" si="184"/>
        <v>340599</v>
      </c>
      <c r="N503" s="19">
        <f t="shared" si="188"/>
        <v>45.370853869721593</v>
      </c>
      <c r="P503" s="30" t="s">
        <v>13</v>
      </c>
      <c r="Q503" s="7">
        <v>230726</v>
      </c>
      <c r="R503" s="7"/>
      <c r="S503" s="7">
        <v>230726</v>
      </c>
      <c r="U503" s="30" t="s">
        <v>13</v>
      </c>
      <c r="V503" s="7">
        <v>102033</v>
      </c>
      <c r="W503" s="7"/>
      <c r="X503" s="7">
        <v>102033</v>
      </c>
      <c r="Z503" s="30" t="s">
        <v>13</v>
      </c>
      <c r="AA503" s="7">
        <v>19892281</v>
      </c>
      <c r="AB503" s="7"/>
      <c r="AC503" s="7">
        <v>19892281</v>
      </c>
      <c r="AE503">
        <f t="shared" si="194"/>
        <v>19892281</v>
      </c>
      <c r="AF503" s="16">
        <f t="shared" si="189"/>
        <v>19892.280999999999</v>
      </c>
      <c r="AH503" s="3">
        <f t="shared" si="186"/>
        <v>340599</v>
      </c>
      <c r="AI503" s="3">
        <f t="shared" si="187"/>
        <v>19892281</v>
      </c>
      <c r="AJ503" s="16">
        <f t="shared" si="190"/>
        <v>58403.815043496899</v>
      </c>
      <c r="AL503" s="16">
        <f t="shared" si="191"/>
        <v>2649830.9577727453</v>
      </c>
    </row>
    <row r="504" spans="2:38">
      <c r="B504" s="5" t="s">
        <v>99</v>
      </c>
      <c r="C504" s="3"/>
      <c r="D504" s="3"/>
      <c r="E504" s="7"/>
      <c r="G504" s="5" t="s">
        <v>99</v>
      </c>
      <c r="H504" s="3"/>
      <c r="I504" s="3"/>
      <c r="J504" s="7"/>
      <c r="L504" s="3">
        <f t="shared" si="183"/>
        <v>0</v>
      </c>
      <c r="M504" s="3">
        <f t="shared" si="184"/>
        <v>0</v>
      </c>
      <c r="N504" s="36" t="str">
        <f t="shared" si="188"/>
        <v/>
      </c>
      <c r="P504" s="5" t="s">
        <v>99</v>
      </c>
      <c r="Q504" s="3"/>
      <c r="R504" s="3"/>
      <c r="S504" s="7"/>
      <c r="U504" s="5" t="s">
        <v>99</v>
      </c>
      <c r="V504" s="3"/>
      <c r="W504" s="3"/>
      <c r="X504" s="7"/>
      <c r="Z504" s="5" t="s">
        <v>99</v>
      </c>
      <c r="AA504" s="3"/>
      <c r="AB504" s="3"/>
      <c r="AC504" s="7"/>
      <c r="AF504" s="36" t="str">
        <f t="shared" si="189"/>
        <v/>
      </c>
      <c r="AH504" s="3">
        <f t="shared" si="186"/>
        <v>0</v>
      </c>
      <c r="AI504" s="3">
        <f t="shared" si="187"/>
        <v>0</v>
      </c>
      <c r="AJ504" s="36" t="str">
        <f t="shared" si="190"/>
        <v/>
      </c>
      <c r="AL504" s="36" t="str">
        <f t="shared" si="191"/>
        <v/>
      </c>
    </row>
    <row r="505" spans="2:38">
      <c r="B505" s="29" t="s">
        <v>8</v>
      </c>
      <c r="C505" s="3"/>
      <c r="D505" s="3">
        <v>251</v>
      </c>
      <c r="E505" s="7">
        <v>251</v>
      </c>
      <c r="G505" s="29" t="s">
        <v>8</v>
      </c>
      <c r="H505" s="3"/>
      <c r="I505" s="3">
        <v>513</v>
      </c>
      <c r="J505" s="7">
        <v>513</v>
      </c>
      <c r="L505" s="3">
        <f t="shared" si="183"/>
        <v>251</v>
      </c>
      <c r="M505" s="3">
        <f t="shared" si="184"/>
        <v>513</v>
      </c>
      <c r="N505" s="19">
        <f t="shared" si="188"/>
        <v>2.0438247011952191</v>
      </c>
      <c r="P505" s="29" t="s">
        <v>8</v>
      </c>
      <c r="Q505" s="3"/>
      <c r="R505" s="3">
        <v>117</v>
      </c>
      <c r="S505" s="7">
        <v>117</v>
      </c>
      <c r="U505" s="29" t="s">
        <v>8</v>
      </c>
      <c r="V505" s="3"/>
      <c r="W505" s="3">
        <v>122</v>
      </c>
      <c r="X505" s="7">
        <v>122</v>
      </c>
      <c r="Z505" s="29" t="s">
        <v>8</v>
      </c>
      <c r="AA505" s="3"/>
      <c r="AB505" s="3"/>
      <c r="AC505" s="7"/>
      <c r="AE505">
        <f t="shared" ref="AE505:AE510" si="195">AC505</f>
        <v>0</v>
      </c>
      <c r="AF505" s="16" t="str">
        <f t="shared" si="189"/>
        <v/>
      </c>
      <c r="AH505" s="3">
        <f t="shared" si="186"/>
        <v>513</v>
      </c>
      <c r="AI505" s="3">
        <f t="shared" si="187"/>
        <v>0</v>
      </c>
      <c r="AJ505" s="16" t="str">
        <f t="shared" si="190"/>
        <v/>
      </c>
      <c r="AL505" s="16" t="str">
        <f t="shared" si="191"/>
        <v/>
      </c>
    </row>
    <row r="506" spans="2:38">
      <c r="B506" s="29" t="s">
        <v>9</v>
      </c>
      <c r="C506" s="3"/>
      <c r="D506" s="3">
        <v>126</v>
      </c>
      <c r="E506" s="7">
        <v>126</v>
      </c>
      <c r="G506" s="29" t="s">
        <v>9</v>
      </c>
      <c r="H506" s="3"/>
      <c r="I506" s="3">
        <v>857</v>
      </c>
      <c r="J506" s="7">
        <v>857</v>
      </c>
      <c r="L506" s="3">
        <f t="shared" si="183"/>
        <v>126</v>
      </c>
      <c r="M506" s="3">
        <f t="shared" si="184"/>
        <v>857</v>
      </c>
      <c r="N506" s="19">
        <f t="shared" si="188"/>
        <v>6.8015873015873014</v>
      </c>
      <c r="P506" s="29" t="s">
        <v>9</v>
      </c>
      <c r="Q506" s="3"/>
      <c r="R506" s="3">
        <v>333</v>
      </c>
      <c r="S506" s="7">
        <v>333</v>
      </c>
      <c r="U506" s="29" t="s">
        <v>9</v>
      </c>
      <c r="V506" s="3"/>
      <c r="W506" s="3">
        <v>389</v>
      </c>
      <c r="X506" s="7">
        <v>389</v>
      </c>
      <c r="Z506" s="29" t="s">
        <v>9</v>
      </c>
      <c r="AA506" s="3"/>
      <c r="AB506" s="3">
        <v>52778</v>
      </c>
      <c r="AC506" s="7">
        <v>52778</v>
      </c>
      <c r="AE506">
        <f t="shared" si="195"/>
        <v>52778</v>
      </c>
      <c r="AF506" s="16">
        <f t="shared" si="189"/>
        <v>52.777999999999999</v>
      </c>
      <c r="AH506" s="3">
        <f t="shared" si="186"/>
        <v>857</v>
      </c>
      <c r="AI506" s="3">
        <f t="shared" si="187"/>
        <v>52778</v>
      </c>
      <c r="AJ506" s="16">
        <f t="shared" si="190"/>
        <v>61584.597432905481</v>
      </c>
      <c r="AL506" s="16">
        <f t="shared" si="191"/>
        <v>418873.01587301586</v>
      </c>
    </row>
    <row r="507" spans="2:38">
      <c r="B507" s="29" t="s">
        <v>10</v>
      </c>
      <c r="C507" s="3"/>
      <c r="D507" s="3">
        <v>117</v>
      </c>
      <c r="E507" s="7">
        <v>117</v>
      </c>
      <c r="G507" s="29" t="s">
        <v>10</v>
      </c>
      <c r="H507" s="3"/>
      <c r="I507" s="3">
        <v>1620</v>
      </c>
      <c r="J507" s="7">
        <v>1620</v>
      </c>
      <c r="L507" s="3">
        <f t="shared" si="183"/>
        <v>117</v>
      </c>
      <c r="M507" s="3">
        <f t="shared" si="184"/>
        <v>1620</v>
      </c>
      <c r="N507" s="19">
        <f t="shared" si="188"/>
        <v>13.846153846153847</v>
      </c>
      <c r="P507" s="29" t="s">
        <v>10</v>
      </c>
      <c r="Q507" s="3"/>
      <c r="R507" s="3">
        <v>686</v>
      </c>
      <c r="S507" s="7">
        <v>686</v>
      </c>
      <c r="U507" s="29" t="s">
        <v>10</v>
      </c>
      <c r="V507" s="3"/>
      <c r="W507" s="3">
        <v>811</v>
      </c>
      <c r="X507" s="7">
        <v>811</v>
      </c>
      <c r="Z507" s="29" t="s">
        <v>10</v>
      </c>
      <c r="AA507" s="3"/>
      <c r="AB507" s="3">
        <v>111202</v>
      </c>
      <c r="AC507" s="7">
        <v>111202</v>
      </c>
      <c r="AE507">
        <f t="shared" si="195"/>
        <v>111202</v>
      </c>
      <c r="AF507" s="16">
        <f t="shared" si="189"/>
        <v>111.202</v>
      </c>
      <c r="AH507" s="3">
        <f t="shared" si="186"/>
        <v>1620</v>
      </c>
      <c r="AI507" s="3">
        <f t="shared" si="187"/>
        <v>111202</v>
      </c>
      <c r="AJ507" s="16">
        <f t="shared" si="190"/>
        <v>68643.209876543217</v>
      </c>
      <c r="AL507" s="16">
        <f t="shared" si="191"/>
        <v>950444.44444444461</v>
      </c>
    </row>
    <row r="508" spans="2:38">
      <c r="B508" s="29" t="s">
        <v>11</v>
      </c>
      <c r="C508" s="3"/>
      <c r="D508" s="3">
        <v>161</v>
      </c>
      <c r="E508" s="7">
        <v>161</v>
      </c>
      <c r="G508" s="29" t="s">
        <v>11</v>
      </c>
      <c r="H508" s="3"/>
      <c r="I508" s="3">
        <v>5071</v>
      </c>
      <c r="J508" s="7">
        <v>5071</v>
      </c>
      <c r="L508" s="3">
        <f t="shared" si="183"/>
        <v>161</v>
      </c>
      <c r="M508" s="3">
        <f t="shared" si="184"/>
        <v>5071</v>
      </c>
      <c r="N508" s="19">
        <f t="shared" si="188"/>
        <v>31.496894409937887</v>
      </c>
      <c r="P508" s="29" t="s">
        <v>11</v>
      </c>
      <c r="Q508" s="3"/>
      <c r="R508" s="3">
        <v>2301</v>
      </c>
      <c r="S508" s="7">
        <v>2301</v>
      </c>
      <c r="U508" s="29" t="s">
        <v>11</v>
      </c>
      <c r="V508" s="3"/>
      <c r="W508" s="3">
        <v>2600</v>
      </c>
      <c r="X508" s="7">
        <v>2600</v>
      </c>
      <c r="Z508" s="29" t="s">
        <v>11</v>
      </c>
      <c r="AA508" s="3"/>
      <c r="AB508" s="3">
        <v>338711</v>
      </c>
      <c r="AC508" s="7">
        <v>338711</v>
      </c>
      <c r="AE508">
        <f t="shared" si="195"/>
        <v>338711</v>
      </c>
      <c r="AF508" s="16">
        <f t="shared" si="189"/>
        <v>338.71100000000001</v>
      </c>
      <c r="AH508" s="3">
        <f t="shared" si="186"/>
        <v>5071</v>
      </c>
      <c r="AI508" s="3">
        <f t="shared" si="187"/>
        <v>338711</v>
      </c>
      <c r="AJ508" s="16">
        <f t="shared" si="190"/>
        <v>66793.72904752515</v>
      </c>
      <c r="AL508" s="16">
        <f t="shared" si="191"/>
        <v>2103795.0310559007</v>
      </c>
    </row>
    <row r="509" spans="2:38">
      <c r="B509" s="29" t="s">
        <v>12</v>
      </c>
      <c r="C509" s="3"/>
      <c r="D509" s="3">
        <v>71</v>
      </c>
      <c r="E509" s="7">
        <v>71</v>
      </c>
      <c r="G509" s="29" t="s">
        <v>12</v>
      </c>
      <c r="H509" s="3"/>
      <c r="I509" s="3">
        <v>6428</v>
      </c>
      <c r="J509" s="7">
        <v>6428</v>
      </c>
      <c r="L509" s="3">
        <f t="shared" si="183"/>
        <v>71</v>
      </c>
      <c r="M509" s="3">
        <f t="shared" si="184"/>
        <v>6428</v>
      </c>
      <c r="N509" s="19">
        <f t="shared" si="188"/>
        <v>90.535211267605632</v>
      </c>
      <c r="P509" s="29" t="s">
        <v>12</v>
      </c>
      <c r="Q509" s="3"/>
      <c r="R509" s="3">
        <v>4474</v>
      </c>
      <c r="S509" s="7">
        <v>4474</v>
      </c>
      <c r="U509" s="29" t="s">
        <v>12</v>
      </c>
      <c r="V509" s="3"/>
      <c r="W509" s="3">
        <v>1880</v>
      </c>
      <c r="X509" s="7">
        <v>1880</v>
      </c>
      <c r="Z509" s="29" t="s">
        <v>12</v>
      </c>
      <c r="AA509" s="3"/>
      <c r="AB509" s="3"/>
      <c r="AC509" s="7"/>
      <c r="AE509">
        <f t="shared" si="195"/>
        <v>0</v>
      </c>
      <c r="AF509" s="16" t="str">
        <f t="shared" si="189"/>
        <v/>
      </c>
      <c r="AH509" s="3">
        <f t="shared" si="186"/>
        <v>6428</v>
      </c>
      <c r="AI509" s="3">
        <f t="shared" si="187"/>
        <v>0</v>
      </c>
      <c r="AJ509" s="16" t="str">
        <f t="shared" si="190"/>
        <v/>
      </c>
      <c r="AL509" s="16" t="str">
        <f t="shared" si="191"/>
        <v/>
      </c>
    </row>
    <row r="510" spans="2:38">
      <c r="B510" s="30" t="s">
        <v>13</v>
      </c>
      <c r="C510" s="7"/>
      <c r="D510" s="7">
        <v>726</v>
      </c>
      <c r="E510" s="7">
        <v>726</v>
      </c>
      <c r="G510" s="30" t="s">
        <v>13</v>
      </c>
      <c r="H510" s="7"/>
      <c r="I510" s="7">
        <v>14489</v>
      </c>
      <c r="J510" s="7">
        <v>14489</v>
      </c>
      <c r="L510" s="3">
        <f t="shared" si="183"/>
        <v>726</v>
      </c>
      <c r="M510" s="3">
        <f t="shared" si="184"/>
        <v>14489</v>
      </c>
      <c r="N510" s="19">
        <f t="shared" si="188"/>
        <v>19.957300275482094</v>
      </c>
      <c r="P510" s="30" t="s">
        <v>13</v>
      </c>
      <c r="Q510" s="7"/>
      <c r="R510" s="7">
        <v>7911</v>
      </c>
      <c r="S510" s="7">
        <v>7911</v>
      </c>
      <c r="U510" s="30" t="s">
        <v>13</v>
      </c>
      <c r="V510" s="7"/>
      <c r="W510" s="7">
        <v>5802</v>
      </c>
      <c r="X510" s="7">
        <v>5802</v>
      </c>
      <c r="Z510" s="30" t="s">
        <v>13</v>
      </c>
      <c r="AA510" s="7"/>
      <c r="AB510" s="7">
        <v>1481438</v>
      </c>
      <c r="AC510" s="7">
        <v>1481438</v>
      </c>
      <c r="AE510">
        <f t="shared" si="195"/>
        <v>1481438</v>
      </c>
      <c r="AF510" s="16">
        <f t="shared" si="189"/>
        <v>1481.4380000000001</v>
      </c>
      <c r="AH510" s="3">
        <f t="shared" si="186"/>
        <v>14489</v>
      </c>
      <c r="AI510" s="3">
        <f t="shared" si="187"/>
        <v>1481438</v>
      </c>
      <c r="AJ510" s="16">
        <f t="shared" si="190"/>
        <v>102245.70363724204</v>
      </c>
      <c r="AL510" s="16">
        <f t="shared" si="191"/>
        <v>2040548.2093663912</v>
      </c>
    </row>
    <row r="511" spans="2:38">
      <c r="B511" s="5" t="s">
        <v>100</v>
      </c>
      <c r="C511" s="3"/>
      <c r="D511" s="3"/>
      <c r="E511" s="7"/>
      <c r="G511" s="5" t="s">
        <v>100</v>
      </c>
      <c r="H511" s="3"/>
      <c r="I511" s="3"/>
      <c r="J511" s="7"/>
      <c r="L511" s="3">
        <f t="shared" si="183"/>
        <v>0</v>
      </c>
      <c r="M511" s="3">
        <f t="shared" si="184"/>
        <v>0</v>
      </c>
      <c r="N511" s="36" t="str">
        <f t="shared" si="188"/>
        <v/>
      </c>
      <c r="P511" s="5" t="s">
        <v>100</v>
      </c>
      <c r="Q511" s="3"/>
      <c r="R511" s="3"/>
      <c r="S511" s="7"/>
      <c r="U511" s="5" t="s">
        <v>100</v>
      </c>
      <c r="V511" s="3"/>
      <c r="W511" s="3"/>
      <c r="X511" s="7"/>
      <c r="Z511" s="5" t="s">
        <v>100</v>
      </c>
      <c r="AA511" s="3"/>
      <c r="AB511" s="3"/>
      <c r="AC511" s="7"/>
      <c r="AF511" s="36" t="str">
        <f t="shared" si="189"/>
        <v/>
      </c>
      <c r="AH511" s="3">
        <f t="shared" si="186"/>
        <v>0</v>
      </c>
      <c r="AI511" s="3">
        <f t="shared" si="187"/>
        <v>0</v>
      </c>
      <c r="AJ511" s="36" t="str">
        <f t="shared" si="190"/>
        <v/>
      </c>
      <c r="AL511" s="36" t="str">
        <f t="shared" si="191"/>
        <v/>
      </c>
    </row>
    <row r="512" spans="2:38">
      <c r="B512" s="29" t="s">
        <v>8</v>
      </c>
      <c r="C512" s="3">
        <v>1809</v>
      </c>
      <c r="D512" s="3"/>
      <c r="E512" s="7">
        <v>1809</v>
      </c>
      <c r="G512" s="29" t="s">
        <v>8</v>
      </c>
      <c r="H512" s="3">
        <v>4436</v>
      </c>
      <c r="I512" s="3"/>
      <c r="J512" s="7">
        <v>4436</v>
      </c>
      <c r="L512" s="3">
        <f t="shared" si="183"/>
        <v>1809</v>
      </c>
      <c r="M512" s="3">
        <f t="shared" si="184"/>
        <v>4436</v>
      </c>
      <c r="N512" s="19">
        <f t="shared" si="188"/>
        <v>2.4521835268103924</v>
      </c>
      <c r="P512" s="29" t="s">
        <v>8</v>
      </c>
      <c r="Q512" s="3">
        <v>1500</v>
      </c>
      <c r="R512" s="3"/>
      <c r="S512" s="7">
        <v>1500</v>
      </c>
      <c r="U512" s="29" t="s">
        <v>8</v>
      </c>
      <c r="V512" s="3">
        <v>1061</v>
      </c>
      <c r="W512" s="3"/>
      <c r="X512" s="7">
        <v>1061</v>
      </c>
      <c r="Z512" s="29" t="s">
        <v>8</v>
      </c>
      <c r="AA512" s="3">
        <v>394731</v>
      </c>
      <c r="AB512" s="3"/>
      <c r="AC512" s="7">
        <v>394731</v>
      </c>
      <c r="AE512">
        <f t="shared" ref="AE512:AE517" si="196">AC512</f>
        <v>394731</v>
      </c>
      <c r="AF512" s="16">
        <f t="shared" si="189"/>
        <v>394.73099999999999</v>
      </c>
      <c r="AH512" s="3">
        <f t="shared" si="186"/>
        <v>4436</v>
      </c>
      <c r="AI512" s="3">
        <f t="shared" si="187"/>
        <v>394731</v>
      </c>
      <c r="AJ512" s="16">
        <f t="shared" si="190"/>
        <v>88983.543733092869</v>
      </c>
      <c r="AL512" s="16">
        <f t="shared" si="191"/>
        <v>218203.98009950246</v>
      </c>
    </row>
    <row r="513" spans="2:38">
      <c r="B513" s="29" t="s">
        <v>9</v>
      </c>
      <c r="C513" s="3">
        <v>1830</v>
      </c>
      <c r="D513" s="3"/>
      <c r="E513" s="7">
        <v>1830</v>
      </c>
      <c r="G513" s="29" t="s">
        <v>9</v>
      </c>
      <c r="H513" s="3">
        <v>12596</v>
      </c>
      <c r="I513" s="3"/>
      <c r="J513" s="7">
        <v>12596</v>
      </c>
      <c r="L513" s="3">
        <f t="shared" si="183"/>
        <v>1830</v>
      </c>
      <c r="M513" s="3">
        <f t="shared" si="184"/>
        <v>12596</v>
      </c>
      <c r="N513" s="19">
        <f t="shared" si="188"/>
        <v>6.8830601092896178</v>
      </c>
      <c r="P513" s="29" t="s">
        <v>9</v>
      </c>
      <c r="Q513" s="3">
        <v>6688</v>
      </c>
      <c r="R513" s="3"/>
      <c r="S513" s="7">
        <v>6688</v>
      </c>
      <c r="U513" s="29" t="s">
        <v>9</v>
      </c>
      <c r="V513" s="3">
        <v>3987</v>
      </c>
      <c r="W513" s="3"/>
      <c r="X513" s="7">
        <v>3987</v>
      </c>
      <c r="Z513" s="29" t="s">
        <v>9</v>
      </c>
      <c r="AA513" s="3">
        <v>1011250</v>
      </c>
      <c r="AB513" s="3"/>
      <c r="AC513" s="7">
        <v>1011250</v>
      </c>
      <c r="AE513">
        <f t="shared" si="196"/>
        <v>1011250</v>
      </c>
      <c r="AF513" s="16">
        <f t="shared" si="189"/>
        <v>1011.25</v>
      </c>
      <c r="AH513" s="3">
        <f t="shared" si="186"/>
        <v>12596</v>
      </c>
      <c r="AI513" s="3">
        <f t="shared" si="187"/>
        <v>1011250</v>
      </c>
      <c r="AJ513" s="16">
        <f t="shared" si="190"/>
        <v>80283.423308986981</v>
      </c>
      <c r="AL513" s="16">
        <f t="shared" si="191"/>
        <v>552595.62841530063</v>
      </c>
    </row>
    <row r="514" spans="2:38">
      <c r="B514" s="29" t="s">
        <v>10</v>
      </c>
      <c r="C514" s="3">
        <v>2042</v>
      </c>
      <c r="D514" s="3"/>
      <c r="E514" s="7">
        <v>2042</v>
      </c>
      <c r="G514" s="29" t="s">
        <v>10</v>
      </c>
      <c r="H514" s="3">
        <v>27966</v>
      </c>
      <c r="I514" s="3"/>
      <c r="J514" s="7">
        <v>27966</v>
      </c>
      <c r="L514" s="3">
        <f t="shared" si="183"/>
        <v>2042</v>
      </c>
      <c r="M514" s="3">
        <f t="shared" si="184"/>
        <v>27966</v>
      </c>
      <c r="N514" s="19">
        <f t="shared" si="188"/>
        <v>13.695396669931439</v>
      </c>
      <c r="P514" s="29" t="s">
        <v>10</v>
      </c>
      <c r="Q514" s="3">
        <v>16761</v>
      </c>
      <c r="R514" s="3"/>
      <c r="S514" s="7">
        <v>16761</v>
      </c>
      <c r="U514" s="29" t="s">
        <v>10</v>
      </c>
      <c r="V514" s="3">
        <v>9006</v>
      </c>
      <c r="W514" s="3"/>
      <c r="X514" s="7">
        <v>9006</v>
      </c>
      <c r="Z514" s="29" t="s">
        <v>10</v>
      </c>
      <c r="AA514" s="3">
        <v>2292417</v>
      </c>
      <c r="AB514" s="3"/>
      <c r="AC514" s="7">
        <v>2292417</v>
      </c>
      <c r="AE514">
        <f t="shared" si="196"/>
        <v>2292417</v>
      </c>
      <c r="AF514" s="16">
        <f t="shared" si="189"/>
        <v>2292.4169999999999</v>
      </c>
      <c r="AH514" s="3">
        <f t="shared" si="186"/>
        <v>27966</v>
      </c>
      <c r="AI514" s="3">
        <f t="shared" si="187"/>
        <v>2292417</v>
      </c>
      <c r="AJ514" s="16">
        <f t="shared" si="190"/>
        <v>81971.572623900458</v>
      </c>
      <c r="AL514" s="16">
        <f t="shared" si="191"/>
        <v>1122633.2027424094</v>
      </c>
    </row>
    <row r="515" spans="2:38">
      <c r="B515" s="29" t="s">
        <v>11</v>
      </c>
      <c r="C515" s="3">
        <v>1300</v>
      </c>
      <c r="D515" s="3"/>
      <c r="E515" s="7">
        <v>1300</v>
      </c>
      <c r="G515" s="29" t="s">
        <v>11</v>
      </c>
      <c r="H515" s="3">
        <v>38724</v>
      </c>
      <c r="I515" s="3"/>
      <c r="J515" s="7">
        <v>38724</v>
      </c>
      <c r="L515" s="3">
        <f t="shared" si="183"/>
        <v>1300</v>
      </c>
      <c r="M515" s="3">
        <f t="shared" si="184"/>
        <v>38724</v>
      </c>
      <c r="N515" s="19">
        <f t="shared" si="188"/>
        <v>29.787692307692307</v>
      </c>
      <c r="P515" s="29" t="s">
        <v>11</v>
      </c>
      <c r="Q515" s="3">
        <v>25468</v>
      </c>
      <c r="R515" s="3"/>
      <c r="S515" s="7">
        <v>25468</v>
      </c>
      <c r="U515" s="29" t="s">
        <v>11</v>
      </c>
      <c r="V515" s="3">
        <v>11850</v>
      </c>
      <c r="W515" s="3"/>
      <c r="X515" s="7">
        <v>11850</v>
      </c>
      <c r="Z515" s="29" t="s">
        <v>11</v>
      </c>
      <c r="AA515" s="3">
        <v>4066895</v>
      </c>
      <c r="AB515" s="3"/>
      <c r="AC515" s="7">
        <v>4066895</v>
      </c>
      <c r="AE515">
        <f t="shared" si="196"/>
        <v>4066895</v>
      </c>
      <c r="AF515" s="16">
        <f t="shared" si="189"/>
        <v>4066.895</v>
      </c>
      <c r="AH515" s="3">
        <f t="shared" si="186"/>
        <v>38724</v>
      </c>
      <c r="AI515" s="3">
        <f t="shared" si="187"/>
        <v>4066895</v>
      </c>
      <c r="AJ515" s="16">
        <f t="shared" si="190"/>
        <v>105022.59580621836</v>
      </c>
      <c r="AL515" s="16">
        <f t="shared" si="191"/>
        <v>3128380.769230769</v>
      </c>
    </row>
    <row r="516" spans="2:38">
      <c r="B516" s="29" t="s">
        <v>12</v>
      </c>
      <c r="C516" s="3">
        <v>520</v>
      </c>
      <c r="D516" s="3"/>
      <c r="E516" s="7">
        <v>520</v>
      </c>
      <c r="G516" s="29" t="s">
        <v>12</v>
      </c>
      <c r="H516" s="3">
        <v>74970</v>
      </c>
      <c r="I516" s="3"/>
      <c r="J516" s="7">
        <v>74970</v>
      </c>
      <c r="L516" s="3">
        <f t="shared" si="183"/>
        <v>520</v>
      </c>
      <c r="M516" s="3">
        <f t="shared" si="184"/>
        <v>74970</v>
      </c>
      <c r="N516" s="19">
        <f t="shared" si="188"/>
        <v>144.17307692307693</v>
      </c>
      <c r="P516" s="29" t="s">
        <v>12</v>
      </c>
      <c r="Q516" s="3">
        <v>62731</v>
      </c>
      <c r="R516" s="3"/>
      <c r="S516" s="7">
        <v>62731</v>
      </c>
      <c r="U516" s="29" t="s">
        <v>12</v>
      </c>
      <c r="V516" s="3">
        <v>11704</v>
      </c>
      <c r="W516" s="3"/>
      <c r="X516" s="7">
        <v>11704</v>
      </c>
      <c r="Z516" s="29" t="s">
        <v>12</v>
      </c>
      <c r="AA516" s="3">
        <v>15379275</v>
      </c>
      <c r="AB516" s="3"/>
      <c r="AC516" s="7">
        <v>15379275</v>
      </c>
      <c r="AE516">
        <f t="shared" si="196"/>
        <v>15379275</v>
      </c>
      <c r="AF516" s="16">
        <f t="shared" si="189"/>
        <v>15379.275</v>
      </c>
      <c r="AH516" s="3">
        <f t="shared" si="186"/>
        <v>74970</v>
      </c>
      <c r="AI516" s="3">
        <f t="shared" si="187"/>
        <v>15379275</v>
      </c>
      <c r="AJ516" s="16">
        <f t="shared" si="190"/>
        <v>205139.05562224888</v>
      </c>
      <c r="AL516" s="16">
        <f t="shared" si="191"/>
        <v>29575528.846153844</v>
      </c>
    </row>
    <row r="517" spans="2:38">
      <c r="B517" s="30" t="s">
        <v>13</v>
      </c>
      <c r="C517" s="7">
        <v>7501</v>
      </c>
      <c r="D517" s="7"/>
      <c r="E517" s="7">
        <v>7501</v>
      </c>
      <c r="G517" s="30" t="s">
        <v>13</v>
      </c>
      <c r="H517" s="7">
        <v>158692</v>
      </c>
      <c r="I517" s="7"/>
      <c r="J517" s="7">
        <v>158692</v>
      </c>
      <c r="L517" s="3">
        <f t="shared" si="183"/>
        <v>7501</v>
      </c>
      <c r="M517" s="3">
        <f t="shared" si="184"/>
        <v>158692</v>
      </c>
      <c r="N517" s="19">
        <f t="shared" si="188"/>
        <v>21.15611251833089</v>
      </c>
      <c r="P517" s="30" t="s">
        <v>13</v>
      </c>
      <c r="Q517" s="7">
        <v>113148</v>
      </c>
      <c r="R517" s="7"/>
      <c r="S517" s="7">
        <v>113148</v>
      </c>
      <c r="U517" s="30" t="s">
        <v>13</v>
      </c>
      <c r="V517" s="7">
        <v>37608</v>
      </c>
      <c r="W517" s="7"/>
      <c r="X517" s="7">
        <v>37608</v>
      </c>
      <c r="Z517" s="30" t="s">
        <v>13</v>
      </c>
      <c r="AA517" s="7">
        <v>23144568</v>
      </c>
      <c r="AB517" s="7"/>
      <c r="AC517" s="7">
        <v>23144568</v>
      </c>
      <c r="AE517">
        <f t="shared" si="196"/>
        <v>23144568</v>
      </c>
      <c r="AF517" s="16">
        <f t="shared" si="189"/>
        <v>23144.567999999999</v>
      </c>
      <c r="AH517" s="3">
        <f t="shared" si="186"/>
        <v>158692</v>
      </c>
      <c r="AI517" s="3">
        <f t="shared" si="187"/>
        <v>23144568</v>
      </c>
      <c r="AJ517" s="16">
        <f t="shared" si="190"/>
        <v>145845.83973987348</v>
      </c>
      <c r="AL517" s="16">
        <f t="shared" si="191"/>
        <v>3085530.9958672179</v>
      </c>
    </row>
    <row r="518" spans="2:38">
      <c r="B518" s="5" t="s">
        <v>101</v>
      </c>
      <c r="C518" s="3"/>
      <c r="D518" s="3"/>
      <c r="E518" s="7"/>
      <c r="G518" s="5" t="s">
        <v>101</v>
      </c>
      <c r="H518" s="3"/>
      <c r="I518" s="3"/>
      <c r="J518" s="7"/>
      <c r="L518" s="3">
        <f t="shared" si="183"/>
        <v>0</v>
      </c>
      <c r="M518" s="3">
        <f t="shared" si="184"/>
        <v>0</v>
      </c>
      <c r="N518" s="36" t="str">
        <f t="shared" si="188"/>
        <v/>
      </c>
      <c r="P518" s="5" t="s">
        <v>101</v>
      </c>
      <c r="Q518" s="3"/>
      <c r="R518" s="3"/>
      <c r="S518" s="7"/>
      <c r="U518" s="5" t="s">
        <v>101</v>
      </c>
      <c r="V518" s="3"/>
      <c r="W518" s="3"/>
      <c r="X518" s="7"/>
      <c r="Z518" s="5" t="s">
        <v>101</v>
      </c>
      <c r="AA518" s="3"/>
      <c r="AB518" s="3"/>
      <c r="AC518" s="7"/>
      <c r="AF518" s="36" t="str">
        <f t="shared" si="189"/>
        <v/>
      </c>
      <c r="AH518" s="3">
        <f t="shared" si="186"/>
        <v>0</v>
      </c>
      <c r="AI518" s="3">
        <f t="shared" si="187"/>
        <v>0</v>
      </c>
      <c r="AJ518" s="36" t="str">
        <f t="shared" si="190"/>
        <v/>
      </c>
      <c r="AL518" s="36" t="str">
        <f t="shared" si="191"/>
        <v/>
      </c>
    </row>
    <row r="519" spans="2:38">
      <c r="B519" s="29" t="s">
        <v>8</v>
      </c>
      <c r="C519" s="3">
        <v>673</v>
      </c>
      <c r="D519" s="3"/>
      <c r="E519" s="7">
        <v>673</v>
      </c>
      <c r="G519" s="29" t="s">
        <v>8</v>
      </c>
      <c r="H519" s="3">
        <v>1541</v>
      </c>
      <c r="I519" s="3"/>
      <c r="J519" s="7">
        <v>1541</v>
      </c>
      <c r="L519" s="3">
        <f t="shared" si="183"/>
        <v>673</v>
      </c>
      <c r="M519" s="3">
        <f t="shared" si="184"/>
        <v>1541</v>
      </c>
      <c r="N519" s="19">
        <f t="shared" si="188"/>
        <v>2.289747399702823</v>
      </c>
      <c r="P519" s="29" t="s">
        <v>8</v>
      </c>
      <c r="Q519" s="3">
        <v>394</v>
      </c>
      <c r="R519" s="3"/>
      <c r="S519" s="7">
        <v>394</v>
      </c>
      <c r="U519" s="29" t="s">
        <v>8</v>
      </c>
      <c r="V519" s="3">
        <v>440</v>
      </c>
      <c r="W519" s="3"/>
      <c r="X519" s="7">
        <v>440</v>
      </c>
      <c r="Z519" s="29" t="s">
        <v>8</v>
      </c>
      <c r="AA519" s="3">
        <v>79430</v>
      </c>
      <c r="AB519" s="3"/>
      <c r="AC519" s="7">
        <v>79430</v>
      </c>
      <c r="AE519">
        <f t="shared" ref="AE519:AE524" si="197">AC519</f>
        <v>79430</v>
      </c>
      <c r="AF519" s="16">
        <f t="shared" si="189"/>
        <v>79.430000000000007</v>
      </c>
      <c r="AH519" s="3">
        <f t="shared" si="186"/>
        <v>1541</v>
      </c>
      <c r="AI519" s="3">
        <f t="shared" si="187"/>
        <v>79430</v>
      </c>
      <c r="AJ519" s="16">
        <f t="shared" si="190"/>
        <v>51544.451654769633</v>
      </c>
      <c r="AL519" s="16">
        <f t="shared" si="191"/>
        <v>118023.77414561664</v>
      </c>
    </row>
    <row r="520" spans="2:38">
      <c r="B520" s="29" t="s">
        <v>9</v>
      </c>
      <c r="C520" s="3">
        <v>406</v>
      </c>
      <c r="D520" s="3"/>
      <c r="E520" s="7">
        <v>406</v>
      </c>
      <c r="G520" s="29" t="s">
        <v>9</v>
      </c>
      <c r="H520" s="3">
        <v>2742</v>
      </c>
      <c r="I520" s="3"/>
      <c r="J520" s="7">
        <v>2742</v>
      </c>
      <c r="L520" s="3">
        <f t="shared" si="183"/>
        <v>406</v>
      </c>
      <c r="M520" s="3">
        <f t="shared" si="184"/>
        <v>2742</v>
      </c>
      <c r="N520" s="19">
        <f t="shared" si="188"/>
        <v>6.7536945812807883</v>
      </c>
      <c r="P520" s="29" t="s">
        <v>9</v>
      </c>
      <c r="Q520" s="3">
        <v>1132</v>
      </c>
      <c r="R520" s="3"/>
      <c r="S520" s="7">
        <v>1132</v>
      </c>
      <c r="U520" s="29" t="s">
        <v>9</v>
      </c>
      <c r="V520" s="3">
        <v>1186</v>
      </c>
      <c r="W520" s="3"/>
      <c r="X520" s="7">
        <v>1186</v>
      </c>
      <c r="Z520" s="29" t="s">
        <v>9</v>
      </c>
      <c r="AA520" s="3">
        <v>113871</v>
      </c>
      <c r="AB520" s="3"/>
      <c r="AC520" s="7">
        <v>113871</v>
      </c>
      <c r="AE520">
        <f t="shared" si="197"/>
        <v>113871</v>
      </c>
      <c r="AF520" s="16">
        <f t="shared" si="189"/>
        <v>113.871</v>
      </c>
      <c r="AH520" s="3">
        <f t="shared" si="186"/>
        <v>2742</v>
      </c>
      <c r="AI520" s="3">
        <f t="shared" si="187"/>
        <v>113871</v>
      </c>
      <c r="AJ520" s="16">
        <f t="shared" si="190"/>
        <v>41528.446389496712</v>
      </c>
      <c r="AL520" s="16">
        <f t="shared" si="191"/>
        <v>280470.44334975368</v>
      </c>
    </row>
    <row r="521" spans="2:38">
      <c r="B521" s="29" t="s">
        <v>10</v>
      </c>
      <c r="C521" s="3">
        <v>452</v>
      </c>
      <c r="D521" s="3"/>
      <c r="E521" s="7">
        <v>452</v>
      </c>
      <c r="G521" s="29" t="s">
        <v>10</v>
      </c>
      <c r="H521" s="3">
        <v>6367</v>
      </c>
      <c r="I521" s="3"/>
      <c r="J521" s="7">
        <v>6367</v>
      </c>
      <c r="L521" s="3">
        <f t="shared" si="183"/>
        <v>452</v>
      </c>
      <c r="M521" s="3">
        <f t="shared" si="184"/>
        <v>6367</v>
      </c>
      <c r="N521" s="19">
        <f t="shared" si="188"/>
        <v>14.086283185840708</v>
      </c>
      <c r="P521" s="29" t="s">
        <v>10</v>
      </c>
      <c r="Q521" s="3">
        <v>2952</v>
      </c>
      <c r="R521" s="3"/>
      <c r="S521" s="7">
        <v>2952</v>
      </c>
      <c r="U521" s="29" t="s">
        <v>10</v>
      </c>
      <c r="V521" s="3">
        <v>2927</v>
      </c>
      <c r="W521" s="3"/>
      <c r="X521" s="7">
        <v>2927</v>
      </c>
      <c r="Z521" s="29" t="s">
        <v>10</v>
      </c>
      <c r="AA521" s="3">
        <v>245004</v>
      </c>
      <c r="AB521" s="3"/>
      <c r="AC521" s="7">
        <v>245004</v>
      </c>
      <c r="AE521">
        <f t="shared" si="197"/>
        <v>245004</v>
      </c>
      <c r="AF521" s="16">
        <f t="shared" si="189"/>
        <v>245.00399999999999</v>
      </c>
      <c r="AH521" s="3">
        <f t="shared" si="186"/>
        <v>6367</v>
      </c>
      <c r="AI521" s="3">
        <f t="shared" si="187"/>
        <v>245004</v>
      </c>
      <c r="AJ521" s="16">
        <f t="shared" si="190"/>
        <v>38480.288990105233</v>
      </c>
      <c r="AL521" s="16">
        <f t="shared" si="191"/>
        <v>542044.24778761063</v>
      </c>
    </row>
    <row r="522" spans="2:38">
      <c r="B522" s="29" t="s">
        <v>11</v>
      </c>
      <c r="C522" s="3">
        <v>348</v>
      </c>
      <c r="D522" s="3"/>
      <c r="E522" s="7">
        <v>348</v>
      </c>
      <c r="G522" s="29" t="s">
        <v>11</v>
      </c>
      <c r="H522" s="3">
        <v>10195</v>
      </c>
      <c r="I522" s="3"/>
      <c r="J522" s="7">
        <v>10195</v>
      </c>
      <c r="L522" s="3">
        <f t="shared" si="183"/>
        <v>348</v>
      </c>
      <c r="M522" s="3">
        <f t="shared" si="184"/>
        <v>10195</v>
      </c>
      <c r="N522" s="19">
        <f t="shared" si="188"/>
        <v>29.295977011494251</v>
      </c>
      <c r="P522" s="29" t="s">
        <v>11</v>
      </c>
      <c r="Q522" s="3">
        <v>5474</v>
      </c>
      <c r="R522" s="3"/>
      <c r="S522" s="7">
        <v>5474</v>
      </c>
      <c r="U522" s="29" t="s">
        <v>11</v>
      </c>
      <c r="V522" s="3">
        <v>4344</v>
      </c>
      <c r="W522" s="3"/>
      <c r="X522" s="7">
        <v>4344</v>
      </c>
      <c r="Z522" s="29" t="s">
        <v>11</v>
      </c>
      <c r="AA522" s="3">
        <v>419361</v>
      </c>
      <c r="AB522" s="3"/>
      <c r="AC522" s="7">
        <v>419361</v>
      </c>
      <c r="AE522">
        <f t="shared" si="197"/>
        <v>419361</v>
      </c>
      <c r="AF522" s="16">
        <f t="shared" si="189"/>
        <v>419.36099999999999</v>
      </c>
      <c r="AH522" s="3">
        <f t="shared" si="186"/>
        <v>10195</v>
      </c>
      <c r="AI522" s="3">
        <f t="shared" si="187"/>
        <v>419361</v>
      </c>
      <c r="AJ522" s="16">
        <f t="shared" si="190"/>
        <v>41133.987248651305</v>
      </c>
      <c r="AL522" s="16">
        <f t="shared" si="191"/>
        <v>1205060.3448275863</v>
      </c>
    </row>
    <row r="523" spans="2:38">
      <c r="B523" s="29" t="s">
        <v>12</v>
      </c>
      <c r="C523" s="3">
        <v>148</v>
      </c>
      <c r="D523" s="3"/>
      <c r="E523" s="7">
        <v>148</v>
      </c>
      <c r="G523" s="29" t="s">
        <v>12</v>
      </c>
      <c r="H523" s="3">
        <v>22208</v>
      </c>
      <c r="I523" s="3"/>
      <c r="J523" s="7">
        <v>22208</v>
      </c>
      <c r="L523" s="3">
        <f t="shared" si="183"/>
        <v>148</v>
      </c>
      <c r="M523" s="3">
        <f t="shared" si="184"/>
        <v>22208</v>
      </c>
      <c r="N523" s="19">
        <f t="shared" si="188"/>
        <v>150.05405405405406</v>
      </c>
      <c r="P523" s="29" t="s">
        <v>12</v>
      </c>
      <c r="Q523" s="3">
        <v>14350</v>
      </c>
      <c r="R523" s="3"/>
      <c r="S523" s="7">
        <v>14350</v>
      </c>
      <c r="U523" s="29" t="s">
        <v>12</v>
      </c>
      <c r="V523" s="3">
        <v>7702</v>
      </c>
      <c r="W523" s="3"/>
      <c r="X523" s="7">
        <v>7702</v>
      </c>
      <c r="Z523" s="29" t="s">
        <v>12</v>
      </c>
      <c r="AA523" s="3">
        <v>1344237</v>
      </c>
      <c r="AB523" s="3"/>
      <c r="AC523" s="7">
        <v>1344237</v>
      </c>
      <c r="AE523">
        <f t="shared" si="197"/>
        <v>1344237</v>
      </c>
      <c r="AF523" s="16">
        <f t="shared" si="189"/>
        <v>1344.2370000000001</v>
      </c>
      <c r="AH523" s="3">
        <f t="shared" si="186"/>
        <v>22208</v>
      </c>
      <c r="AI523" s="3">
        <f t="shared" si="187"/>
        <v>1344237</v>
      </c>
      <c r="AJ523" s="16">
        <f t="shared" si="190"/>
        <v>60529.403818443803</v>
      </c>
      <c r="AL523" s="16">
        <f t="shared" si="191"/>
        <v>9082682.4324324336</v>
      </c>
    </row>
    <row r="524" spans="2:38">
      <c r="B524" s="30" t="s">
        <v>13</v>
      </c>
      <c r="C524" s="7">
        <v>2027</v>
      </c>
      <c r="D524" s="7"/>
      <c r="E524" s="7">
        <v>2027</v>
      </c>
      <c r="G524" s="30" t="s">
        <v>13</v>
      </c>
      <c r="H524" s="7">
        <v>43053</v>
      </c>
      <c r="I524" s="7"/>
      <c r="J524" s="7">
        <v>43053</v>
      </c>
      <c r="L524" s="3">
        <f t="shared" si="183"/>
        <v>2027</v>
      </c>
      <c r="M524" s="3">
        <f t="shared" si="184"/>
        <v>43053</v>
      </c>
      <c r="N524" s="19">
        <f t="shared" si="188"/>
        <v>21.239763196842624</v>
      </c>
      <c r="P524" s="30" t="s">
        <v>13</v>
      </c>
      <c r="Q524" s="7">
        <v>24302</v>
      </c>
      <c r="R524" s="7"/>
      <c r="S524" s="7">
        <v>24302</v>
      </c>
      <c r="U524" s="30" t="s">
        <v>13</v>
      </c>
      <c r="V524" s="7">
        <v>16599</v>
      </c>
      <c r="W524" s="7"/>
      <c r="X524" s="7">
        <v>16599</v>
      </c>
      <c r="Z524" s="30" t="s">
        <v>13</v>
      </c>
      <c r="AA524" s="7">
        <v>2201903</v>
      </c>
      <c r="AB524" s="7"/>
      <c r="AC524" s="7">
        <v>2201903</v>
      </c>
      <c r="AE524">
        <f t="shared" si="197"/>
        <v>2201903</v>
      </c>
      <c r="AF524" s="16">
        <f t="shared" si="189"/>
        <v>2201.9029999999998</v>
      </c>
      <c r="AH524" s="3">
        <f t="shared" si="186"/>
        <v>43053</v>
      </c>
      <c r="AI524" s="3">
        <f t="shared" si="187"/>
        <v>2201903</v>
      </c>
      <c r="AJ524" s="16">
        <f t="shared" si="190"/>
        <v>51144.008547604113</v>
      </c>
      <c r="AL524" s="16">
        <f t="shared" si="191"/>
        <v>1086286.6304884064</v>
      </c>
    </row>
    <row r="525" spans="2:38">
      <c r="B525" s="5" t="s">
        <v>102</v>
      </c>
      <c r="C525" s="3"/>
      <c r="D525" s="3"/>
      <c r="E525" s="7"/>
      <c r="G525" s="5" t="s">
        <v>102</v>
      </c>
      <c r="H525" s="3"/>
      <c r="I525" s="3"/>
      <c r="J525" s="7"/>
      <c r="L525" s="3">
        <f t="shared" si="183"/>
        <v>0</v>
      </c>
      <c r="M525" s="3">
        <f t="shared" si="184"/>
        <v>0</v>
      </c>
      <c r="N525" s="36" t="str">
        <f t="shared" si="188"/>
        <v/>
      </c>
      <c r="P525" s="5" t="s">
        <v>102</v>
      </c>
      <c r="Q525" s="3"/>
      <c r="R525" s="3"/>
      <c r="S525" s="7"/>
      <c r="U525" s="5" t="s">
        <v>102</v>
      </c>
      <c r="V525" s="3"/>
      <c r="W525" s="3"/>
      <c r="X525" s="7"/>
      <c r="Z525" s="5" t="s">
        <v>102</v>
      </c>
      <c r="AA525" s="3"/>
      <c r="AB525" s="3"/>
      <c r="AC525" s="7"/>
      <c r="AF525" s="36" t="str">
        <f t="shared" si="189"/>
        <v/>
      </c>
      <c r="AH525" s="3">
        <f t="shared" si="186"/>
        <v>0</v>
      </c>
      <c r="AI525" s="3">
        <f t="shared" si="187"/>
        <v>0</v>
      </c>
      <c r="AJ525" s="36" t="str">
        <f t="shared" si="190"/>
        <v/>
      </c>
      <c r="AL525" s="36" t="str">
        <f t="shared" si="191"/>
        <v/>
      </c>
    </row>
    <row r="526" spans="2:38">
      <c r="B526" s="29" t="s">
        <v>8</v>
      </c>
      <c r="C526" s="3"/>
      <c r="D526" s="3">
        <v>144</v>
      </c>
      <c r="E526" s="7">
        <v>144</v>
      </c>
      <c r="G526" s="29" t="s">
        <v>8</v>
      </c>
      <c r="H526" s="3"/>
      <c r="I526" s="3"/>
      <c r="J526" s="7"/>
      <c r="L526" s="3">
        <f t="shared" si="183"/>
        <v>144</v>
      </c>
      <c r="M526" s="3">
        <f t="shared" si="184"/>
        <v>0</v>
      </c>
      <c r="N526" s="19">
        <f t="shared" si="188"/>
        <v>0</v>
      </c>
      <c r="P526" s="29" t="s">
        <v>8</v>
      </c>
      <c r="Q526" s="3"/>
      <c r="R526" s="3"/>
      <c r="S526" s="7"/>
      <c r="U526" s="29" t="s">
        <v>8</v>
      </c>
      <c r="V526" s="3"/>
      <c r="W526" s="3"/>
      <c r="X526" s="7"/>
      <c r="Z526" s="29" t="s">
        <v>8</v>
      </c>
      <c r="AA526" s="3"/>
      <c r="AB526" s="3">
        <v>52877</v>
      </c>
      <c r="AC526" s="7">
        <v>52877</v>
      </c>
      <c r="AE526">
        <f t="shared" ref="AE526:AE531" si="198">AC526</f>
        <v>52877</v>
      </c>
      <c r="AF526" s="16">
        <f t="shared" si="189"/>
        <v>52.877000000000002</v>
      </c>
      <c r="AH526" s="3">
        <f t="shared" si="186"/>
        <v>0</v>
      </c>
      <c r="AI526" s="3">
        <f t="shared" si="187"/>
        <v>52877</v>
      </c>
      <c r="AJ526" s="16" t="str">
        <f t="shared" si="190"/>
        <v/>
      </c>
      <c r="AL526" s="16" t="e">
        <f t="shared" si="191"/>
        <v>#VALUE!</v>
      </c>
    </row>
    <row r="527" spans="2:38">
      <c r="B527" s="29" t="s">
        <v>9</v>
      </c>
      <c r="C527" s="3"/>
      <c r="D527" s="3">
        <v>90</v>
      </c>
      <c r="E527" s="7">
        <v>90</v>
      </c>
      <c r="G527" s="29" t="s">
        <v>9</v>
      </c>
      <c r="H527" s="3"/>
      <c r="I527" s="3">
        <v>586</v>
      </c>
      <c r="J527" s="7">
        <v>586</v>
      </c>
      <c r="L527" s="3">
        <f t="shared" si="183"/>
        <v>90</v>
      </c>
      <c r="M527" s="3">
        <f t="shared" si="184"/>
        <v>586</v>
      </c>
      <c r="N527" s="19">
        <f t="shared" si="188"/>
        <v>6.5111111111111111</v>
      </c>
      <c r="P527" s="29" t="s">
        <v>9</v>
      </c>
      <c r="Q527" s="3"/>
      <c r="R527" s="3">
        <v>261</v>
      </c>
      <c r="S527" s="7">
        <v>261</v>
      </c>
      <c r="U527" s="29" t="s">
        <v>9</v>
      </c>
      <c r="V527" s="3"/>
      <c r="W527" s="3">
        <v>231</v>
      </c>
      <c r="X527" s="7">
        <v>231</v>
      </c>
      <c r="Z527" s="29" t="s">
        <v>9</v>
      </c>
      <c r="AA527" s="3"/>
      <c r="AB527" s="3">
        <v>104145</v>
      </c>
      <c r="AC527" s="7">
        <v>104145</v>
      </c>
      <c r="AE527">
        <f t="shared" si="198"/>
        <v>104145</v>
      </c>
      <c r="AF527" s="16">
        <f t="shared" si="189"/>
        <v>104.145</v>
      </c>
      <c r="AH527" s="3">
        <f t="shared" si="186"/>
        <v>586</v>
      </c>
      <c r="AI527" s="3">
        <f t="shared" si="187"/>
        <v>104145</v>
      </c>
      <c r="AJ527" s="16">
        <f t="shared" si="190"/>
        <v>177721.84300341297</v>
      </c>
      <c r="AL527" s="16">
        <f t="shared" si="191"/>
        <v>1157166.6666666667</v>
      </c>
    </row>
    <row r="528" spans="2:38">
      <c r="B528" s="29" t="s">
        <v>10</v>
      </c>
      <c r="C528" s="3"/>
      <c r="D528" s="3">
        <v>66</v>
      </c>
      <c r="E528" s="7">
        <v>66</v>
      </c>
      <c r="G528" s="29" t="s">
        <v>10</v>
      </c>
      <c r="H528" s="3"/>
      <c r="I528" s="3">
        <v>917</v>
      </c>
      <c r="J528" s="7">
        <v>917</v>
      </c>
      <c r="L528" s="3">
        <f t="shared" si="183"/>
        <v>66</v>
      </c>
      <c r="M528" s="3">
        <f t="shared" si="184"/>
        <v>917</v>
      </c>
      <c r="N528" s="19">
        <f t="shared" si="188"/>
        <v>13.893939393939394</v>
      </c>
      <c r="P528" s="29" t="s">
        <v>10</v>
      </c>
      <c r="Q528" s="3"/>
      <c r="R528" s="3">
        <v>527</v>
      </c>
      <c r="S528" s="7">
        <v>527</v>
      </c>
      <c r="U528" s="29" t="s">
        <v>10</v>
      </c>
      <c r="V528" s="3"/>
      <c r="W528" s="3">
        <v>320</v>
      </c>
      <c r="X528" s="7">
        <v>320</v>
      </c>
      <c r="Z528" s="29" t="s">
        <v>10</v>
      </c>
      <c r="AA528" s="3"/>
      <c r="AB528" s="3">
        <v>272538</v>
      </c>
      <c r="AC528" s="7">
        <v>272538</v>
      </c>
      <c r="AE528">
        <f t="shared" si="198"/>
        <v>272538</v>
      </c>
      <c r="AF528" s="16">
        <f t="shared" si="189"/>
        <v>272.53800000000001</v>
      </c>
      <c r="AH528" s="3">
        <f t="shared" si="186"/>
        <v>917</v>
      </c>
      <c r="AI528" s="3">
        <f t="shared" si="187"/>
        <v>272538</v>
      </c>
      <c r="AJ528" s="16">
        <f t="shared" si="190"/>
        <v>297206.10687022901</v>
      </c>
      <c r="AL528" s="16">
        <f t="shared" si="191"/>
        <v>4129363.6363636367</v>
      </c>
    </row>
    <row r="529" spans="2:38">
      <c r="B529" s="29" t="s">
        <v>11</v>
      </c>
      <c r="C529" s="3"/>
      <c r="D529" s="3">
        <v>51</v>
      </c>
      <c r="E529" s="7">
        <v>51</v>
      </c>
      <c r="G529" s="29" t="s">
        <v>11</v>
      </c>
      <c r="H529" s="3"/>
      <c r="I529" s="3">
        <v>1497</v>
      </c>
      <c r="J529" s="7">
        <v>1497</v>
      </c>
      <c r="L529" s="3">
        <f t="shared" si="183"/>
        <v>51</v>
      </c>
      <c r="M529" s="3">
        <f t="shared" si="184"/>
        <v>1497</v>
      </c>
      <c r="N529" s="19">
        <f t="shared" si="188"/>
        <v>29.352941176470587</v>
      </c>
      <c r="P529" s="29" t="s">
        <v>11</v>
      </c>
      <c r="Q529" s="3"/>
      <c r="R529" s="3">
        <v>969</v>
      </c>
      <c r="S529" s="7">
        <v>969</v>
      </c>
      <c r="U529" s="29" t="s">
        <v>11</v>
      </c>
      <c r="V529" s="3"/>
      <c r="W529" s="3">
        <v>470</v>
      </c>
      <c r="X529" s="7">
        <v>470</v>
      </c>
      <c r="Z529" s="29" t="s">
        <v>11</v>
      </c>
      <c r="AA529" s="3"/>
      <c r="AB529" s="3">
        <v>507030</v>
      </c>
      <c r="AC529" s="7">
        <v>507030</v>
      </c>
      <c r="AE529">
        <f t="shared" si="198"/>
        <v>507030</v>
      </c>
      <c r="AF529" s="16">
        <f t="shared" si="189"/>
        <v>507.03</v>
      </c>
      <c r="AH529" s="3">
        <f t="shared" si="186"/>
        <v>1497</v>
      </c>
      <c r="AI529" s="3">
        <f t="shared" si="187"/>
        <v>507030</v>
      </c>
      <c r="AJ529" s="16">
        <f t="shared" si="190"/>
        <v>338697.39478957915</v>
      </c>
      <c r="AL529" s="16">
        <f t="shared" si="191"/>
        <v>9941764.7058823518</v>
      </c>
    </row>
    <row r="530" spans="2:38">
      <c r="B530" s="29" t="s">
        <v>12</v>
      </c>
      <c r="C530" s="3"/>
      <c r="D530" s="3">
        <v>12</v>
      </c>
      <c r="E530" s="7">
        <v>12</v>
      </c>
      <c r="G530" s="29" t="s">
        <v>12</v>
      </c>
      <c r="H530" s="3"/>
      <c r="I530" s="3"/>
      <c r="J530" s="7"/>
      <c r="L530" s="3">
        <f t="shared" si="183"/>
        <v>12</v>
      </c>
      <c r="M530" s="3">
        <f t="shared" si="184"/>
        <v>0</v>
      </c>
      <c r="N530" s="19">
        <f t="shared" si="188"/>
        <v>0</v>
      </c>
      <c r="P530" s="29" t="s">
        <v>12</v>
      </c>
      <c r="Q530" s="3"/>
      <c r="R530" s="3"/>
      <c r="S530" s="7"/>
      <c r="U530" s="29" t="s">
        <v>12</v>
      </c>
      <c r="V530" s="3"/>
      <c r="W530" s="3"/>
      <c r="X530" s="7"/>
      <c r="Z530" s="29" t="s">
        <v>12</v>
      </c>
      <c r="AA530" s="3"/>
      <c r="AB530" s="3">
        <v>1381500</v>
      </c>
      <c r="AC530" s="7">
        <v>1381500</v>
      </c>
      <c r="AE530">
        <f t="shared" si="198"/>
        <v>1381500</v>
      </c>
      <c r="AF530" s="16">
        <f t="shared" si="189"/>
        <v>1381.5</v>
      </c>
      <c r="AH530" s="3">
        <f t="shared" si="186"/>
        <v>0</v>
      </c>
      <c r="AI530" s="3">
        <f t="shared" si="187"/>
        <v>1381500</v>
      </c>
      <c r="AJ530" s="16" t="str">
        <f t="shared" si="190"/>
        <v/>
      </c>
      <c r="AL530" s="16" t="e">
        <f t="shared" si="191"/>
        <v>#VALUE!</v>
      </c>
    </row>
    <row r="531" spans="2:38">
      <c r="B531" s="30" t="s">
        <v>13</v>
      </c>
      <c r="C531" s="7"/>
      <c r="D531" s="7">
        <v>363</v>
      </c>
      <c r="E531" s="7">
        <v>363</v>
      </c>
      <c r="G531" s="30" t="s">
        <v>13</v>
      </c>
      <c r="H531" s="7"/>
      <c r="I531" s="7">
        <v>5195</v>
      </c>
      <c r="J531" s="7">
        <v>5195</v>
      </c>
      <c r="L531" s="3">
        <f t="shared" si="183"/>
        <v>363</v>
      </c>
      <c r="M531" s="3">
        <f t="shared" si="184"/>
        <v>5195</v>
      </c>
      <c r="N531" s="19">
        <f t="shared" si="188"/>
        <v>14.31129476584022</v>
      </c>
      <c r="P531" s="30" t="s">
        <v>13</v>
      </c>
      <c r="Q531" s="7"/>
      <c r="R531" s="7">
        <v>3506</v>
      </c>
      <c r="S531" s="7">
        <v>3506</v>
      </c>
      <c r="U531" s="30" t="s">
        <v>13</v>
      </c>
      <c r="V531" s="7"/>
      <c r="W531" s="7">
        <v>1302</v>
      </c>
      <c r="X531" s="7">
        <v>1302</v>
      </c>
      <c r="Z531" s="30" t="s">
        <v>13</v>
      </c>
      <c r="AA531" s="7"/>
      <c r="AB531" s="7">
        <v>2318090</v>
      </c>
      <c r="AC531" s="7">
        <v>2318090</v>
      </c>
      <c r="AE531">
        <f t="shared" si="198"/>
        <v>2318090</v>
      </c>
      <c r="AF531" s="16">
        <f t="shared" si="189"/>
        <v>2318.09</v>
      </c>
      <c r="AH531" s="3">
        <f t="shared" si="186"/>
        <v>5195</v>
      </c>
      <c r="AI531" s="3">
        <f t="shared" si="187"/>
        <v>2318090</v>
      </c>
      <c r="AJ531" s="16">
        <f t="shared" si="190"/>
        <v>446215.59191530314</v>
      </c>
      <c r="AL531" s="16">
        <f t="shared" si="191"/>
        <v>6385922.8650137736</v>
      </c>
    </row>
    <row r="532" spans="2:38">
      <c r="B532" s="5" t="s">
        <v>103</v>
      </c>
      <c r="C532" s="3"/>
      <c r="D532" s="3"/>
      <c r="E532" s="7"/>
      <c r="G532" s="5" t="s">
        <v>103</v>
      </c>
      <c r="H532" s="3"/>
      <c r="I532" s="3"/>
      <c r="J532" s="7"/>
      <c r="L532" s="3">
        <f t="shared" si="183"/>
        <v>0</v>
      </c>
      <c r="M532" s="3">
        <f t="shared" si="184"/>
        <v>0</v>
      </c>
      <c r="N532" s="36" t="str">
        <f t="shared" si="188"/>
        <v/>
      </c>
      <c r="P532" s="5" t="s">
        <v>103</v>
      </c>
      <c r="Q532" s="3"/>
      <c r="R532" s="3"/>
      <c r="S532" s="7"/>
      <c r="U532" s="5" t="s">
        <v>103</v>
      </c>
      <c r="V532" s="3"/>
      <c r="W532" s="3"/>
      <c r="X532" s="7"/>
      <c r="Z532" s="5" t="s">
        <v>103</v>
      </c>
      <c r="AA532" s="3"/>
      <c r="AB532" s="3"/>
      <c r="AC532" s="7"/>
      <c r="AF532" s="36" t="str">
        <f t="shared" si="189"/>
        <v/>
      </c>
      <c r="AH532" s="3">
        <f t="shared" si="186"/>
        <v>0</v>
      </c>
      <c r="AI532" s="3">
        <f t="shared" si="187"/>
        <v>0</v>
      </c>
      <c r="AJ532" s="36" t="str">
        <f t="shared" si="190"/>
        <v/>
      </c>
      <c r="AL532" s="36" t="str">
        <f t="shared" si="191"/>
        <v/>
      </c>
    </row>
    <row r="533" spans="2:38">
      <c r="B533" s="29" t="s">
        <v>8</v>
      </c>
      <c r="C533" s="3"/>
      <c r="D533" s="3">
        <v>36</v>
      </c>
      <c r="E533" s="7">
        <v>36</v>
      </c>
      <c r="G533" s="29" t="s">
        <v>8</v>
      </c>
      <c r="H533" s="3"/>
      <c r="I533" s="3"/>
      <c r="J533" s="7"/>
      <c r="L533" s="3">
        <f t="shared" si="183"/>
        <v>36</v>
      </c>
      <c r="M533" s="3">
        <f t="shared" si="184"/>
        <v>0</v>
      </c>
      <c r="N533" s="19">
        <f t="shared" si="188"/>
        <v>0</v>
      </c>
      <c r="P533" s="29" t="s">
        <v>8</v>
      </c>
      <c r="Q533" s="3"/>
      <c r="R533" s="3"/>
      <c r="S533" s="7"/>
      <c r="U533" s="29" t="s">
        <v>8</v>
      </c>
      <c r="V533" s="3"/>
      <c r="W533" s="3"/>
      <c r="X533" s="7"/>
      <c r="Z533" s="29" t="s">
        <v>8</v>
      </c>
      <c r="AA533" s="3"/>
      <c r="AB533" s="3"/>
      <c r="AC533" s="7"/>
      <c r="AE533">
        <f t="shared" ref="AE533:AE538" si="199">AC533</f>
        <v>0</v>
      </c>
      <c r="AF533" s="16" t="str">
        <f t="shared" si="189"/>
        <v/>
      </c>
      <c r="AH533" s="3">
        <f t="shared" si="186"/>
        <v>0</v>
      </c>
      <c r="AI533" s="3">
        <f t="shared" si="187"/>
        <v>0</v>
      </c>
      <c r="AJ533" s="16" t="str">
        <f t="shared" si="190"/>
        <v/>
      </c>
      <c r="AL533" s="16" t="str">
        <f t="shared" si="191"/>
        <v/>
      </c>
    </row>
    <row r="534" spans="2:38">
      <c r="B534" s="29" t="s">
        <v>9</v>
      </c>
      <c r="C534" s="3"/>
      <c r="D534" s="3">
        <v>15</v>
      </c>
      <c r="E534" s="7">
        <v>15</v>
      </c>
      <c r="G534" s="29" t="s">
        <v>9</v>
      </c>
      <c r="H534" s="3"/>
      <c r="I534" s="3">
        <v>99</v>
      </c>
      <c r="J534" s="7">
        <v>99</v>
      </c>
      <c r="L534" s="3">
        <f t="shared" si="183"/>
        <v>15</v>
      </c>
      <c r="M534" s="3">
        <f t="shared" si="184"/>
        <v>99</v>
      </c>
      <c r="N534" s="19">
        <f t="shared" si="188"/>
        <v>6.6</v>
      </c>
      <c r="P534" s="29" t="s">
        <v>9</v>
      </c>
      <c r="Q534" s="3"/>
      <c r="R534" s="3">
        <v>38</v>
      </c>
      <c r="S534" s="7">
        <v>38</v>
      </c>
      <c r="U534" s="29" t="s">
        <v>9</v>
      </c>
      <c r="V534" s="3"/>
      <c r="W534" s="3">
        <v>46</v>
      </c>
      <c r="X534" s="7">
        <v>46</v>
      </c>
      <c r="Z534" s="29" t="s">
        <v>9</v>
      </c>
      <c r="AA534" s="3"/>
      <c r="AB534" s="3">
        <v>5970</v>
      </c>
      <c r="AC534" s="7">
        <v>5970</v>
      </c>
      <c r="AE534">
        <f t="shared" si="199"/>
        <v>5970</v>
      </c>
      <c r="AF534" s="16">
        <f t="shared" si="189"/>
        <v>5.97</v>
      </c>
      <c r="AH534" s="3">
        <f t="shared" si="186"/>
        <v>99</v>
      </c>
      <c r="AI534" s="3">
        <f t="shared" si="187"/>
        <v>5970</v>
      </c>
      <c r="AJ534" s="16">
        <f t="shared" si="190"/>
        <v>60303.030303030304</v>
      </c>
      <c r="AL534" s="16">
        <f t="shared" si="191"/>
        <v>398000</v>
      </c>
    </row>
    <row r="535" spans="2:38">
      <c r="B535" s="29" t="s">
        <v>10</v>
      </c>
      <c r="C535" s="3"/>
      <c r="D535" s="3">
        <v>12</v>
      </c>
      <c r="E535" s="7">
        <v>12</v>
      </c>
      <c r="G535" s="29" t="s">
        <v>10</v>
      </c>
      <c r="H535" s="3"/>
      <c r="I535" s="3">
        <v>147</v>
      </c>
      <c r="J535" s="7">
        <v>147</v>
      </c>
      <c r="L535" s="3">
        <f t="shared" si="183"/>
        <v>12</v>
      </c>
      <c r="M535" s="3">
        <f t="shared" si="184"/>
        <v>147</v>
      </c>
      <c r="N535" s="19">
        <f t="shared" si="188"/>
        <v>12.25</v>
      </c>
      <c r="P535" s="29" t="s">
        <v>10</v>
      </c>
      <c r="Q535" s="3"/>
      <c r="R535" s="3">
        <v>84</v>
      </c>
      <c r="S535" s="7">
        <v>84</v>
      </c>
      <c r="U535" s="29" t="s">
        <v>10</v>
      </c>
      <c r="V535" s="3"/>
      <c r="W535" s="3">
        <v>50</v>
      </c>
      <c r="X535" s="7">
        <v>50</v>
      </c>
      <c r="Z535" s="29" t="s">
        <v>10</v>
      </c>
      <c r="AA535" s="3"/>
      <c r="AB535" s="3">
        <v>22386</v>
      </c>
      <c r="AC535" s="7">
        <v>22386</v>
      </c>
      <c r="AE535">
        <f t="shared" si="199"/>
        <v>22386</v>
      </c>
      <c r="AF535" s="16">
        <f t="shared" si="189"/>
        <v>22.385999999999999</v>
      </c>
      <c r="AH535" s="3">
        <f t="shared" si="186"/>
        <v>147</v>
      </c>
      <c r="AI535" s="3">
        <f t="shared" si="187"/>
        <v>22386</v>
      </c>
      <c r="AJ535" s="16">
        <f t="shared" si="190"/>
        <v>152285.71428571429</v>
      </c>
      <c r="AL535" s="16">
        <f t="shared" si="191"/>
        <v>1865500</v>
      </c>
    </row>
    <row r="536" spans="2:38">
      <c r="B536" s="29" t="s">
        <v>11</v>
      </c>
      <c r="C536" s="3"/>
      <c r="D536" s="3">
        <v>9</v>
      </c>
      <c r="E536" s="7">
        <v>9</v>
      </c>
      <c r="G536" s="29" t="s">
        <v>11</v>
      </c>
      <c r="H536" s="3"/>
      <c r="I536" s="3">
        <v>273</v>
      </c>
      <c r="J536" s="7">
        <v>273</v>
      </c>
      <c r="L536" s="3">
        <f t="shared" si="183"/>
        <v>9</v>
      </c>
      <c r="M536" s="3">
        <f t="shared" si="184"/>
        <v>273</v>
      </c>
      <c r="N536" s="19">
        <f t="shared" si="188"/>
        <v>30.333333333333332</v>
      </c>
      <c r="P536" s="29" t="s">
        <v>11</v>
      </c>
      <c r="Q536" s="3"/>
      <c r="R536" s="3">
        <v>160</v>
      </c>
      <c r="S536" s="7">
        <v>160</v>
      </c>
      <c r="U536" s="29" t="s">
        <v>11</v>
      </c>
      <c r="V536" s="3"/>
      <c r="W536" s="3">
        <v>103</v>
      </c>
      <c r="X536" s="7">
        <v>103</v>
      </c>
      <c r="Z536" s="29" t="s">
        <v>11</v>
      </c>
      <c r="AA536" s="3"/>
      <c r="AB536" s="3">
        <v>40425</v>
      </c>
      <c r="AC536" s="7">
        <v>40425</v>
      </c>
      <c r="AE536">
        <f t="shared" si="199"/>
        <v>40425</v>
      </c>
      <c r="AF536" s="16">
        <f t="shared" si="189"/>
        <v>40.424999999999997</v>
      </c>
      <c r="AH536" s="3">
        <f t="shared" si="186"/>
        <v>273</v>
      </c>
      <c r="AI536" s="3">
        <f t="shared" si="187"/>
        <v>40425</v>
      </c>
      <c r="AJ536" s="16">
        <f t="shared" si="190"/>
        <v>148076.92307692306</v>
      </c>
      <c r="AL536" s="16">
        <f t="shared" si="191"/>
        <v>4491666.666666666</v>
      </c>
    </row>
    <row r="537" spans="2:38">
      <c r="B537" s="29" t="s">
        <v>12</v>
      </c>
      <c r="C537" s="3"/>
      <c r="D537" s="3">
        <v>2</v>
      </c>
      <c r="E537" s="7">
        <v>2</v>
      </c>
      <c r="G537" s="29" t="s">
        <v>12</v>
      </c>
      <c r="H537" s="3"/>
      <c r="I537" s="3"/>
      <c r="J537" s="7"/>
      <c r="L537" s="3">
        <f t="shared" si="183"/>
        <v>2</v>
      </c>
      <c r="M537" s="3">
        <f t="shared" si="184"/>
        <v>0</v>
      </c>
      <c r="N537" s="19">
        <f t="shared" si="188"/>
        <v>0</v>
      </c>
      <c r="P537" s="29" t="s">
        <v>12</v>
      </c>
      <c r="Q537" s="3"/>
      <c r="R537" s="3"/>
      <c r="S537" s="7"/>
      <c r="U537" s="29" t="s">
        <v>12</v>
      </c>
      <c r="V537" s="3"/>
      <c r="W537" s="3"/>
      <c r="X537" s="7"/>
      <c r="Z537" s="29" t="s">
        <v>12</v>
      </c>
      <c r="AA537" s="3"/>
      <c r="AB537" s="3"/>
      <c r="AC537" s="7"/>
      <c r="AE537">
        <f t="shared" si="199"/>
        <v>0</v>
      </c>
      <c r="AF537" s="16" t="str">
        <f t="shared" si="189"/>
        <v/>
      </c>
      <c r="AH537" s="3">
        <f t="shared" si="186"/>
        <v>0</v>
      </c>
      <c r="AI537" s="3">
        <f t="shared" si="187"/>
        <v>0</v>
      </c>
      <c r="AJ537" s="16" t="str">
        <f t="shared" si="190"/>
        <v/>
      </c>
      <c r="AL537" s="16" t="str">
        <f t="shared" si="191"/>
        <v/>
      </c>
    </row>
    <row r="538" spans="2:38">
      <c r="B538" s="30" t="s">
        <v>13</v>
      </c>
      <c r="C538" s="7"/>
      <c r="D538" s="7">
        <v>74</v>
      </c>
      <c r="E538" s="7">
        <v>74</v>
      </c>
      <c r="G538" s="30" t="s">
        <v>13</v>
      </c>
      <c r="H538" s="7"/>
      <c r="I538" s="7">
        <v>766</v>
      </c>
      <c r="J538" s="7">
        <v>766</v>
      </c>
      <c r="L538" s="3">
        <f t="shared" si="183"/>
        <v>74</v>
      </c>
      <c r="M538" s="3">
        <f t="shared" si="184"/>
        <v>766</v>
      </c>
      <c r="N538" s="19">
        <f t="shared" si="188"/>
        <v>10.351351351351351</v>
      </c>
      <c r="P538" s="30" t="s">
        <v>13</v>
      </c>
      <c r="Q538" s="7"/>
      <c r="R538" s="7">
        <v>420</v>
      </c>
      <c r="S538" s="7">
        <v>420</v>
      </c>
      <c r="U538" s="30" t="s">
        <v>13</v>
      </c>
      <c r="V538" s="7"/>
      <c r="W538" s="7">
        <v>267</v>
      </c>
      <c r="X538" s="7">
        <v>267</v>
      </c>
      <c r="Z538" s="30" t="s">
        <v>13</v>
      </c>
      <c r="AA538" s="7"/>
      <c r="AB538" s="7">
        <v>103741</v>
      </c>
      <c r="AC538" s="7">
        <v>103741</v>
      </c>
      <c r="AE538">
        <f t="shared" si="199"/>
        <v>103741</v>
      </c>
      <c r="AF538" s="16">
        <f t="shared" si="189"/>
        <v>103.741</v>
      </c>
      <c r="AH538" s="3">
        <f t="shared" si="186"/>
        <v>766</v>
      </c>
      <c r="AI538" s="3">
        <f t="shared" si="187"/>
        <v>103741</v>
      </c>
      <c r="AJ538" s="16">
        <f t="shared" si="190"/>
        <v>135432.11488250655</v>
      </c>
      <c r="AL538" s="16">
        <f t="shared" si="191"/>
        <v>1401905.4054054054</v>
      </c>
    </row>
    <row r="539" spans="2:38">
      <c r="B539" s="5" t="s">
        <v>37</v>
      </c>
      <c r="C539" s="3"/>
      <c r="D539" s="3"/>
      <c r="E539" s="7"/>
      <c r="G539" s="5" t="s">
        <v>37</v>
      </c>
      <c r="H539" s="3"/>
      <c r="I539" s="3"/>
      <c r="J539" s="7"/>
      <c r="L539" s="3">
        <f t="shared" si="183"/>
        <v>0</v>
      </c>
      <c r="M539" s="3">
        <f t="shared" si="184"/>
        <v>0</v>
      </c>
      <c r="N539" s="36" t="str">
        <f t="shared" si="188"/>
        <v/>
      </c>
      <c r="P539" s="5" t="s">
        <v>37</v>
      </c>
      <c r="Q539" s="3"/>
      <c r="R539" s="3"/>
      <c r="S539" s="7"/>
      <c r="U539" s="5" t="s">
        <v>37</v>
      </c>
      <c r="V539" s="3"/>
      <c r="W539" s="3"/>
      <c r="X539" s="7"/>
      <c r="Z539" s="5" t="s">
        <v>37</v>
      </c>
      <c r="AA539" s="3"/>
      <c r="AB539" s="3"/>
      <c r="AC539" s="7"/>
      <c r="AF539" s="36" t="str">
        <f t="shared" si="189"/>
        <v/>
      </c>
      <c r="AH539" s="3">
        <f t="shared" si="186"/>
        <v>0</v>
      </c>
      <c r="AI539" s="3">
        <f t="shared" si="187"/>
        <v>0</v>
      </c>
      <c r="AJ539" s="36" t="str">
        <f t="shared" si="190"/>
        <v/>
      </c>
      <c r="AL539" s="36" t="str">
        <f t="shared" si="191"/>
        <v/>
      </c>
    </row>
    <row r="540" spans="2:38">
      <c r="B540" s="29" t="s">
        <v>8</v>
      </c>
      <c r="C540" s="3">
        <v>3824</v>
      </c>
      <c r="D540" s="3">
        <v>431</v>
      </c>
      <c r="E540" s="7">
        <v>4255</v>
      </c>
      <c r="G540" s="29" t="s">
        <v>8</v>
      </c>
      <c r="H540" s="3">
        <v>9494</v>
      </c>
      <c r="I540" s="3">
        <v>945</v>
      </c>
      <c r="J540" s="7">
        <v>10439</v>
      </c>
      <c r="L540" s="3">
        <f t="shared" ref="L540:L603" si="200">E540</f>
        <v>4255</v>
      </c>
      <c r="M540" s="3">
        <f t="shared" ref="M540:M603" si="201">J540</f>
        <v>10439</v>
      </c>
      <c r="N540" s="19">
        <f t="shared" si="188"/>
        <v>2.4533490011750883</v>
      </c>
      <c r="P540" s="29" t="s">
        <v>8</v>
      </c>
      <c r="Q540" s="3">
        <v>3257</v>
      </c>
      <c r="R540" s="3">
        <v>244</v>
      </c>
      <c r="S540" s="7">
        <v>3501</v>
      </c>
      <c r="U540" s="29" t="s">
        <v>8</v>
      </c>
      <c r="V540" s="3">
        <v>2270</v>
      </c>
      <c r="W540" s="3">
        <v>235</v>
      </c>
      <c r="X540" s="7">
        <v>2505</v>
      </c>
      <c r="Z540" s="29" t="s">
        <v>8</v>
      </c>
      <c r="AA540" s="3">
        <v>662906</v>
      </c>
      <c r="AB540" s="3">
        <v>92741</v>
      </c>
      <c r="AC540" s="7">
        <v>755647</v>
      </c>
      <c r="AE540">
        <f t="shared" ref="AE540:AE545" si="202">AC540</f>
        <v>755647</v>
      </c>
      <c r="AF540" s="16">
        <f t="shared" si="189"/>
        <v>755.64700000000005</v>
      </c>
      <c r="AH540" s="3">
        <f t="shared" si="186"/>
        <v>10439</v>
      </c>
      <c r="AI540" s="3">
        <f t="shared" si="187"/>
        <v>755647</v>
      </c>
      <c r="AJ540" s="16">
        <f t="shared" si="190"/>
        <v>72386.914455407605</v>
      </c>
      <c r="AL540" s="16">
        <f t="shared" si="191"/>
        <v>177590.3642773208</v>
      </c>
    </row>
    <row r="541" spans="2:38">
      <c r="B541" s="29" t="s">
        <v>9</v>
      </c>
      <c r="C541" s="3">
        <v>3897</v>
      </c>
      <c r="D541" s="3">
        <v>231</v>
      </c>
      <c r="E541" s="7">
        <v>4128</v>
      </c>
      <c r="G541" s="29" t="s">
        <v>9</v>
      </c>
      <c r="H541" s="3">
        <v>26775</v>
      </c>
      <c r="I541" s="3">
        <v>1542</v>
      </c>
      <c r="J541" s="7">
        <v>28317</v>
      </c>
      <c r="L541" s="3">
        <f t="shared" si="200"/>
        <v>4128</v>
      </c>
      <c r="M541" s="3">
        <f t="shared" si="201"/>
        <v>28317</v>
      </c>
      <c r="N541" s="19">
        <f t="shared" si="188"/>
        <v>6.8597383720930232</v>
      </c>
      <c r="P541" s="29" t="s">
        <v>9</v>
      </c>
      <c r="Q541" s="3">
        <v>13890</v>
      </c>
      <c r="R541" s="3">
        <v>632</v>
      </c>
      <c r="S541" s="7">
        <v>14522</v>
      </c>
      <c r="U541" s="29" t="s">
        <v>9</v>
      </c>
      <c r="V541" s="3">
        <v>8814</v>
      </c>
      <c r="W541" s="3">
        <v>666</v>
      </c>
      <c r="X541" s="7">
        <v>9480</v>
      </c>
      <c r="Z541" s="29" t="s">
        <v>9</v>
      </c>
      <c r="AA541" s="3">
        <v>1692516</v>
      </c>
      <c r="AB541" s="3">
        <v>162893</v>
      </c>
      <c r="AC541" s="7">
        <v>1855409</v>
      </c>
      <c r="AE541">
        <f t="shared" si="202"/>
        <v>1855409</v>
      </c>
      <c r="AF541" s="16">
        <f t="shared" si="189"/>
        <v>1855.4090000000001</v>
      </c>
      <c r="AH541" s="3">
        <f t="shared" ref="AH541:AH604" si="203">J541</f>
        <v>28317</v>
      </c>
      <c r="AI541" s="3">
        <f t="shared" ref="AI541:AI604" si="204">AC541</f>
        <v>1855409</v>
      </c>
      <c r="AJ541" s="16">
        <f t="shared" si="190"/>
        <v>65522.795493872931</v>
      </c>
      <c r="AL541" s="16">
        <f t="shared" si="191"/>
        <v>449469.23449612397</v>
      </c>
    </row>
    <row r="542" spans="2:38">
      <c r="B542" s="29" t="s">
        <v>10</v>
      </c>
      <c r="C542" s="3">
        <v>4264</v>
      </c>
      <c r="D542" s="3">
        <v>195</v>
      </c>
      <c r="E542" s="7">
        <v>4459</v>
      </c>
      <c r="G542" s="29" t="s">
        <v>10</v>
      </c>
      <c r="H542" s="3">
        <v>58679</v>
      </c>
      <c r="I542" s="3">
        <v>2684</v>
      </c>
      <c r="J542" s="7">
        <v>61363</v>
      </c>
      <c r="L542" s="3">
        <f t="shared" si="200"/>
        <v>4459</v>
      </c>
      <c r="M542" s="3">
        <f t="shared" si="201"/>
        <v>61363</v>
      </c>
      <c r="N542" s="19">
        <f t="shared" si="188"/>
        <v>13.761605741197577</v>
      </c>
      <c r="P542" s="29" t="s">
        <v>10</v>
      </c>
      <c r="Q542" s="3">
        <v>33748</v>
      </c>
      <c r="R542" s="3">
        <v>1297</v>
      </c>
      <c r="S542" s="7">
        <v>35045</v>
      </c>
      <c r="U542" s="29" t="s">
        <v>10</v>
      </c>
      <c r="V542" s="3">
        <v>20388</v>
      </c>
      <c r="W542" s="3">
        <v>1181</v>
      </c>
      <c r="X542" s="7">
        <v>21569</v>
      </c>
      <c r="Z542" s="29" t="s">
        <v>10</v>
      </c>
      <c r="AA542" s="3">
        <v>3696929</v>
      </c>
      <c r="AB542" s="3">
        <v>406126</v>
      </c>
      <c r="AC542" s="7">
        <v>4103055</v>
      </c>
      <c r="AE542">
        <f t="shared" si="202"/>
        <v>4103055</v>
      </c>
      <c r="AF542" s="16">
        <f t="shared" si="189"/>
        <v>4103.0550000000003</v>
      </c>
      <c r="AH542" s="3">
        <f t="shared" si="203"/>
        <v>61363</v>
      </c>
      <c r="AI542" s="3">
        <f t="shared" si="204"/>
        <v>4103055</v>
      </c>
      <c r="AJ542" s="16">
        <f t="shared" si="190"/>
        <v>66865.293417857669</v>
      </c>
      <c r="AL542" s="16">
        <f t="shared" si="191"/>
        <v>920173.80578605062</v>
      </c>
    </row>
    <row r="543" spans="2:38">
      <c r="B543" s="29" t="s">
        <v>11</v>
      </c>
      <c r="C543" s="3">
        <v>3160</v>
      </c>
      <c r="D543" s="3">
        <v>221</v>
      </c>
      <c r="E543" s="7">
        <v>3381</v>
      </c>
      <c r="G543" s="29" t="s">
        <v>11</v>
      </c>
      <c r="H543" s="3">
        <v>95607</v>
      </c>
      <c r="I543" s="3">
        <v>6841</v>
      </c>
      <c r="J543" s="7">
        <v>102448</v>
      </c>
      <c r="L543" s="3">
        <f t="shared" si="200"/>
        <v>3381</v>
      </c>
      <c r="M543" s="3">
        <f t="shared" si="201"/>
        <v>102448</v>
      </c>
      <c r="N543" s="19">
        <f t="shared" ref="N543:N606" si="205">IF(L543+M543&gt;0,M543/L543,"")</f>
        <v>30.301094350783792</v>
      </c>
      <c r="P543" s="29" t="s">
        <v>11</v>
      </c>
      <c r="Q543" s="3">
        <v>59945</v>
      </c>
      <c r="R543" s="3">
        <v>3430</v>
      </c>
      <c r="S543" s="7">
        <v>63375</v>
      </c>
      <c r="U543" s="29" t="s">
        <v>11</v>
      </c>
      <c r="V543" s="3">
        <v>32277</v>
      </c>
      <c r="W543" s="3">
        <v>3173</v>
      </c>
      <c r="X543" s="7">
        <v>35450</v>
      </c>
      <c r="Z543" s="29" t="s">
        <v>11</v>
      </c>
      <c r="AA543" s="3">
        <v>6850908</v>
      </c>
      <c r="AB543" s="3">
        <v>886166</v>
      </c>
      <c r="AC543" s="7">
        <v>7737074</v>
      </c>
      <c r="AE543">
        <f t="shared" si="202"/>
        <v>7737074</v>
      </c>
      <c r="AF543" s="16">
        <f t="shared" ref="AF543:AF606" si="206">IF(AE543/$AE$7&gt;0,AE543/$AE$7,"")</f>
        <v>7737.0739999999996</v>
      </c>
      <c r="AH543" s="3">
        <f t="shared" si="203"/>
        <v>102448</v>
      </c>
      <c r="AI543" s="3">
        <f t="shared" si="204"/>
        <v>7737074</v>
      </c>
      <c r="AJ543" s="16">
        <f t="shared" ref="AJ543:AJ606" si="207">IF(AI543*AH543&gt;0,AI543/AH543*$AI$7,"")</f>
        <v>75521.962361393089</v>
      </c>
      <c r="AL543" s="16">
        <f t="shared" ref="AL543:AL606" si="208">IF(AI543&gt;0,M543/L543*AJ543,"")</f>
        <v>2288398.1070689145</v>
      </c>
    </row>
    <row r="544" spans="2:38">
      <c r="B544" s="29" t="s">
        <v>12</v>
      </c>
      <c r="C544" s="3">
        <v>1890</v>
      </c>
      <c r="D544" s="3">
        <v>85</v>
      </c>
      <c r="E544" s="7">
        <v>1975</v>
      </c>
      <c r="G544" s="29" t="s">
        <v>12</v>
      </c>
      <c r="H544" s="3">
        <v>351789</v>
      </c>
      <c r="I544" s="3">
        <v>8438</v>
      </c>
      <c r="J544" s="7">
        <v>360227</v>
      </c>
      <c r="L544" s="3">
        <f t="shared" si="200"/>
        <v>1975</v>
      </c>
      <c r="M544" s="3">
        <f t="shared" si="201"/>
        <v>360227</v>
      </c>
      <c r="N544" s="19">
        <f t="shared" si="205"/>
        <v>182.393417721519</v>
      </c>
      <c r="P544" s="29" t="s">
        <v>12</v>
      </c>
      <c r="Q544" s="3">
        <v>257336</v>
      </c>
      <c r="R544" s="3">
        <v>6234</v>
      </c>
      <c r="S544" s="7">
        <v>263570</v>
      </c>
      <c r="U544" s="29" t="s">
        <v>12</v>
      </c>
      <c r="V544" s="3">
        <v>92491</v>
      </c>
      <c r="W544" s="3">
        <v>2116</v>
      </c>
      <c r="X544" s="7">
        <v>94607</v>
      </c>
      <c r="Z544" s="29" t="s">
        <v>12</v>
      </c>
      <c r="AA544" s="3">
        <v>32335493</v>
      </c>
      <c r="AB544" s="3">
        <v>2355343</v>
      </c>
      <c r="AC544" s="7">
        <v>34690836</v>
      </c>
      <c r="AE544">
        <f t="shared" si="202"/>
        <v>34690836</v>
      </c>
      <c r="AF544" s="16">
        <f t="shared" si="206"/>
        <v>34690.836000000003</v>
      </c>
      <c r="AH544" s="3">
        <f t="shared" si="203"/>
        <v>360227</v>
      </c>
      <c r="AI544" s="3">
        <f t="shared" si="204"/>
        <v>34690836</v>
      </c>
      <c r="AJ544" s="16">
        <f t="shared" si="207"/>
        <v>96302.709125079462</v>
      </c>
      <c r="AL544" s="16">
        <f t="shared" si="208"/>
        <v>17564980.25316456</v>
      </c>
    </row>
    <row r="545" spans="2:38">
      <c r="B545" s="30" t="s">
        <v>13</v>
      </c>
      <c r="C545" s="7">
        <v>17035</v>
      </c>
      <c r="D545" s="7">
        <v>1163</v>
      </c>
      <c r="E545" s="7">
        <v>18198</v>
      </c>
      <c r="G545" s="30" t="s">
        <v>13</v>
      </c>
      <c r="H545" s="7">
        <v>542344</v>
      </c>
      <c r="I545" s="7">
        <v>20450</v>
      </c>
      <c r="J545" s="7">
        <v>562794</v>
      </c>
      <c r="L545" s="3">
        <f t="shared" si="200"/>
        <v>18198</v>
      </c>
      <c r="M545" s="3">
        <f t="shared" si="201"/>
        <v>562794</v>
      </c>
      <c r="N545" s="19">
        <f t="shared" si="205"/>
        <v>30.926145730300032</v>
      </c>
      <c r="P545" s="30" t="s">
        <v>13</v>
      </c>
      <c r="Q545" s="7">
        <v>368176</v>
      </c>
      <c r="R545" s="7">
        <v>11837</v>
      </c>
      <c r="S545" s="7">
        <v>380013</v>
      </c>
      <c r="U545" s="30" t="s">
        <v>13</v>
      </c>
      <c r="V545" s="7">
        <v>156240</v>
      </c>
      <c r="W545" s="7">
        <v>7371</v>
      </c>
      <c r="X545" s="7">
        <v>163611</v>
      </c>
      <c r="Z545" s="30" t="s">
        <v>13</v>
      </c>
      <c r="AA545" s="7">
        <v>45238752</v>
      </c>
      <c r="AB545" s="7">
        <v>3903269</v>
      </c>
      <c r="AC545" s="7">
        <v>49142021</v>
      </c>
      <c r="AE545">
        <f t="shared" si="202"/>
        <v>49142021</v>
      </c>
      <c r="AF545" s="16">
        <f t="shared" si="206"/>
        <v>49142.021000000001</v>
      </c>
      <c r="AH545" s="3">
        <f t="shared" si="203"/>
        <v>562794</v>
      </c>
      <c r="AI545" s="3">
        <f t="shared" si="204"/>
        <v>49142021</v>
      </c>
      <c r="AJ545" s="16">
        <f t="shared" si="207"/>
        <v>87317.954704563308</v>
      </c>
      <c r="AL545" s="16">
        <f t="shared" si="208"/>
        <v>2700407.7920650621</v>
      </c>
    </row>
    <row r="546" spans="2:38">
      <c r="B546" s="4" t="s">
        <v>38</v>
      </c>
      <c r="C546" s="3"/>
      <c r="D546" s="3"/>
      <c r="E546" s="7"/>
      <c r="G546" s="4" t="s">
        <v>38</v>
      </c>
      <c r="H546" s="3"/>
      <c r="I546" s="3"/>
      <c r="J546" s="7"/>
      <c r="L546" s="3">
        <f t="shared" si="200"/>
        <v>0</v>
      </c>
      <c r="M546" s="3">
        <f t="shared" si="201"/>
        <v>0</v>
      </c>
      <c r="N546" s="15" t="str">
        <f t="shared" si="205"/>
        <v/>
      </c>
      <c r="P546" s="4" t="s">
        <v>38</v>
      </c>
      <c r="Q546" s="3"/>
      <c r="R546" s="3"/>
      <c r="S546" s="7"/>
      <c r="U546" s="4" t="s">
        <v>38</v>
      </c>
      <c r="V546" s="3"/>
      <c r="W546" s="3"/>
      <c r="X546" s="7"/>
      <c r="Z546" s="4" t="s">
        <v>38</v>
      </c>
      <c r="AA546" s="3"/>
      <c r="AB546" s="3"/>
      <c r="AC546" s="7"/>
      <c r="AF546" s="15" t="str">
        <f t="shared" si="206"/>
        <v/>
      </c>
      <c r="AH546" s="3">
        <f t="shared" si="203"/>
        <v>0</v>
      </c>
      <c r="AI546" s="3">
        <f t="shared" si="204"/>
        <v>0</v>
      </c>
      <c r="AJ546" s="15" t="str">
        <f t="shared" si="207"/>
        <v/>
      </c>
      <c r="AL546" s="15" t="str">
        <f t="shared" si="208"/>
        <v/>
      </c>
    </row>
    <row r="547" spans="2:38">
      <c r="B547" s="5" t="s">
        <v>104</v>
      </c>
      <c r="C547" s="3"/>
      <c r="D547" s="3"/>
      <c r="E547" s="7"/>
      <c r="G547" s="5" t="s">
        <v>104</v>
      </c>
      <c r="H547" s="3"/>
      <c r="I547" s="3"/>
      <c r="J547" s="7"/>
      <c r="L547" s="3">
        <f t="shared" si="200"/>
        <v>0</v>
      </c>
      <c r="M547" s="3">
        <f t="shared" si="201"/>
        <v>0</v>
      </c>
      <c r="N547" s="36" t="str">
        <f t="shared" si="205"/>
        <v/>
      </c>
      <c r="P547" s="5" t="s">
        <v>104</v>
      </c>
      <c r="Q547" s="3"/>
      <c r="R547" s="3"/>
      <c r="S547" s="7"/>
      <c r="U547" s="5" t="s">
        <v>104</v>
      </c>
      <c r="V547" s="3"/>
      <c r="W547" s="3"/>
      <c r="X547" s="7"/>
      <c r="Z547" s="5" t="s">
        <v>104</v>
      </c>
      <c r="AA547" s="3"/>
      <c r="AB547" s="3"/>
      <c r="AC547" s="7"/>
      <c r="AF547" s="36" t="str">
        <f t="shared" si="206"/>
        <v/>
      </c>
      <c r="AH547" s="3">
        <f t="shared" si="203"/>
        <v>0</v>
      </c>
      <c r="AI547" s="3">
        <f t="shared" si="204"/>
        <v>0</v>
      </c>
      <c r="AJ547" s="36" t="str">
        <f t="shared" si="207"/>
        <v/>
      </c>
      <c r="AL547" s="36" t="str">
        <f t="shared" si="208"/>
        <v/>
      </c>
    </row>
    <row r="548" spans="2:38">
      <c r="B548" s="29" t="s">
        <v>8</v>
      </c>
      <c r="C548" s="3">
        <v>3335</v>
      </c>
      <c r="D548" s="3"/>
      <c r="E548" s="7">
        <v>3335</v>
      </c>
      <c r="G548" s="29" t="s">
        <v>8</v>
      </c>
      <c r="H548" s="3">
        <v>8435</v>
      </c>
      <c r="I548" s="3"/>
      <c r="J548" s="7">
        <v>8435</v>
      </c>
      <c r="L548" s="3">
        <f t="shared" si="200"/>
        <v>3335</v>
      </c>
      <c r="M548" s="3">
        <f t="shared" si="201"/>
        <v>8435</v>
      </c>
      <c r="N548" s="19">
        <f t="shared" si="205"/>
        <v>2.5292353823088454</v>
      </c>
      <c r="P548" s="29" t="s">
        <v>8</v>
      </c>
      <c r="Q548" s="3">
        <v>3429</v>
      </c>
      <c r="R548" s="3"/>
      <c r="S548" s="7">
        <v>3429</v>
      </c>
      <c r="U548" s="29" t="s">
        <v>8</v>
      </c>
      <c r="V548" s="3">
        <v>1527</v>
      </c>
      <c r="W548" s="3"/>
      <c r="X548" s="7">
        <v>1527</v>
      </c>
      <c r="Z548" s="29" t="s">
        <v>8</v>
      </c>
      <c r="AA548" s="3">
        <v>820404</v>
      </c>
      <c r="AB548" s="3"/>
      <c r="AC548" s="7">
        <v>820404</v>
      </c>
      <c r="AE548">
        <f t="shared" ref="AE548:AE553" si="209">AC548</f>
        <v>820404</v>
      </c>
      <c r="AF548" s="16">
        <f t="shared" si="206"/>
        <v>820.404</v>
      </c>
      <c r="AH548" s="3">
        <f t="shared" si="203"/>
        <v>8435</v>
      </c>
      <c r="AI548" s="3">
        <f t="shared" si="204"/>
        <v>820404</v>
      </c>
      <c r="AJ548" s="16">
        <f t="shared" si="207"/>
        <v>97261.885002963842</v>
      </c>
      <c r="AL548" s="16">
        <f t="shared" si="208"/>
        <v>245998.2008995502</v>
      </c>
    </row>
    <row r="549" spans="2:38">
      <c r="B549" s="29" t="s">
        <v>9</v>
      </c>
      <c r="C549" s="3">
        <v>2329</v>
      </c>
      <c r="D549" s="3"/>
      <c r="E549" s="7">
        <v>2329</v>
      </c>
      <c r="G549" s="29" t="s">
        <v>9</v>
      </c>
      <c r="H549" s="3">
        <v>15208</v>
      </c>
      <c r="I549" s="3"/>
      <c r="J549" s="7">
        <v>15208</v>
      </c>
      <c r="L549" s="3">
        <f t="shared" si="200"/>
        <v>2329</v>
      </c>
      <c r="M549" s="3">
        <f t="shared" si="201"/>
        <v>15208</v>
      </c>
      <c r="N549" s="19">
        <f t="shared" si="205"/>
        <v>6.5298411335337052</v>
      </c>
      <c r="P549" s="29" t="s">
        <v>9</v>
      </c>
      <c r="Q549" s="3">
        <v>9073</v>
      </c>
      <c r="R549" s="3"/>
      <c r="S549" s="7">
        <v>9073</v>
      </c>
      <c r="U549" s="29" t="s">
        <v>9</v>
      </c>
      <c r="V549" s="3">
        <v>3638</v>
      </c>
      <c r="W549" s="3"/>
      <c r="X549" s="7">
        <v>3638</v>
      </c>
      <c r="Z549" s="29" t="s">
        <v>9</v>
      </c>
      <c r="AA549" s="3">
        <v>1355961</v>
      </c>
      <c r="AB549" s="3"/>
      <c r="AC549" s="7">
        <v>1355961</v>
      </c>
      <c r="AE549">
        <f t="shared" si="209"/>
        <v>1355961</v>
      </c>
      <c r="AF549" s="16">
        <f t="shared" si="206"/>
        <v>1355.961</v>
      </c>
      <c r="AH549" s="3">
        <f t="shared" si="203"/>
        <v>15208</v>
      </c>
      <c r="AI549" s="3">
        <f t="shared" si="204"/>
        <v>1355961</v>
      </c>
      <c r="AJ549" s="16">
        <f t="shared" si="207"/>
        <v>89161.033666491319</v>
      </c>
      <c r="AL549" s="16">
        <f t="shared" si="208"/>
        <v>582207.38514383847</v>
      </c>
    </row>
    <row r="550" spans="2:38">
      <c r="B550" s="29" t="s">
        <v>10</v>
      </c>
      <c r="C550" s="3">
        <v>993</v>
      </c>
      <c r="D550" s="3"/>
      <c r="E550" s="7">
        <v>993</v>
      </c>
      <c r="G550" s="29" t="s">
        <v>10</v>
      </c>
      <c r="H550" s="3">
        <v>13322</v>
      </c>
      <c r="I550" s="3"/>
      <c r="J550" s="7">
        <v>13322</v>
      </c>
      <c r="L550" s="3">
        <f t="shared" si="200"/>
        <v>993</v>
      </c>
      <c r="M550" s="3">
        <f t="shared" si="201"/>
        <v>13322</v>
      </c>
      <c r="N550" s="19">
        <f t="shared" si="205"/>
        <v>13.415911379657603</v>
      </c>
      <c r="P550" s="29" t="s">
        <v>10</v>
      </c>
      <c r="Q550" s="3">
        <v>9773</v>
      </c>
      <c r="R550" s="3"/>
      <c r="S550" s="7">
        <v>9773</v>
      </c>
      <c r="U550" s="29" t="s">
        <v>10</v>
      </c>
      <c r="V550" s="3">
        <v>2314</v>
      </c>
      <c r="W550" s="3"/>
      <c r="X550" s="7">
        <v>2314</v>
      </c>
      <c r="Z550" s="29" t="s">
        <v>10</v>
      </c>
      <c r="AA550" s="3">
        <v>1233642</v>
      </c>
      <c r="AB550" s="3"/>
      <c r="AC550" s="7">
        <v>1233642</v>
      </c>
      <c r="AE550">
        <f t="shared" si="209"/>
        <v>1233642</v>
      </c>
      <c r="AF550" s="16">
        <f t="shared" si="206"/>
        <v>1233.6420000000001</v>
      </c>
      <c r="AH550" s="3">
        <f t="shared" si="203"/>
        <v>13322</v>
      </c>
      <c r="AI550" s="3">
        <f t="shared" si="204"/>
        <v>1233642</v>
      </c>
      <c r="AJ550" s="16">
        <f t="shared" si="207"/>
        <v>92601.861582344995</v>
      </c>
      <c r="AL550" s="16">
        <f t="shared" si="208"/>
        <v>1242338.3685800603</v>
      </c>
    </row>
    <row r="551" spans="2:38">
      <c r="B551" s="29" t="s">
        <v>11</v>
      </c>
      <c r="C551" s="3">
        <v>467</v>
      </c>
      <c r="D551" s="3"/>
      <c r="E551" s="7">
        <v>467</v>
      </c>
      <c r="G551" s="29" t="s">
        <v>11</v>
      </c>
      <c r="H551" s="3">
        <v>13177</v>
      </c>
      <c r="I551" s="3"/>
      <c r="J551" s="7">
        <v>13177</v>
      </c>
      <c r="L551" s="3">
        <f t="shared" si="200"/>
        <v>467</v>
      </c>
      <c r="M551" s="3">
        <f t="shared" si="201"/>
        <v>13177</v>
      </c>
      <c r="N551" s="19">
        <f t="shared" si="205"/>
        <v>28.216274089935759</v>
      </c>
      <c r="P551" s="29" t="s">
        <v>11</v>
      </c>
      <c r="Q551" s="3">
        <v>11115</v>
      </c>
      <c r="R551" s="3"/>
      <c r="S551" s="7">
        <v>11115</v>
      </c>
      <c r="U551" s="29" t="s">
        <v>11</v>
      </c>
      <c r="V551" s="3">
        <v>1335</v>
      </c>
      <c r="W551" s="3"/>
      <c r="X551" s="7">
        <v>1335</v>
      </c>
      <c r="Z551" s="29" t="s">
        <v>11</v>
      </c>
      <c r="AA551" s="3">
        <v>1254881</v>
      </c>
      <c r="AB551" s="3"/>
      <c r="AC551" s="7">
        <v>1254881</v>
      </c>
      <c r="AE551">
        <f t="shared" si="209"/>
        <v>1254881</v>
      </c>
      <c r="AF551" s="16">
        <f t="shared" si="206"/>
        <v>1254.8810000000001</v>
      </c>
      <c r="AH551" s="3">
        <f t="shared" si="203"/>
        <v>13177</v>
      </c>
      <c r="AI551" s="3">
        <f t="shared" si="204"/>
        <v>1254881</v>
      </c>
      <c r="AJ551" s="16">
        <f t="shared" si="207"/>
        <v>95232.678151324275</v>
      </c>
      <c r="AL551" s="16">
        <f t="shared" si="208"/>
        <v>2687111.3490364025</v>
      </c>
    </row>
    <row r="552" spans="2:38">
      <c r="B552" s="29" t="s">
        <v>12</v>
      </c>
      <c r="C552" s="3">
        <v>75</v>
      </c>
      <c r="D552" s="3"/>
      <c r="E552" s="7">
        <v>75</v>
      </c>
      <c r="G552" s="29" t="s">
        <v>12</v>
      </c>
      <c r="H552" s="3">
        <v>17260</v>
      </c>
      <c r="I552" s="3"/>
      <c r="J552" s="7">
        <v>17260</v>
      </c>
      <c r="L552" s="3">
        <f t="shared" si="200"/>
        <v>75</v>
      </c>
      <c r="M552" s="3">
        <f t="shared" si="201"/>
        <v>17260</v>
      </c>
      <c r="N552" s="19">
        <f t="shared" si="205"/>
        <v>230.13333333333333</v>
      </c>
      <c r="P552" s="29" t="s">
        <v>12</v>
      </c>
      <c r="Q552" s="3">
        <v>15657</v>
      </c>
      <c r="R552" s="3"/>
      <c r="S552" s="7">
        <v>15657</v>
      </c>
      <c r="U552" s="29" t="s">
        <v>12</v>
      </c>
      <c r="V552" s="3">
        <v>1507</v>
      </c>
      <c r="W552" s="3"/>
      <c r="X552" s="7">
        <v>1507</v>
      </c>
      <c r="Z552" s="29" t="s">
        <v>12</v>
      </c>
      <c r="AA552" s="3">
        <v>1775478</v>
      </c>
      <c r="AB552" s="3"/>
      <c r="AC552" s="7">
        <v>1775478</v>
      </c>
      <c r="AE552">
        <f t="shared" si="209"/>
        <v>1775478</v>
      </c>
      <c r="AF552" s="16">
        <f t="shared" si="206"/>
        <v>1775.4780000000001</v>
      </c>
      <c r="AH552" s="3">
        <f t="shared" si="203"/>
        <v>17260</v>
      </c>
      <c r="AI552" s="3">
        <f t="shared" si="204"/>
        <v>1775478</v>
      </c>
      <c r="AJ552" s="16">
        <f t="shared" si="207"/>
        <v>102866.62804171495</v>
      </c>
      <c r="AL552" s="16">
        <f t="shared" si="208"/>
        <v>23673040</v>
      </c>
    </row>
    <row r="553" spans="2:38">
      <c r="B553" s="30" t="s">
        <v>13</v>
      </c>
      <c r="C553" s="7">
        <v>7199</v>
      </c>
      <c r="D553" s="7"/>
      <c r="E553" s="7">
        <v>7199</v>
      </c>
      <c r="G553" s="30" t="s">
        <v>13</v>
      </c>
      <c r="H553" s="7">
        <v>67402</v>
      </c>
      <c r="I553" s="7"/>
      <c r="J553" s="7">
        <v>67402</v>
      </c>
      <c r="L553" s="3">
        <f t="shared" si="200"/>
        <v>7199</v>
      </c>
      <c r="M553" s="3">
        <f t="shared" si="201"/>
        <v>67402</v>
      </c>
      <c r="N553" s="19">
        <f t="shared" si="205"/>
        <v>9.3626892623975557</v>
      </c>
      <c r="P553" s="30" t="s">
        <v>13</v>
      </c>
      <c r="Q553" s="7">
        <v>49047</v>
      </c>
      <c r="R553" s="7"/>
      <c r="S553" s="7">
        <v>49047</v>
      </c>
      <c r="U553" s="30" t="s">
        <v>13</v>
      </c>
      <c r="V553" s="7">
        <v>10321</v>
      </c>
      <c r="W553" s="7"/>
      <c r="X553" s="7">
        <v>10321</v>
      </c>
      <c r="Z553" s="30" t="s">
        <v>13</v>
      </c>
      <c r="AA553" s="7">
        <v>6440366</v>
      </c>
      <c r="AB553" s="7"/>
      <c r="AC553" s="7">
        <v>6440366</v>
      </c>
      <c r="AE553">
        <f t="shared" si="209"/>
        <v>6440366</v>
      </c>
      <c r="AF553" s="16">
        <f t="shared" si="206"/>
        <v>6440.366</v>
      </c>
      <c r="AH553" s="3">
        <f t="shared" si="203"/>
        <v>67402</v>
      </c>
      <c r="AI553" s="3">
        <f t="shared" si="204"/>
        <v>6440366</v>
      </c>
      <c r="AJ553" s="16">
        <f t="shared" si="207"/>
        <v>95551.55633363995</v>
      </c>
      <c r="AL553" s="16">
        <f t="shared" si="208"/>
        <v>894619.5304903459</v>
      </c>
    </row>
    <row r="554" spans="2:38">
      <c r="B554" s="5" t="s">
        <v>105</v>
      </c>
      <c r="C554" s="3"/>
      <c r="D554" s="3"/>
      <c r="E554" s="7"/>
      <c r="G554" s="5" t="s">
        <v>105</v>
      </c>
      <c r="H554" s="3"/>
      <c r="I554" s="3"/>
      <c r="J554" s="7"/>
      <c r="L554" s="3">
        <f t="shared" si="200"/>
        <v>0</v>
      </c>
      <c r="M554" s="3">
        <f t="shared" si="201"/>
        <v>0</v>
      </c>
      <c r="N554" s="36" t="str">
        <f t="shared" si="205"/>
        <v/>
      </c>
      <c r="P554" s="5" t="s">
        <v>105</v>
      </c>
      <c r="Q554" s="3"/>
      <c r="R554" s="3"/>
      <c r="S554" s="7"/>
      <c r="U554" s="5" t="s">
        <v>105</v>
      </c>
      <c r="V554" s="3"/>
      <c r="W554" s="3"/>
      <c r="X554" s="7"/>
      <c r="Z554" s="5" t="s">
        <v>105</v>
      </c>
      <c r="AA554" s="3"/>
      <c r="AB554" s="3"/>
      <c r="AC554" s="7"/>
      <c r="AF554" s="36" t="str">
        <f t="shared" si="206"/>
        <v/>
      </c>
      <c r="AH554" s="3">
        <f t="shared" si="203"/>
        <v>0</v>
      </c>
      <c r="AI554" s="3">
        <f t="shared" si="204"/>
        <v>0</v>
      </c>
      <c r="AJ554" s="36" t="str">
        <f t="shared" si="207"/>
        <v/>
      </c>
      <c r="AL554" s="36" t="str">
        <f t="shared" si="208"/>
        <v/>
      </c>
    </row>
    <row r="555" spans="2:38">
      <c r="B555" s="29" t="s">
        <v>8</v>
      </c>
      <c r="C555" s="3">
        <v>655</v>
      </c>
      <c r="D555" s="3"/>
      <c r="E555" s="7">
        <v>655</v>
      </c>
      <c r="G555" s="29" t="s">
        <v>8</v>
      </c>
      <c r="H555" s="3">
        <v>1677</v>
      </c>
      <c r="I555" s="3"/>
      <c r="J555" s="7">
        <v>1677</v>
      </c>
      <c r="L555" s="3">
        <f t="shared" si="200"/>
        <v>655</v>
      </c>
      <c r="M555" s="3">
        <f t="shared" si="201"/>
        <v>1677</v>
      </c>
      <c r="N555" s="19">
        <f t="shared" si="205"/>
        <v>2.5603053435114504</v>
      </c>
      <c r="P555" s="29" t="s">
        <v>8</v>
      </c>
      <c r="Q555" s="3">
        <v>746</v>
      </c>
      <c r="R555" s="3"/>
      <c r="S555" s="7">
        <v>746</v>
      </c>
      <c r="U555" s="29" t="s">
        <v>8</v>
      </c>
      <c r="V555" s="3">
        <v>227</v>
      </c>
      <c r="W555" s="3"/>
      <c r="X555" s="7">
        <v>227</v>
      </c>
      <c r="Z555" s="29" t="s">
        <v>8</v>
      </c>
      <c r="AA555" s="3">
        <v>210248</v>
      </c>
      <c r="AB555" s="3"/>
      <c r="AC555" s="7">
        <v>210248</v>
      </c>
      <c r="AE555">
        <f t="shared" ref="AE555:AE560" si="210">AC555</f>
        <v>210248</v>
      </c>
      <c r="AF555" s="16">
        <f t="shared" si="206"/>
        <v>210.24799999999999</v>
      </c>
      <c r="AH555" s="3">
        <f t="shared" si="203"/>
        <v>1677</v>
      </c>
      <c r="AI555" s="3">
        <f t="shared" si="204"/>
        <v>210248</v>
      </c>
      <c r="AJ555" s="16">
        <f t="shared" si="207"/>
        <v>125371.49672033392</v>
      </c>
      <c r="AL555" s="16">
        <f t="shared" si="208"/>
        <v>320989.31297709921</v>
      </c>
    </row>
    <row r="556" spans="2:38">
      <c r="B556" s="29" t="s">
        <v>9</v>
      </c>
      <c r="C556" s="3">
        <v>459</v>
      </c>
      <c r="D556" s="3"/>
      <c r="E556" s="7">
        <v>459</v>
      </c>
      <c r="G556" s="29" t="s">
        <v>9</v>
      </c>
      <c r="H556" s="3">
        <v>2972</v>
      </c>
      <c r="I556" s="3"/>
      <c r="J556" s="7">
        <v>2972</v>
      </c>
      <c r="L556" s="3">
        <f t="shared" si="200"/>
        <v>459</v>
      </c>
      <c r="M556" s="3">
        <f t="shared" si="201"/>
        <v>2972</v>
      </c>
      <c r="N556" s="19">
        <f t="shared" si="205"/>
        <v>6.4749455337690636</v>
      </c>
      <c r="P556" s="29" t="s">
        <v>9</v>
      </c>
      <c r="Q556" s="3">
        <v>1936</v>
      </c>
      <c r="R556" s="3"/>
      <c r="S556" s="7">
        <v>1936</v>
      </c>
      <c r="U556" s="29" t="s">
        <v>9</v>
      </c>
      <c r="V556" s="3">
        <v>541</v>
      </c>
      <c r="W556" s="3"/>
      <c r="X556" s="7">
        <v>541</v>
      </c>
      <c r="Z556" s="29" t="s">
        <v>9</v>
      </c>
      <c r="AA556" s="3">
        <v>336684</v>
      </c>
      <c r="AB556" s="3"/>
      <c r="AC556" s="7">
        <v>336684</v>
      </c>
      <c r="AE556">
        <f t="shared" si="210"/>
        <v>336684</v>
      </c>
      <c r="AF556" s="16">
        <f t="shared" si="206"/>
        <v>336.68400000000003</v>
      </c>
      <c r="AH556" s="3">
        <f t="shared" si="203"/>
        <v>2972</v>
      </c>
      <c r="AI556" s="3">
        <f t="shared" si="204"/>
        <v>336684</v>
      </c>
      <c r="AJ556" s="16">
        <f t="shared" si="207"/>
        <v>113285.32974427995</v>
      </c>
      <c r="AL556" s="16">
        <f t="shared" si="208"/>
        <v>733516.33986928116</v>
      </c>
    </row>
    <row r="557" spans="2:38">
      <c r="B557" s="29" t="s">
        <v>10</v>
      </c>
      <c r="C557" s="3">
        <v>219</v>
      </c>
      <c r="D557" s="3"/>
      <c r="E557" s="7">
        <v>219</v>
      </c>
      <c r="G557" s="29" t="s">
        <v>10</v>
      </c>
      <c r="H557" s="3">
        <v>2865</v>
      </c>
      <c r="I557" s="3"/>
      <c r="J557" s="7">
        <v>2865</v>
      </c>
      <c r="L557" s="3">
        <f t="shared" si="200"/>
        <v>219</v>
      </c>
      <c r="M557" s="3">
        <f t="shared" si="201"/>
        <v>2865</v>
      </c>
      <c r="N557" s="19">
        <f t="shared" si="205"/>
        <v>13.082191780821917</v>
      </c>
      <c r="P557" s="29" t="s">
        <v>10</v>
      </c>
      <c r="Q557" s="3">
        <v>2116</v>
      </c>
      <c r="R557" s="3"/>
      <c r="S557" s="7">
        <v>2116</v>
      </c>
      <c r="U557" s="29" t="s">
        <v>10</v>
      </c>
      <c r="V557" s="3">
        <v>510</v>
      </c>
      <c r="W557" s="3"/>
      <c r="X557" s="7">
        <v>510</v>
      </c>
      <c r="Z557" s="29" t="s">
        <v>10</v>
      </c>
      <c r="AA557" s="3">
        <v>310559</v>
      </c>
      <c r="AB557" s="3"/>
      <c r="AC557" s="7">
        <v>310559</v>
      </c>
      <c r="AE557">
        <f t="shared" si="210"/>
        <v>310559</v>
      </c>
      <c r="AF557" s="16">
        <f t="shared" si="206"/>
        <v>310.55900000000003</v>
      </c>
      <c r="AH557" s="3">
        <f t="shared" si="203"/>
        <v>2865</v>
      </c>
      <c r="AI557" s="3">
        <f t="shared" si="204"/>
        <v>310559</v>
      </c>
      <c r="AJ557" s="16">
        <f t="shared" si="207"/>
        <v>108397.55671902269</v>
      </c>
      <c r="AL557" s="16">
        <f t="shared" si="208"/>
        <v>1418077.6255707762</v>
      </c>
    </row>
    <row r="558" spans="2:38">
      <c r="B558" s="29" t="s">
        <v>11</v>
      </c>
      <c r="C558" s="3">
        <v>70</v>
      </c>
      <c r="D558" s="3"/>
      <c r="E558" s="7">
        <v>70</v>
      </c>
      <c r="G558" s="29" t="s">
        <v>11</v>
      </c>
      <c r="H558" s="3">
        <v>2127</v>
      </c>
      <c r="I558" s="3"/>
      <c r="J558" s="7">
        <v>2127</v>
      </c>
      <c r="L558" s="3">
        <f t="shared" si="200"/>
        <v>70</v>
      </c>
      <c r="M558" s="3">
        <f t="shared" si="201"/>
        <v>2127</v>
      </c>
      <c r="N558" s="19">
        <f t="shared" si="205"/>
        <v>30.385714285714286</v>
      </c>
      <c r="P558" s="29" t="s">
        <v>11</v>
      </c>
      <c r="Q558" s="3">
        <v>1777</v>
      </c>
      <c r="R558" s="3"/>
      <c r="S558" s="7">
        <v>1777</v>
      </c>
      <c r="U558" s="29" t="s">
        <v>11</v>
      </c>
      <c r="V558" s="3">
        <v>274</v>
      </c>
      <c r="W558" s="3"/>
      <c r="X558" s="7">
        <v>274</v>
      </c>
      <c r="Z558" s="29" t="s">
        <v>11</v>
      </c>
      <c r="AA558" s="3">
        <v>219438</v>
      </c>
      <c r="AB558" s="3"/>
      <c r="AC558" s="7">
        <v>219438</v>
      </c>
      <c r="AE558">
        <f t="shared" si="210"/>
        <v>219438</v>
      </c>
      <c r="AF558" s="16">
        <f t="shared" si="206"/>
        <v>219.43799999999999</v>
      </c>
      <c r="AH558" s="3">
        <f t="shared" si="203"/>
        <v>2127</v>
      </c>
      <c r="AI558" s="3">
        <f t="shared" si="204"/>
        <v>219438</v>
      </c>
      <c r="AJ558" s="16">
        <f t="shared" si="207"/>
        <v>103167.84203102962</v>
      </c>
      <c r="AL558" s="16">
        <f t="shared" si="208"/>
        <v>3134828.5714285714</v>
      </c>
    </row>
    <row r="559" spans="2:38">
      <c r="B559" s="29" t="s">
        <v>12</v>
      </c>
      <c r="C559" s="3">
        <v>36</v>
      </c>
      <c r="D559" s="3"/>
      <c r="E559" s="7">
        <v>36</v>
      </c>
      <c r="G559" s="29" t="s">
        <v>12</v>
      </c>
      <c r="H559" s="3">
        <v>11931</v>
      </c>
      <c r="I559" s="3"/>
      <c r="J559" s="7">
        <v>11931</v>
      </c>
      <c r="L559" s="3">
        <f t="shared" si="200"/>
        <v>36</v>
      </c>
      <c r="M559" s="3">
        <f t="shared" si="201"/>
        <v>11931</v>
      </c>
      <c r="N559" s="19">
        <f t="shared" si="205"/>
        <v>331.41666666666669</v>
      </c>
      <c r="P559" s="29" t="s">
        <v>12</v>
      </c>
      <c r="Q559" s="3">
        <v>11471</v>
      </c>
      <c r="R559" s="3"/>
      <c r="S559" s="7">
        <v>11471</v>
      </c>
      <c r="U559" s="29" t="s">
        <v>12</v>
      </c>
      <c r="V559" s="3">
        <v>423</v>
      </c>
      <c r="W559" s="3"/>
      <c r="X559" s="7">
        <v>423</v>
      </c>
      <c r="Z559" s="29" t="s">
        <v>12</v>
      </c>
      <c r="AA559" s="3">
        <v>1644376</v>
      </c>
      <c r="AB559" s="3"/>
      <c r="AC559" s="7">
        <v>1644376</v>
      </c>
      <c r="AE559">
        <f t="shared" si="210"/>
        <v>1644376</v>
      </c>
      <c r="AF559" s="16">
        <f t="shared" si="206"/>
        <v>1644.376</v>
      </c>
      <c r="AH559" s="3">
        <f t="shared" si="203"/>
        <v>11931</v>
      </c>
      <c r="AI559" s="3">
        <f t="shared" si="204"/>
        <v>1644376</v>
      </c>
      <c r="AJ559" s="16">
        <f t="shared" si="207"/>
        <v>137823.82030005867</v>
      </c>
      <c r="AL559" s="16">
        <f t="shared" si="208"/>
        <v>45677111.111111112</v>
      </c>
    </row>
    <row r="560" spans="2:38">
      <c r="B560" s="30" t="s">
        <v>13</v>
      </c>
      <c r="C560" s="7">
        <v>1439</v>
      </c>
      <c r="D560" s="7"/>
      <c r="E560" s="7">
        <v>1439</v>
      </c>
      <c r="G560" s="30" t="s">
        <v>13</v>
      </c>
      <c r="H560" s="7">
        <v>21572</v>
      </c>
      <c r="I560" s="7"/>
      <c r="J560" s="7">
        <v>21572</v>
      </c>
      <c r="L560" s="3">
        <f t="shared" si="200"/>
        <v>1439</v>
      </c>
      <c r="M560" s="3">
        <f t="shared" si="201"/>
        <v>21572</v>
      </c>
      <c r="N560" s="19">
        <f t="shared" si="205"/>
        <v>14.990965948575399</v>
      </c>
      <c r="P560" s="30" t="s">
        <v>13</v>
      </c>
      <c r="Q560" s="7">
        <v>18046</v>
      </c>
      <c r="R560" s="7"/>
      <c r="S560" s="7">
        <v>18046</v>
      </c>
      <c r="U560" s="30" t="s">
        <v>13</v>
      </c>
      <c r="V560" s="7">
        <v>1975</v>
      </c>
      <c r="W560" s="7"/>
      <c r="X560" s="7">
        <v>1975</v>
      </c>
      <c r="Z560" s="30" t="s">
        <v>13</v>
      </c>
      <c r="AA560" s="7">
        <v>2721305</v>
      </c>
      <c r="AB560" s="7"/>
      <c r="AC560" s="7">
        <v>2721305</v>
      </c>
      <c r="AE560">
        <f t="shared" si="210"/>
        <v>2721305</v>
      </c>
      <c r="AF560" s="16">
        <f t="shared" si="206"/>
        <v>2721.3049999999998</v>
      </c>
      <c r="AH560" s="3">
        <f t="shared" si="203"/>
        <v>21572</v>
      </c>
      <c r="AI560" s="3">
        <f t="shared" si="204"/>
        <v>2721305</v>
      </c>
      <c r="AJ560" s="16">
        <f t="shared" si="207"/>
        <v>126149.87020211385</v>
      </c>
      <c r="AL560" s="16">
        <f t="shared" si="208"/>
        <v>1891108.4086170951</v>
      </c>
    </row>
    <row r="561" spans="2:38">
      <c r="B561" s="5" t="s">
        <v>106</v>
      </c>
      <c r="C561" s="3"/>
      <c r="D561" s="3"/>
      <c r="E561" s="7"/>
      <c r="G561" s="5" t="s">
        <v>106</v>
      </c>
      <c r="H561" s="3"/>
      <c r="I561" s="3"/>
      <c r="J561" s="7"/>
      <c r="L561" s="3">
        <f t="shared" si="200"/>
        <v>0</v>
      </c>
      <c r="M561" s="3">
        <f t="shared" si="201"/>
        <v>0</v>
      </c>
      <c r="N561" s="36" t="str">
        <f t="shared" si="205"/>
        <v/>
      </c>
      <c r="P561" s="5" t="s">
        <v>106</v>
      </c>
      <c r="Q561" s="3"/>
      <c r="R561" s="3"/>
      <c r="S561" s="7"/>
      <c r="U561" s="5" t="s">
        <v>106</v>
      </c>
      <c r="V561" s="3"/>
      <c r="W561" s="3"/>
      <c r="X561" s="7"/>
      <c r="Z561" s="5" t="s">
        <v>106</v>
      </c>
      <c r="AA561" s="3"/>
      <c r="AB561" s="3"/>
      <c r="AC561" s="7"/>
      <c r="AF561" s="36" t="str">
        <f t="shared" si="206"/>
        <v/>
      </c>
      <c r="AH561" s="3">
        <f t="shared" si="203"/>
        <v>0</v>
      </c>
      <c r="AI561" s="3">
        <f t="shared" si="204"/>
        <v>0</v>
      </c>
      <c r="AJ561" s="36" t="str">
        <f t="shared" si="207"/>
        <v/>
      </c>
      <c r="AL561" s="36" t="str">
        <f t="shared" si="208"/>
        <v/>
      </c>
    </row>
    <row r="562" spans="2:38">
      <c r="B562" s="29" t="s">
        <v>8</v>
      </c>
      <c r="C562" s="3">
        <v>750</v>
      </c>
      <c r="D562" s="3"/>
      <c r="E562" s="7">
        <v>750</v>
      </c>
      <c r="G562" s="29" t="s">
        <v>8</v>
      </c>
      <c r="H562" s="3">
        <v>1859</v>
      </c>
      <c r="I562" s="3"/>
      <c r="J562" s="7">
        <v>1859</v>
      </c>
      <c r="L562" s="3">
        <f t="shared" si="200"/>
        <v>750</v>
      </c>
      <c r="M562" s="3">
        <f t="shared" si="201"/>
        <v>1859</v>
      </c>
      <c r="N562" s="19">
        <f t="shared" si="205"/>
        <v>2.4786666666666668</v>
      </c>
      <c r="P562" s="29" t="s">
        <v>8</v>
      </c>
      <c r="Q562" s="3">
        <v>673</v>
      </c>
      <c r="R562" s="3"/>
      <c r="S562" s="7">
        <v>673</v>
      </c>
      <c r="U562" s="29" t="s">
        <v>8</v>
      </c>
      <c r="V562" s="3">
        <v>413</v>
      </c>
      <c r="W562" s="3"/>
      <c r="X562" s="7">
        <v>413</v>
      </c>
      <c r="Z562" s="29" t="s">
        <v>8</v>
      </c>
      <c r="AA562" s="3">
        <v>141317</v>
      </c>
      <c r="AB562" s="3"/>
      <c r="AC562" s="7">
        <v>141317</v>
      </c>
      <c r="AE562">
        <f t="shared" ref="AE562:AE567" si="211">AC562</f>
        <v>141317</v>
      </c>
      <c r="AF562" s="16">
        <f t="shared" si="206"/>
        <v>141.31700000000001</v>
      </c>
      <c r="AH562" s="3">
        <f t="shared" si="203"/>
        <v>1859</v>
      </c>
      <c r="AI562" s="3">
        <f t="shared" si="204"/>
        <v>141317</v>
      </c>
      <c r="AJ562" s="16">
        <f t="shared" si="207"/>
        <v>76017.751479289946</v>
      </c>
      <c r="AL562" s="16">
        <f t="shared" si="208"/>
        <v>188422.66666666669</v>
      </c>
    </row>
    <row r="563" spans="2:38">
      <c r="B563" s="29" t="s">
        <v>9</v>
      </c>
      <c r="C563" s="3">
        <v>542</v>
      </c>
      <c r="D563" s="3"/>
      <c r="E563" s="7">
        <v>542</v>
      </c>
      <c r="G563" s="29" t="s">
        <v>9</v>
      </c>
      <c r="H563" s="3">
        <v>3544</v>
      </c>
      <c r="I563" s="3"/>
      <c r="J563" s="7">
        <v>3544</v>
      </c>
      <c r="L563" s="3">
        <f t="shared" si="200"/>
        <v>542</v>
      </c>
      <c r="M563" s="3">
        <f t="shared" si="201"/>
        <v>3544</v>
      </c>
      <c r="N563" s="19">
        <f t="shared" si="205"/>
        <v>6.5387453874538748</v>
      </c>
      <c r="P563" s="29" t="s">
        <v>9</v>
      </c>
      <c r="Q563" s="3">
        <v>2023</v>
      </c>
      <c r="R563" s="3"/>
      <c r="S563" s="7">
        <v>2023</v>
      </c>
      <c r="U563" s="29" t="s">
        <v>9</v>
      </c>
      <c r="V563" s="3">
        <v>946</v>
      </c>
      <c r="W563" s="3"/>
      <c r="X563" s="7">
        <v>946</v>
      </c>
      <c r="Z563" s="29" t="s">
        <v>9</v>
      </c>
      <c r="AA563" s="3">
        <v>272386</v>
      </c>
      <c r="AB563" s="3"/>
      <c r="AC563" s="7">
        <v>272386</v>
      </c>
      <c r="AE563">
        <f t="shared" si="211"/>
        <v>272386</v>
      </c>
      <c r="AF563" s="16">
        <f t="shared" si="206"/>
        <v>272.38600000000002</v>
      </c>
      <c r="AH563" s="3">
        <f t="shared" si="203"/>
        <v>3544</v>
      </c>
      <c r="AI563" s="3">
        <f t="shared" si="204"/>
        <v>272386</v>
      </c>
      <c r="AJ563" s="16">
        <f t="shared" si="207"/>
        <v>76858.352144469522</v>
      </c>
      <c r="AL563" s="16">
        <f t="shared" si="208"/>
        <v>502557.1955719557</v>
      </c>
    </row>
    <row r="564" spans="2:38">
      <c r="B564" s="29" t="s">
        <v>10</v>
      </c>
      <c r="C564" s="3">
        <v>350</v>
      </c>
      <c r="D564" s="3"/>
      <c r="E564" s="7">
        <v>350</v>
      </c>
      <c r="G564" s="29" t="s">
        <v>10</v>
      </c>
      <c r="H564" s="3">
        <v>4657</v>
      </c>
      <c r="I564" s="3"/>
      <c r="J564" s="7">
        <v>4657</v>
      </c>
      <c r="L564" s="3">
        <f t="shared" si="200"/>
        <v>350</v>
      </c>
      <c r="M564" s="3">
        <f t="shared" si="201"/>
        <v>4657</v>
      </c>
      <c r="N564" s="19">
        <f t="shared" si="205"/>
        <v>13.305714285714286</v>
      </c>
      <c r="P564" s="29" t="s">
        <v>10</v>
      </c>
      <c r="Q564" s="3">
        <v>3210</v>
      </c>
      <c r="R564" s="3"/>
      <c r="S564" s="7">
        <v>3210</v>
      </c>
      <c r="U564" s="29" t="s">
        <v>10</v>
      </c>
      <c r="V564" s="3">
        <v>1073</v>
      </c>
      <c r="W564" s="3"/>
      <c r="X564" s="7">
        <v>1073</v>
      </c>
      <c r="Z564" s="29" t="s">
        <v>10</v>
      </c>
      <c r="AA564" s="3">
        <v>354330</v>
      </c>
      <c r="AB564" s="3"/>
      <c r="AC564" s="7">
        <v>354330</v>
      </c>
      <c r="AE564">
        <f t="shared" si="211"/>
        <v>354330</v>
      </c>
      <c r="AF564" s="16">
        <f t="shared" si="206"/>
        <v>354.33</v>
      </c>
      <c r="AH564" s="3">
        <f t="shared" si="203"/>
        <v>4657</v>
      </c>
      <c r="AI564" s="3">
        <f t="shared" si="204"/>
        <v>354330</v>
      </c>
      <c r="AJ564" s="16">
        <f t="shared" si="207"/>
        <v>76085.462744255958</v>
      </c>
      <c r="AL564" s="16">
        <f t="shared" si="208"/>
        <v>1012371.4285714286</v>
      </c>
    </row>
    <row r="565" spans="2:38">
      <c r="B565" s="29" t="s">
        <v>11</v>
      </c>
      <c r="C565" s="3">
        <v>120</v>
      </c>
      <c r="D565" s="3"/>
      <c r="E565" s="7">
        <v>120</v>
      </c>
      <c r="G565" s="29" t="s">
        <v>11</v>
      </c>
      <c r="H565" s="3">
        <v>3504</v>
      </c>
      <c r="I565" s="3"/>
      <c r="J565" s="7">
        <v>3504</v>
      </c>
      <c r="L565" s="3">
        <f t="shared" si="200"/>
        <v>120</v>
      </c>
      <c r="M565" s="3">
        <f t="shared" si="201"/>
        <v>3504</v>
      </c>
      <c r="N565" s="19">
        <f t="shared" si="205"/>
        <v>29.2</v>
      </c>
      <c r="P565" s="29" t="s">
        <v>11</v>
      </c>
      <c r="Q565" s="3">
        <v>2804</v>
      </c>
      <c r="R565" s="3"/>
      <c r="S565" s="7">
        <v>2804</v>
      </c>
      <c r="U565" s="29" t="s">
        <v>11</v>
      </c>
      <c r="V565" s="3">
        <v>573</v>
      </c>
      <c r="W565" s="3"/>
      <c r="X565" s="7">
        <v>573</v>
      </c>
      <c r="Z565" s="29" t="s">
        <v>11</v>
      </c>
      <c r="AA565" s="3">
        <v>293391</v>
      </c>
      <c r="AB565" s="3"/>
      <c r="AC565" s="7">
        <v>293391</v>
      </c>
      <c r="AE565">
        <f t="shared" si="211"/>
        <v>293391</v>
      </c>
      <c r="AF565" s="16">
        <f t="shared" si="206"/>
        <v>293.39100000000002</v>
      </c>
      <c r="AH565" s="3">
        <f t="shared" si="203"/>
        <v>3504</v>
      </c>
      <c r="AI565" s="3">
        <f t="shared" si="204"/>
        <v>293391</v>
      </c>
      <c r="AJ565" s="16">
        <f t="shared" si="207"/>
        <v>83730.308219178085</v>
      </c>
      <c r="AL565" s="16">
        <f t="shared" si="208"/>
        <v>2444925</v>
      </c>
    </row>
    <row r="566" spans="2:38">
      <c r="B566" s="29" t="s">
        <v>12</v>
      </c>
      <c r="C566" s="3">
        <v>31</v>
      </c>
      <c r="D566" s="3"/>
      <c r="E566" s="7">
        <v>31</v>
      </c>
      <c r="G566" s="29" t="s">
        <v>12</v>
      </c>
      <c r="H566" s="3">
        <v>2854</v>
      </c>
      <c r="I566" s="3"/>
      <c r="J566" s="7">
        <v>2854</v>
      </c>
      <c r="L566" s="3">
        <f t="shared" si="200"/>
        <v>31</v>
      </c>
      <c r="M566" s="3">
        <f t="shared" si="201"/>
        <v>2854</v>
      </c>
      <c r="N566" s="19">
        <f t="shared" si="205"/>
        <v>92.064516129032256</v>
      </c>
      <c r="P566" s="29" t="s">
        <v>12</v>
      </c>
      <c r="Q566" s="3">
        <v>2525</v>
      </c>
      <c r="R566" s="3"/>
      <c r="S566" s="7">
        <v>2525</v>
      </c>
      <c r="U566" s="29" t="s">
        <v>12</v>
      </c>
      <c r="V566" s="3">
        <v>298</v>
      </c>
      <c r="W566" s="3"/>
      <c r="X566" s="7">
        <v>298</v>
      </c>
      <c r="Z566" s="29" t="s">
        <v>12</v>
      </c>
      <c r="AA566" s="3">
        <v>263485</v>
      </c>
      <c r="AB566" s="3"/>
      <c r="AC566" s="7">
        <v>263485</v>
      </c>
      <c r="AE566">
        <f t="shared" si="211"/>
        <v>263485</v>
      </c>
      <c r="AF566" s="16">
        <f t="shared" si="206"/>
        <v>263.48500000000001</v>
      </c>
      <c r="AH566" s="3">
        <f t="shared" si="203"/>
        <v>2854</v>
      </c>
      <c r="AI566" s="3">
        <f t="shared" si="204"/>
        <v>263485</v>
      </c>
      <c r="AJ566" s="16">
        <f t="shared" si="207"/>
        <v>92321.303433777153</v>
      </c>
      <c r="AL566" s="16">
        <f t="shared" si="208"/>
        <v>8499516.1290322579</v>
      </c>
    </row>
    <row r="567" spans="2:38">
      <c r="B567" s="30" t="s">
        <v>13</v>
      </c>
      <c r="C567" s="7">
        <v>1793</v>
      </c>
      <c r="D567" s="7"/>
      <c r="E567" s="7">
        <v>1793</v>
      </c>
      <c r="G567" s="30" t="s">
        <v>13</v>
      </c>
      <c r="H567" s="7">
        <v>16418</v>
      </c>
      <c r="I567" s="7"/>
      <c r="J567" s="7">
        <v>16418</v>
      </c>
      <c r="L567" s="3">
        <f t="shared" si="200"/>
        <v>1793</v>
      </c>
      <c r="M567" s="3">
        <f t="shared" si="201"/>
        <v>16418</v>
      </c>
      <c r="N567" s="19">
        <f t="shared" si="205"/>
        <v>9.156720580033463</v>
      </c>
      <c r="P567" s="30" t="s">
        <v>13</v>
      </c>
      <c r="Q567" s="7">
        <v>11235</v>
      </c>
      <c r="R567" s="7"/>
      <c r="S567" s="7">
        <v>11235</v>
      </c>
      <c r="U567" s="30" t="s">
        <v>13</v>
      </c>
      <c r="V567" s="7">
        <v>3303</v>
      </c>
      <c r="W567" s="7"/>
      <c r="X567" s="7">
        <v>3303</v>
      </c>
      <c r="Z567" s="30" t="s">
        <v>13</v>
      </c>
      <c r="AA567" s="7">
        <v>1324909</v>
      </c>
      <c r="AB567" s="7"/>
      <c r="AC567" s="7">
        <v>1324909</v>
      </c>
      <c r="AE567">
        <f t="shared" si="211"/>
        <v>1324909</v>
      </c>
      <c r="AF567" s="16">
        <f t="shared" si="206"/>
        <v>1324.9090000000001</v>
      </c>
      <c r="AH567" s="3">
        <f t="shared" si="203"/>
        <v>16418</v>
      </c>
      <c r="AI567" s="3">
        <f t="shared" si="204"/>
        <v>1324909</v>
      </c>
      <c r="AJ567" s="16">
        <f t="shared" si="207"/>
        <v>80698.562553295167</v>
      </c>
      <c r="AL567" s="16">
        <f t="shared" si="208"/>
        <v>738934.18851087557</v>
      </c>
    </row>
    <row r="568" spans="2:38">
      <c r="B568" s="5" t="s">
        <v>107</v>
      </c>
      <c r="C568" s="3"/>
      <c r="D568" s="3"/>
      <c r="E568" s="7"/>
      <c r="G568" s="5" t="s">
        <v>107</v>
      </c>
      <c r="H568" s="3"/>
      <c r="I568" s="3"/>
      <c r="J568" s="7"/>
      <c r="L568" s="3">
        <f t="shared" si="200"/>
        <v>0</v>
      </c>
      <c r="M568" s="3">
        <f t="shared" si="201"/>
        <v>0</v>
      </c>
      <c r="N568" s="36" t="str">
        <f t="shared" si="205"/>
        <v/>
      </c>
      <c r="P568" s="5" t="s">
        <v>107</v>
      </c>
      <c r="Q568" s="3"/>
      <c r="R568" s="3"/>
      <c r="S568" s="7"/>
      <c r="U568" s="5" t="s">
        <v>107</v>
      </c>
      <c r="V568" s="3"/>
      <c r="W568" s="3"/>
      <c r="X568" s="7"/>
      <c r="Z568" s="5" t="s">
        <v>107</v>
      </c>
      <c r="AA568" s="3"/>
      <c r="AB568" s="3"/>
      <c r="AC568" s="7"/>
      <c r="AF568" s="36" t="str">
        <f t="shared" si="206"/>
        <v/>
      </c>
      <c r="AH568" s="3">
        <f t="shared" si="203"/>
        <v>0</v>
      </c>
      <c r="AI568" s="3">
        <f t="shared" si="204"/>
        <v>0</v>
      </c>
      <c r="AJ568" s="36" t="str">
        <f t="shared" si="207"/>
        <v/>
      </c>
      <c r="AL568" s="36" t="str">
        <f t="shared" si="208"/>
        <v/>
      </c>
    </row>
    <row r="569" spans="2:38">
      <c r="B569" s="29" t="s">
        <v>8</v>
      </c>
      <c r="C569" s="3">
        <v>156</v>
      </c>
      <c r="D569" s="3"/>
      <c r="E569" s="7">
        <v>156</v>
      </c>
      <c r="G569" s="29" t="s">
        <v>8</v>
      </c>
      <c r="H569" s="3">
        <v>408</v>
      </c>
      <c r="I569" s="3"/>
      <c r="J569" s="7">
        <v>408</v>
      </c>
      <c r="L569" s="3">
        <f t="shared" si="200"/>
        <v>156</v>
      </c>
      <c r="M569" s="3">
        <f t="shared" si="201"/>
        <v>408</v>
      </c>
      <c r="N569" s="19">
        <f t="shared" si="205"/>
        <v>2.6153846153846154</v>
      </c>
      <c r="P569" s="29" t="s">
        <v>8</v>
      </c>
      <c r="Q569" s="3">
        <v>164</v>
      </c>
      <c r="R569" s="3"/>
      <c r="S569" s="7">
        <v>164</v>
      </c>
      <c r="U569" s="29" t="s">
        <v>8</v>
      </c>
      <c r="V569" s="3">
        <v>83</v>
      </c>
      <c r="W569" s="3"/>
      <c r="X569" s="7">
        <v>83</v>
      </c>
      <c r="Z569" s="29" t="s">
        <v>8</v>
      </c>
      <c r="AA569" s="3">
        <v>65128</v>
      </c>
      <c r="AB569" s="3"/>
      <c r="AC569" s="7">
        <v>65128</v>
      </c>
      <c r="AE569">
        <f t="shared" ref="AE569:AE574" si="212">AC569</f>
        <v>65128</v>
      </c>
      <c r="AF569" s="16">
        <f t="shared" si="206"/>
        <v>65.128</v>
      </c>
      <c r="AH569" s="3">
        <f t="shared" si="203"/>
        <v>408</v>
      </c>
      <c r="AI569" s="3">
        <f t="shared" si="204"/>
        <v>65128</v>
      </c>
      <c r="AJ569" s="16">
        <f t="shared" si="207"/>
        <v>159627.45098039217</v>
      </c>
      <c r="AL569" s="16">
        <f t="shared" si="208"/>
        <v>417487.1794871795</v>
      </c>
    </row>
    <row r="570" spans="2:38">
      <c r="B570" s="29" t="s">
        <v>9</v>
      </c>
      <c r="C570" s="3">
        <v>235</v>
      </c>
      <c r="D570" s="3"/>
      <c r="E570" s="7">
        <v>235</v>
      </c>
      <c r="G570" s="29" t="s">
        <v>9</v>
      </c>
      <c r="H570" s="3">
        <v>1605</v>
      </c>
      <c r="I570" s="3"/>
      <c r="J570" s="7">
        <v>1605</v>
      </c>
      <c r="L570" s="3">
        <f t="shared" si="200"/>
        <v>235</v>
      </c>
      <c r="M570" s="3">
        <f t="shared" si="201"/>
        <v>1605</v>
      </c>
      <c r="N570" s="19">
        <f t="shared" si="205"/>
        <v>6.8297872340425529</v>
      </c>
      <c r="P570" s="29" t="s">
        <v>9</v>
      </c>
      <c r="Q570" s="3">
        <v>1001</v>
      </c>
      <c r="R570" s="3"/>
      <c r="S570" s="7">
        <v>1001</v>
      </c>
      <c r="U570" s="29" t="s">
        <v>9</v>
      </c>
      <c r="V570" s="3">
        <v>357</v>
      </c>
      <c r="W570" s="3"/>
      <c r="X570" s="7">
        <v>357</v>
      </c>
      <c r="Z570" s="29" t="s">
        <v>9</v>
      </c>
      <c r="AA570" s="3">
        <v>178141</v>
      </c>
      <c r="AB570" s="3"/>
      <c r="AC570" s="7">
        <v>178141</v>
      </c>
      <c r="AE570">
        <f t="shared" si="212"/>
        <v>178141</v>
      </c>
      <c r="AF570" s="16">
        <f t="shared" si="206"/>
        <v>178.14099999999999</v>
      </c>
      <c r="AH570" s="3">
        <f t="shared" si="203"/>
        <v>1605</v>
      </c>
      <c r="AI570" s="3">
        <f t="shared" si="204"/>
        <v>178141</v>
      </c>
      <c r="AJ570" s="16">
        <f t="shared" si="207"/>
        <v>110991.27725856699</v>
      </c>
      <c r="AL570" s="16">
        <f t="shared" si="208"/>
        <v>758046.80851063831</v>
      </c>
    </row>
    <row r="571" spans="2:38">
      <c r="B571" s="29" t="s">
        <v>10</v>
      </c>
      <c r="C571" s="3">
        <v>306</v>
      </c>
      <c r="D571" s="3"/>
      <c r="E571" s="7">
        <v>306</v>
      </c>
      <c r="G571" s="29" t="s">
        <v>10</v>
      </c>
      <c r="H571" s="3">
        <v>4237</v>
      </c>
      <c r="I571" s="3"/>
      <c r="J571" s="7">
        <v>4237</v>
      </c>
      <c r="L571" s="3">
        <f t="shared" si="200"/>
        <v>306</v>
      </c>
      <c r="M571" s="3">
        <f t="shared" si="201"/>
        <v>4237</v>
      </c>
      <c r="N571" s="19">
        <f t="shared" si="205"/>
        <v>13.84640522875817</v>
      </c>
      <c r="P571" s="29" t="s">
        <v>10</v>
      </c>
      <c r="Q571" s="3">
        <v>3069</v>
      </c>
      <c r="R571" s="3"/>
      <c r="S571" s="7">
        <v>3069</v>
      </c>
      <c r="U571" s="29" t="s">
        <v>10</v>
      </c>
      <c r="V571" s="3">
        <v>848</v>
      </c>
      <c r="W571" s="3"/>
      <c r="X571" s="7">
        <v>848</v>
      </c>
      <c r="Z571" s="29" t="s">
        <v>10</v>
      </c>
      <c r="AA571" s="3">
        <v>435033</v>
      </c>
      <c r="AB571" s="3"/>
      <c r="AC571" s="7">
        <v>435033</v>
      </c>
      <c r="AE571">
        <f t="shared" si="212"/>
        <v>435033</v>
      </c>
      <c r="AF571" s="16">
        <f t="shared" si="206"/>
        <v>435.03300000000002</v>
      </c>
      <c r="AH571" s="3">
        <f t="shared" si="203"/>
        <v>4237</v>
      </c>
      <c r="AI571" s="3">
        <f t="shared" si="204"/>
        <v>435033</v>
      </c>
      <c r="AJ571" s="16">
        <f t="shared" si="207"/>
        <v>102674.76988435214</v>
      </c>
      <c r="AL571" s="16">
        <f t="shared" si="208"/>
        <v>1421676.4705882354</v>
      </c>
    </row>
    <row r="572" spans="2:38">
      <c r="B572" s="29" t="s">
        <v>11</v>
      </c>
      <c r="C572" s="3">
        <v>353</v>
      </c>
      <c r="D572" s="3"/>
      <c r="E572" s="7">
        <v>353</v>
      </c>
      <c r="G572" s="29" t="s">
        <v>11</v>
      </c>
      <c r="H572" s="3">
        <v>11108</v>
      </c>
      <c r="I572" s="3"/>
      <c r="J572" s="7">
        <v>11108</v>
      </c>
      <c r="L572" s="3">
        <f t="shared" si="200"/>
        <v>353</v>
      </c>
      <c r="M572" s="3">
        <f t="shared" si="201"/>
        <v>11108</v>
      </c>
      <c r="N572" s="19">
        <f t="shared" si="205"/>
        <v>31.467422096317282</v>
      </c>
      <c r="P572" s="29" t="s">
        <v>11</v>
      </c>
      <c r="Q572" s="3">
        <v>9102</v>
      </c>
      <c r="R572" s="3"/>
      <c r="S572" s="7">
        <v>9102</v>
      </c>
      <c r="U572" s="29" t="s">
        <v>11</v>
      </c>
      <c r="V572" s="3">
        <v>1641</v>
      </c>
      <c r="W572" s="3"/>
      <c r="X572" s="7">
        <v>1641</v>
      </c>
      <c r="Z572" s="29" t="s">
        <v>11</v>
      </c>
      <c r="AA572" s="3">
        <v>1146419</v>
      </c>
      <c r="AB572" s="3"/>
      <c r="AC572" s="7">
        <v>1146419</v>
      </c>
      <c r="AE572">
        <f t="shared" si="212"/>
        <v>1146419</v>
      </c>
      <c r="AF572" s="16">
        <f t="shared" si="206"/>
        <v>1146.4190000000001</v>
      </c>
      <c r="AH572" s="3">
        <f t="shared" si="203"/>
        <v>11108</v>
      </c>
      <c r="AI572" s="3">
        <f t="shared" si="204"/>
        <v>1146419</v>
      </c>
      <c r="AJ572" s="16">
        <f t="shared" si="207"/>
        <v>103206.60785019805</v>
      </c>
      <c r="AL572" s="16">
        <f t="shared" si="208"/>
        <v>3247645.8923512748</v>
      </c>
    </row>
    <row r="573" spans="2:38">
      <c r="B573" s="29" t="s">
        <v>12</v>
      </c>
      <c r="C573" s="3">
        <v>240</v>
      </c>
      <c r="D573" s="3"/>
      <c r="E573" s="7">
        <v>240</v>
      </c>
      <c r="G573" s="29" t="s">
        <v>12</v>
      </c>
      <c r="H573" s="3">
        <v>32954</v>
      </c>
      <c r="I573" s="3"/>
      <c r="J573" s="7">
        <v>32954</v>
      </c>
      <c r="L573" s="3">
        <f t="shared" si="200"/>
        <v>240</v>
      </c>
      <c r="M573" s="3">
        <f t="shared" si="201"/>
        <v>32954</v>
      </c>
      <c r="N573" s="19">
        <f t="shared" si="205"/>
        <v>137.30833333333334</v>
      </c>
      <c r="P573" s="29" t="s">
        <v>12</v>
      </c>
      <c r="Q573" s="3">
        <v>30329</v>
      </c>
      <c r="R573" s="3"/>
      <c r="S573" s="7">
        <v>30329</v>
      </c>
      <c r="U573" s="29" t="s">
        <v>12</v>
      </c>
      <c r="V573" s="3">
        <v>2380</v>
      </c>
      <c r="W573" s="3"/>
      <c r="X573" s="7">
        <v>2380</v>
      </c>
      <c r="Z573" s="29" t="s">
        <v>12</v>
      </c>
      <c r="AA573" s="3">
        <v>3942640</v>
      </c>
      <c r="AB573" s="3"/>
      <c r="AC573" s="7">
        <v>3942640</v>
      </c>
      <c r="AE573">
        <f t="shared" si="212"/>
        <v>3942640</v>
      </c>
      <c r="AF573" s="16">
        <f t="shared" si="206"/>
        <v>3942.64</v>
      </c>
      <c r="AH573" s="3">
        <f t="shared" si="203"/>
        <v>32954</v>
      </c>
      <c r="AI573" s="3">
        <f t="shared" si="204"/>
        <v>3942640</v>
      </c>
      <c r="AJ573" s="16">
        <f t="shared" si="207"/>
        <v>119640.71129453176</v>
      </c>
      <c r="AL573" s="16">
        <f t="shared" si="208"/>
        <v>16427666.666666666</v>
      </c>
    </row>
    <row r="574" spans="2:38">
      <c r="B574" s="30" t="s">
        <v>13</v>
      </c>
      <c r="C574" s="7">
        <v>1290</v>
      </c>
      <c r="D574" s="7"/>
      <c r="E574" s="7">
        <v>1290</v>
      </c>
      <c r="G574" s="30" t="s">
        <v>13</v>
      </c>
      <c r="H574" s="7">
        <v>50312</v>
      </c>
      <c r="I574" s="7"/>
      <c r="J574" s="7">
        <v>50312</v>
      </c>
      <c r="L574" s="3">
        <f t="shared" si="200"/>
        <v>1290</v>
      </c>
      <c r="M574" s="3">
        <f t="shared" si="201"/>
        <v>50312</v>
      </c>
      <c r="N574" s="19">
        <f t="shared" si="205"/>
        <v>39.0015503875969</v>
      </c>
      <c r="P574" s="30" t="s">
        <v>13</v>
      </c>
      <c r="Q574" s="7">
        <v>43665</v>
      </c>
      <c r="R574" s="7"/>
      <c r="S574" s="7">
        <v>43665</v>
      </c>
      <c r="U574" s="30" t="s">
        <v>13</v>
      </c>
      <c r="V574" s="7">
        <v>5309</v>
      </c>
      <c r="W574" s="7"/>
      <c r="X574" s="7">
        <v>5309</v>
      </c>
      <c r="Z574" s="30" t="s">
        <v>13</v>
      </c>
      <c r="AA574" s="7">
        <v>5767361</v>
      </c>
      <c r="AB574" s="7"/>
      <c r="AC574" s="7">
        <v>5767361</v>
      </c>
      <c r="AE574">
        <f t="shared" si="212"/>
        <v>5767361</v>
      </c>
      <c r="AF574" s="16">
        <f t="shared" si="206"/>
        <v>5767.3609999999999</v>
      </c>
      <c r="AH574" s="3">
        <f t="shared" si="203"/>
        <v>50312</v>
      </c>
      <c r="AI574" s="3">
        <f t="shared" si="204"/>
        <v>5767361</v>
      </c>
      <c r="AJ574" s="16">
        <f t="shared" si="207"/>
        <v>114631.91683892511</v>
      </c>
      <c r="AL574" s="16">
        <f t="shared" si="208"/>
        <v>4470822.4806201551</v>
      </c>
    </row>
    <row r="575" spans="2:38">
      <c r="B575" s="5" t="s">
        <v>108</v>
      </c>
      <c r="C575" s="3"/>
      <c r="D575" s="3"/>
      <c r="E575" s="7"/>
      <c r="G575" s="5" t="s">
        <v>108</v>
      </c>
      <c r="H575" s="3"/>
      <c r="I575" s="3"/>
      <c r="J575" s="7"/>
      <c r="L575" s="3">
        <f t="shared" si="200"/>
        <v>0</v>
      </c>
      <c r="M575" s="3">
        <f t="shared" si="201"/>
        <v>0</v>
      </c>
      <c r="N575" s="36" t="str">
        <f t="shared" si="205"/>
        <v/>
      </c>
      <c r="P575" s="5" t="s">
        <v>108</v>
      </c>
      <c r="Q575" s="3"/>
      <c r="R575" s="3"/>
      <c r="S575" s="7"/>
      <c r="U575" s="5" t="s">
        <v>108</v>
      </c>
      <c r="V575" s="3"/>
      <c r="W575" s="3"/>
      <c r="X575" s="7"/>
      <c r="Z575" s="5" t="s">
        <v>108</v>
      </c>
      <c r="AA575" s="3"/>
      <c r="AB575" s="3"/>
      <c r="AC575" s="7"/>
      <c r="AF575" s="36" t="str">
        <f t="shared" si="206"/>
        <v/>
      </c>
      <c r="AH575" s="3">
        <f t="shared" si="203"/>
        <v>0</v>
      </c>
      <c r="AI575" s="3">
        <f t="shared" si="204"/>
        <v>0</v>
      </c>
      <c r="AJ575" s="36" t="str">
        <f t="shared" si="207"/>
        <v/>
      </c>
      <c r="AL575" s="36" t="str">
        <f t="shared" si="208"/>
        <v/>
      </c>
    </row>
    <row r="576" spans="2:38">
      <c r="B576" s="29" t="s">
        <v>8</v>
      </c>
      <c r="C576" s="3">
        <v>2141</v>
      </c>
      <c r="D576" s="3"/>
      <c r="E576" s="7">
        <v>2141</v>
      </c>
      <c r="G576" s="29" t="s">
        <v>8</v>
      </c>
      <c r="H576" s="3">
        <v>4979</v>
      </c>
      <c r="I576" s="3"/>
      <c r="J576" s="7">
        <v>4979</v>
      </c>
      <c r="L576" s="3">
        <f t="shared" si="200"/>
        <v>2141</v>
      </c>
      <c r="M576" s="3">
        <f t="shared" si="201"/>
        <v>4979</v>
      </c>
      <c r="N576" s="19">
        <f t="shared" si="205"/>
        <v>2.3255488089677723</v>
      </c>
      <c r="P576" s="29" t="s">
        <v>8</v>
      </c>
      <c r="Q576" s="3">
        <v>1554</v>
      </c>
      <c r="R576" s="3"/>
      <c r="S576" s="7">
        <v>1554</v>
      </c>
      <c r="U576" s="29" t="s">
        <v>8</v>
      </c>
      <c r="V576" s="3">
        <v>1198</v>
      </c>
      <c r="W576" s="3"/>
      <c r="X576" s="7">
        <v>1198</v>
      </c>
      <c r="Z576" s="29" t="s">
        <v>8</v>
      </c>
      <c r="AA576" s="3">
        <v>364788</v>
      </c>
      <c r="AB576" s="3"/>
      <c r="AC576" s="7">
        <v>364788</v>
      </c>
      <c r="AE576">
        <f t="shared" ref="AE576:AE581" si="213">AC576</f>
        <v>364788</v>
      </c>
      <c r="AF576" s="16">
        <f t="shared" si="206"/>
        <v>364.78800000000001</v>
      </c>
      <c r="AH576" s="3">
        <f t="shared" si="203"/>
        <v>4979</v>
      </c>
      <c r="AI576" s="3">
        <f t="shared" si="204"/>
        <v>364788</v>
      </c>
      <c r="AJ576" s="16">
        <f t="shared" si="207"/>
        <v>73265.314320144607</v>
      </c>
      <c r="AL576" s="16">
        <f t="shared" si="208"/>
        <v>170382.06445586175</v>
      </c>
    </row>
    <row r="577" spans="2:38">
      <c r="B577" s="29" t="s">
        <v>9</v>
      </c>
      <c r="C577" s="3">
        <v>1524</v>
      </c>
      <c r="D577" s="3"/>
      <c r="E577" s="7">
        <v>1524</v>
      </c>
      <c r="G577" s="29" t="s">
        <v>9</v>
      </c>
      <c r="H577" s="3">
        <v>10358</v>
      </c>
      <c r="I577" s="3"/>
      <c r="J577" s="7">
        <v>10358</v>
      </c>
      <c r="L577" s="3">
        <f t="shared" si="200"/>
        <v>1524</v>
      </c>
      <c r="M577" s="3">
        <f t="shared" si="201"/>
        <v>10358</v>
      </c>
      <c r="N577" s="19">
        <f t="shared" si="205"/>
        <v>6.7965879265091864</v>
      </c>
      <c r="P577" s="29" t="s">
        <v>9</v>
      </c>
      <c r="Q577" s="3">
        <v>5541</v>
      </c>
      <c r="R577" s="3"/>
      <c r="S577" s="7">
        <v>5541</v>
      </c>
      <c r="U577" s="29" t="s">
        <v>9</v>
      </c>
      <c r="V577" s="3">
        <v>3216</v>
      </c>
      <c r="W577" s="3"/>
      <c r="X577" s="7">
        <v>3216</v>
      </c>
      <c r="Z577" s="29" t="s">
        <v>9</v>
      </c>
      <c r="AA577" s="3">
        <v>677974</v>
      </c>
      <c r="AB577" s="3"/>
      <c r="AC577" s="7">
        <v>677974</v>
      </c>
      <c r="AE577">
        <f t="shared" si="213"/>
        <v>677974</v>
      </c>
      <c r="AF577" s="16">
        <f t="shared" si="206"/>
        <v>677.97400000000005</v>
      </c>
      <c r="AH577" s="3">
        <f t="shared" si="203"/>
        <v>10358</v>
      </c>
      <c r="AI577" s="3">
        <f t="shared" si="204"/>
        <v>677974</v>
      </c>
      <c r="AJ577" s="16">
        <f t="shared" si="207"/>
        <v>65454.141726201968</v>
      </c>
      <c r="AL577" s="16">
        <f t="shared" si="208"/>
        <v>444864.82939632545</v>
      </c>
    </row>
    <row r="578" spans="2:38">
      <c r="B578" s="29" t="s">
        <v>10</v>
      </c>
      <c r="C578" s="3">
        <v>1375</v>
      </c>
      <c r="D578" s="3"/>
      <c r="E578" s="7">
        <v>1375</v>
      </c>
      <c r="G578" s="29" t="s">
        <v>10</v>
      </c>
      <c r="H578" s="3">
        <v>18570</v>
      </c>
      <c r="I578" s="3"/>
      <c r="J578" s="7">
        <v>18570</v>
      </c>
      <c r="L578" s="3">
        <f t="shared" si="200"/>
        <v>1375</v>
      </c>
      <c r="M578" s="3">
        <f t="shared" si="201"/>
        <v>18570</v>
      </c>
      <c r="N578" s="19">
        <f t="shared" si="205"/>
        <v>13.505454545454546</v>
      </c>
      <c r="P578" s="29" t="s">
        <v>10</v>
      </c>
      <c r="Q578" s="3">
        <v>11976</v>
      </c>
      <c r="R578" s="3"/>
      <c r="S578" s="7">
        <v>11976</v>
      </c>
      <c r="U578" s="29" t="s">
        <v>10</v>
      </c>
      <c r="V578" s="3">
        <v>5131</v>
      </c>
      <c r="W578" s="3"/>
      <c r="X578" s="7">
        <v>5131</v>
      </c>
      <c r="Z578" s="29" t="s">
        <v>10</v>
      </c>
      <c r="AA578" s="3">
        <v>1230643</v>
      </c>
      <c r="AB578" s="3"/>
      <c r="AC578" s="7">
        <v>1230643</v>
      </c>
      <c r="AE578">
        <f t="shared" si="213"/>
        <v>1230643</v>
      </c>
      <c r="AF578" s="16">
        <f t="shared" si="206"/>
        <v>1230.643</v>
      </c>
      <c r="AH578" s="3">
        <f t="shared" si="203"/>
        <v>18570</v>
      </c>
      <c r="AI578" s="3">
        <f t="shared" si="204"/>
        <v>1230643</v>
      </c>
      <c r="AJ578" s="16">
        <f t="shared" si="207"/>
        <v>66270.490037695214</v>
      </c>
      <c r="AL578" s="16">
        <f t="shared" si="208"/>
        <v>895013.09090909106</v>
      </c>
    </row>
    <row r="579" spans="2:38">
      <c r="B579" s="29" t="s">
        <v>11</v>
      </c>
      <c r="C579" s="3">
        <v>756</v>
      </c>
      <c r="D579" s="3"/>
      <c r="E579" s="7">
        <v>756</v>
      </c>
      <c r="G579" s="29" t="s">
        <v>11</v>
      </c>
      <c r="H579" s="3">
        <v>21714</v>
      </c>
      <c r="I579" s="3"/>
      <c r="J579" s="7">
        <v>21714</v>
      </c>
      <c r="L579" s="3">
        <f t="shared" si="200"/>
        <v>756</v>
      </c>
      <c r="M579" s="3">
        <f t="shared" si="201"/>
        <v>21714</v>
      </c>
      <c r="N579" s="19">
        <f t="shared" si="205"/>
        <v>28.722222222222221</v>
      </c>
      <c r="P579" s="29" t="s">
        <v>11</v>
      </c>
      <c r="Q579" s="3">
        <v>16035</v>
      </c>
      <c r="R579" s="3"/>
      <c r="S579" s="7">
        <v>16035</v>
      </c>
      <c r="U579" s="29" t="s">
        <v>11</v>
      </c>
      <c r="V579" s="3">
        <v>4887</v>
      </c>
      <c r="W579" s="3"/>
      <c r="X579" s="7">
        <v>4887</v>
      </c>
      <c r="Z579" s="29" t="s">
        <v>11</v>
      </c>
      <c r="AA579" s="3">
        <v>1500262</v>
      </c>
      <c r="AB579" s="3"/>
      <c r="AC579" s="7">
        <v>1500262</v>
      </c>
      <c r="AE579">
        <f t="shared" si="213"/>
        <v>1500262</v>
      </c>
      <c r="AF579" s="16">
        <f t="shared" si="206"/>
        <v>1500.2619999999999</v>
      </c>
      <c r="AH579" s="3">
        <f t="shared" si="203"/>
        <v>21714</v>
      </c>
      <c r="AI579" s="3">
        <f t="shared" si="204"/>
        <v>1500262</v>
      </c>
      <c r="AJ579" s="16">
        <f t="shared" si="207"/>
        <v>69091.922262135035</v>
      </c>
      <c r="AL579" s="16">
        <f t="shared" si="208"/>
        <v>1984473.544973545</v>
      </c>
    </row>
    <row r="580" spans="2:38">
      <c r="B580" s="29" t="s">
        <v>12</v>
      </c>
      <c r="C580" s="3">
        <v>126</v>
      </c>
      <c r="D580" s="3"/>
      <c r="E580" s="7">
        <v>126</v>
      </c>
      <c r="G580" s="29" t="s">
        <v>12</v>
      </c>
      <c r="H580" s="3">
        <v>10766</v>
      </c>
      <c r="I580" s="3"/>
      <c r="J580" s="7">
        <v>10766</v>
      </c>
      <c r="L580" s="3">
        <f t="shared" si="200"/>
        <v>126</v>
      </c>
      <c r="M580" s="3">
        <f t="shared" si="201"/>
        <v>10766</v>
      </c>
      <c r="N580" s="19">
        <f t="shared" si="205"/>
        <v>85.444444444444443</v>
      </c>
      <c r="P580" s="29" t="s">
        <v>12</v>
      </c>
      <c r="Q580" s="3">
        <v>8870</v>
      </c>
      <c r="R580" s="3"/>
      <c r="S580" s="7">
        <v>8870</v>
      </c>
      <c r="U580" s="29" t="s">
        <v>12</v>
      </c>
      <c r="V580" s="3">
        <v>1770</v>
      </c>
      <c r="W580" s="3"/>
      <c r="X580" s="7">
        <v>1770</v>
      </c>
      <c r="Z580" s="29" t="s">
        <v>12</v>
      </c>
      <c r="AA580" s="3">
        <v>856805</v>
      </c>
      <c r="AB580" s="3"/>
      <c r="AC580" s="7">
        <v>856805</v>
      </c>
      <c r="AE580">
        <f t="shared" si="213"/>
        <v>856805</v>
      </c>
      <c r="AF580" s="16">
        <f t="shared" si="206"/>
        <v>856.80499999999995</v>
      </c>
      <c r="AH580" s="3">
        <f t="shared" si="203"/>
        <v>10766</v>
      </c>
      <c r="AI580" s="3">
        <f t="shared" si="204"/>
        <v>856805</v>
      </c>
      <c r="AJ580" s="16">
        <f t="shared" si="207"/>
        <v>79584.33958759057</v>
      </c>
      <c r="AL580" s="16">
        <f t="shared" si="208"/>
        <v>6800039.6825396828</v>
      </c>
    </row>
    <row r="581" spans="2:38">
      <c r="B581" s="30" t="s">
        <v>13</v>
      </c>
      <c r="C581" s="7">
        <v>5922</v>
      </c>
      <c r="D581" s="7"/>
      <c r="E581" s="7">
        <v>5922</v>
      </c>
      <c r="G581" s="30" t="s">
        <v>13</v>
      </c>
      <c r="H581" s="7">
        <v>66387</v>
      </c>
      <c r="I581" s="7"/>
      <c r="J581" s="7">
        <v>66387</v>
      </c>
      <c r="L581" s="3">
        <f t="shared" si="200"/>
        <v>5922</v>
      </c>
      <c r="M581" s="3">
        <f t="shared" si="201"/>
        <v>66387</v>
      </c>
      <c r="N581" s="19">
        <f t="shared" si="205"/>
        <v>11.210233029381966</v>
      </c>
      <c r="P581" s="30" t="s">
        <v>13</v>
      </c>
      <c r="Q581" s="7">
        <v>43976</v>
      </c>
      <c r="R581" s="7"/>
      <c r="S581" s="7">
        <v>43976</v>
      </c>
      <c r="U581" s="30" t="s">
        <v>13</v>
      </c>
      <c r="V581" s="7">
        <v>16202</v>
      </c>
      <c r="W581" s="7"/>
      <c r="X581" s="7">
        <v>16202</v>
      </c>
      <c r="Z581" s="30" t="s">
        <v>13</v>
      </c>
      <c r="AA581" s="7">
        <v>4630472</v>
      </c>
      <c r="AB581" s="7"/>
      <c r="AC581" s="7">
        <v>4630472</v>
      </c>
      <c r="AE581">
        <f t="shared" si="213"/>
        <v>4630472</v>
      </c>
      <c r="AF581" s="16">
        <f t="shared" si="206"/>
        <v>4630.4719999999998</v>
      </c>
      <c r="AH581" s="3">
        <f t="shared" si="203"/>
        <v>66387</v>
      </c>
      <c r="AI581" s="3">
        <f t="shared" si="204"/>
        <v>4630472</v>
      </c>
      <c r="AJ581" s="16">
        <f t="shared" si="207"/>
        <v>69749.679907210753</v>
      </c>
      <c r="AL581" s="16">
        <f t="shared" si="208"/>
        <v>781910.16548463365</v>
      </c>
    </row>
    <row r="582" spans="2:38">
      <c r="B582" s="5" t="s">
        <v>38</v>
      </c>
      <c r="C582" s="3"/>
      <c r="D582" s="3"/>
      <c r="E582" s="7"/>
      <c r="G582" s="5" t="s">
        <v>38</v>
      </c>
      <c r="H582" s="3"/>
      <c r="I582" s="3"/>
      <c r="J582" s="7"/>
      <c r="L582" s="3">
        <f t="shared" si="200"/>
        <v>0</v>
      </c>
      <c r="M582" s="3">
        <f t="shared" si="201"/>
        <v>0</v>
      </c>
      <c r="N582" s="36" t="str">
        <f t="shared" si="205"/>
        <v/>
      </c>
      <c r="P582" s="5" t="s">
        <v>38</v>
      </c>
      <c r="Q582" s="3"/>
      <c r="R582" s="3"/>
      <c r="S582" s="7"/>
      <c r="U582" s="5" t="s">
        <v>38</v>
      </c>
      <c r="V582" s="3"/>
      <c r="W582" s="3"/>
      <c r="X582" s="7"/>
      <c r="Z582" s="5" t="s">
        <v>38</v>
      </c>
      <c r="AA582" s="3"/>
      <c r="AB582" s="3"/>
      <c r="AC582" s="7"/>
      <c r="AF582" s="36" t="str">
        <f t="shared" si="206"/>
        <v/>
      </c>
      <c r="AH582" s="3">
        <f t="shared" si="203"/>
        <v>0</v>
      </c>
      <c r="AI582" s="3">
        <f t="shared" si="204"/>
        <v>0</v>
      </c>
      <c r="AJ582" s="36" t="str">
        <f t="shared" si="207"/>
        <v/>
      </c>
      <c r="AL582" s="36" t="str">
        <f t="shared" si="208"/>
        <v/>
      </c>
    </row>
    <row r="583" spans="2:38">
      <c r="B583" s="29" t="s">
        <v>8</v>
      </c>
      <c r="C583" s="3">
        <v>7037</v>
      </c>
      <c r="D583" s="3"/>
      <c r="E583" s="7">
        <v>7037</v>
      </c>
      <c r="G583" s="29" t="s">
        <v>8</v>
      </c>
      <c r="H583" s="3">
        <v>17358</v>
      </c>
      <c r="I583" s="3"/>
      <c r="J583" s="7">
        <v>17358</v>
      </c>
      <c r="L583" s="3">
        <f t="shared" si="200"/>
        <v>7037</v>
      </c>
      <c r="M583" s="3">
        <f t="shared" si="201"/>
        <v>17358</v>
      </c>
      <c r="N583" s="19">
        <f t="shared" si="205"/>
        <v>2.4666761404007391</v>
      </c>
      <c r="P583" s="29" t="s">
        <v>8</v>
      </c>
      <c r="Q583" s="3">
        <v>6566</v>
      </c>
      <c r="R583" s="3"/>
      <c r="S583" s="7">
        <v>6566</v>
      </c>
      <c r="U583" s="29" t="s">
        <v>8</v>
      </c>
      <c r="V583" s="3">
        <v>3448</v>
      </c>
      <c r="W583" s="3"/>
      <c r="X583" s="7">
        <v>3448</v>
      </c>
      <c r="Z583" s="29" t="s">
        <v>8</v>
      </c>
      <c r="AA583" s="3">
        <v>1601885</v>
      </c>
      <c r="AB583" s="3"/>
      <c r="AC583" s="7">
        <v>1601885</v>
      </c>
      <c r="AE583">
        <f t="shared" ref="AE583:AE588" si="214">AC583</f>
        <v>1601885</v>
      </c>
      <c r="AF583" s="16">
        <f t="shared" si="206"/>
        <v>1601.885</v>
      </c>
      <c r="AH583" s="3">
        <f t="shared" si="203"/>
        <v>17358</v>
      </c>
      <c r="AI583" s="3">
        <f t="shared" si="204"/>
        <v>1601885</v>
      </c>
      <c r="AJ583" s="16">
        <f t="shared" si="207"/>
        <v>92285.113492337827</v>
      </c>
      <c r="AL583" s="16">
        <f t="shared" si="208"/>
        <v>227637.48756572403</v>
      </c>
    </row>
    <row r="584" spans="2:38">
      <c r="B584" s="29" t="s">
        <v>9</v>
      </c>
      <c r="C584" s="3">
        <v>5089</v>
      </c>
      <c r="D584" s="3"/>
      <c r="E584" s="7">
        <v>5089</v>
      </c>
      <c r="G584" s="29" t="s">
        <v>9</v>
      </c>
      <c r="H584" s="3">
        <v>33687</v>
      </c>
      <c r="I584" s="3"/>
      <c r="J584" s="7">
        <v>33687</v>
      </c>
      <c r="L584" s="3">
        <f t="shared" si="200"/>
        <v>5089</v>
      </c>
      <c r="M584" s="3">
        <f t="shared" si="201"/>
        <v>33687</v>
      </c>
      <c r="N584" s="19">
        <f t="shared" si="205"/>
        <v>6.6195716250736885</v>
      </c>
      <c r="P584" s="29" t="s">
        <v>9</v>
      </c>
      <c r="Q584" s="3">
        <v>19574</v>
      </c>
      <c r="R584" s="3"/>
      <c r="S584" s="7">
        <v>19574</v>
      </c>
      <c r="U584" s="29" t="s">
        <v>9</v>
      </c>
      <c r="V584" s="3">
        <v>8698</v>
      </c>
      <c r="W584" s="3"/>
      <c r="X584" s="7">
        <v>8698</v>
      </c>
      <c r="Z584" s="29" t="s">
        <v>9</v>
      </c>
      <c r="AA584" s="3">
        <v>2821146</v>
      </c>
      <c r="AB584" s="3"/>
      <c r="AC584" s="7">
        <v>2821146</v>
      </c>
      <c r="AE584">
        <f t="shared" si="214"/>
        <v>2821146</v>
      </c>
      <c r="AF584" s="16">
        <f t="shared" si="206"/>
        <v>2821.1460000000002</v>
      </c>
      <c r="AH584" s="3">
        <f t="shared" si="203"/>
        <v>33687</v>
      </c>
      <c r="AI584" s="3">
        <f t="shared" si="204"/>
        <v>2821146</v>
      </c>
      <c r="AJ584" s="16">
        <f t="shared" si="207"/>
        <v>83745.836672900521</v>
      </c>
      <c r="AL584" s="16">
        <f t="shared" si="208"/>
        <v>554361.56415798783</v>
      </c>
    </row>
    <row r="585" spans="2:38">
      <c r="B585" s="29" t="s">
        <v>10</v>
      </c>
      <c r="C585" s="3">
        <v>3243</v>
      </c>
      <c r="D585" s="3"/>
      <c r="E585" s="7">
        <v>3243</v>
      </c>
      <c r="G585" s="29" t="s">
        <v>10</v>
      </c>
      <c r="H585" s="3">
        <v>43651</v>
      </c>
      <c r="I585" s="3"/>
      <c r="J585" s="7">
        <v>43651</v>
      </c>
      <c r="L585" s="3">
        <f t="shared" si="200"/>
        <v>3243</v>
      </c>
      <c r="M585" s="3">
        <f t="shared" si="201"/>
        <v>43651</v>
      </c>
      <c r="N585" s="19">
        <f t="shared" si="205"/>
        <v>13.460067838421216</v>
      </c>
      <c r="P585" s="29" t="s">
        <v>10</v>
      </c>
      <c r="Q585" s="3">
        <v>30144</v>
      </c>
      <c r="R585" s="3"/>
      <c r="S585" s="7">
        <v>30144</v>
      </c>
      <c r="U585" s="29" t="s">
        <v>10</v>
      </c>
      <c r="V585" s="3">
        <v>9876</v>
      </c>
      <c r="W585" s="3"/>
      <c r="X585" s="7">
        <v>9876</v>
      </c>
      <c r="Z585" s="29" t="s">
        <v>10</v>
      </c>
      <c r="AA585" s="3">
        <v>3564207</v>
      </c>
      <c r="AB585" s="3"/>
      <c r="AC585" s="7">
        <v>3564207</v>
      </c>
      <c r="AE585">
        <f t="shared" si="214"/>
        <v>3564207</v>
      </c>
      <c r="AF585" s="16">
        <f t="shared" si="206"/>
        <v>3564.2069999999999</v>
      </c>
      <c r="AH585" s="3">
        <f t="shared" si="203"/>
        <v>43651</v>
      </c>
      <c r="AI585" s="3">
        <f t="shared" si="204"/>
        <v>3564207</v>
      </c>
      <c r="AJ585" s="16">
        <f t="shared" si="207"/>
        <v>81652.356188861639</v>
      </c>
      <c r="AL585" s="16">
        <f t="shared" si="208"/>
        <v>1099046.2534690101</v>
      </c>
    </row>
    <row r="586" spans="2:38">
      <c r="B586" s="29" t="s">
        <v>11</v>
      </c>
      <c r="C586" s="3">
        <v>1766</v>
      </c>
      <c r="D586" s="3"/>
      <c r="E586" s="7">
        <v>1766</v>
      </c>
      <c r="G586" s="29" t="s">
        <v>11</v>
      </c>
      <c r="H586" s="3">
        <v>51630</v>
      </c>
      <c r="I586" s="3"/>
      <c r="J586" s="7">
        <v>51630</v>
      </c>
      <c r="L586" s="3">
        <f t="shared" si="200"/>
        <v>1766</v>
      </c>
      <c r="M586" s="3">
        <f t="shared" si="201"/>
        <v>51630</v>
      </c>
      <c r="N586" s="19">
        <f t="shared" si="205"/>
        <v>29.235560588901471</v>
      </c>
      <c r="P586" s="29" t="s">
        <v>11</v>
      </c>
      <c r="Q586" s="3">
        <v>40833</v>
      </c>
      <c r="R586" s="3"/>
      <c r="S586" s="7">
        <v>40833</v>
      </c>
      <c r="U586" s="29" t="s">
        <v>11</v>
      </c>
      <c r="V586" s="3">
        <v>8710</v>
      </c>
      <c r="W586" s="3"/>
      <c r="X586" s="7">
        <v>8710</v>
      </c>
      <c r="Z586" s="29" t="s">
        <v>11</v>
      </c>
      <c r="AA586" s="3">
        <v>4414391</v>
      </c>
      <c r="AB586" s="3"/>
      <c r="AC586" s="7">
        <v>4414391</v>
      </c>
      <c r="AE586">
        <f t="shared" si="214"/>
        <v>4414391</v>
      </c>
      <c r="AF586" s="16">
        <f t="shared" si="206"/>
        <v>4414.3909999999996</v>
      </c>
      <c r="AH586" s="3">
        <f t="shared" si="203"/>
        <v>51630</v>
      </c>
      <c r="AI586" s="3">
        <f t="shared" si="204"/>
        <v>4414391</v>
      </c>
      <c r="AJ586" s="16">
        <f t="shared" si="207"/>
        <v>85500.503583188067</v>
      </c>
      <c r="AL586" s="16">
        <f t="shared" si="208"/>
        <v>2499655.1528878822</v>
      </c>
    </row>
    <row r="587" spans="2:38">
      <c r="B587" s="29" t="s">
        <v>12</v>
      </c>
      <c r="C587" s="3">
        <v>508</v>
      </c>
      <c r="D587" s="3"/>
      <c r="E587" s="7">
        <v>508</v>
      </c>
      <c r="G587" s="29" t="s">
        <v>12</v>
      </c>
      <c r="H587" s="3">
        <v>75765</v>
      </c>
      <c r="I587" s="3"/>
      <c r="J587" s="7">
        <v>75765</v>
      </c>
      <c r="L587" s="3">
        <f t="shared" si="200"/>
        <v>508</v>
      </c>
      <c r="M587" s="3">
        <f t="shared" si="201"/>
        <v>75765</v>
      </c>
      <c r="N587" s="19">
        <f t="shared" si="205"/>
        <v>149.14370078740157</v>
      </c>
      <c r="P587" s="29" t="s">
        <v>12</v>
      </c>
      <c r="Q587" s="3">
        <v>68852</v>
      </c>
      <c r="R587" s="3"/>
      <c r="S587" s="7">
        <v>68852</v>
      </c>
      <c r="U587" s="29" t="s">
        <v>12</v>
      </c>
      <c r="V587" s="3">
        <v>6378</v>
      </c>
      <c r="W587" s="3"/>
      <c r="X587" s="7">
        <v>6378</v>
      </c>
      <c r="Z587" s="29" t="s">
        <v>12</v>
      </c>
      <c r="AA587" s="3">
        <v>8482784</v>
      </c>
      <c r="AB587" s="3"/>
      <c r="AC587" s="7">
        <v>8482784</v>
      </c>
      <c r="AE587">
        <f t="shared" si="214"/>
        <v>8482784</v>
      </c>
      <c r="AF587" s="16">
        <f t="shared" si="206"/>
        <v>8482.7839999999997</v>
      </c>
      <c r="AH587" s="3">
        <f t="shared" si="203"/>
        <v>75765</v>
      </c>
      <c r="AI587" s="3">
        <f t="shared" si="204"/>
        <v>8482784</v>
      </c>
      <c r="AJ587" s="16">
        <f t="shared" si="207"/>
        <v>111961.77654589851</v>
      </c>
      <c r="AL587" s="16">
        <f t="shared" si="208"/>
        <v>16698393.700787403</v>
      </c>
    </row>
    <row r="588" spans="2:38">
      <c r="B588" s="30" t="s">
        <v>13</v>
      </c>
      <c r="C588" s="7">
        <v>17643</v>
      </c>
      <c r="D588" s="7"/>
      <c r="E588" s="7">
        <v>17643</v>
      </c>
      <c r="G588" s="30" t="s">
        <v>13</v>
      </c>
      <c r="H588" s="7">
        <v>222091</v>
      </c>
      <c r="I588" s="7"/>
      <c r="J588" s="7">
        <v>222091</v>
      </c>
      <c r="L588" s="3">
        <f t="shared" si="200"/>
        <v>17643</v>
      </c>
      <c r="M588" s="3">
        <f t="shared" si="201"/>
        <v>222091</v>
      </c>
      <c r="N588" s="19">
        <f t="shared" si="205"/>
        <v>12.588051918607947</v>
      </c>
      <c r="P588" s="30" t="s">
        <v>13</v>
      </c>
      <c r="Q588" s="7">
        <v>165969</v>
      </c>
      <c r="R588" s="7"/>
      <c r="S588" s="7">
        <v>165969</v>
      </c>
      <c r="U588" s="30" t="s">
        <v>13</v>
      </c>
      <c r="V588" s="7">
        <v>37110</v>
      </c>
      <c r="W588" s="7"/>
      <c r="X588" s="7">
        <v>37110</v>
      </c>
      <c r="Z588" s="30" t="s">
        <v>13</v>
      </c>
      <c r="AA588" s="7">
        <v>20884413</v>
      </c>
      <c r="AB588" s="7"/>
      <c r="AC588" s="7">
        <v>20884413</v>
      </c>
      <c r="AE588">
        <f t="shared" si="214"/>
        <v>20884413</v>
      </c>
      <c r="AF588" s="16">
        <f t="shared" si="206"/>
        <v>20884.413</v>
      </c>
      <c r="AH588" s="3">
        <f t="shared" si="203"/>
        <v>222091</v>
      </c>
      <c r="AI588" s="3">
        <f t="shared" si="204"/>
        <v>20884413</v>
      </c>
      <c r="AJ588" s="16">
        <f t="shared" si="207"/>
        <v>94035.386395666632</v>
      </c>
      <c r="AL588" s="16">
        <f t="shared" si="208"/>
        <v>1183722.3261350109</v>
      </c>
    </row>
    <row r="589" spans="2:38">
      <c r="B589" s="4" t="s">
        <v>39</v>
      </c>
      <c r="C589" s="3"/>
      <c r="D589" s="3"/>
      <c r="E589" s="7"/>
      <c r="G589" s="4" t="s">
        <v>39</v>
      </c>
      <c r="H589" s="3"/>
      <c r="I589" s="3"/>
      <c r="J589" s="7"/>
      <c r="L589" s="3">
        <f t="shared" si="200"/>
        <v>0</v>
      </c>
      <c r="M589" s="3">
        <f t="shared" si="201"/>
        <v>0</v>
      </c>
      <c r="N589" s="15" t="str">
        <f t="shared" si="205"/>
        <v/>
      </c>
      <c r="P589" s="4" t="s">
        <v>39</v>
      </c>
      <c r="Q589" s="3"/>
      <c r="R589" s="3"/>
      <c r="S589" s="7"/>
      <c r="U589" s="4" t="s">
        <v>39</v>
      </c>
      <c r="V589" s="3"/>
      <c r="W589" s="3"/>
      <c r="X589" s="7"/>
      <c r="Z589" s="4" t="s">
        <v>39</v>
      </c>
      <c r="AA589" s="3"/>
      <c r="AB589" s="3"/>
      <c r="AC589" s="7"/>
      <c r="AF589" s="15" t="str">
        <f t="shared" si="206"/>
        <v/>
      </c>
      <c r="AH589" s="3">
        <f t="shared" si="203"/>
        <v>0</v>
      </c>
      <c r="AI589" s="3">
        <f t="shared" si="204"/>
        <v>0</v>
      </c>
      <c r="AJ589" s="15" t="str">
        <f t="shared" si="207"/>
        <v/>
      </c>
      <c r="AL589" s="15" t="str">
        <f t="shared" si="208"/>
        <v/>
      </c>
    </row>
    <row r="590" spans="2:38">
      <c r="B590" s="5" t="s">
        <v>109</v>
      </c>
      <c r="C590" s="3"/>
      <c r="D590" s="3"/>
      <c r="E590" s="7"/>
      <c r="G590" s="5" t="s">
        <v>109</v>
      </c>
      <c r="H590" s="3"/>
      <c r="I590" s="3"/>
      <c r="J590" s="7"/>
      <c r="L590" s="3">
        <f t="shared" si="200"/>
        <v>0</v>
      </c>
      <c r="M590" s="3">
        <f t="shared" si="201"/>
        <v>0</v>
      </c>
      <c r="N590" s="36" t="str">
        <f t="shared" si="205"/>
        <v/>
      </c>
      <c r="P590" s="5" t="s">
        <v>109</v>
      </c>
      <c r="Q590" s="3"/>
      <c r="R590" s="3"/>
      <c r="S590" s="7"/>
      <c r="U590" s="5" t="s">
        <v>109</v>
      </c>
      <c r="V590" s="3"/>
      <c r="W590" s="3"/>
      <c r="X590" s="7"/>
      <c r="Z590" s="5" t="s">
        <v>109</v>
      </c>
      <c r="AA590" s="3"/>
      <c r="AB590" s="3"/>
      <c r="AC590" s="7"/>
      <c r="AF590" s="36" t="str">
        <f t="shared" si="206"/>
        <v/>
      </c>
      <c r="AH590" s="3">
        <f t="shared" si="203"/>
        <v>0</v>
      </c>
      <c r="AI590" s="3">
        <f t="shared" si="204"/>
        <v>0</v>
      </c>
      <c r="AJ590" s="36" t="str">
        <f t="shared" si="207"/>
        <v/>
      </c>
      <c r="AL590" s="36" t="str">
        <f t="shared" si="208"/>
        <v/>
      </c>
    </row>
    <row r="591" spans="2:38">
      <c r="B591" s="29" t="s">
        <v>8</v>
      </c>
      <c r="C591" s="3"/>
      <c r="D591" s="3">
        <v>1824</v>
      </c>
      <c r="E591" s="7">
        <v>1824</v>
      </c>
      <c r="G591" s="29" t="s">
        <v>8</v>
      </c>
      <c r="H591" s="3"/>
      <c r="I591" s="3">
        <v>4312</v>
      </c>
      <c r="J591" s="7">
        <v>4312</v>
      </c>
      <c r="L591" s="3">
        <f t="shared" si="200"/>
        <v>1824</v>
      </c>
      <c r="M591" s="3">
        <f t="shared" si="201"/>
        <v>4312</v>
      </c>
      <c r="N591" s="19">
        <f t="shared" si="205"/>
        <v>2.3640350877192984</v>
      </c>
      <c r="P591" s="29" t="s">
        <v>8</v>
      </c>
      <c r="Q591" s="3"/>
      <c r="R591" s="3">
        <v>1169</v>
      </c>
      <c r="S591" s="7">
        <v>1169</v>
      </c>
      <c r="U591" s="29" t="s">
        <v>8</v>
      </c>
      <c r="V591" s="3"/>
      <c r="W591" s="3">
        <v>1167</v>
      </c>
      <c r="X591" s="7">
        <v>1167</v>
      </c>
      <c r="Z591" s="29" t="s">
        <v>8</v>
      </c>
      <c r="AA591" s="3"/>
      <c r="AB591" s="3">
        <v>389020</v>
      </c>
      <c r="AC591" s="7">
        <v>389020</v>
      </c>
      <c r="AE591">
        <f t="shared" ref="AE591:AE596" si="215">AC591</f>
        <v>389020</v>
      </c>
      <c r="AF591" s="16">
        <f t="shared" si="206"/>
        <v>389.02</v>
      </c>
      <c r="AH591" s="3">
        <f t="shared" si="203"/>
        <v>4312</v>
      </c>
      <c r="AI591" s="3">
        <f t="shared" si="204"/>
        <v>389020</v>
      </c>
      <c r="AJ591" s="16">
        <f t="shared" si="207"/>
        <v>90217.99628942486</v>
      </c>
      <c r="AL591" s="16">
        <f t="shared" si="208"/>
        <v>213278.50877192983</v>
      </c>
    </row>
    <row r="592" spans="2:38">
      <c r="B592" s="29" t="s">
        <v>9</v>
      </c>
      <c r="C592" s="3"/>
      <c r="D592" s="3">
        <v>1269</v>
      </c>
      <c r="E592" s="7">
        <v>1269</v>
      </c>
      <c r="G592" s="29" t="s">
        <v>9</v>
      </c>
      <c r="H592" s="3"/>
      <c r="I592" s="3">
        <v>8557</v>
      </c>
      <c r="J592" s="7">
        <v>8557</v>
      </c>
      <c r="L592" s="3">
        <f t="shared" si="200"/>
        <v>1269</v>
      </c>
      <c r="M592" s="3">
        <f t="shared" si="201"/>
        <v>8557</v>
      </c>
      <c r="N592" s="19">
        <f t="shared" si="205"/>
        <v>6.7431048069345945</v>
      </c>
      <c r="P592" s="29" t="s">
        <v>9</v>
      </c>
      <c r="Q592" s="3"/>
      <c r="R592" s="3">
        <v>3594</v>
      </c>
      <c r="S592" s="7">
        <v>3594</v>
      </c>
      <c r="U592" s="29" t="s">
        <v>9</v>
      </c>
      <c r="V592" s="3"/>
      <c r="W592" s="3">
        <v>3596</v>
      </c>
      <c r="X592" s="7">
        <v>3596</v>
      </c>
      <c r="Z592" s="29" t="s">
        <v>9</v>
      </c>
      <c r="AA592" s="3"/>
      <c r="AB592" s="3">
        <v>627789</v>
      </c>
      <c r="AC592" s="7">
        <v>627789</v>
      </c>
      <c r="AE592">
        <f t="shared" si="215"/>
        <v>627789</v>
      </c>
      <c r="AF592" s="16">
        <f t="shared" si="206"/>
        <v>627.78899999999999</v>
      </c>
      <c r="AH592" s="3">
        <f t="shared" si="203"/>
        <v>8557</v>
      </c>
      <c r="AI592" s="3">
        <f t="shared" si="204"/>
        <v>627789</v>
      </c>
      <c r="AJ592" s="16">
        <f t="shared" si="207"/>
        <v>73365.548673600555</v>
      </c>
      <c r="AL592" s="16">
        <f t="shared" si="208"/>
        <v>494711.58392434986</v>
      </c>
    </row>
    <row r="593" spans="2:38">
      <c r="B593" s="29" t="s">
        <v>10</v>
      </c>
      <c r="C593" s="3"/>
      <c r="D593" s="3">
        <v>849</v>
      </c>
      <c r="E593" s="7">
        <v>849</v>
      </c>
      <c r="G593" s="29" t="s">
        <v>10</v>
      </c>
      <c r="H593" s="3"/>
      <c r="I593" s="3">
        <v>11193</v>
      </c>
      <c r="J593" s="7">
        <v>11193</v>
      </c>
      <c r="L593" s="3">
        <f t="shared" si="200"/>
        <v>849</v>
      </c>
      <c r="M593" s="3">
        <f t="shared" si="201"/>
        <v>11193</v>
      </c>
      <c r="N593" s="19">
        <f t="shared" si="205"/>
        <v>13.183745583038869</v>
      </c>
      <c r="P593" s="29" t="s">
        <v>10</v>
      </c>
      <c r="Q593" s="3"/>
      <c r="R593" s="3">
        <v>5082</v>
      </c>
      <c r="S593" s="7">
        <v>5082</v>
      </c>
      <c r="U593" s="29" t="s">
        <v>10</v>
      </c>
      <c r="V593" s="3"/>
      <c r="W593" s="3">
        <v>5196</v>
      </c>
      <c r="X593" s="7">
        <v>5196</v>
      </c>
      <c r="Z593" s="29" t="s">
        <v>10</v>
      </c>
      <c r="AA593" s="3"/>
      <c r="AB593" s="3">
        <v>782016</v>
      </c>
      <c r="AC593" s="7">
        <v>782016</v>
      </c>
      <c r="AE593">
        <f t="shared" si="215"/>
        <v>782016</v>
      </c>
      <c r="AF593" s="16">
        <f t="shared" si="206"/>
        <v>782.01599999999996</v>
      </c>
      <c r="AH593" s="3">
        <f t="shared" si="203"/>
        <v>11193</v>
      </c>
      <c r="AI593" s="3">
        <f t="shared" si="204"/>
        <v>782016</v>
      </c>
      <c r="AJ593" s="16">
        <f t="shared" si="207"/>
        <v>69866.52372018226</v>
      </c>
      <c r="AL593" s="16">
        <f t="shared" si="208"/>
        <v>921102.47349823324</v>
      </c>
    </row>
    <row r="594" spans="2:38">
      <c r="B594" s="29" t="s">
        <v>11</v>
      </c>
      <c r="C594" s="3"/>
      <c r="D594" s="3">
        <v>216</v>
      </c>
      <c r="E594" s="7">
        <v>216</v>
      </c>
      <c r="G594" s="29" t="s">
        <v>11</v>
      </c>
      <c r="H594" s="3"/>
      <c r="I594" s="3">
        <v>5711</v>
      </c>
      <c r="J594" s="7">
        <v>5711</v>
      </c>
      <c r="L594" s="3">
        <f t="shared" si="200"/>
        <v>216</v>
      </c>
      <c r="M594" s="3">
        <f t="shared" si="201"/>
        <v>5711</v>
      </c>
      <c r="N594" s="19">
        <f t="shared" si="205"/>
        <v>26.439814814814813</v>
      </c>
      <c r="P594" s="29" t="s">
        <v>11</v>
      </c>
      <c r="Q594" s="3"/>
      <c r="R594" s="3">
        <v>2755</v>
      </c>
      <c r="S594" s="7">
        <v>2755</v>
      </c>
      <c r="U594" s="29" t="s">
        <v>11</v>
      </c>
      <c r="V594" s="3"/>
      <c r="W594" s="3">
        <v>2728</v>
      </c>
      <c r="X594" s="7">
        <v>2728</v>
      </c>
      <c r="Z594" s="29" t="s">
        <v>11</v>
      </c>
      <c r="AA594" s="3"/>
      <c r="AB594" s="3">
        <v>396682</v>
      </c>
      <c r="AC594" s="7">
        <v>396682</v>
      </c>
      <c r="AE594">
        <f t="shared" si="215"/>
        <v>396682</v>
      </c>
      <c r="AF594" s="16">
        <f t="shared" si="206"/>
        <v>396.68200000000002</v>
      </c>
      <c r="AH594" s="3">
        <f t="shared" si="203"/>
        <v>5711</v>
      </c>
      <c r="AI594" s="3">
        <f t="shared" si="204"/>
        <v>396682</v>
      </c>
      <c r="AJ594" s="16">
        <f t="shared" si="207"/>
        <v>69459.28909122746</v>
      </c>
      <c r="AL594" s="16">
        <f t="shared" si="208"/>
        <v>1836490.7407407407</v>
      </c>
    </row>
    <row r="595" spans="2:38">
      <c r="B595" s="29" t="s">
        <v>12</v>
      </c>
      <c r="C595" s="3"/>
      <c r="D595" s="3">
        <v>18</v>
      </c>
      <c r="E595" s="7">
        <v>18</v>
      </c>
      <c r="G595" s="29" t="s">
        <v>12</v>
      </c>
      <c r="H595" s="3"/>
      <c r="I595" s="3">
        <v>2184</v>
      </c>
      <c r="J595" s="7">
        <v>2184</v>
      </c>
      <c r="L595" s="3">
        <f t="shared" si="200"/>
        <v>18</v>
      </c>
      <c r="M595" s="3">
        <f t="shared" si="201"/>
        <v>2184</v>
      </c>
      <c r="N595" s="19">
        <f t="shared" si="205"/>
        <v>121.33333333333333</v>
      </c>
      <c r="P595" s="29" t="s">
        <v>12</v>
      </c>
      <c r="Q595" s="3"/>
      <c r="R595" s="3">
        <v>1468</v>
      </c>
      <c r="S595" s="7">
        <v>1468</v>
      </c>
      <c r="U595" s="29" t="s">
        <v>12</v>
      </c>
      <c r="V595" s="3"/>
      <c r="W595" s="3">
        <v>697</v>
      </c>
      <c r="X595" s="7">
        <v>697</v>
      </c>
      <c r="Z595" s="29" t="s">
        <v>12</v>
      </c>
      <c r="AA595" s="3"/>
      <c r="AB595" s="3">
        <v>173279</v>
      </c>
      <c r="AC595" s="7">
        <v>173279</v>
      </c>
      <c r="AE595">
        <f t="shared" si="215"/>
        <v>173279</v>
      </c>
      <c r="AF595" s="16">
        <f t="shared" si="206"/>
        <v>173.279</v>
      </c>
      <c r="AH595" s="3">
        <f t="shared" si="203"/>
        <v>2184</v>
      </c>
      <c r="AI595" s="3">
        <f t="shared" si="204"/>
        <v>173279</v>
      </c>
      <c r="AJ595" s="16">
        <f t="shared" si="207"/>
        <v>79340.201465201462</v>
      </c>
      <c r="AL595" s="16">
        <f t="shared" si="208"/>
        <v>9626611.1111111101</v>
      </c>
    </row>
    <row r="596" spans="2:38">
      <c r="B596" s="30" t="s">
        <v>13</v>
      </c>
      <c r="C596" s="7"/>
      <c r="D596" s="7">
        <v>4176</v>
      </c>
      <c r="E596" s="7">
        <v>4176</v>
      </c>
      <c r="G596" s="30" t="s">
        <v>13</v>
      </c>
      <c r="H596" s="7"/>
      <c r="I596" s="7">
        <v>31957</v>
      </c>
      <c r="J596" s="7">
        <v>31957</v>
      </c>
      <c r="L596" s="3">
        <f t="shared" si="200"/>
        <v>4176</v>
      </c>
      <c r="M596" s="3">
        <f t="shared" si="201"/>
        <v>31957</v>
      </c>
      <c r="N596" s="19">
        <f t="shared" si="205"/>
        <v>7.6525383141762449</v>
      </c>
      <c r="P596" s="30" t="s">
        <v>13</v>
      </c>
      <c r="Q596" s="7"/>
      <c r="R596" s="7">
        <v>14068</v>
      </c>
      <c r="S596" s="7">
        <v>14068</v>
      </c>
      <c r="U596" s="30" t="s">
        <v>13</v>
      </c>
      <c r="V596" s="7"/>
      <c r="W596" s="7">
        <v>13384</v>
      </c>
      <c r="X596" s="7">
        <v>13384</v>
      </c>
      <c r="Z596" s="30" t="s">
        <v>13</v>
      </c>
      <c r="AA596" s="7"/>
      <c r="AB596" s="7">
        <v>2368786</v>
      </c>
      <c r="AC596" s="7">
        <v>2368786</v>
      </c>
      <c r="AE596">
        <f t="shared" si="215"/>
        <v>2368786</v>
      </c>
      <c r="AF596" s="16">
        <f t="shared" si="206"/>
        <v>2368.7860000000001</v>
      </c>
      <c r="AH596" s="3">
        <f t="shared" si="203"/>
        <v>31957</v>
      </c>
      <c r="AI596" s="3">
        <f t="shared" si="204"/>
        <v>2368786</v>
      </c>
      <c r="AJ596" s="16">
        <f t="shared" si="207"/>
        <v>74124.166849203611</v>
      </c>
      <c r="AL596" s="16">
        <f t="shared" si="208"/>
        <v>567238.02681992331</v>
      </c>
    </row>
    <row r="597" spans="2:38">
      <c r="B597" s="5" t="s">
        <v>110</v>
      </c>
      <c r="C597" s="3"/>
      <c r="D597" s="3"/>
      <c r="E597" s="7"/>
      <c r="G597" s="5" t="s">
        <v>110</v>
      </c>
      <c r="H597" s="3"/>
      <c r="I597" s="3"/>
      <c r="J597" s="7"/>
      <c r="L597" s="3">
        <f t="shared" si="200"/>
        <v>0</v>
      </c>
      <c r="M597" s="3">
        <f t="shared" si="201"/>
        <v>0</v>
      </c>
      <c r="N597" s="36" t="str">
        <f t="shared" si="205"/>
        <v/>
      </c>
      <c r="P597" s="5" t="s">
        <v>110</v>
      </c>
      <c r="Q597" s="3"/>
      <c r="R597" s="3"/>
      <c r="S597" s="7"/>
      <c r="U597" s="5" t="s">
        <v>110</v>
      </c>
      <c r="V597" s="3"/>
      <c r="W597" s="3"/>
      <c r="X597" s="7"/>
      <c r="Z597" s="5" t="s">
        <v>110</v>
      </c>
      <c r="AA597" s="3"/>
      <c r="AB597" s="3"/>
      <c r="AC597" s="7"/>
      <c r="AF597" s="36" t="str">
        <f t="shared" si="206"/>
        <v/>
      </c>
      <c r="AH597" s="3">
        <f t="shared" si="203"/>
        <v>0</v>
      </c>
      <c r="AI597" s="3">
        <f t="shared" si="204"/>
        <v>0</v>
      </c>
      <c r="AJ597" s="36" t="str">
        <f t="shared" si="207"/>
        <v/>
      </c>
      <c r="AL597" s="36" t="str">
        <f t="shared" si="208"/>
        <v/>
      </c>
    </row>
    <row r="598" spans="2:38">
      <c r="B598" s="29" t="s">
        <v>8</v>
      </c>
      <c r="C598" s="3"/>
      <c r="D598" s="3">
        <v>24</v>
      </c>
      <c r="E598" s="7">
        <v>24</v>
      </c>
      <c r="G598" s="29" t="s">
        <v>8</v>
      </c>
      <c r="H598" s="3"/>
      <c r="I598" s="3">
        <v>48</v>
      </c>
      <c r="J598" s="7">
        <v>48</v>
      </c>
      <c r="L598" s="3">
        <f t="shared" si="200"/>
        <v>24</v>
      </c>
      <c r="M598" s="3">
        <f t="shared" si="201"/>
        <v>48</v>
      </c>
      <c r="N598" s="19">
        <f t="shared" si="205"/>
        <v>2</v>
      </c>
      <c r="P598" s="29" t="s">
        <v>8</v>
      </c>
      <c r="Q598" s="3"/>
      <c r="R598" s="3">
        <v>15</v>
      </c>
      <c r="S598" s="7">
        <v>15</v>
      </c>
      <c r="U598" s="29" t="s">
        <v>8</v>
      </c>
      <c r="V598" s="3"/>
      <c r="W598" s="3">
        <v>9</v>
      </c>
      <c r="X598" s="7">
        <v>9</v>
      </c>
      <c r="Z598" s="29" t="s">
        <v>8</v>
      </c>
      <c r="AA598" s="3"/>
      <c r="AB598" s="3">
        <v>2452</v>
      </c>
      <c r="AC598" s="7">
        <v>2452</v>
      </c>
      <c r="AE598">
        <f t="shared" ref="AE598:AE603" si="216">AC598</f>
        <v>2452</v>
      </c>
      <c r="AF598" s="16">
        <f t="shared" si="206"/>
        <v>2.452</v>
      </c>
      <c r="AH598" s="3">
        <f t="shared" si="203"/>
        <v>48</v>
      </c>
      <c r="AI598" s="3">
        <f t="shared" si="204"/>
        <v>2452</v>
      </c>
      <c r="AJ598" s="16">
        <f t="shared" si="207"/>
        <v>51083.333333333336</v>
      </c>
      <c r="AL598" s="16">
        <f t="shared" si="208"/>
        <v>102166.66666666667</v>
      </c>
    </row>
    <row r="599" spans="2:38">
      <c r="B599" s="29" t="s">
        <v>9</v>
      </c>
      <c r="C599" s="3"/>
      <c r="D599" s="3">
        <v>1</v>
      </c>
      <c r="E599" s="7">
        <v>1</v>
      </c>
      <c r="G599" s="29" t="s">
        <v>9</v>
      </c>
      <c r="H599" s="3"/>
      <c r="I599" s="3"/>
      <c r="J599" s="7"/>
      <c r="L599" s="3">
        <f t="shared" si="200"/>
        <v>1</v>
      </c>
      <c r="M599" s="3">
        <f t="shared" si="201"/>
        <v>0</v>
      </c>
      <c r="N599" s="19">
        <f t="shared" si="205"/>
        <v>0</v>
      </c>
      <c r="P599" s="29" t="s">
        <v>9</v>
      </c>
      <c r="Q599" s="3"/>
      <c r="R599" s="3"/>
      <c r="S599" s="7"/>
      <c r="U599" s="29" t="s">
        <v>9</v>
      </c>
      <c r="V599" s="3"/>
      <c r="W599" s="3"/>
      <c r="X599" s="7"/>
      <c r="Z599" s="29" t="s">
        <v>9</v>
      </c>
      <c r="AA599" s="3"/>
      <c r="AB599" s="3"/>
      <c r="AC599" s="7"/>
      <c r="AE599">
        <f t="shared" si="216"/>
        <v>0</v>
      </c>
      <c r="AF599" s="16" t="str">
        <f t="shared" si="206"/>
        <v/>
      </c>
      <c r="AH599" s="3">
        <f t="shared" si="203"/>
        <v>0</v>
      </c>
      <c r="AI599" s="3">
        <f t="shared" si="204"/>
        <v>0</v>
      </c>
      <c r="AJ599" s="16" t="str">
        <f t="shared" si="207"/>
        <v/>
      </c>
      <c r="AL599" s="16" t="str">
        <f t="shared" si="208"/>
        <v/>
      </c>
    </row>
    <row r="600" spans="2:38">
      <c r="B600" s="29" t="s">
        <v>10</v>
      </c>
      <c r="C600" s="3"/>
      <c r="D600" s="3">
        <v>1</v>
      </c>
      <c r="E600" s="7">
        <v>1</v>
      </c>
      <c r="G600" s="29" t="s">
        <v>10</v>
      </c>
      <c r="H600" s="3"/>
      <c r="I600" s="3"/>
      <c r="J600" s="7"/>
      <c r="L600" s="3">
        <f t="shared" si="200"/>
        <v>1</v>
      </c>
      <c r="M600" s="3">
        <f t="shared" si="201"/>
        <v>0</v>
      </c>
      <c r="N600" s="19">
        <f t="shared" si="205"/>
        <v>0</v>
      </c>
      <c r="P600" s="29" t="s">
        <v>10</v>
      </c>
      <c r="Q600" s="3"/>
      <c r="R600" s="3"/>
      <c r="S600" s="7"/>
      <c r="U600" s="29" t="s">
        <v>10</v>
      </c>
      <c r="V600" s="3"/>
      <c r="W600" s="3"/>
      <c r="X600" s="7"/>
      <c r="Z600" s="29" t="s">
        <v>10</v>
      </c>
      <c r="AA600" s="3"/>
      <c r="AB600" s="3"/>
      <c r="AC600" s="7"/>
      <c r="AE600">
        <f t="shared" si="216"/>
        <v>0</v>
      </c>
      <c r="AF600" s="16" t="str">
        <f t="shared" si="206"/>
        <v/>
      </c>
      <c r="AH600" s="3">
        <f t="shared" si="203"/>
        <v>0</v>
      </c>
      <c r="AI600" s="3">
        <f t="shared" si="204"/>
        <v>0</v>
      </c>
      <c r="AJ600" s="16" t="str">
        <f t="shared" si="207"/>
        <v/>
      </c>
      <c r="AL600" s="16" t="str">
        <f t="shared" si="208"/>
        <v/>
      </c>
    </row>
    <row r="601" spans="2:38">
      <c r="B601" s="29" t="s">
        <v>11</v>
      </c>
      <c r="C601" s="3"/>
      <c r="D601" s="3">
        <v>2</v>
      </c>
      <c r="E601" s="7">
        <v>2</v>
      </c>
      <c r="G601" s="29" t="s">
        <v>11</v>
      </c>
      <c r="H601" s="3"/>
      <c r="I601" s="3"/>
      <c r="J601" s="7"/>
      <c r="L601" s="3">
        <f t="shared" si="200"/>
        <v>2</v>
      </c>
      <c r="M601" s="3">
        <f t="shared" si="201"/>
        <v>0</v>
      </c>
      <c r="N601" s="19">
        <f t="shared" si="205"/>
        <v>0</v>
      </c>
      <c r="P601" s="29" t="s">
        <v>11</v>
      </c>
      <c r="Q601" s="3"/>
      <c r="R601" s="3"/>
      <c r="S601" s="7"/>
      <c r="U601" s="29" t="s">
        <v>11</v>
      </c>
      <c r="V601" s="3"/>
      <c r="W601" s="3"/>
      <c r="X601" s="7"/>
      <c r="Z601" s="29" t="s">
        <v>11</v>
      </c>
      <c r="AA601" s="3"/>
      <c r="AB601" s="3"/>
      <c r="AC601" s="7"/>
      <c r="AE601">
        <f t="shared" si="216"/>
        <v>0</v>
      </c>
      <c r="AF601" s="16" t="str">
        <f t="shared" si="206"/>
        <v/>
      </c>
      <c r="AH601" s="3">
        <f t="shared" si="203"/>
        <v>0</v>
      </c>
      <c r="AI601" s="3">
        <f t="shared" si="204"/>
        <v>0</v>
      </c>
      <c r="AJ601" s="16" t="str">
        <f t="shared" si="207"/>
        <v/>
      </c>
      <c r="AL601" s="16" t="str">
        <f t="shared" si="208"/>
        <v/>
      </c>
    </row>
    <row r="602" spans="2:38">
      <c r="B602" s="29" t="s">
        <v>12</v>
      </c>
      <c r="C602" s="3"/>
      <c r="D602" s="3"/>
      <c r="E602" s="7"/>
      <c r="G602" s="29" t="s">
        <v>12</v>
      </c>
      <c r="H602" s="3"/>
      <c r="I602" s="3"/>
      <c r="J602" s="7"/>
      <c r="L602" s="3">
        <f t="shared" si="200"/>
        <v>0</v>
      </c>
      <c r="M602" s="3">
        <f t="shared" si="201"/>
        <v>0</v>
      </c>
      <c r="N602" s="19" t="str">
        <f t="shared" si="205"/>
        <v/>
      </c>
      <c r="P602" s="29" t="s">
        <v>12</v>
      </c>
      <c r="Q602" s="3"/>
      <c r="R602" s="3"/>
      <c r="S602" s="7"/>
      <c r="U602" s="29" t="s">
        <v>12</v>
      </c>
      <c r="V602" s="3"/>
      <c r="W602" s="3"/>
      <c r="X602" s="7"/>
      <c r="Z602" s="29" t="s">
        <v>12</v>
      </c>
      <c r="AA602" s="3"/>
      <c r="AB602" s="3"/>
      <c r="AC602" s="7"/>
      <c r="AE602">
        <f t="shared" si="216"/>
        <v>0</v>
      </c>
      <c r="AF602" s="16" t="str">
        <f t="shared" si="206"/>
        <v/>
      </c>
      <c r="AH602" s="3">
        <f t="shared" si="203"/>
        <v>0</v>
      </c>
      <c r="AI602" s="3">
        <f t="shared" si="204"/>
        <v>0</v>
      </c>
      <c r="AJ602" s="16" t="str">
        <f t="shared" si="207"/>
        <v/>
      </c>
      <c r="AL602" s="16" t="str">
        <f t="shared" si="208"/>
        <v/>
      </c>
    </row>
    <row r="603" spans="2:38">
      <c r="B603" s="30" t="s">
        <v>13</v>
      </c>
      <c r="C603" s="7"/>
      <c r="D603" s="7">
        <v>28</v>
      </c>
      <c r="E603" s="7">
        <v>28</v>
      </c>
      <c r="G603" s="30" t="s">
        <v>13</v>
      </c>
      <c r="H603" s="7"/>
      <c r="I603" s="7">
        <v>133</v>
      </c>
      <c r="J603" s="7">
        <v>133</v>
      </c>
      <c r="L603" s="3">
        <f t="shared" si="200"/>
        <v>28</v>
      </c>
      <c r="M603" s="3">
        <f t="shared" si="201"/>
        <v>133</v>
      </c>
      <c r="N603" s="19">
        <f t="shared" si="205"/>
        <v>4.75</v>
      </c>
      <c r="P603" s="30" t="s">
        <v>13</v>
      </c>
      <c r="Q603" s="7"/>
      <c r="R603" s="7">
        <v>82</v>
      </c>
      <c r="S603" s="7">
        <v>82</v>
      </c>
      <c r="U603" s="30" t="s">
        <v>13</v>
      </c>
      <c r="V603" s="7"/>
      <c r="W603" s="7">
        <v>23</v>
      </c>
      <c r="X603" s="7">
        <v>23</v>
      </c>
      <c r="Z603" s="30" t="s">
        <v>13</v>
      </c>
      <c r="AA603" s="7"/>
      <c r="AB603" s="7">
        <v>8296</v>
      </c>
      <c r="AC603" s="7">
        <v>8296</v>
      </c>
      <c r="AE603">
        <f t="shared" si="216"/>
        <v>8296</v>
      </c>
      <c r="AF603" s="16">
        <f t="shared" si="206"/>
        <v>8.2959999999999994</v>
      </c>
      <c r="AH603" s="3">
        <f t="shared" si="203"/>
        <v>133</v>
      </c>
      <c r="AI603" s="3">
        <f t="shared" si="204"/>
        <v>8296</v>
      </c>
      <c r="AJ603" s="16">
        <f t="shared" si="207"/>
        <v>62375.939849624061</v>
      </c>
      <c r="AL603" s="16">
        <f t="shared" si="208"/>
        <v>296285.71428571432</v>
      </c>
    </row>
    <row r="604" spans="2:38">
      <c r="B604" s="5" t="s">
        <v>159</v>
      </c>
      <c r="C604" s="3"/>
      <c r="D604" s="3"/>
      <c r="E604" s="7"/>
      <c r="G604" s="5" t="s">
        <v>159</v>
      </c>
      <c r="H604" s="3"/>
      <c r="I604" s="3"/>
      <c r="J604" s="7"/>
      <c r="L604" s="3">
        <f t="shared" ref="L604:L667" si="217">E604</f>
        <v>0</v>
      </c>
      <c r="M604" s="3">
        <f t="shared" ref="M604:M667" si="218">J604</f>
        <v>0</v>
      </c>
      <c r="N604" s="36" t="str">
        <f t="shared" si="205"/>
        <v/>
      </c>
      <c r="P604" s="5" t="s">
        <v>159</v>
      </c>
      <c r="Q604" s="3"/>
      <c r="R604" s="3"/>
      <c r="S604" s="7"/>
      <c r="U604" s="5" t="s">
        <v>159</v>
      </c>
      <c r="V604" s="3"/>
      <c r="W604" s="3"/>
      <c r="X604" s="7"/>
      <c r="Z604" s="5" t="s">
        <v>159</v>
      </c>
      <c r="AA604" s="3"/>
      <c r="AB604" s="3"/>
      <c r="AC604" s="7"/>
      <c r="AF604" s="36" t="str">
        <f t="shared" si="206"/>
        <v/>
      </c>
      <c r="AH604" s="3">
        <f t="shared" si="203"/>
        <v>0</v>
      </c>
      <c r="AI604" s="3">
        <f t="shared" si="204"/>
        <v>0</v>
      </c>
      <c r="AJ604" s="36" t="str">
        <f t="shared" si="207"/>
        <v/>
      </c>
      <c r="AL604" s="36" t="str">
        <f t="shared" si="208"/>
        <v/>
      </c>
    </row>
    <row r="605" spans="2:38">
      <c r="B605" s="29" t="s">
        <v>8</v>
      </c>
      <c r="C605" s="3">
        <v>196</v>
      </c>
      <c r="D605" s="3"/>
      <c r="E605" s="7">
        <v>196</v>
      </c>
      <c r="G605" s="29" t="s">
        <v>8</v>
      </c>
      <c r="H605" s="3">
        <v>384</v>
      </c>
      <c r="I605" s="3"/>
      <c r="J605" s="7">
        <v>384</v>
      </c>
      <c r="L605" s="3">
        <f t="shared" si="217"/>
        <v>196</v>
      </c>
      <c r="M605" s="3">
        <f t="shared" si="218"/>
        <v>384</v>
      </c>
      <c r="N605" s="19">
        <f t="shared" si="205"/>
        <v>1.9591836734693877</v>
      </c>
      <c r="P605" s="29" t="s">
        <v>8</v>
      </c>
      <c r="Q605" s="3">
        <v>137</v>
      </c>
      <c r="R605" s="3"/>
      <c r="S605" s="7">
        <v>137</v>
      </c>
      <c r="U605" s="29" t="s">
        <v>8</v>
      </c>
      <c r="V605" s="3">
        <v>42</v>
      </c>
      <c r="W605" s="3"/>
      <c r="X605" s="7">
        <v>42</v>
      </c>
      <c r="Z605" s="29" t="s">
        <v>8</v>
      </c>
      <c r="AA605" s="3">
        <v>30370</v>
      </c>
      <c r="AB605" s="3"/>
      <c r="AC605" s="7">
        <v>30370</v>
      </c>
      <c r="AE605">
        <f t="shared" ref="AE605:AE610" si="219">AC605</f>
        <v>30370</v>
      </c>
      <c r="AF605" s="16">
        <f t="shared" si="206"/>
        <v>30.37</v>
      </c>
      <c r="AH605" s="3">
        <f t="shared" ref="AH605:AH668" si="220">J605</f>
        <v>384</v>
      </c>
      <c r="AI605" s="3">
        <f t="shared" ref="AI605:AI668" si="221">AC605</f>
        <v>30370</v>
      </c>
      <c r="AJ605" s="16">
        <f t="shared" si="207"/>
        <v>79088.541666666672</v>
      </c>
      <c r="AL605" s="16">
        <f t="shared" si="208"/>
        <v>154948.97959183675</v>
      </c>
    </row>
    <row r="606" spans="2:38">
      <c r="B606" s="29" t="s">
        <v>9</v>
      </c>
      <c r="C606" s="3">
        <v>81</v>
      </c>
      <c r="D606" s="3"/>
      <c r="E606" s="7">
        <v>81</v>
      </c>
      <c r="G606" s="29" t="s">
        <v>9</v>
      </c>
      <c r="H606" s="3">
        <v>553</v>
      </c>
      <c r="I606" s="3"/>
      <c r="J606" s="7">
        <v>553</v>
      </c>
      <c r="L606" s="3">
        <f t="shared" si="217"/>
        <v>81</v>
      </c>
      <c r="M606" s="3">
        <f t="shared" si="218"/>
        <v>553</v>
      </c>
      <c r="N606" s="19">
        <f t="shared" si="205"/>
        <v>6.8271604938271606</v>
      </c>
      <c r="P606" s="29" t="s">
        <v>9</v>
      </c>
      <c r="Q606" s="3">
        <v>383</v>
      </c>
      <c r="R606" s="3"/>
      <c r="S606" s="7">
        <v>383</v>
      </c>
      <c r="U606" s="29" t="s">
        <v>9</v>
      </c>
      <c r="V606" s="3">
        <v>83</v>
      </c>
      <c r="W606" s="3"/>
      <c r="X606" s="7">
        <v>83</v>
      </c>
      <c r="Z606" s="29" t="s">
        <v>9</v>
      </c>
      <c r="AA606" s="3">
        <v>46077</v>
      </c>
      <c r="AB606" s="3"/>
      <c r="AC606" s="7">
        <v>46077</v>
      </c>
      <c r="AE606">
        <f t="shared" si="219"/>
        <v>46077</v>
      </c>
      <c r="AF606" s="16">
        <f t="shared" si="206"/>
        <v>46.076999999999998</v>
      </c>
      <c r="AH606" s="3">
        <f t="shared" si="220"/>
        <v>553</v>
      </c>
      <c r="AI606" s="3">
        <f t="shared" si="221"/>
        <v>46077</v>
      </c>
      <c r="AJ606" s="16">
        <f t="shared" si="207"/>
        <v>83321.880650994572</v>
      </c>
      <c r="AL606" s="16">
        <f t="shared" si="208"/>
        <v>568851.8518518518</v>
      </c>
    </row>
    <row r="607" spans="2:38">
      <c r="B607" s="29" t="s">
        <v>10</v>
      </c>
      <c r="C607" s="3">
        <v>72</v>
      </c>
      <c r="D607" s="3"/>
      <c r="E607" s="7">
        <v>72</v>
      </c>
      <c r="G607" s="29" t="s">
        <v>10</v>
      </c>
      <c r="H607" s="3">
        <v>993</v>
      </c>
      <c r="I607" s="3"/>
      <c r="J607" s="7">
        <v>993</v>
      </c>
      <c r="L607" s="3">
        <f t="shared" si="217"/>
        <v>72</v>
      </c>
      <c r="M607" s="3">
        <f t="shared" si="218"/>
        <v>993</v>
      </c>
      <c r="N607" s="19">
        <f t="shared" ref="N607:N670" si="222">IF(L607+M607&gt;0,M607/L607,"")</f>
        <v>13.791666666666666</v>
      </c>
      <c r="P607" s="29" t="s">
        <v>10</v>
      </c>
      <c r="Q607" s="3">
        <v>807</v>
      </c>
      <c r="R607" s="3"/>
      <c r="S607" s="7">
        <v>807</v>
      </c>
      <c r="U607" s="29" t="s">
        <v>10</v>
      </c>
      <c r="V607" s="3">
        <v>112</v>
      </c>
      <c r="W607" s="3"/>
      <c r="X607" s="7">
        <v>112</v>
      </c>
      <c r="Z607" s="29" t="s">
        <v>10</v>
      </c>
      <c r="AA607" s="3">
        <v>96611</v>
      </c>
      <c r="AB607" s="3"/>
      <c r="AC607" s="7">
        <v>96611</v>
      </c>
      <c r="AE607">
        <f t="shared" si="219"/>
        <v>96611</v>
      </c>
      <c r="AF607" s="16">
        <f t="shared" ref="AF607:AF670" si="223">IF(AE607/$AE$7&gt;0,AE607/$AE$7,"")</f>
        <v>96.611000000000004</v>
      </c>
      <c r="AH607" s="3">
        <f t="shared" si="220"/>
        <v>993</v>
      </c>
      <c r="AI607" s="3">
        <f t="shared" si="221"/>
        <v>96611</v>
      </c>
      <c r="AJ607" s="16">
        <f t="shared" ref="AJ607:AJ670" si="224">IF(AI607*AH607&gt;0,AI607/AH607*$AI$7,"")</f>
        <v>97292.044310171186</v>
      </c>
      <c r="AL607" s="16">
        <f t="shared" ref="AL607:AL670" si="225">IF(AI607&gt;0,M607/L607*AJ607,"")</f>
        <v>1341819.4444444443</v>
      </c>
    </row>
    <row r="608" spans="2:38">
      <c r="B608" s="29" t="s">
        <v>11</v>
      </c>
      <c r="C608" s="3">
        <v>26</v>
      </c>
      <c r="D608" s="3"/>
      <c r="E608" s="7">
        <v>26</v>
      </c>
      <c r="G608" s="29" t="s">
        <v>11</v>
      </c>
      <c r="H608" s="3">
        <v>762</v>
      </c>
      <c r="I608" s="3"/>
      <c r="J608" s="7">
        <v>762</v>
      </c>
      <c r="L608" s="3">
        <f t="shared" si="217"/>
        <v>26</v>
      </c>
      <c r="M608" s="3">
        <f t="shared" si="218"/>
        <v>762</v>
      </c>
      <c r="N608" s="19">
        <f t="shared" si="222"/>
        <v>29.307692307692307</v>
      </c>
      <c r="P608" s="29" t="s">
        <v>11</v>
      </c>
      <c r="Q608" s="3">
        <v>645</v>
      </c>
      <c r="R608" s="3"/>
      <c r="S608" s="7">
        <v>645</v>
      </c>
      <c r="U608" s="29" t="s">
        <v>11</v>
      </c>
      <c r="V608" s="3">
        <v>91</v>
      </c>
      <c r="W608" s="3"/>
      <c r="X608" s="7">
        <v>91</v>
      </c>
      <c r="Z608" s="29" t="s">
        <v>11</v>
      </c>
      <c r="AA608" s="3">
        <v>90454</v>
      </c>
      <c r="AB608" s="3"/>
      <c r="AC608" s="7">
        <v>90454</v>
      </c>
      <c r="AE608">
        <f t="shared" si="219"/>
        <v>90454</v>
      </c>
      <c r="AF608" s="16">
        <f t="shared" si="223"/>
        <v>90.453999999999994</v>
      </c>
      <c r="AH608" s="3">
        <f t="shared" si="220"/>
        <v>762</v>
      </c>
      <c r="AI608" s="3">
        <f t="shared" si="221"/>
        <v>90454</v>
      </c>
      <c r="AJ608" s="16">
        <f t="shared" si="224"/>
        <v>118706.03674540682</v>
      </c>
      <c r="AL608" s="16">
        <f t="shared" si="225"/>
        <v>3478999.9999999995</v>
      </c>
    </row>
    <row r="609" spans="2:38">
      <c r="B609" s="29" t="s">
        <v>12</v>
      </c>
      <c r="C609" s="3">
        <v>6</v>
      </c>
      <c r="D609" s="3"/>
      <c r="E609" s="7">
        <v>6</v>
      </c>
      <c r="G609" s="29" t="s">
        <v>12</v>
      </c>
      <c r="H609" s="3">
        <v>1406</v>
      </c>
      <c r="I609" s="3"/>
      <c r="J609" s="7">
        <v>1406</v>
      </c>
      <c r="L609" s="3">
        <f t="shared" si="217"/>
        <v>6</v>
      </c>
      <c r="M609" s="3">
        <f t="shared" si="218"/>
        <v>1406</v>
      </c>
      <c r="N609" s="19">
        <f t="shared" si="222"/>
        <v>234.33333333333334</v>
      </c>
      <c r="P609" s="29" t="s">
        <v>12</v>
      </c>
      <c r="Q609" s="3">
        <v>1378</v>
      </c>
      <c r="R609" s="3"/>
      <c r="S609" s="7">
        <v>1378</v>
      </c>
      <c r="U609" s="29" t="s">
        <v>12</v>
      </c>
      <c r="V609" s="3">
        <v>22</v>
      </c>
      <c r="W609" s="3"/>
      <c r="X609" s="7">
        <v>22</v>
      </c>
      <c r="Z609" s="29" t="s">
        <v>12</v>
      </c>
      <c r="AA609" s="3">
        <v>291155</v>
      </c>
      <c r="AB609" s="3"/>
      <c r="AC609" s="7">
        <v>291155</v>
      </c>
      <c r="AE609">
        <f t="shared" si="219"/>
        <v>291155</v>
      </c>
      <c r="AF609" s="16">
        <f t="shared" si="223"/>
        <v>291.15499999999997</v>
      </c>
      <c r="AH609" s="3">
        <f t="shared" si="220"/>
        <v>1406</v>
      </c>
      <c r="AI609" s="3">
        <f t="shared" si="221"/>
        <v>291155</v>
      </c>
      <c r="AJ609" s="16">
        <f t="shared" si="224"/>
        <v>207080.36984352773</v>
      </c>
      <c r="AL609" s="16">
        <f t="shared" si="225"/>
        <v>48525833.333333336</v>
      </c>
    </row>
    <row r="610" spans="2:38">
      <c r="B610" s="30" t="s">
        <v>13</v>
      </c>
      <c r="C610" s="7">
        <v>381</v>
      </c>
      <c r="D610" s="7"/>
      <c r="E610" s="7">
        <v>381</v>
      </c>
      <c r="G610" s="30" t="s">
        <v>13</v>
      </c>
      <c r="H610" s="7">
        <v>4098</v>
      </c>
      <c r="I610" s="7"/>
      <c r="J610" s="7">
        <v>4098</v>
      </c>
      <c r="L610" s="3">
        <f t="shared" si="217"/>
        <v>381</v>
      </c>
      <c r="M610" s="3">
        <f t="shared" si="218"/>
        <v>4098</v>
      </c>
      <c r="N610" s="19">
        <f t="shared" si="222"/>
        <v>10.755905511811024</v>
      </c>
      <c r="P610" s="30" t="s">
        <v>13</v>
      </c>
      <c r="Q610" s="7">
        <v>3350</v>
      </c>
      <c r="R610" s="7"/>
      <c r="S610" s="7">
        <v>3350</v>
      </c>
      <c r="U610" s="30" t="s">
        <v>13</v>
      </c>
      <c r="V610" s="7">
        <v>350</v>
      </c>
      <c r="W610" s="7"/>
      <c r="X610" s="7">
        <v>350</v>
      </c>
      <c r="Z610" s="30" t="s">
        <v>13</v>
      </c>
      <c r="AA610" s="7">
        <v>554667</v>
      </c>
      <c r="AB610" s="7"/>
      <c r="AC610" s="7">
        <v>554667</v>
      </c>
      <c r="AE610">
        <f t="shared" si="219"/>
        <v>554667</v>
      </c>
      <c r="AF610" s="16">
        <f t="shared" si="223"/>
        <v>554.66700000000003</v>
      </c>
      <c r="AH610" s="3">
        <f t="shared" si="220"/>
        <v>4098</v>
      </c>
      <c r="AI610" s="3">
        <f t="shared" si="221"/>
        <v>554667</v>
      </c>
      <c r="AJ610" s="16">
        <f t="shared" si="224"/>
        <v>135350.65885797952</v>
      </c>
      <c r="AL610" s="16">
        <f t="shared" si="225"/>
        <v>1455818.8976377954</v>
      </c>
    </row>
    <row r="611" spans="2:38">
      <c r="B611" s="5" t="s">
        <v>111</v>
      </c>
      <c r="C611" s="3"/>
      <c r="D611" s="3"/>
      <c r="E611" s="7"/>
      <c r="G611" s="5" t="s">
        <v>111</v>
      </c>
      <c r="H611" s="3"/>
      <c r="I611" s="3"/>
      <c r="J611" s="7"/>
      <c r="L611" s="3">
        <f t="shared" si="217"/>
        <v>0</v>
      </c>
      <c r="M611" s="3">
        <f t="shared" si="218"/>
        <v>0</v>
      </c>
      <c r="N611" s="36" t="str">
        <f t="shared" si="222"/>
        <v/>
      </c>
      <c r="P611" s="5" t="s">
        <v>111</v>
      </c>
      <c r="Q611" s="3"/>
      <c r="R611" s="3"/>
      <c r="S611" s="7"/>
      <c r="U611" s="5" t="s">
        <v>111</v>
      </c>
      <c r="V611" s="3"/>
      <c r="W611" s="3"/>
      <c r="X611" s="7"/>
      <c r="Z611" s="5" t="s">
        <v>111</v>
      </c>
      <c r="AA611" s="3"/>
      <c r="AB611" s="3"/>
      <c r="AC611" s="7"/>
      <c r="AF611" s="36" t="str">
        <f t="shared" si="223"/>
        <v/>
      </c>
      <c r="AH611" s="3">
        <f t="shared" si="220"/>
        <v>0</v>
      </c>
      <c r="AI611" s="3">
        <f t="shared" si="221"/>
        <v>0</v>
      </c>
      <c r="AJ611" s="36" t="str">
        <f t="shared" si="224"/>
        <v/>
      </c>
      <c r="AL611" s="36" t="str">
        <f t="shared" si="225"/>
        <v/>
      </c>
    </row>
    <row r="612" spans="2:38">
      <c r="B612" s="29" t="s">
        <v>8</v>
      </c>
      <c r="C612" s="3">
        <v>350</v>
      </c>
      <c r="D612" s="3"/>
      <c r="E612" s="7">
        <v>350</v>
      </c>
      <c r="G612" s="29" t="s">
        <v>8</v>
      </c>
      <c r="H612" s="3">
        <v>579</v>
      </c>
      <c r="I612" s="3"/>
      <c r="J612" s="7">
        <v>579</v>
      </c>
      <c r="L612" s="3">
        <f t="shared" si="217"/>
        <v>350</v>
      </c>
      <c r="M612" s="3">
        <f t="shared" si="218"/>
        <v>579</v>
      </c>
      <c r="N612" s="19">
        <f t="shared" si="222"/>
        <v>1.6542857142857144</v>
      </c>
      <c r="P612" s="29" t="s">
        <v>8</v>
      </c>
      <c r="Q612" s="3">
        <v>120</v>
      </c>
      <c r="R612" s="3"/>
      <c r="S612" s="7">
        <v>120</v>
      </c>
      <c r="U612" s="29" t="s">
        <v>8</v>
      </c>
      <c r="V612" s="3">
        <v>98</v>
      </c>
      <c r="W612" s="3"/>
      <c r="X612" s="7">
        <v>98</v>
      </c>
      <c r="Z612" s="29" t="s">
        <v>8</v>
      </c>
      <c r="AA612" s="3">
        <v>32676</v>
      </c>
      <c r="AB612" s="3"/>
      <c r="AC612" s="7">
        <v>32676</v>
      </c>
      <c r="AE612">
        <f t="shared" ref="AE612:AE617" si="226">AC612</f>
        <v>32676</v>
      </c>
      <c r="AF612" s="16">
        <f t="shared" si="223"/>
        <v>32.676000000000002</v>
      </c>
      <c r="AH612" s="3">
        <f t="shared" si="220"/>
        <v>579</v>
      </c>
      <c r="AI612" s="3">
        <f t="shared" si="221"/>
        <v>32676</v>
      </c>
      <c r="AJ612" s="16">
        <f t="shared" si="224"/>
        <v>56435.233160621763</v>
      </c>
      <c r="AL612" s="16">
        <f t="shared" si="225"/>
        <v>93360</v>
      </c>
    </row>
    <row r="613" spans="2:38">
      <c r="B613" s="29" t="s">
        <v>9</v>
      </c>
      <c r="C613" s="3">
        <v>58</v>
      </c>
      <c r="D613" s="3"/>
      <c r="E613" s="7">
        <v>58</v>
      </c>
      <c r="G613" s="29" t="s">
        <v>9</v>
      </c>
      <c r="H613" s="3">
        <v>365</v>
      </c>
      <c r="I613" s="3"/>
      <c r="J613" s="7">
        <v>365</v>
      </c>
      <c r="L613" s="3">
        <f t="shared" si="217"/>
        <v>58</v>
      </c>
      <c r="M613" s="3">
        <f t="shared" si="218"/>
        <v>365</v>
      </c>
      <c r="N613" s="19">
        <f t="shared" si="222"/>
        <v>6.2931034482758621</v>
      </c>
      <c r="P613" s="29" t="s">
        <v>9</v>
      </c>
      <c r="Q613" s="3">
        <v>188</v>
      </c>
      <c r="R613" s="3"/>
      <c r="S613" s="7">
        <v>188</v>
      </c>
      <c r="U613" s="29" t="s">
        <v>9</v>
      </c>
      <c r="V613" s="3">
        <v>119</v>
      </c>
      <c r="W613" s="3"/>
      <c r="X613" s="7">
        <v>119</v>
      </c>
      <c r="Z613" s="29" t="s">
        <v>9</v>
      </c>
      <c r="AA613" s="3">
        <v>20092</v>
      </c>
      <c r="AB613" s="3"/>
      <c r="AC613" s="7">
        <v>20092</v>
      </c>
      <c r="AE613">
        <f t="shared" si="226"/>
        <v>20092</v>
      </c>
      <c r="AF613" s="16">
        <f t="shared" si="223"/>
        <v>20.091999999999999</v>
      </c>
      <c r="AH613" s="3">
        <f t="shared" si="220"/>
        <v>365</v>
      </c>
      <c r="AI613" s="3">
        <f t="shared" si="221"/>
        <v>20092</v>
      </c>
      <c r="AJ613" s="16">
        <f t="shared" si="224"/>
        <v>55046.575342465752</v>
      </c>
      <c r="AL613" s="16">
        <f t="shared" si="225"/>
        <v>346413.79310344829</v>
      </c>
    </row>
    <row r="614" spans="2:38">
      <c r="B614" s="29" t="s">
        <v>10</v>
      </c>
      <c r="C614" s="3">
        <v>28</v>
      </c>
      <c r="D614" s="3"/>
      <c r="E614" s="7">
        <v>28</v>
      </c>
      <c r="G614" s="29" t="s">
        <v>10</v>
      </c>
      <c r="H614" s="3">
        <v>371</v>
      </c>
      <c r="I614" s="3"/>
      <c r="J614" s="7">
        <v>371</v>
      </c>
      <c r="L614" s="3">
        <f t="shared" si="217"/>
        <v>28</v>
      </c>
      <c r="M614" s="3">
        <f t="shared" si="218"/>
        <v>371</v>
      </c>
      <c r="N614" s="19">
        <f t="shared" si="222"/>
        <v>13.25</v>
      </c>
      <c r="P614" s="29" t="s">
        <v>10</v>
      </c>
      <c r="Q614" s="3">
        <v>243</v>
      </c>
      <c r="R614" s="3"/>
      <c r="S614" s="7">
        <v>243</v>
      </c>
      <c r="U614" s="29" t="s">
        <v>10</v>
      </c>
      <c r="V614" s="3">
        <v>98</v>
      </c>
      <c r="W614" s="3"/>
      <c r="X614" s="7">
        <v>98</v>
      </c>
      <c r="Z614" s="29" t="s">
        <v>10</v>
      </c>
      <c r="AA614" s="3">
        <v>23067</v>
      </c>
      <c r="AB614" s="3"/>
      <c r="AC614" s="7">
        <v>23067</v>
      </c>
      <c r="AE614">
        <f t="shared" si="226"/>
        <v>23067</v>
      </c>
      <c r="AF614" s="16">
        <f t="shared" si="223"/>
        <v>23.067</v>
      </c>
      <c r="AH614" s="3">
        <f t="shared" si="220"/>
        <v>371</v>
      </c>
      <c r="AI614" s="3">
        <f t="shared" si="221"/>
        <v>23067</v>
      </c>
      <c r="AJ614" s="16">
        <f t="shared" si="224"/>
        <v>62175.202156334228</v>
      </c>
      <c r="AL614" s="16">
        <f t="shared" si="225"/>
        <v>823821.42857142852</v>
      </c>
    </row>
    <row r="615" spans="2:38">
      <c r="B615" s="29" t="s">
        <v>11</v>
      </c>
      <c r="C615" s="3">
        <v>12</v>
      </c>
      <c r="D615" s="3"/>
      <c r="E615" s="7">
        <v>12</v>
      </c>
      <c r="G615" s="29" t="s">
        <v>11</v>
      </c>
      <c r="H615" s="3">
        <v>412</v>
      </c>
      <c r="I615" s="3"/>
      <c r="J615" s="7">
        <v>412</v>
      </c>
      <c r="L615" s="3">
        <f t="shared" si="217"/>
        <v>12</v>
      </c>
      <c r="M615" s="3">
        <f t="shared" si="218"/>
        <v>412</v>
      </c>
      <c r="N615" s="19">
        <f t="shared" si="222"/>
        <v>34.333333333333336</v>
      </c>
      <c r="P615" s="29" t="s">
        <v>11</v>
      </c>
      <c r="Q615" s="3">
        <v>333</v>
      </c>
      <c r="R615" s="3"/>
      <c r="S615" s="7">
        <v>333</v>
      </c>
      <c r="U615" s="29" t="s">
        <v>11</v>
      </c>
      <c r="V615" s="3">
        <v>67</v>
      </c>
      <c r="W615" s="3"/>
      <c r="X615" s="7">
        <v>67</v>
      </c>
      <c r="Z615" s="29" t="s">
        <v>11</v>
      </c>
      <c r="AA615" s="3">
        <v>30275</v>
      </c>
      <c r="AB615" s="3"/>
      <c r="AC615" s="7">
        <v>30275</v>
      </c>
      <c r="AE615">
        <f t="shared" si="226"/>
        <v>30275</v>
      </c>
      <c r="AF615" s="16">
        <f t="shared" si="223"/>
        <v>30.274999999999999</v>
      </c>
      <c r="AH615" s="3">
        <f t="shared" si="220"/>
        <v>412</v>
      </c>
      <c r="AI615" s="3">
        <f t="shared" si="221"/>
        <v>30275</v>
      </c>
      <c r="AJ615" s="16">
        <f t="shared" si="224"/>
        <v>73483.009708737867</v>
      </c>
      <c r="AL615" s="16">
        <f t="shared" si="225"/>
        <v>2522916.666666667</v>
      </c>
    </row>
    <row r="616" spans="2:38">
      <c r="B616" s="29" t="s">
        <v>12</v>
      </c>
      <c r="C616" s="3">
        <v>3</v>
      </c>
      <c r="D616" s="3"/>
      <c r="E616" s="7">
        <v>3</v>
      </c>
      <c r="G616" s="29" t="s">
        <v>12</v>
      </c>
      <c r="H616" s="3">
        <v>295</v>
      </c>
      <c r="I616" s="3"/>
      <c r="J616" s="7">
        <v>295</v>
      </c>
      <c r="L616" s="3">
        <f t="shared" si="217"/>
        <v>3</v>
      </c>
      <c r="M616" s="3">
        <f t="shared" si="218"/>
        <v>295</v>
      </c>
      <c r="N616" s="19">
        <f t="shared" si="222"/>
        <v>98.333333333333329</v>
      </c>
      <c r="P616" s="29" t="s">
        <v>12</v>
      </c>
      <c r="Q616" s="3">
        <v>270</v>
      </c>
      <c r="R616" s="3"/>
      <c r="S616" s="7">
        <v>270</v>
      </c>
      <c r="U616" s="29" t="s">
        <v>12</v>
      </c>
      <c r="V616" s="3">
        <v>22</v>
      </c>
      <c r="W616" s="3"/>
      <c r="X616" s="7">
        <v>22</v>
      </c>
      <c r="Z616" s="29" t="s">
        <v>12</v>
      </c>
      <c r="AA616" s="3">
        <v>18534</v>
      </c>
      <c r="AB616" s="3"/>
      <c r="AC616" s="7">
        <v>18534</v>
      </c>
      <c r="AE616">
        <f t="shared" si="226"/>
        <v>18534</v>
      </c>
      <c r="AF616" s="16">
        <f t="shared" si="223"/>
        <v>18.533999999999999</v>
      </c>
      <c r="AH616" s="3">
        <f t="shared" si="220"/>
        <v>295</v>
      </c>
      <c r="AI616" s="3">
        <f t="shared" si="221"/>
        <v>18534</v>
      </c>
      <c r="AJ616" s="16">
        <f t="shared" si="224"/>
        <v>62827.118644067792</v>
      </c>
      <c r="AL616" s="16">
        <f t="shared" si="225"/>
        <v>6177999.9999999991</v>
      </c>
    </row>
    <row r="617" spans="2:38">
      <c r="B617" s="30" t="s">
        <v>13</v>
      </c>
      <c r="C617" s="7">
        <v>451</v>
      </c>
      <c r="D617" s="7"/>
      <c r="E617" s="7">
        <v>451</v>
      </c>
      <c r="G617" s="30" t="s">
        <v>13</v>
      </c>
      <c r="H617" s="7">
        <v>2022</v>
      </c>
      <c r="I617" s="7"/>
      <c r="J617" s="7">
        <v>2022</v>
      </c>
      <c r="L617" s="3">
        <f t="shared" si="217"/>
        <v>451</v>
      </c>
      <c r="M617" s="3">
        <f t="shared" si="218"/>
        <v>2022</v>
      </c>
      <c r="N617" s="19">
        <f t="shared" si="222"/>
        <v>4.4833702882483371</v>
      </c>
      <c r="P617" s="30" t="s">
        <v>13</v>
      </c>
      <c r="Q617" s="7">
        <v>1154</v>
      </c>
      <c r="R617" s="7"/>
      <c r="S617" s="7">
        <v>1154</v>
      </c>
      <c r="U617" s="30" t="s">
        <v>13</v>
      </c>
      <c r="V617" s="7">
        <v>404</v>
      </c>
      <c r="W617" s="7"/>
      <c r="X617" s="7">
        <v>404</v>
      </c>
      <c r="Z617" s="30" t="s">
        <v>13</v>
      </c>
      <c r="AA617" s="7">
        <v>124644</v>
      </c>
      <c r="AB617" s="7"/>
      <c r="AC617" s="7">
        <v>124644</v>
      </c>
      <c r="AE617">
        <f t="shared" si="226"/>
        <v>124644</v>
      </c>
      <c r="AF617" s="16">
        <f t="shared" si="223"/>
        <v>124.64400000000001</v>
      </c>
      <c r="AH617" s="3">
        <f t="shared" si="220"/>
        <v>2022</v>
      </c>
      <c r="AI617" s="3">
        <f t="shared" si="221"/>
        <v>124644</v>
      </c>
      <c r="AJ617" s="16">
        <f t="shared" si="224"/>
        <v>61643.916913946588</v>
      </c>
      <c r="AL617" s="16">
        <f t="shared" si="225"/>
        <v>276372.50554323726</v>
      </c>
    </row>
    <row r="618" spans="2:38">
      <c r="B618" s="5" t="s">
        <v>112</v>
      </c>
      <c r="C618" s="3"/>
      <c r="D618" s="3"/>
      <c r="E618" s="7"/>
      <c r="G618" s="5" t="s">
        <v>112</v>
      </c>
      <c r="H618" s="3"/>
      <c r="I618" s="3"/>
      <c r="J618" s="7"/>
      <c r="L618" s="3">
        <f t="shared" si="217"/>
        <v>0</v>
      </c>
      <c r="M618" s="3">
        <f t="shared" si="218"/>
        <v>0</v>
      </c>
      <c r="N618" s="36" t="str">
        <f t="shared" si="222"/>
        <v/>
      </c>
      <c r="P618" s="5" t="s">
        <v>112</v>
      </c>
      <c r="Q618" s="3"/>
      <c r="R618" s="3"/>
      <c r="S618" s="7"/>
      <c r="U618" s="5" t="s">
        <v>112</v>
      </c>
      <c r="V618" s="3"/>
      <c r="W618" s="3"/>
      <c r="X618" s="7"/>
      <c r="Z618" s="5" t="s">
        <v>112</v>
      </c>
      <c r="AA618" s="3"/>
      <c r="AB618" s="3"/>
      <c r="AC618" s="7"/>
      <c r="AF618" s="36" t="str">
        <f t="shared" si="223"/>
        <v/>
      </c>
      <c r="AH618" s="3">
        <f t="shared" si="220"/>
        <v>0</v>
      </c>
      <c r="AI618" s="3">
        <f t="shared" si="221"/>
        <v>0</v>
      </c>
      <c r="AJ618" s="36" t="str">
        <f t="shared" si="224"/>
        <v/>
      </c>
      <c r="AL618" s="36" t="str">
        <f t="shared" si="225"/>
        <v/>
      </c>
    </row>
    <row r="619" spans="2:38">
      <c r="B619" s="29" t="s">
        <v>8</v>
      </c>
      <c r="C619" s="3"/>
      <c r="D619" s="3">
        <v>5666</v>
      </c>
      <c r="E619" s="7">
        <v>5666</v>
      </c>
      <c r="G619" s="29" t="s">
        <v>8</v>
      </c>
      <c r="H619" s="3"/>
      <c r="I619" s="3">
        <v>8065</v>
      </c>
      <c r="J619" s="7">
        <v>8065</v>
      </c>
      <c r="L619" s="3">
        <f t="shared" si="217"/>
        <v>5666</v>
      </c>
      <c r="M619" s="3">
        <f t="shared" si="218"/>
        <v>8065</v>
      </c>
      <c r="N619" s="19">
        <f t="shared" si="222"/>
        <v>1.4234027532650899</v>
      </c>
      <c r="P619" s="29" t="s">
        <v>8</v>
      </c>
      <c r="Q619" s="3"/>
      <c r="R619" s="3">
        <v>1126</v>
      </c>
      <c r="S619" s="7">
        <v>1126</v>
      </c>
      <c r="U619" s="29" t="s">
        <v>8</v>
      </c>
      <c r="V619" s="3"/>
      <c r="W619" s="3">
        <v>1070</v>
      </c>
      <c r="X619" s="7">
        <v>1070</v>
      </c>
      <c r="Z619" s="29" t="s">
        <v>8</v>
      </c>
      <c r="AA619" s="3"/>
      <c r="AB619" s="3">
        <v>435723</v>
      </c>
      <c r="AC619" s="7">
        <v>435723</v>
      </c>
      <c r="AE619">
        <f t="shared" ref="AE619:AE624" si="227">AC619</f>
        <v>435723</v>
      </c>
      <c r="AF619" s="16">
        <f t="shared" si="223"/>
        <v>435.72300000000001</v>
      </c>
      <c r="AH619" s="3">
        <f t="shared" si="220"/>
        <v>8065</v>
      </c>
      <c r="AI619" s="3">
        <f t="shared" si="221"/>
        <v>435723</v>
      </c>
      <c r="AJ619" s="16">
        <f t="shared" si="224"/>
        <v>54026.410415375074</v>
      </c>
      <c r="AL619" s="16">
        <f t="shared" si="225"/>
        <v>76901.341334274606</v>
      </c>
    </row>
    <row r="620" spans="2:38">
      <c r="B620" s="29" t="s">
        <v>9</v>
      </c>
      <c r="C620" s="3"/>
      <c r="D620" s="3">
        <v>297</v>
      </c>
      <c r="E620" s="7">
        <v>297</v>
      </c>
      <c r="G620" s="29" t="s">
        <v>9</v>
      </c>
      <c r="H620" s="3"/>
      <c r="I620" s="3">
        <v>1821</v>
      </c>
      <c r="J620" s="7">
        <v>1821</v>
      </c>
      <c r="L620" s="3">
        <f t="shared" si="217"/>
        <v>297</v>
      </c>
      <c r="M620" s="3">
        <f t="shared" si="218"/>
        <v>1821</v>
      </c>
      <c r="N620" s="19">
        <f t="shared" si="222"/>
        <v>6.1313131313131315</v>
      </c>
      <c r="P620" s="29" t="s">
        <v>9</v>
      </c>
      <c r="Q620" s="3"/>
      <c r="R620" s="3">
        <v>900</v>
      </c>
      <c r="S620" s="7">
        <v>900</v>
      </c>
      <c r="U620" s="29" t="s">
        <v>9</v>
      </c>
      <c r="V620" s="3"/>
      <c r="W620" s="3">
        <v>598</v>
      </c>
      <c r="X620" s="7">
        <v>598</v>
      </c>
      <c r="Z620" s="29" t="s">
        <v>9</v>
      </c>
      <c r="AA620" s="3"/>
      <c r="AB620" s="3">
        <v>94169</v>
      </c>
      <c r="AC620" s="7">
        <v>94169</v>
      </c>
      <c r="AE620">
        <f t="shared" si="227"/>
        <v>94169</v>
      </c>
      <c r="AF620" s="16">
        <f t="shared" si="223"/>
        <v>94.168999999999997</v>
      </c>
      <c r="AH620" s="3">
        <f t="shared" si="220"/>
        <v>1821</v>
      </c>
      <c r="AI620" s="3">
        <f t="shared" si="221"/>
        <v>94169</v>
      </c>
      <c r="AJ620" s="16">
        <f t="shared" si="224"/>
        <v>51712.795167490389</v>
      </c>
      <c r="AL620" s="16">
        <f t="shared" si="225"/>
        <v>317067.34006734006</v>
      </c>
    </row>
    <row r="621" spans="2:38">
      <c r="B621" s="29" t="s">
        <v>10</v>
      </c>
      <c r="C621" s="3"/>
      <c r="D621" s="3">
        <v>77</v>
      </c>
      <c r="E621" s="7">
        <v>77</v>
      </c>
      <c r="G621" s="29" t="s">
        <v>10</v>
      </c>
      <c r="H621" s="3"/>
      <c r="I621" s="3">
        <v>978</v>
      </c>
      <c r="J621" s="7">
        <v>978</v>
      </c>
      <c r="L621" s="3">
        <f t="shared" si="217"/>
        <v>77</v>
      </c>
      <c r="M621" s="3">
        <f t="shared" si="218"/>
        <v>978</v>
      </c>
      <c r="N621" s="19">
        <f t="shared" si="222"/>
        <v>12.7012987012987</v>
      </c>
      <c r="P621" s="29" t="s">
        <v>10</v>
      </c>
      <c r="Q621" s="3"/>
      <c r="R621" s="3">
        <v>641</v>
      </c>
      <c r="S621" s="7">
        <v>641</v>
      </c>
      <c r="U621" s="29" t="s">
        <v>10</v>
      </c>
      <c r="V621" s="3"/>
      <c r="W621" s="3">
        <v>256</v>
      </c>
      <c r="X621" s="7">
        <v>256</v>
      </c>
      <c r="Z621" s="29" t="s">
        <v>10</v>
      </c>
      <c r="AA621" s="3"/>
      <c r="AB621" s="3">
        <v>63235</v>
      </c>
      <c r="AC621" s="7">
        <v>63235</v>
      </c>
      <c r="AE621">
        <f t="shared" si="227"/>
        <v>63235</v>
      </c>
      <c r="AF621" s="16">
        <f t="shared" si="223"/>
        <v>63.234999999999999</v>
      </c>
      <c r="AH621" s="3">
        <f t="shared" si="220"/>
        <v>978</v>
      </c>
      <c r="AI621" s="3">
        <f t="shared" si="221"/>
        <v>63235</v>
      </c>
      <c r="AJ621" s="16">
        <f t="shared" si="224"/>
        <v>64657.464212678933</v>
      </c>
      <c r="AL621" s="16">
        <f t="shared" si="225"/>
        <v>821233.7662337661</v>
      </c>
    </row>
    <row r="622" spans="2:38">
      <c r="B622" s="29" t="s">
        <v>11</v>
      </c>
      <c r="C622" s="3"/>
      <c r="D622" s="3">
        <v>25</v>
      </c>
      <c r="E622" s="7">
        <v>25</v>
      </c>
      <c r="G622" s="29" t="s">
        <v>11</v>
      </c>
      <c r="H622" s="3"/>
      <c r="I622" s="3">
        <v>775</v>
      </c>
      <c r="J622" s="7">
        <v>775</v>
      </c>
      <c r="L622" s="3">
        <f t="shared" si="217"/>
        <v>25</v>
      </c>
      <c r="M622" s="3">
        <f t="shared" si="218"/>
        <v>775</v>
      </c>
      <c r="N622" s="19">
        <f t="shared" si="222"/>
        <v>31</v>
      </c>
      <c r="P622" s="29" t="s">
        <v>11</v>
      </c>
      <c r="Q622" s="3"/>
      <c r="R622" s="3">
        <v>541</v>
      </c>
      <c r="S622" s="7">
        <v>541</v>
      </c>
      <c r="U622" s="29" t="s">
        <v>11</v>
      </c>
      <c r="V622" s="3"/>
      <c r="W622" s="3">
        <v>208</v>
      </c>
      <c r="X622" s="7">
        <v>208</v>
      </c>
      <c r="Z622" s="29" t="s">
        <v>11</v>
      </c>
      <c r="AA622" s="3"/>
      <c r="AB622" s="3">
        <v>61023</v>
      </c>
      <c r="AC622" s="7">
        <v>61023</v>
      </c>
      <c r="AE622">
        <f t="shared" si="227"/>
        <v>61023</v>
      </c>
      <c r="AF622" s="16">
        <f t="shared" si="223"/>
        <v>61.023000000000003</v>
      </c>
      <c r="AH622" s="3">
        <f t="shared" si="220"/>
        <v>775</v>
      </c>
      <c r="AI622" s="3">
        <f t="shared" si="221"/>
        <v>61023</v>
      </c>
      <c r="AJ622" s="16">
        <f t="shared" si="224"/>
        <v>78739.354838709667</v>
      </c>
      <c r="AL622" s="16">
        <f t="shared" si="225"/>
        <v>2440919.9999999995</v>
      </c>
    </row>
    <row r="623" spans="2:38">
      <c r="B623" s="29" t="s">
        <v>12</v>
      </c>
      <c r="C623" s="3"/>
      <c r="D623" s="3">
        <v>17</v>
      </c>
      <c r="E623" s="7">
        <v>17</v>
      </c>
      <c r="G623" s="29" t="s">
        <v>12</v>
      </c>
      <c r="H623" s="3"/>
      <c r="I623" s="3">
        <v>2135</v>
      </c>
      <c r="J623" s="7">
        <v>2135</v>
      </c>
      <c r="L623" s="3">
        <f t="shared" si="217"/>
        <v>17</v>
      </c>
      <c r="M623" s="3">
        <f t="shared" si="218"/>
        <v>2135</v>
      </c>
      <c r="N623" s="19">
        <f t="shared" si="222"/>
        <v>125.58823529411765</v>
      </c>
      <c r="P623" s="29" t="s">
        <v>12</v>
      </c>
      <c r="Q623" s="3"/>
      <c r="R623" s="3">
        <v>1754</v>
      </c>
      <c r="S623" s="7">
        <v>1754</v>
      </c>
      <c r="U623" s="29" t="s">
        <v>12</v>
      </c>
      <c r="V623" s="3"/>
      <c r="W623" s="3">
        <v>364</v>
      </c>
      <c r="X623" s="7">
        <v>364</v>
      </c>
      <c r="Z623" s="29" t="s">
        <v>12</v>
      </c>
      <c r="AA623" s="3"/>
      <c r="AB623" s="3">
        <v>282185</v>
      </c>
      <c r="AC623" s="7">
        <v>282185</v>
      </c>
      <c r="AE623">
        <f t="shared" si="227"/>
        <v>282185</v>
      </c>
      <c r="AF623" s="16">
        <f t="shared" si="223"/>
        <v>282.185</v>
      </c>
      <c r="AH623" s="3">
        <f t="shared" si="220"/>
        <v>2135</v>
      </c>
      <c r="AI623" s="3">
        <f t="shared" si="221"/>
        <v>282185</v>
      </c>
      <c r="AJ623" s="16">
        <f t="shared" si="224"/>
        <v>132170.96018735363</v>
      </c>
      <c r="AL623" s="16">
        <f t="shared" si="225"/>
        <v>16599117.647058824</v>
      </c>
    </row>
    <row r="624" spans="2:38">
      <c r="B624" s="30" t="s">
        <v>13</v>
      </c>
      <c r="C624" s="7"/>
      <c r="D624" s="7">
        <v>6082</v>
      </c>
      <c r="E624" s="7">
        <v>6082</v>
      </c>
      <c r="G624" s="30" t="s">
        <v>13</v>
      </c>
      <c r="H624" s="7"/>
      <c r="I624" s="7">
        <v>13774</v>
      </c>
      <c r="J624" s="7">
        <v>13774</v>
      </c>
      <c r="L624" s="3">
        <f t="shared" si="217"/>
        <v>6082</v>
      </c>
      <c r="M624" s="3">
        <f t="shared" si="218"/>
        <v>13774</v>
      </c>
      <c r="N624" s="19">
        <f t="shared" si="222"/>
        <v>2.2647155540940478</v>
      </c>
      <c r="P624" s="30" t="s">
        <v>13</v>
      </c>
      <c r="Q624" s="7"/>
      <c r="R624" s="7">
        <v>4962</v>
      </c>
      <c r="S624" s="7">
        <v>4962</v>
      </c>
      <c r="U624" s="30" t="s">
        <v>13</v>
      </c>
      <c r="V624" s="7"/>
      <c r="W624" s="7">
        <v>2496</v>
      </c>
      <c r="X624" s="7">
        <v>2496</v>
      </c>
      <c r="Z624" s="30" t="s">
        <v>13</v>
      </c>
      <c r="AA624" s="7"/>
      <c r="AB624" s="7">
        <v>936335</v>
      </c>
      <c r="AC624" s="7">
        <v>936335</v>
      </c>
      <c r="AE624">
        <f t="shared" si="227"/>
        <v>936335</v>
      </c>
      <c r="AF624" s="16">
        <f t="shared" si="223"/>
        <v>936.33500000000004</v>
      </c>
      <c r="AH624" s="3">
        <f t="shared" si="220"/>
        <v>13774</v>
      </c>
      <c r="AI624" s="3">
        <f t="shared" si="221"/>
        <v>936335</v>
      </c>
      <c r="AJ624" s="16">
        <f t="shared" si="224"/>
        <v>67978.437636126037</v>
      </c>
      <c r="AL624" s="16">
        <f t="shared" si="225"/>
        <v>153951.82505754684</v>
      </c>
    </row>
    <row r="625" spans="2:38">
      <c r="B625" s="5" t="s">
        <v>113</v>
      </c>
      <c r="C625" s="3"/>
      <c r="D625" s="3"/>
      <c r="E625" s="7"/>
      <c r="G625" s="5" t="s">
        <v>113</v>
      </c>
      <c r="H625" s="3"/>
      <c r="I625" s="3"/>
      <c r="J625" s="7"/>
      <c r="L625" s="3">
        <f t="shared" si="217"/>
        <v>0</v>
      </c>
      <c r="M625" s="3">
        <f t="shared" si="218"/>
        <v>0</v>
      </c>
      <c r="N625" s="36" t="str">
        <f t="shared" si="222"/>
        <v/>
      </c>
      <c r="P625" s="5" t="s">
        <v>113</v>
      </c>
      <c r="Q625" s="3"/>
      <c r="R625" s="3"/>
      <c r="S625" s="7"/>
      <c r="U625" s="5" t="s">
        <v>113</v>
      </c>
      <c r="V625" s="3"/>
      <c r="W625" s="3"/>
      <c r="X625" s="7"/>
      <c r="Z625" s="5" t="s">
        <v>113</v>
      </c>
      <c r="AA625" s="3"/>
      <c r="AB625" s="3"/>
      <c r="AC625" s="7"/>
      <c r="AF625" s="36" t="str">
        <f t="shared" si="223"/>
        <v/>
      </c>
      <c r="AH625" s="3">
        <f t="shared" si="220"/>
        <v>0</v>
      </c>
      <c r="AI625" s="3">
        <f t="shared" si="221"/>
        <v>0</v>
      </c>
      <c r="AJ625" s="36" t="str">
        <f t="shared" si="224"/>
        <v/>
      </c>
      <c r="AL625" s="36" t="str">
        <f t="shared" si="225"/>
        <v/>
      </c>
    </row>
    <row r="626" spans="2:38">
      <c r="B626" s="29" t="s">
        <v>8</v>
      </c>
      <c r="C626" s="3">
        <v>37314</v>
      </c>
      <c r="D626" s="3"/>
      <c r="E626" s="7">
        <v>37314</v>
      </c>
      <c r="G626" s="29" t="s">
        <v>8</v>
      </c>
      <c r="H626" s="3">
        <v>84458</v>
      </c>
      <c r="I626" s="3"/>
      <c r="J626" s="7">
        <v>84458</v>
      </c>
      <c r="L626" s="3">
        <f t="shared" si="217"/>
        <v>37314</v>
      </c>
      <c r="M626" s="3">
        <f t="shared" si="218"/>
        <v>84458</v>
      </c>
      <c r="N626" s="19">
        <f t="shared" si="222"/>
        <v>2.2634399957120652</v>
      </c>
      <c r="P626" s="29" t="s">
        <v>8</v>
      </c>
      <c r="Q626" s="3">
        <v>31601</v>
      </c>
      <c r="R626" s="3"/>
      <c r="S626" s="7">
        <v>31601</v>
      </c>
      <c r="U626" s="29" t="s">
        <v>8</v>
      </c>
      <c r="V626" s="3">
        <v>14445</v>
      </c>
      <c r="W626" s="3"/>
      <c r="X626" s="7">
        <v>14445</v>
      </c>
      <c r="Z626" s="29" t="s">
        <v>8</v>
      </c>
      <c r="AA626" s="3">
        <v>2884894</v>
      </c>
      <c r="AB626" s="3"/>
      <c r="AC626" s="7">
        <v>2884894</v>
      </c>
      <c r="AE626">
        <f t="shared" ref="AE626:AE631" si="228">AC626</f>
        <v>2884894</v>
      </c>
      <c r="AF626" s="16">
        <f t="shared" si="223"/>
        <v>2884.8939999999998</v>
      </c>
      <c r="AH626" s="3">
        <f t="shared" si="220"/>
        <v>84458</v>
      </c>
      <c r="AI626" s="3">
        <f t="shared" si="221"/>
        <v>2884894</v>
      </c>
      <c r="AJ626" s="16">
        <f t="shared" si="224"/>
        <v>34157.73520566435</v>
      </c>
      <c r="AL626" s="16">
        <f t="shared" si="225"/>
        <v>77313.98402744277</v>
      </c>
    </row>
    <row r="627" spans="2:38">
      <c r="B627" s="29" t="s">
        <v>9</v>
      </c>
      <c r="C627" s="3">
        <v>12663</v>
      </c>
      <c r="D627" s="3"/>
      <c r="E627" s="7">
        <v>12663</v>
      </c>
      <c r="G627" s="29" t="s">
        <v>9</v>
      </c>
      <c r="H627" s="3">
        <v>79283</v>
      </c>
      <c r="I627" s="3"/>
      <c r="J627" s="7">
        <v>79283</v>
      </c>
      <c r="L627" s="3">
        <f t="shared" si="217"/>
        <v>12663</v>
      </c>
      <c r="M627" s="3">
        <f t="shared" si="218"/>
        <v>79283</v>
      </c>
      <c r="N627" s="19">
        <f t="shared" si="222"/>
        <v>6.2609966042801863</v>
      </c>
      <c r="P627" s="29" t="s">
        <v>9</v>
      </c>
      <c r="Q627" s="3">
        <v>47038</v>
      </c>
      <c r="R627" s="3"/>
      <c r="S627" s="7">
        <v>47038</v>
      </c>
      <c r="U627" s="29" t="s">
        <v>9</v>
      </c>
      <c r="V627" s="3">
        <v>18842</v>
      </c>
      <c r="W627" s="3"/>
      <c r="X627" s="7">
        <v>18842</v>
      </c>
      <c r="Z627" s="29" t="s">
        <v>9</v>
      </c>
      <c r="AA627" s="3">
        <v>2560077</v>
      </c>
      <c r="AB627" s="3"/>
      <c r="AC627" s="7">
        <v>2560077</v>
      </c>
      <c r="AE627">
        <f t="shared" si="228"/>
        <v>2560077</v>
      </c>
      <c r="AF627" s="16">
        <f t="shared" si="223"/>
        <v>2560.0770000000002</v>
      </c>
      <c r="AH627" s="3">
        <f t="shared" si="220"/>
        <v>79283</v>
      </c>
      <c r="AI627" s="3">
        <f t="shared" si="221"/>
        <v>2560077</v>
      </c>
      <c r="AJ627" s="16">
        <f t="shared" si="224"/>
        <v>32290.364895374794</v>
      </c>
      <c r="AL627" s="16">
        <f t="shared" si="225"/>
        <v>202169.86496090973</v>
      </c>
    </row>
    <row r="628" spans="2:38">
      <c r="B628" s="29" t="s">
        <v>10</v>
      </c>
      <c r="C628" s="3">
        <v>2532</v>
      </c>
      <c r="D628" s="3"/>
      <c r="E628" s="7">
        <v>2532</v>
      </c>
      <c r="G628" s="29" t="s">
        <v>10</v>
      </c>
      <c r="H628" s="3">
        <v>31920</v>
      </c>
      <c r="I628" s="3"/>
      <c r="J628" s="7">
        <v>31920</v>
      </c>
      <c r="L628" s="3">
        <f t="shared" si="217"/>
        <v>2532</v>
      </c>
      <c r="M628" s="3">
        <f t="shared" si="218"/>
        <v>31920</v>
      </c>
      <c r="N628" s="19">
        <f t="shared" si="222"/>
        <v>12.606635071090047</v>
      </c>
      <c r="P628" s="29" t="s">
        <v>10</v>
      </c>
      <c r="Q628" s="3">
        <v>22298</v>
      </c>
      <c r="R628" s="3"/>
      <c r="S628" s="7">
        <v>22298</v>
      </c>
      <c r="U628" s="29" t="s">
        <v>10</v>
      </c>
      <c r="V628" s="3">
        <v>6881</v>
      </c>
      <c r="W628" s="3"/>
      <c r="X628" s="7">
        <v>6881</v>
      </c>
      <c r="Z628" s="29" t="s">
        <v>10</v>
      </c>
      <c r="AA628" s="3">
        <v>1133528</v>
      </c>
      <c r="AB628" s="3"/>
      <c r="AC628" s="7">
        <v>1133528</v>
      </c>
      <c r="AE628">
        <f t="shared" si="228"/>
        <v>1133528</v>
      </c>
      <c r="AF628" s="16">
        <f t="shared" si="223"/>
        <v>1133.528</v>
      </c>
      <c r="AH628" s="3">
        <f t="shared" si="220"/>
        <v>31920</v>
      </c>
      <c r="AI628" s="3">
        <f t="shared" si="221"/>
        <v>1133528</v>
      </c>
      <c r="AJ628" s="16">
        <f t="shared" si="224"/>
        <v>35511.528822055137</v>
      </c>
      <c r="AL628" s="16">
        <f t="shared" si="225"/>
        <v>447680.88467614533</v>
      </c>
    </row>
    <row r="629" spans="2:38">
      <c r="B629" s="29" t="s">
        <v>11</v>
      </c>
      <c r="C629" s="3">
        <v>523</v>
      </c>
      <c r="D629" s="3"/>
      <c r="E629" s="7">
        <v>523</v>
      </c>
      <c r="G629" s="29" t="s">
        <v>11</v>
      </c>
      <c r="H629" s="3">
        <v>14674</v>
      </c>
      <c r="I629" s="3"/>
      <c r="J629" s="7">
        <v>14674</v>
      </c>
      <c r="L629" s="3">
        <f t="shared" si="217"/>
        <v>523</v>
      </c>
      <c r="M629" s="3">
        <f t="shared" si="218"/>
        <v>14674</v>
      </c>
      <c r="N629" s="19">
        <f t="shared" si="222"/>
        <v>28.05736137667304</v>
      </c>
      <c r="P629" s="29" t="s">
        <v>11</v>
      </c>
      <c r="Q629" s="3">
        <v>11664</v>
      </c>
      <c r="R629" s="3"/>
      <c r="S629" s="7">
        <v>11664</v>
      </c>
      <c r="U629" s="29" t="s">
        <v>11</v>
      </c>
      <c r="V629" s="3">
        <v>2440</v>
      </c>
      <c r="W629" s="3"/>
      <c r="X629" s="7">
        <v>2440</v>
      </c>
      <c r="Z629" s="29" t="s">
        <v>11</v>
      </c>
      <c r="AA629" s="3">
        <v>581337</v>
      </c>
      <c r="AB629" s="3"/>
      <c r="AC629" s="7">
        <v>581337</v>
      </c>
      <c r="AE629">
        <f t="shared" si="228"/>
        <v>581337</v>
      </c>
      <c r="AF629" s="16">
        <f t="shared" si="223"/>
        <v>581.33699999999999</v>
      </c>
      <c r="AH629" s="3">
        <f t="shared" si="220"/>
        <v>14674</v>
      </c>
      <c r="AI629" s="3">
        <f t="shared" si="221"/>
        <v>581337</v>
      </c>
      <c r="AJ629" s="16">
        <f t="shared" si="224"/>
        <v>39616.80523374676</v>
      </c>
      <c r="AL629" s="16">
        <f t="shared" si="225"/>
        <v>1111543.0210325047</v>
      </c>
    </row>
    <row r="630" spans="2:38">
      <c r="B630" s="29" t="s">
        <v>12</v>
      </c>
      <c r="C630" s="3">
        <v>75</v>
      </c>
      <c r="D630" s="3"/>
      <c r="E630" s="7">
        <v>75</v>
      </c>
      <c r="G630" s="29" t="s">
        <v>12</v>
      </c>
      <c r="H630" s="3">
        <v>11554</v>
      </c>
      <c r="I630" s="3"/>
      <c r="J630" s="7">
        <v>11554</v>
      </c>
      <c r="L630" s="3">
        <f t="shared" si="217"/>
        <v>75</v>
      </c>
      <c r="M630" s="3">
        <f t="shared" si="218"/>
        <v>11554</v>
      </c>
      <c r="N630" s="19">
        <f t="shared" si="222"/>
        <v>154.05333333333334</v>
      </c>
      <c r="P630" s="29" t="s">
        <v>12</v>
      </c>
      <c r="Q630" s="3">
        <v>10269</v>
      </c>
      <c r="R630" s="3"/>
      <c r="S630" s="7">
        <v>10269</v>
      </c>
      <c r="U630" s="29" t="s">
        <v>12</v>
      </c>
      <c r="V630" s="3">
        <v>1208</v>
      </c>
      <c r="W630" s="3"/>
      <c r="X630" s="7">
        <v>1208</v>
      </c>
      <c r="Z630" s="29" t="s">
        <v>12</v>
      </c>
      <c r="AA630" s="3">
        <v>530105</v>
      </c>
      <c r="AB630" s="3"/>
      <c r="AC630" s="7">
        <v>530105</v>
      </c>
      <c r="AE630">
        <f t="shared" si="228"/>
        <v>530105</v>
      </c>
      <c r="AF630" s="16">
        <f t="shared" si="223"/>
        <v>530.10500000000002</v>
      </c>
      <c r="AH630" s="3">
        <f t="shared" si="220"/>
        <v>11554</v>
      </c>
      <c r="AI630" s="3">
        <f t="shared" si="221"/>
        <v>530105</v>
      </c>
      <c r="AJ630" s="16">
        <f t="shared" si="224"/>
        <v>45880.64739484161</v>
      </c>
      <c r="AL630" s="16">
        <f t="shared" si="225"/>
        <v>7068066.666666666</v>
      </c>
    </row>
    <row r="631" spans="2:38">
      <c r="B631" s="30" t="s">
        <v>13</v>
      </c>
      <c r="C631" s="7">
        <v>53107</v>
      </c>
      <c r="D631" s="7"/>
      <c r="E631" s="7">
        <v>53107</v>
      </c>
      <c r="G631" s="30" t="s">
        <v>13</v>
      </c>
      <c r="H631" s="7">
        <v>221889</v>
      </c>
      <c r="I631" s="7"/>
      <c r="J631" s="7">
        <v>221889</v>
      </c>
      <c r="L631" s="3">
        <f t="shared" si="217"/>
        <v>53107</v>
      </c>
      <c r="M631" s="3">
        <f t="shared" si="218"/>
        <v>221889</v>
      </c>
      <c r="N631" s="19">
        <f t="shared" si="222"/>
        <v>4.1781497730995918</v>
      </c>
      <c r="P631" s="30" t="s">
        <v>13</v>
      </c>
      <c r="Q631" s="7">
        <v>122870</v>
      </c>
      <c r="R631" s="7"/>
      <c r="S631" s="7">
        <v>122870</v>
      </c>
      <c r="U631" s="30" t="s">
        <v>13</v>
      </c>
      <c r="V631" s="7">
        <v>43816</v>
      </c>
      <c r="W631" s="7"/>
      <c r="X631" s="7">
        <v>43816</v>
      </c>
      <c r="Z631" s="30" t="s">
        <v>13</v>
      </c>
      <c r="AA631" s="7">
        <v>7689941</v>
      </c>
      <c r="AB631" s="7"/>
      <c r="AC631" s="7">
        <v>7689941</v>
      </c>
      <c r="AE631">
        <f t="shared" si="228"/>
        <v>7689941</v>
      </c>
      <c r="AF631" s="16">
        <f t="shared" si="223"/>
        <v>7689.9409999999998</v>
      </c>
      <c r="AH631" s="3">
        <f t="shared" si="220"/>
        <v>221889</v>
      </c>
      <c r="AI631" s="3">
        <f t="shared" si="221"/>
        <v>7689941</v>
      </c>
      <c r="AJ631" s="16">
        <f t="shared" si="224"/>
        <v>34656.702224986366</v>
      </c>
      <c r="AL631" s="16">
        <f t="shared" si="225"/>
        <v>144800.89253770691</v>
      </c>
    </row>
    <row r="632" spans="2:38">
      <c r="B632" s="5" t="s">
        <v>114</v>
      </c>
      <c r="C632" s="3"/>
      <c r="D632" s="3"/>
      <c r="E632" s="7"/>
      <c r="G632" s="5" t="s">
        <v>114</v>
      </c>
      <c r="H632" s="3"/>
      <c r="I632" s="3"/>
      <c r="J632" s="7"/>
      <c r="L632" s="3">
        <f t="shared" si="217"/>
        <v>0</v>
      </c>
      <c r="M632" s="3">
        <f t="shared" si="218"/>
        <v>0</v>
      </c>
      <c r="N632" s="36" t="str">
        <f t="shared" si="222"/>
        <v/>
      </c>
      <c r="P632" s="5" t="s">
        <v>114</v>
      </c>
      <c r="Q632" s="3"/>
      <c r="R632" s="3"/>
      <c r="S632" s="7"/>
      <c r="U632" s="5" t="s">
        <v>114</v>
      </c>
      <c r="V632" s="3"/>
      <c r="W632" s="3"/>
      <c r="X632" s="7"/>
      <c r="Z632" s="5" t="s">
        <v>114</v>
      </c>
      <c r="AA632" s="3"/>
      <c r="AB632" s="3"/>
      <c r="AC632" s="7"/>
      <c r="AF632" s="36" t="str">
        <f t="shared" si="223"/>
        <v/>
      </c>
      <c r="AH632" s="3">
        <f t="shared" si="220"/>
        <v>0</v>
      </c>
      <c r="AI632" s="3">
        <f t="shared" si="221"/>
        <v>0</v>
      </c>
      <c r="AJ632" s="36" t="str">
        <f t="shared" si="224"/>
        <v/>
      </c>
      <c r="AL632" s="36" t="str">
        <f t="shared" si="225"/>
        <v/>
      </c>
    </row>
    <row r="633" spans="2:38">
      <c r="B633" s="29" t="s">
        <v>8</v>
      </c>
      <c r="C633" s="3"/>
      <c r="D633" s="3">
        <v>333</v>
      </c>
      <c r="E633" s="7">
        <v>333</v>
      </c>
      <c r="G633" s="29" t="s">
        <v>8</v>
      </c>
      <c r="H633" s="3"/>
      <c r="I633" s="3">
        <v>549</v>
      </c>
      <c r="J633" s="7">
        <v>549</v>
      </c>
      <c r="L633" s="3">
        <f t="shared" si="217"/>
        <v>333</v>
      </c>
      <c r="M633" s="3">
        <f t="shared" si="218"/>
        <v>549</v>
      </c>
      <c r="N633" s="19">
        <f t="shared" si="222"/>
        <v>1.6486486486486487</v>
      </c>
      <c r="P633" s="29" t="s">
        <v>8</v>
      </c>
      <c r="Q633" s="3"/>
      <c r="R633" s="3">
        <v>140</v>
      </c>
      <c r="S633" s="7">
        <v>140</v>
      </c>
      <c r="U633" s="29" t="s">
        <v>8</v>
      </c>
      <c r="V633" s="3"/>
      <c r="W633" s="3">
        <v>61</v>
      </c>
      <c r="X633" s="7">
        <v>61</v>
      </c>
      <c r="Z633" s="29" t="s">
        <v>8</v>
      </c>
      <c r="AA633" s="3"/>
      <c r="AB633" s="3">
        <v>37818</v>
      </c>
      <c r="AC633" s="7">
        <v>37818</v>
      </c>
      <c r="AE633">
        <f t="shared" ref="AE633:AE638" si="229">AC633</f>
        <v>37818</v>
      </c>
      <c r="AF633" s="16">
        <f t="shared" si="223"/>
        <v>37.817999999999998</v>
      </c>
      <c r="AH633" s="3">
        <f t="shared" si="220"/>
        <v>549</v>
      </c>
      <c r="AI633" s="3">
        <f t="shared" si="221"/>
        <v>37818</v>
      </c>
      <c r="AJ633" s="16">
        <f t="shared" si="224"/>
        <v>68885.245901639355</v>
      </c>
      <c r="AL633" s="16">
        <f t="shared" si="225"/>
        <v>113567.56756756759</v>
      </c>
    </row>
    <row r="634" spans="2:38">
      <c r="B634" s="29" t="s">
        <v>9</v>
      </c>
      <c r="C634" s="3"/>
      <c r="D634" s="3">
        <v>25</v>
      </c>
      <c r="E634" s="7">
        <v>25</v>
      </c>
      <c r="G634" s="29" t="s">
        <v>9</v>
      </c>
      <c r="H634" s="3"/>
      <c r="I634" s="3"/>
      <c r="J634" s="7"/>
      <c r="L634" s="3">
        <f t="shared" si="217"/>
        <v>25</v>
      </c>
      <c r="M634" s="3">
        <f t="shared" si="218"/>
        <v>0</v>
      </c>
      <c r="N634" s="19">
        <f t="shared" si="222"/>
        <v>0</v>
      </c>
      <c r="P634" s="29" t="s">
        <v>9</v>
      </c>
      <c r="Q634" s="3"/>
      <c r="R634" s="3"/>
      <c r="S634" s="7"/>
      <c r="U634" s="29" t="s">
        <v>9</v>
      </c>
      <c r="V634" s="3"/>
      <c r="W634" s="3"/>
      <c r="X634" s="7"/>
      <c r="Z634" s="29" t="s">
        <v>9</v>
      </c>
      <c r="AA634" s="3"/>
      <c r="AB634" s="3"/>
      <c r="AC634" s="7"/>
      <c r="AE634">
        <f t="shared" si="229"/>
        <v>0</v>
      </c>
      <c r="AF634" s="16" t="str">
        <f t="shared" si="223"/>
        <v/>
      </c>
      <c r="AH634" s="3">
        <f t="shared" si="220"/>
        <v>0</v>
      </c>
      <c r="AI634" s="3">
        <f t="shared" si="221"/>
        <v>0</v>
      </c>
      <c r="AJ634" s="16" t="str">
        <f t="shared" si="224"/>
        <v/>
      </c>
      <c r="AL634" s="16" t="str">
        <f t="shared" si="225"/>
        <v/>
      </c>
    </row>
    <row r="635" spans="2:38">
      <c r="B635" s="29" t="s">
        <v>10</v>
      </c>
      <c r="C635" s="3"/>
      <c r="D635" s="3">
        <v>2</v>
      </c>
      <c r="E635" s="7">
        <v>2</v>
      </c>
      <c r="G635" s="29" t="s">
        <v>10</v>
      </c>
      <c r="H635" s="3"/>
      <c r="I635" s="3"/>
      <c r="J635" s="7"/>
      <c r="L635" s="3">
        <f t="shared" si="217"/>
        <v>2</v>
      </c>
      <c r="M635" s="3">
        <f t="shared" si="218"/>
        <v>0</v>
      </c>
      <c r="N635" s="19">
        <f t="shared" si="222"/>
        <v>0</v>
      </c>
      <c r="P635" s="29" t="s">
        <v>10</v>
      </c>
      <c r="Q635" s="3"/>
      <c r="R635" s="3"/>
      <c r="S635" s="7"/>
      <c r="U635" s="29" t="s">
        <v>10</v>
      </c>
      <c r="V635" s="3"/>
      <c r="W635" s="3"/>
      <c r="X635" s="7"/>
      <c r="Z635" s="29" t="s">
        <v>10</v>
      </c>
      <c r="AA635" s="3"/>
      <c r="AB635" s="3"/>
      <c r="AC635" s="7"/>
      <c r="AE635">
        <f t="shared" si="229"/>
        <v>0</v>
      </c>
      <c r="AF635" s="16" t="str">
        <f t="shared" si="223"/>
        <v/>
      </c>
      <c r="AH635" s="3">
        <f t="shared" si="220"/>
        <v>0</v>
      </c>
      <c r="AI635" s="3">
        <f t="shared" si="221"/>
        <v>0</v>
      </c>
      <c r="AJ635" s="16" t="str">
        <f t="shared" si="224"/>
        <v/>
      </c>
      <c r="AL635" s="16" t="str">
        <f t="shared" si="225"/>
        <v/>
      </c>
    </row>
    <row r="636" spans="2:38">
      <c r="B636" s="29" t="s">
        <v>11</v>
      </c>
      <c r="C636" s="3"/>
      <c r="D636" s="3"/>
      <c r="E636" s="7"/>
      <c r="G636" s="29" t="s">
        <v>11</v>
      </c>
      <c r="H636" s="3"/>
      <c r="I636" s="3"/>
      <c r="J636" s="7"/>
      <c r="L636" s="3">
        <f t="shared" si="217"/>
        <v>0</v>
      </c>
      <c r="M636" s="3">
        <f t="shared" si="218"/>
        <v>0</v>
      </c>
      <c r="N636" s="19" t="str">
        <f t="shared" si="222"/>
        <v/>
      </c>
      <c r="P636" s="29" t="s">
        <v>11</v>
      </c>
      <c r="Q636" s="3"/>
      <c r="R636" s="3"/>
      <c r="S636" s="7"/>
      <c r="U636" s="29" t="s">
        <v>11</v>
      </c>
      <c r="V636" s="3"/>
      <c r="W636" s="3"/>
      <c r="X636" s="7"/>
      <c r="Z636" s="29" t="s">
        <v>11</v>
      </c>
      <c r="AA636" s="3"/>
      <c r="AB636" s="3"/>
      <c r="AC636" s="7"/>
      <c r="AE636">
        <f t="shared" si="229"/>
        <v>0</v>
      </c>
      <c r="AF636" s="16" t="str">
        <f t="shared" si="223"/>
        <v/>
      </c>
      <c r="AH636" s="3">
        <f t="shared" si="220"/>
        <v>0</v>
      </c>
      <c r="AI636" s="3">
        <f t="shared" si="221"/>
        <v>0</v>
      </c>
      <c r="AJ636" s="16" t="str">
        <f t="shared" si="224"/>
        <v/>
      </c>
      <c r="AL636" s="16" t="str">
        <f t="shared" si="225"/>
        <v/>
      </c>
    </row>
    <row r="637" spans="2:38">
      <c r="B637" s="29" t="s">
        <v>12</v>
      </c>
      <c r="C637" s="3"/>
      <c r="D637" s="3"/>
      <c r="E637" s="7"/>
      <c r="G637" s="29" t="s">
        <v>12</v>
      </c>
      <c r="H637" s="3"/>
      <c r="I637" s="3"/>
      <c r="J637" s="7"/>
      <c r="L637" s="3">
        <f t="shared" si="217"/>
        <v>0</v>
      </c>
      <c r="M637" s="3">
        <f t="shared" si="218"/>
        <v>0</v>
      </c>
      <c r="N637" s="19" t="str">
        <f t="shared" si="222"/>
        <v/>
      </c>
      <c r="P637" s="29" t="s">
        <v>12</v>
      </c>
      <c r="Q637" s="3"/>
      <c r="R637" s="3"/>
      <c r="S637" s="7"/>
      <c r="U637" s="29" t="s">
        <v>12</v>
      </c>
      <c r="V637" s="3"/>
      <c r="W637" s="3"/>
      <c r="X637" s="7"/>
      <c r="Z637" s="29" t="s">
        <v>12</v>
      </c>
      <c r="AA637" s="3"/>
      <c r="AB637" s="3"/>
      <c r="AC637" s="7"/>
      <c r="AE637">
        <f t="shared" si="229"/>
        <v>0</v>
      </c>
      <c r="AF637" s="16" t="str">
        <f t="shared" si="223"/>
        <v/>
      </c>
      <c r="AH637" s="3">
        <f t="shared" si="220"/>
        <v>0</v>
      </c>
      <c r="AI637" s="3">
        <f t="shared" si="221"/>
        <v>0</v>
      </c>
      <c r="AJ637" s="16" t="str">
        <f t="shared" si="224"/>
        <v/>
      </c>
      <c r="AL637" s="16" t="str">
        <f t="shared" si="225"/>
        <v/>
      </c>
    </row>
    <row r="638" spans="2:38">
      <c r="B638" s="30" t="s">
        <v>13</v>
      </c>
      <c r="C638" s="7"/>
      <c r="D638" s="7">
        <v>360</v>
      </c>
      <c r="E638" s="7">
        <v>360</v>
      </c>
      <c r="G638" s="30" t="s">
        <v>13</v>
      </c>
      <c r="H638" s="7"/>
      <c r="I638" s="7">
        <v>725</v>
      </c>
      <c r="J638" s="7">
        <v>725</v>
      </c>
      <c r="L638" s="3">
        <f t="shared" si="217"/>
        <v>360</v>
      </c>
      <c r="M638" s="3">
        <f t="shared" si="218"/>
        <v>725</v>
      </c>
      <c r="N638" s="19">
        <f t="shared" si="222"/>
        <v>2.0138888888888888</v>
      </c>
      <c r="P638" s="30" t="s">
        <v>13</v>
      </c>
      <c r="Q638" s="7"/>
      <c r="R638" s="7">
        <v>237</v>
      </c>
      <c r="S638" s="7">
        <v>237</v>
      </c>
      <c r="U638" s="30" t="s">
        <v>13</v>
      </c>
      <c r="V638" s="7"/>
      <c r="W638" s="7">
        <v>110</v>
      </c>
      <c r="X638" s="7">
        <v>110</v>
      </c>
      <c r="Z638" s="30" t="s">
        <v>13</v>
      </c>
      <c r="AA638" s="7"/>
      <c r="AB638" s="7">
        <v>53486</v>
      </c>
      <c r="AC638" s="7">
        <v>53486</v>
      </c>
      <c r="AE638">
        <f t="shared" si="229"/>
        <v>53486</v>
      </c>
      <c r="AF638" s="16">
        <f t="shared" si="223"/>
        <v>53.485999999999997</v>
      </c>
      <c r="AH638" s="3">
        <f t="shared" si="220"/>
        <v>725</v>
      </c>
      <c r="AI638" s="3">
        <f t="shared" si="221"/>
        <v>53486</v>
      </c>
      <c r="AJ638" s="16">
        <f t="shared" si="224"/>
        <v>73773.793103448275</v>
      </c>
      <c r="AL638" s="16">
        <f t="shared" si="225"/>
        <v>148572.22222222222</v>
      </c>
    </row>
    <row r="639" spans="2:38">
      <c r="B639" s="5" t="s">
        <v>160</v>
      </c>
      <c r="C639" s="3"/>
      <c r="D639" s="3"/>
      <c r="E639" s="7"/>
      <c r="G639" s="5" t="s">
        <v>160</v>
      </c>
      <c r="H639" s="3"/>
      <c r="I639" s="3"/>
      <c r="J639" s="7"/>
      <c r="L639" s="3">
        <f t="shared" si="217"/>
        <v>0</v>
      </c>
      <c r="M639" s="3">
        <f t="shared" si="218"/>
        <v>0</v>
      </c>
      <c r="N639" s="36" t="str">
        <f t="shared" si="222"/>
        <v/>
      </c>
      <c r="P639" s="5" t="s">
        <v>160</v>
      </c>
      <c r="Q639" s="3"/>
      <c r="R639" s="3"/>
      <c r="S639" s="7"/>
      <c r="U639" s="5" t="s">
        <v>160</v>
      </c>
      <c r="V639" s="3"/>
      <c r="W639" s="3"/>
      <c r="X639" s="7"/>
      <c r="Z639" s="5" t="s">
        <v>160</v>
      </c>
      <c r="AA639" s="3"/>
      <c r="AB639" s="3"/>
      <c r="AC639" s="7"/>
      <c r="AF639" s="36" t="str">
        <f t="shared" si="223"/>
        <v/>
      </c>
      <c r="AH639" s="3">
        <f t="shared" si="220"/>
        <v>0</v>
      </c>
      <c r="AI639" s="3">
        <f t="shared" si="221"/>
        <v>0</v>
      </c>
      <c r="AJ639" s="36" t="str">
        <f t="shared" si="224"/>
        <v/>
      </c>
      <c r="AL639" s="36" t="str">
        <f t="shared" si="225"/>
        <v/>
      </c>
    </row>
    <row r="640" spans="2:38">
      <c r="B640" s="29" t="s">
        <v>8</v>
      </c>
      <c r="C640" s="3"/>
      <c r="D640" s="3">
        <v>2234</v>
      </c>
      <c r="E640" s="7">
        <v>2234</v>
      </c>
      <c r="G640" s="29" t="s">
        <v>8</v>
      </c>
      <c r="H640" s="3"/>
      <c r="I640" s="3">
        <v>4079</v>
      </c>
      <c r="J640" s="7">
        <v>4079</v>
      </c>
      <c r="L640" s="3">
        <f t="shared" si="217"/>
        <v>2234</v>
      </c>
      <c r="M640" s="3">
        <f t="shared" si="218"/>
        <v>4079</v>
      </c>
      <c r="N640" s="19">
        <f t="shared" si="222"/>
        <v>1.8258728737690242</v>
      </c>
      <c r="P640" s="29" t="s">
        <v>8</v>
      </c>
      <c r="Q640" s="3"/>
      <c r="R640" s="3">
        <v>1130</v>
      </c>
      <c r="S640" s="7">
        <v>1130</v>
      </c>
      <c r="U640" s="29" t="s">
        <v>8</v>
      </c>
      <c r="V640" s="3"/>
      <c r="W640" s="3">
        <v>599</v>
      </c>
      <c r="X640" s="7">
        <v>599</v>
      </c>
      <c r="Z640" s="29" t="s">
        <v>8</v>
      </c>
      <c r="AA640" s="3"/>
      <c r="AB640" s="3">
        <v>366432</v>
      </c>
      <c r="AC640" s="7">
        <v>366432</v>
      </c>
      <c r="AE640">
        <f t="shared" ref="AE640:AE645" si="230">AC640</f>
        <v>366432</v>
      </c>
      <c r="AF640" s="16">
        <f t="shared" si="223"/>
        <v>366.43200000000002</v>
      </c>
      <c r="AH640" s="3">
        <f t="shared" si="220"/>
        <v>4079</v>
      </c>
      <c r="AI640" s="3">
        <f t="shared" si="221"/>
        <v>366432</v>
      </c>
      <c r="AJ640" s="16">
        <f t="shared" si="224"/>
        <v>89833.782789899487</v>
      </c>
      <c r="AL640" s="16">
        <f t="shared" si="225"/>
        <v>164025.06714413609</v>
      </c>
    </row>
    <row r="641" spans="2:38">
      <c r="B641" s="29" t="s">
        <v>9</v>
      </c>
      <c r="C641" s="3"/>
      <c r="D641" s="3">
        <v>339</v>
      </c>
      <c r="E641" s="7">
        <v>339</v>
      </c>
      <c r="G641" s="29" t="s">
        <v>9</v>
      </c>
      <c r="H641" s="3"/>
      <c r="I641" s="3">
        <v>2095</v>
      </c>
      <c r="J641" s="7">
        <v>2095</v>
      </c>
      <c r="L641" s="3">
        <f t="shared" si="217"/>
        <v>339</v>
      </c>
      <c r="M641" s="3">
        <f t="shared" si="218"/>
        <v>2095</v>
      </c>
      <c r="N641" s="19">
        <f t="shared" si="222"/>
        <v>6.1799410029498523</v>
      </c>
      <c r="P641" s="29" t="s">
        <v>9</v>
      </c>
      <c r="Q641" s="3"/>
      <c r="R641" s="3">
        <v>1173</v>
      </c>
      <c r="S641" s="7">
        <v>1173</v>
      </c>
      <c r="U641" s="29" t="s">
        <v>9</v>
      </c>
      <c r="V641" s="3"/>
      <c r="W641" s="3">
        <v>551</v>
      </c>
      <c r="X641" s="7">
        <v>551</v>
      </c>
      <c r="Z641" s="29" t="s">
        <v>9</v>
      </c>
      <c r="AA641" s="3"/>
      <c r="AB641" s="3">
        <v>226100</v>
      </c>
      <c r="AC641" s="7">
        <v>226100</v>
      </c>
      <c r="AE641">
        <f t="shared" si="230"/>
        <v>226100</v>
      </c>
      <c r="AF641" s="16">
        <f t="shared" si="223"/>
        <v>226.1</v>
      </c>
      <c r="AH641" s="3">
        <f t="shared" si="220"/>
        <v>2095</v>
      </c>
      <c r="AI641" s="3">
        <f t="shared" si="221"/>
        <v>226100</v>
      </c>
      <c r="AJ641" s="16">
        <f t="shared" si="224"/>
        <v>107923.6276849642</v>
      </c>
      <c r="AL641" s="16">
        <f t="shared" si="225"/>
        <v>666961.65191740415</v>
      </c>
    </row>
    <row r="642" spans="2:38">
      <c r="B642" s="29" t="s">
        <v>10</v>
      </c>
      <c r="C642" s="3"/>
      <c r="D642" s="3">
        <v>104</v>
      </c>
      <c r="E642" s="7">
        <v>104</v>
      </c>
      <c r="G642" s="29" t="s">
        <v>10</v>
      </c>
      <c r="H642" s="3"/>
      <c r="I642" s="3">
        <v>1348</v>
      </c>
      <c r="J642" s="7">
        <v>1348</v>
      </c>
      <c r="L642" s="3">
        <f t="shared" si="217"/>
        <v>104</v>
      </c>
      <c r="M642" s="3">
        <f t="shared" si="218"/>
        <v>1348</v>
      </c>
      <c r="N642" s="19">
        <f t="shared" si="222"/>
        <v>12.961538461538462</v>
      </c>
      <c r="P642" s="29" t="s">
        <v>10</v>
      </c>
      <c r="Q642" s="3"/>
      <c r="R642" s="3">
        <v>974</v>
      </c>
      <c r="S642" s="7">
        <v>974</v>
      </c>
      <c r="U642" s="29" t="s">
        <v>10</v>
      </c>
      <c r="V642" s="3"/>
      <c r="W642" s="3">
        <v>259</v>
      </c>
      <c r="X642" s="7">
        <v>259</v>
      </c>
      <c r="Z642" s="29" t="s">
        <v>10</v>
      </c>
      <c r="AA642" s="3"/>
      <c r="AB642" s="3">
        <v>295790</v>
      </c>
      <c r="AC642" s="7">
        <v>295790</v>
      </c>
      <c r="AE642">
        <f t="shared" si="230"/>
        <v>295790</v>
      </c>
      <c r="AF642" s="16">
        <f t="shared" si="223"/>
        <v>295.79000000000002</v>
      </c>
      <c r="AH642" s="3">
        <f t="shared" si="220"/>
        <v>1348</v>
      </c>
      <c r="AI642" s="3">
        <f t="shared" si="221"/>
        <v>295790</v>
      </c>
      <c r="AJ642" s="16">
        <f t="shared" si="224"/>
        <v>219428.78338278932</v>
      </c>
      <c r="AL642" s="16">
        <f t="shared" si="225"/>
        <v>2844134.6153846155</v>
      </c>
    </row>
    <row r="643" spans="2:38">
      <c r="B643" s="29" t="s">
        <v>11</v>
      </c>
      <c r="C643" s="3"/>
      <c r="D643" s="3">
        <v>29</v>
      </c>
      <c r="E643" s="7">
        <v>29</v>
      </c>
      <c r="G643" s="29" t="s">
        <v>11</v>
      </c>
      <c r="H643" s="3"/>
      <c r="I643" s="3">
        <v>809</v>
      </c>
      <c r="J643" s="7">
        <v>809</v>
      </c>
      <c r="L643" s="3">
        <f t="shared" si="217"/>
        <v>29</v>
      </c>
      <c r="M643" s="3">
        <f t="shared" si="218"/>
        <v>809</v>
      </c>
      <c r="N643" s="19">
        <f t="shared" si="222"/>
        <v>27.896551724137932</v>
      </c>
      <c r="P643" s="29" t="s">
        <v>11</v>
      </c>
      <c r="Q643" s="3"/>
      <c r="R643" s="3">
        <v>648</v>
      </c>
      <c r="S643" s="7">
        <v>648</v>
      </c>
      <c r="U643" s="29" t="s">
        <v>11</v>
      </c>
      <c r="V643" s="3"/>
      <c r="W643" s="3">
        <v>130</v>
      </c>
      <c r="X643" s="7">
        <v>130</v>
      </c>
      <c r="Z643" s="29" t="s">
        <v>11</v>
      </c>
      <c r="AA643" s="3"/>
      <c r="AB643" s="3">
        <v>229634</v>
      </c>
      <c r="AC643" s="7">
        <v>229634</v>
      </c>
      <c r="AE643">
        <f t="shared" si="230"/>
        <v>229634</v>
      </c>
      <c r="AF643" s="16">
        <f t="shared" si="223"/>
        <v>229.63399999999999</v>
      </c>
      <c r="AH643" s="3">
        <f t="shared" si="220"/>
        <v>809</v>
      </c>
      <c r="AI643" s="3">
        <f t="shared" si="221"/>
        <v>229634</v>
      </c>
      <c r="AJ643" s="16">
        <f t="shared" si="224"/>
        <v>283849.19653893693</v>
      </c>
      <c r="AL643" s="16">
        <f t="shared" si="225"/>
        <v>7918413.7931034481</v>
      </c>
    </row>
    <row r="644" spans="2:38">
      <c r="B644" s="29" t="s">
        <v>12</v>
      </c>
      <c r="C644" s="3"/>
      <c r="D644" s="3">
        <v>9</v>
      </c>
      <c r="E644" s="7">
        <v>9</v>
      </c>
      <c r="G644" s="29" t="s">
        <v>12</v>
      </c>
      <c r="H644" s="3"/>
      <c r="I644" s="3">
        <v>1313</v>
      </c>
      <c r="J644" s="7">
        <v>1313</v>
      </c>
      <c r="L644" s="3">
        <f t="shared" si="217"/>
        <v>9</v>
      </c>
      <c r="M644" s="3">
        <f t="shared" si="218"/>
        <v>1313</v>
      </c>
      <c r="N644" s="19">
        <f t="shared" si="222"/>
        <v>145.88888888888889</v>
      </c>
      <c r="P644" s="29" t="s">
        <v>12</v>
      </c>
      <c r="Q644" s="3"/>
      <c r="R644" s="3">
        <v>1122</v>
      </c>
      <c r="S644" s="7">
        <v>1122</v>
      </c>
      <c r="U644" s="29" t="s">
        <v>12</v>
      </c>
      <c r="V644" s="3"/>
      <c r="W644" s="3">
        <v>182</v>
      </c>
      <c r="X644" s="7">
        <v>182</v>
      </c>
      <c r="Z644" s="29" t="s">
        <v>12</v>
      </c>
      <c r="AA644" s="3"/>
      <c r="AB644" s="3">
        <v>157927</v>
      </c>
      <c r="AC644" s="7">
        <v>157927</v>
      </c>
      <c r="AE644">
        <f t="shared" si="230"/>
        <v>157927</v>
      </c>
      <c r="AF644" s="16">
        <f t="shared" si="223"/>
        <v>157.92699999999999</v>
      </c>
      <c r="AH644" s="3">
        <f t="shared" si="220"/>
        <v>1313</v>
      </c>
      <c r="AI644" s="3">
        <f t="shared" si="221"/>
        <v>157927</v>
      </c>
      <c r="AJ644" s="16">
        <f t="shared" si="224"/>
        <v>120279.51256664128</v>
      </c>
      <c r="AL644" s="16">
        <f t="shared" si="225"/>
        <v>17547444.444444444</v>
      </c>
    </row>
    <row r="645" spans="2:38">
      <c r="B645" s="30" t="s">
        <v>13</v>
      </c>
      <c r="C645" s="7"/>
      <c r="D645" s="7">
        <v>2715</v>
      </c>
      <c r="E645" s="7">
        <v>2715</v>
      </c>
      <c r="G645" s="30" t="s">
        <v>13</v>
      </c>
      <c r="H645" s="7"/>
      <c r="I645" s="7">
        <v>9644</v>
      </c>
      <c r="J645" s="7">
        <v>9644</v>
      </c>
      <c r="L645" s="3">
        <f t="shared" si="217"/>
        <v>2715</v>
      </c>
      <c r="M645" s="3">
        <f t="shared" si="218"/>
        <v>9644</v>
      </c>
      <c r="N645" s="19">
        <f t="shared" si="222"/>
        <v>3.5521178637200737</v>
      </c>
      <c r="P645" s="30" t="s">
        <v>13</v>
      </c>
      <c r="Q645" s="7"/>
      <c r="R645" s="7">
        <v>5047</v>
      </c>
      <c r="S645" s="7">
        <v>5047</v>
      </c>
      <c r="U645" s="30" t="s">
        <v>13</v>
      </c>
      <c r="V645" s="7"/>
      <c r="W645" s="7">
        <v>1721</v>
      </c>
      <c r="X645" s="7">
        <v>1721</v>
      </c>
      <c r="Z645" s="30" t="s">
        <v>13</v>
      </c>
      <c r="AA645" s="7"/>
      <c r="AB645" s="7">
        <v>1275883</v>
      </c>
      <c r="AC645" s="7">
        <v>1275883</v>
      </c>
      <c r="AE645">
        <f t="shared" si="230"/>
        <v>1275883</v>
      </c>
      <c r="AF645" s="16">
        <f t="shared" si="223"/>
        <v>1275.883</v>
      </c>
      <c r="AH645" s="3">
        <f t="shared" si="220"/>
        <v>9644</v>
      </c>
      <c r="AI645" s="3">
        <f t="shared" si="221"/>
        <v>1275883</v>
      </c>
      <c r="AJ645" s="16">
        <f t="shared" si="224"/>
        <v>132298.11281625883</v>
      </c>
      <c r="AL645" s="16">
        <f t="shared" si="225"/>
        <v>469938.48987108661</v>
      </c>
    </row>
    <row r="646" spans="2:38">
      <c r="B646" s="5" t="s">
        <v>115</v>
      </c>
      <c r="C646" s="3"/>
      <c r="D646" s="3"/>
      <c r="E646" s="7"/>
      <c r="G646" s="5" t="s">
        <v>115</v>
      </c>
      <c r="H646" s="3"/>
      <c r="I646" s="3"/>
      <c r="J646" s="7"/>
      <c r="L646" s="3">
        <f t="shared" si="217"/>
        <v>0</v>
      </c>
      <c r="M646" s="3">
        <f t="shared" si="218"/>
        <v>0</v>
      </c>
      <c r="N646" s="36" t="str">
        <f t="shared" si="222"/>
        <v/>
      </c>
      <c r="P646" s="5" t="s">
        <v>115</v>
      </c>
      <c r="Q646" s="3"/>
      <c r="R646" s="3"/>
      <c r="S646" s="7"/>
      <c r="U646" s="5" t="s">
        <v>115</v>
      </c>
      <c r="V646" s="3"/>
      <c r="W646" s="3"/>
      <c r="X646" s="7"/>
      <c r="Z646" s="5" t="s">
        <v>115</v>
      </c>
      <c r="AA646" s="3"/>
      <c r="AB646" s="3"/>
      <c r="AC646" s="7"/>
      <c r="AF646" s="36" t="str">
        <f t="shared" si="223"/>
        <v/>
      </c>
      <c r="AH646" s="3">
        <f t="shared" si="220"/>
        <v>0</v>
      </c>
      <c r="AI646" s="3">
        <f t="shared" si="221"/>
        <v>0</v>
      </c>
      <c r="AJ646" s="36" t="str">
        <f t="shared" si="224"/>
        <v/>
      </c>
      <c r="AL646" s="36" t="str">
        <f t="shared" si="225"/>
        <v/>
      </c>
    </row>
    <row r="647" spans="2:38">
      <c r="B647" s="29" t="s">
        <v>8</v>
      </c>
      <c r="C647" s="3"/>
      <c r="D647" s="3">
        <v>262</v>
      </c>
      <c r="E647" s="7">
        <v>262</v>
      </c>
      <c r="G647" s="29" t="s">
        <v>8</v>
      </c>
      <c r="H647" s="3"/>
      <c r="I647" s="3">
        <v>476</v>
      </c>
      <c r="J647" s="7">
        <v>476</v>
      </c>
      <c r="L647" s="3">
        <f t="shared" si="217"/>
        <v>262</v>
      </c>
      <c r="M647" s="3">
        <f t="shared" si="218"/>
        <v>476</v>
      </c>
      <c r="N647" s="19">
        <f t="shared" si="222"/>
        <v>1.8167938931297709</v>
      </c>
      <c r="P647" s="29" t="s">
        <v>8</v>
      </c>
      <c r="Q647" s="3"/>
      <c r="R647" s="3">
        <v>114</v>
      </c>
      <c r="S647" s="7">
        <v>114</v>
      </c>
      <c r="U647" s="29" t="s">
        <v>8</v>
      </c>
      <c r="V647" s="3"/>
      <c r="W647" s="3">
        <v>95</v>
      </c>
      <c r="X647" s="7">
        <v>95</v>
      </c>
      <c r="Z647" s="29" t="s">
        <v>8</v>
      </c>
      <c r="AA647" s="3"/>
      <c r="AB647" s="3">
        <v>28183</v>
      </c>
      <c r="AC647" s="7">
        <v>28183</v>
      </c>
      <c r="AE647">
        <f t="shared" ref="AE647:AE652" si="231">AC647</f>
        <v>28183</v>
      </c>
      <c r="AF647" s="16">
        <f t="shared" si="223"/>
        <v>28.183</v>
      </c>
      <c r="AH647" s="3">
        <f t="shared" si="220"/>
        <v>476</v>
      </c>
      <c r="AI647" s="3">
        <f t="shared" si="221"/>
        <v>28183</v>
      </c>
      <c r="AJ647" s="16">
        <f t="shared" si="224"/>
        <v>59207.983193277309</v>
      </c>
      <c r="AL647" s="16">
        <f t="shared" si="225"/>
        <v>107568.70229007633</v>
      </c>
    </row>
    <row r="648" spans="2:38">
      <c r="B648" s="29" t="s">
        <v>9</v>
      </c>
      <c r="C648" s="3"/>
      <c r="D648" s="3">
        <v>54</v>
      </c>
      <c r="E648" s="7">
        <v>54</v>
      </c>
      <c r="G648" s="29" t="s">
        <v>9</v>
      </c>
      <c r="H648" s="3"/>
      <c r="I648" s="3">
        <v>348</v>
      </c>
      <c r="J648" s="7">
        <v>348</v>
      </c>
      <c r="L648" s="3">
        <f t="shared" si="217"/>
        <v>54</v>
      </c>
      <c r="M648" s="3">
        <f t="shared" si="218"/>
        <v>348</v>
      </c>
      <c r="N648" s="19">
        <f t="shared" si="222"/>
        <v>6.4444444444444446</v>
      </c>
      <c r="P648" s="29" t="s">
        <v>9</v>
      </c>
      <c r="Q648" s="3"/>
      <c r="R648" s="3">
        <v>188</v>
      </c>
      <c r="S648" s="7">
        <v>188</v>
      </c>
      <c r="U648" s="29" t="s">
        <v>9</v>
      </c>
      <c r="V648" s="3"/>
      <c r="W648" s="3">
        <v>105</v>
      </c>
      <c r="X648" s="7">
        <v>105</v>
      </c>
      <c r="Z648" s="29" t="s">
        <v>9</v>
      </c>
      <c r="AA648" s="3"/>
      <c r="AB648" s="3">
        <v>23956</v>
      </c>
      <c r="AC648" s="7">
        <v>23956</v>
      </c>
      <c r="AE648">
        <f t="shared" si="231"/>
        <v>23956</v>
      </c>
      <c r="AF648" s="16">
        <f t="shared" si="223"/>
        <v>23.956</v>
      </c>
      <c r="AH648" s="3">
        <f t="shared" si="220"/>
        <v>348</v>
      </c>
      <c r="AI648" s="3">
        <f t="shared" si="221"/>
        <v>23956</v>
      </c>
      <c r="AJ648" s="16">
        <f t="shared" si="224"/>
        <v>68839.080459770121</v>
      </c>
      <c r="AL648" s="16">
        <f t="shared" si="225"/>
        <v>443629.62962962966</v>
      </c>
    </row>
    <row r="649" spans="2:38">
      <c r="B649" s="29" t="s">
        <v>10</v>
      </c>
      <c r="C649" s="3"/>
      <c r="D649" s="3">
        <v>19</v>
      </c>
      <c r="E649" s="7">
        <v>19</v>
      </c>
      <c r="G649" s="29" t="s">
        <v>10</v>
      </c>
      <c r="H649" s="3"/>
      <c r="I649" s="3">
        <v>227</v>
      </c>
      <c r="J649" s="7">
        <v>227</v>
      </c>
      <c r="L649" s="3">
        <f t="shared" si="217"/>
        <v>19</v>
      </c>
      <c r="M649" s="3">
        <f t="shared" si="218"/>
        <v>227</v>
      </c>
      <c r="N649" s="19">
        <f t="shared" si="222"/>
        <v>11.947368421052632</v>
      </c>
      <c r="P649" s="29" t="s">
        <v>10</v>
      </c>
      <c r="Q649" s="3"/>
      <c r="R649" s="3">
        <v>131</v>
      </c>
      <c r="S649" s="7">
        <v>131</v>
      </c>
      <c r="U649" s="29" t="s">
        <v>10</v>
      </c>
      <c r="V649" s="3"/>
      <c r="W649" s="3">
        <v>76</v>
      </c>
      <c r="X649" s="7">
        <v>76</v>
      </c>
      <c r="Z649" s="29" t="s">
        <v>10</v>
      </c>
      <c r="AA649" s="3"/>
      <c r="AB649" s="3">
        <v>31238</v>
      </c>
      <c r="AC649" s="7">
        <v>31238</v>
      </c>
      <c r="AE649">
        <f t="shared" si="231"/>
        <v>31238</v>
      </c>
      <c r="AF649" s="16">
        <f t="shared" si="223"/>
        <v>31.238</v>
      </c>
      <c r="AH649" s="3">
        <f t="shared" si="220"/>
        <v>227</v>
      </c>
      <c r="AI649" s="3">
        <f t="shared" si="221"/>
        <v>31238</v>
      </c>
      <c r="AJ649" s="16">
        <f t="shared" si="224"/>
        <v>137612.3348017621</v>
      </c>
      <c r="AL649" s="16">
        <f t="shared" si="225"/>
        <v>1644105.2631578946</v>
      </c>
    </row>
    <row r="650" spans="2:38">
      <c r="B650" s="29" t="s">
        <v>11</v>
      </c>
      <c r="C650" s="3"/>
      <c r="D650" s="3">
        <v>11</v>
      </c>
      <c r="E650" s="7">
        <v>11</v>
      </c>
      <c r="G650" s="29" t="s">
        <v>11</v>
      </c>
      <c r="H650" s="3"/>
      <c r="I650" s="3">
        <v>320</v>
      </c>
      <c r="J650" s="7">
        <v>320</v>
      </c>
      <c r="L650" s="3">
        <f t="shared" si="217"/>
        <v>11</v>
      </c>
      <c r="M650" s="3">
        <f t="shared" si="218"/>
        <v>320</v>
      </c>
      <c r="N650" s="19">
        <f t="shared" si="222"/>
        <v>29.09090909090909</v>
      </c>
      <c r="P650" s="29" t="s">
        <v>11</v>
      </c>
      <c r="Q650" s="3"/>
      <c r="R650" s="3">
        <v>256</v>
      </c>
      <c r="S650" s="7">
        <v>256</v>
      </c>
      <c r="U650" s="29" t="s">
        <v>11</v>
      </c>
      <c r="V650" s="3"/>
      <c r="W650" s="3">
        <v>53</v>
      </c>
      <c r="X650" s="7">
        <v>53</v>
      </c>
      <c r="Z650" s="29" t="s">
        <v>11</v>
      </c>
      <c r="AA650" s="3"/>
      <c r="AB650" s="3">
        <v>29667</v>
      </c>
      <c r="AC650" s="7">
        <v>29667</v>
      </c>
      <c r="AE650">
        <f t="shared" si="231"/>
        <v>29667</v>
      </c>
      <c r="AF650" s="16">
        <f t="shared" si="223"/>
        <v>29.667000000000002</v>
      </c>
      <c r="AH650" s="3">
        <f t="shared" si="220"/>
        <v>320</v>
      </c>
      <c r="AI650" s="3">
        <f t="shared" si="221"/>
        <v>29667</v>
      </c>
      <c r="AJ650" s="16">
        <f t="shared" si="224"/>
        <v>92709.375</v>
      </c>
      <c r="AL650" s="16">
        <f t="shared" si="225"/>
        <v>2697000</v>
      </c>
    </row>
    <row r="651" spans="2:38">
      <c r="B651" s="29" t="s">
        <v>12</v>
      </c>
      <c r="C651" s="3"/>
      <c r="D651" s="3">
        <v>6</v>
      </c>
      <c r="E651" s="7">
        <v>6</v>
      </c>
      <c r="G651" s="29" t="s">
        <v>12</v>
      </c>
      <c r="H651" s="3"/>
      <c r="I651" s="3">
        <v>470</v>
      </c>
      <c r="J651" s="7">
        <v>470</v>
      </c>
      <c r="L651" s="3">
        <f t="shared" si="217"/>
        <v>6</v>
      </c>
      <c r="M651" s="3">
        <f t="shared" si="218"/>
        <v>470</v>
      </c>
      <c r="N651" s="19">
        <f t="shared" si="222"/>
        <v>78.333333333333329</v>
      </c>
      <c r="P651" s="29" t="s">
        <v>12</v>
      </c>
      <c r="Q651" s="3"/>
      <c r="R651" s="3">
        <v>391</v>
      </c>
      <c r="S651" s="7">
        <v>391</v>
      </c>
      <c r="U651" s="29" t="s">
        <v>12</v>
      </c>
      <c r="V651" s="3"/>
      <c r="W651" s="3">
        <v>73</v>
      </c>
      <c r="X651" s="7">
        <v>73</v>
      </c>
      <c r="Z651" s="29" t="s">
        <v>12</v>
      </c>
      <c r="AA651" s="3"/>
      <c r="AB651" s="3">
        <v>44187</v>
      </c>
      <c r="AC651" s="7">
        <v>44187</v>
      </c>
      <c r="AE651">
        <f t="shared" si="231"/>
        <v>44187</v>
      </c>
      <c r="AF651" s="16">
        <f t="shared" si="223"/>
        <v>44.186999999999998</v>
      </c>
      <c r="AH651" s="3">
        <f t="shared" si="220"/>
        <v>470</v>
      </c>
      <c r="AI651" s="3">
        <f t="shared" si="221"/>
        <v>44187</v>
      </c>
      <c r="AJ651" s="16">
        <f t="shared" si="224"/>
        <v>94014.893617021269</v>
      </c>
      <c r="AL651" s="16">
        <f t="shared" si="225"/>
        <v>7364499.9999999991</v>
      </c>
    </row>
    <row r="652" spans="2:38">
      <c r="B652" s="30" t="s">
        <v>13</v>
      </c>
      <c r="C652" s="7"/>
      <c r="D652" s="7">
        <v>352</v>
      </c>
      <c r="E652" s="7">
        <v>352</v>
      </c>
      <c r="G652" s="30" t="s">
        <v>13</v>
      </c>
      <c r="H652" s="7"/>
      <c r="I652" s="7">
        <v>1841</v>
      </c>
      <c r="J652" s="7">
        <v>1841</v>
      </c>
      <c r="L652" s="3">
        <f t="shared" si="217"/>
        <v>352</v>
      </c>
      <c r="M652" s="3">
        <f t="shared" si="218"/>
        <v>1841</v>
      </c>
      <c r="N652" s="19">
        <f t="shared" si="222"/>
        <v>5.2301136363636367</v>
      </c>
      <c r="P652" s="30" t="s">
        <v>13</v>
      </c>
      <c r="Q652" s="7"/>
      <c r="R652" s="7">
        <v>1080</v>
      </c>
      <c r="S652" s="7">
        <v>1080</v>
      </c>
      <c r="U652" s="30" t="s">
        <v>13</v>
      </c>
      <c r="V652" s="7"/>
      <c r="W652" s="7">
        <v>402</v>
      </c>
      <c r="X652" s="7">
        <v>402</v>
      </c>
      <c r="Z652" s="30" t="s">
        <v>13</v>
      </c>
      <c r="AA652" s="7"/>
      <c r="AB652" s="7">
        <v>157231</v>
      </c>
      <c r="AC652" s="7">
        <v>157231</v>
      </c>
      <c r="AE652">
        <f t="shared" si="231"/>
        <v>157231</v>
      </c>
      <c r="AF652" s="16">
        <f t="shared" si="223"/>
        <v>157.23099999999999</v>
      </c>
      <c r="AH652" s="3">
        <f t="shared" si="220"/>
        <v>1841</v>
      </c>
      <c r="AI652" s="3">
        <f t="shared" si="221"/>
        <v>157231</v>
      </c>
      <c r="AJ652" s="16">
        <f t="shared" si="224"/>
        <v>85405.214557305808</v>
      </c>
      <c r="AL652" s="16">
        <f t="shared" si="225"/>
        <v>446678.97727272729</v>
      </c>
    </row>
    <row r="653" spans="2:38">
      <c r="B653" s="5" t="s">
        <v>116</v>
      </c>
      <c r="C653" s="3"/>
      <c r="D653" s="3"/>
      <c r="E653" s="7"/>
      <c r="G653" s="5" t="s">
        <v>116</v>
      </c>
      <c r="H653" s="3"/>
      <c r="I653" s="3"/>
      <c r="J653" s="7"/>
      <c r="L653" s="3">
        <f t="shared" si="217"/>
        <v>0</v>
      </c>
      <c r="M653" s="3">
        <f t="shared" si="218"/>
        <v>0</v>
      </c>
      <c r="N653" s="36" t="str">
        <f t="shared" si="222"/>
        <v/>
      </c>
      <c r="P653" s="5" t="s">
        <v>116</v>
      </c>
      <c r="Q653" s="3"/>
      <c r="R653" s="3"/>
      <c r="S653" s="7"/>
      <c r="U653" s="5" t="s">
        <v>116</v>
      </c>
      <c r="V653" s="3"/>
      <c r="W653" s="3"/>
      <c r="X653" s="7"/>
      <c r="Z653" s="5" t="s">
        <v>116</v>
      </c>
      <c r="AA653" s="3"/>
      <c r="AB653" s="3"/>
      <c r="AC653" s="7"/>
      <c r="AF653" s="36" t="str">
        <f t="shared" si="223"/>
        <v/>
      </c>
      <c r="AH653" s="3">
        <f t="shared" si="220"/>
        <v>0</v>
      </c>
      <c r="AI653" s="3">
        <f t="shared" si="221"/>
        <v>0</v>
      </c>
      <c r="AJ653" s="36" t="str">
        <f t="shared" si="224"/>
        <v/>
      </c>
      <c r="AL653" s="36" t="str">
        <f t="shared" si="225"/>
        <v/>
      </c>
    </row>
    <row r="654" spans="2:38">
      <c r="B654" s="29" t="s">
        <v>8</v>
      </c>
      <c r="C654" s="3"/>
      <c r="D654" s="3">
        <v>25</v>
      </c>
      <c r="E654" s="7">
        <v>25</v>
      </c>
      <c r="G654" s="29" t="s">
        <v>8</v>
      </c>
      <c r="H654" s="3"/>
      <c r="I654" s="3">
        <v>39</v>
      </c>
      <c r="J654" s="7">
        <v>39</v>
      </c>
      <c r="L654" s="3">
        <f t="shared" si="217"/>
        <v>25</v>
      </c>
      <c r="M654" s="3">
        <f t="shared" si="218"/>
        <v>39</v>
      </c>
      <c r="N654" s="19">
        <f t="shared" si="222"/>
        <v>1.56</v>
      </c>
      <c r="P654" s="29" t="s">
        <v>8</v>
      </c>
      <c r="Q654" s="3"/>
      <c r="R654" s="3">
        <v>10</v>
      </c>
      <c r="S654" s="7">
        <v>10</v>
      </c>
      <c r="U654" s="29" t="s">
        <v>8</v>
      </c>
      <c r="V654" s="3"/>
      <c r="W654" s="3">
        <v>4</v>
      </c>
      <c r="X654" s="7">
        <v>4</v>
      </c>
      <c r="Z654" s="29" t="s">
        <v>8</v>
      </c>
      <c r="AA654" s="3"/>
      <c r="AB654" s="3"/>
      <c r="AC654" s="7"/>
      <c r="AE654">
        <f t="shared" ref="AE654:AE659" si="232">AC654</f>
        <v>0</v>
      </c>
      <c r="AF654" s="16" t="str">
        <f t="shared" si="223"/>
        <v/>
      </c>
      <c r="AH654" s="3">
        <f t="shared" si="220"/>
        <v>39</v>
      </c>
      <c r="AI654" s="3">
        <f t="shared" si="221"/>
        <v>0</v>
      </c>
      <c r="AJ654" s="16" t="str">
        <f t="shared" si="224"/>
        <v/>
      </c>
      <c r="AL654" s="16" t="str">
        <f t="shared" si="225"/>
        <v/>
      </c>
    </row>
    <row r="655" spans="2:38">
      <c r="B655" s="29" t="s">
        <v>9</v>
      </c>
      <c r="C655" s="3"/>
      <c r="D655" s="3">
        <v>3</v>
      </c>
      <c r="E655" s="7">
        <v>3</v>
      </c>
      <c r="G655" s="29" t="s">
        <v>9</v>
      </c>
      <c r="H655" s="3"/>
      <c r="I655" s="3"/>
      <c r="J655" s="7"/>
      <c r="L655" s="3">
        <f t="shared" si="217"/>
        <v>3</v>
      </c>
      <c r="M655" s="3">
        <f t="shared" si="218"/>
        <v>0</v>
      </c>
      <c r="N655" s="19">
        <f t="shared" si="222"/>
        <v>0</v>
      </c>
      <c r="P655" s="29" t="s">
        <v>9</v>
      </c>
      <c r="Q655" s="3"/>
      <c r="R655" s="3"/>
      <c r="S655" s="7"/>
      <c r="U655" s="29" t="s">
        <v>9</v>
      </c>
      <c r="V655" s="3"/>
      <c r="W655" s="3"/>
      <c r="X655" s="7"/>
      <c r="Z655" s="29" t="s">
        <v>9</v>
      </c>
      <c r="AA655" s="3"/>
      <c r="AB655" s="3">
        <v>1854</v>
      </c>
      <c r="AC655" s="7">
        <v>1854</v>
      </c>
      <c r="AE655">
        <f t="shared" si="232"/>
        <v>1854</v>
      </c>
      <c r="AF655" s="16">
        <f t="shared" si="223"/>
        <v>1.8540000000000001</v>
      </c>
      <c r="AH655" s="3">
        <f t="shared" si="220"/>
        <v>0</v>
      </c>
      <c r="AI655" s="3">
        <f t="shared" si="221"/>
        <v>1854</v>
      </c>
      <c r="AJ655" s="16" t="str">
        <f t="shared" si="224"/>
        <v/>
      </c>
      <c r="AL655" s="16" t="e">
        <f t="shared" si="225"/>
        <v>#VALUE!</v>
      </c>
    </row>
    <row r="656" spans="2:38">
      <c r="B656" s="29" t="s">
        <v>10</v>
      </c>
      <c r="C656" s="3"/>
      <c r="D656" s="3">
        <v>1</v>
      </c>
      <c r="E656" s="7">
        <v>1</v>
      </c>
      <c r="G656" s="29" t="s">
        <v>10</v>
      </c>
      <c r="H656" s="3"/>
      <c r="I656" s="3"/>
      <c r="J656" s="7"/>
      <c r="L656" s="3">
        <f t="shared" si="217"/>
        <v>1</v>
      </c>
      <c r="M656" s="3">
        <f t="shared" si="218"/>
        <v>0</v>
      </c>
      <c r="N656" s="19">
        <f t="shared" si="222"/>
        <v>0</v>
      </c>
      <c r="P656" s="29" t="s">
        <v>10</v>
      </c>
      <c r="Q656" s="3"/>
      <c r="R656" s="3"/>
      <c r="S656" s="7"/>
      <c r="U656" s="29" t="s">
        <v>10</v>
      </c>
      <c r="V656" s="3"/>
      <c r="W656" s="3"/>
      <c r="X656" s="7"/>
      <c r="Z656" s="29" t="s">
        <v>10</v>
      </c>
      <c r="AA656" s="3"/>
      <c r="AB656" s="3"/>
      <c r="AC656" s="7"/>
      <c r="AE656">
        <f t="shared" si="232"/>
        <v>0</v>
      </c>
      <c r="AF656" s="16" t="str">
        <f t="shared" si="223"/>
        <v/>
      </c>
      <c r="AH656" s="3">
        <f t="shared" si="220"/>
        <v>0</v>
      </c>
      <c r="AI656" s="3">
        <f t="shared" si="221"/>
        <v>0</v>
      </c>
      <c r="AJ656" s="16" t="str">
        <f t="shared" si="224"/>
        <v/>
      </c>
      <c r="AL656" s="16" t="str">
        <f t="shared" si="225"/>
        <v/>
      </c>
    </row>
    <row r="657" spans="2:38">
      <c r="B657" s="29" t="s">
        <v>11</v>
      </c>
      <c r="C657" s="3"/>
      <c r="D657" s="3">
        <v>3</v>
      </c>
      <c r="E657" s="7">
        <v>3</v>
      </c>
      <c r="G657" s="29" t="s">
        <v>11</v>
      </c>
      <c r="H657" s="3"/>
      <c r="I657" s="3">
        <v>78</v>
      </c>
      <c r="J657" s="7">
        <v>78</v>
      </c>
      <c r="L657" s="3">
        <f t="shared" si="217"/>
        <v>3</v>
      </c>
      <c r="M657" s="3">
        <f t="shared" si="218"/>
        <v>78</v>
      </c>
      <c r="N657" s="19">
        <f t="shared" si="222"/>
        <v>26</v>
      </c>
      <c r="P657" s="29" t="s">
        <v>11</v>
      </c>
      <c r="Q657" s="3"/>
      <c r="R657" s="3">
        <v>58</v>
      </c>
      <c r="S657" s="7">
        <v>58</v>
      </c>
      <c r="U657" s="29" t="s">
        <v>11</v>
      </c>
      <c r="V657" s="3"/>
      <c r="W657" s="3">
        <v>17</v>
      </c>
      <c r="X657" s="7">
        <v>17</v>
      </c>
      <c r="Z657" s="29" t="s">
        <v>11</v>
      </c>
      <c r="AA657" s="3"/>
      <c r="AB657" s="3">
        <v>15019</v>
      </c>
      <c r="AC657" s="7">
        <v>15019</v>
      </c>
      <c r="AE657">
        <f t="shared" si="232"/>
        <v>15019</v>
      </c>
      <c r="AF657" s="16">
        <f t="shared" si="223"/>
        <v>15.019</v>
      </c>
      <c r="AH657" s="3">
        <f t="shared" si="220"/>
        <v>78</v>
      </c>
      <c r="AI657" s="3">
        <f t="shared" si="221"/>
        <v>15019</v>
      </c>
      <c r="AJ657" s="16">
        <f t="shared" si="224"/>
        <v>192551.28205128203</v>
      </c>
      <c r="AL657" s="16">
        <f t="shared" si="225"/>
        <v>5006333.333333333</v>
      </c>
    </row>
    <row r="658" spans="2:38">
      <c r="B658" s="29" t="s">
        <v>12</v>
      </c>
      <c r="C658" s="3"/>
      <c r="D658" s="3"/>
      <c r="E658" s="7"/>
      <c r="G658" s="29" t="s">
        <v>12</v>
      </c>
      <c r="H658" s="3"/>
      <c r="I658" s="3"/>
      <c r="J658" s="7"/>
      <c r="L658" s="3">
        <f t="shared" si="217"/>
        <v>0</v>
      </c>
      <c r="M658" s="3">
        <f t="shared" si="218"/>
        <v>0</v>
      </c>
      <c r="N658" s="19" t="str">
        <f t="shared" si="222"/>
        <v/>
      </c>
      <c r="P658" s="29" t="s">
        <v>12</v>
      </c>
      <c r="Q658" s="3"/>
      <c r="R658" s="3"/>
      <c r="S658" s="7"/>
      <c r="U658" s="29" t="s">
        <v>12</v>
      </c>
      <c r="V658" s="3"/>
      <c r="W658" s="3"/>
      <c r="X658" s="7"/>
      <c r="Z658" s="29" t="s">
        <v>12</v>
      </c>
      <c r="AA658" s="3"/>
      <c r="AB658" s="3"/>
      <c r="AC658" s="7"/>
      <c r="AE658">
        <f t="shared" si="232"/>
        <v>0</v>
      </c>
      <c r="AF658" s="16" t="str">
        <f t="shared" si="223"/>
        <v/>
      </c>
      <c r="AH658" s="3">
        <f t="shared" si="220"/>
        <v>0</v>
      </c>
      <c r="AI658" s="3">
        <f t="shared" si="221"/>
        <v>0</v>
      </c>
      <c r="AJ658" s="16" t="str">
        <f t="shared" si="224"/>
        <v/>
      </c>
      <c r="AL658" s="16" t="str">
        <f t="shared" si="225"/>
        <v/>
      </c>
    </row>
    <row r="659" spans="2:38">
      <c r="B659" s="30" t="s">
        <v>13</v>
      </c>
      <c r="C659" s="7"/>
      <c r="D659" s="7">
        <v>32</v>
      </c>
      <c r="E659" s="7">
        <v>32</v>
      </c>
      <c r="G659" s="30" t="s">
        <v>13</v>
      </c>
      <c r="H659" s="7"/>
      <c r="I659" s="7">
        <v>146</v>
      </c>
      <c r="J659" s="7">
        <v>146</v>
      </c>
      <c r="L659" s="3">
        <f t="shared" si="217"/>
        <v>32</v>
      </c>
      <c r="M659" s="3">
        <f t="shared" si="218"/>
        <v>146</v>
      </c>
      <c r="N659" s="19">
        <f t="shared" si="222"/>
        <v>4.5625</v>
      </c>
      <c r="P659" s="30" t="s">
        <v>13</v>
      </c>
      <c r="Q659" s="7"/>
      <c r="R659" s="7">
        <v>91</v>
      </c>
      <c r="S659" s="7">
        <v>91</v>
      </c>
      <c r="U659" s="30" t="s">
        <v>13</v>
      </c>
      <c r="V659" s="7"/>
      <c r="W659" s="7">
        <v>23</v>
      </c>
      <c r="X659" s="7">
        <v>23</v>
      </c>
      <c r="Z659" s="30" t="s">
        <v>13</v>
      </c>
      <c r="AA659" s="7"/>
      <c r="AB659" s="7">
        <v>19155</v>
      </c>
      <c r="AC659" s="7">
        <v>19155</v>
      </c>
      <c r="AE659">
        <f t="shared" si="232"/>
        <v>19155</v>
      </c>
      <c r="AF659" s="16">
        <f t="shared" si="223"/>
        <v>19.155000000000001</v>
      </c>
      <c r="AH659" s="3">
        <f t="shared" si="220"/>
        <v>146</v>
      </c>
      <c r="AI659" s="3">
        <f t="shared" si="221"/>
        <v>19155</v>
      </c>
      <c r="AJ659" s="16">
        <f t="shared" si="224"/>
        <v>131198.63013698632</v>
      </c>
      <c r="AL659" s="16">
        <f t="shared" si="225"/>
        <v>598593.75000000012</v>
      </c>
    </row>
    <row r="660" spans="2:38">
      <c r="B660" s="5" t="s">
        <v>117</v>
      </c>
      <c r="C660" s="3"/>
      <c r="D660" s="3"/>
      <c r="E660" s="7"/>
      <c r="G660" s="5" t="s">
        <v>117</v>
      </c>
      <c r="H660" s="3"/>
      <c r="I660" s="3"/>
      <c r="J660" s="7"/>
      <c r="L660" s="3">
        <f t="shared" si="217"/>
        <v>0</v>
      </c>
      <c r="M660" s="3">
        <f t="shared" si="218"/>
        <v>0</v>
      </c>
      <c r="N660" s="36" t="str">
        <f t="shared" si="222"/>
        <v/>
      </c>
      <c r="P660" s="5" t="s">
        <v>117</v>
      </c>
      <c r="Q660" s="3"/>
      <c r="R660" s="3"/>
      <c r="S660" s="7"/>
      <c r="U660" s="5" t="s">
        <v>117</v>
      </c>
      <c r="V660" s="3"/>
      <c r="W660" s="3"/>
      <c r="X660" s="7"/>
      <c r="Z660" s="5" t="s">
        <v>117</v>
      </c>
      <c r="AA660" s="3"/>
      <c r="AB660" s="3"/>
      <c r="AC660" s="7"/>
      <c r="AF660" s="36" t="str">
        <f t="shared" si="223"/>
        <v/>
      </c>
      <c r="AH660" s="3">
        <f t="shared" si="220"/>
        <v>0</v>
      </c>
      <c r="AI660" s="3">
        <f t="shared" si="221"/>
        <v>0</v>
      </c>
      <c r="AJ660" s="36" t="str">
        <f t="shared" si="224"/>
        <v/>
      </c>
      <c r="AL660" s="36" t="str">
        <f t="shared" si="225"/>
        <v/>
      </c>
    </row>
    <row r="661" spans="2:38">
      <c r="B661" s="29" t="s">
        <v>8</v>
      </c>
      <c r="C661" s="3"/>
      <c r="D661" s="3">
        <v>189</v>
      </c>
      <c r="E661" s="7">
        <v>189</v>
      </c>
      <c r="G661" s="29" t="s">
        <v>8</v>
      </c>
      <c r="H661" s="3"/>
      <c r="I661" s="3">
        <v>272</v>
      </c>
      <c r="J661" s="7">
        <v>272</v>
      </c>
      <c r="L661" s="3">
        <f t="shared" si="217"/>
        <v>189</v>
      </c>
      <c r="M661" s="3">
        <f t="shared" si="218"/>
        <v>272</v>
      </c>
      <c r="N661" s="19">
        <f t="shared" si="222"/>
        <v>1.4391534391534391</v>
      </c>
      <c r="P661" s="29" t="s">
        <v>8</v>
      </c>
      <c r="Q661" s="3"/>
      <c r="R661" s="3">
        <v>33</v>
      </c>
      <c r="S661" s="7">
        <v>33</v>
      </c>
      <c r="U661" s="29" t="s">
        <v>8</v>
      </c>
      <c r="V661" s="3"/>
      <c r="W661" s="3">
        <v>40</v>
      </c>
      <c r="X661" s="7">
        <v>40</v>
      </c>
      <c r="Z661" s="29" t="s">
        <v>8</v>
      </c>
      <c r="AA661" s="3"/>
      <c r="AB661" s="3">
        <v>16795</v>
      </c>
      <c r="AC661" s="7">
        <v>16795</v>
      </c>
      <c r="AE661">
        <f t="shared" ref="AE661:AE666" si="233">AC661</f>
        <v>16795</v>
      </c>
      <c r="AF661" s="16">
        <f t="shared" si="223"/>
        <v>16.795000000000002</v>
      </c>
      <c r="AH661" s="3">
        <f t="shared" si="220"/>
        <v>272</v>
      </c>
      <c r="AI661" s="3">
        <f t="shared" si="221"/>
        <v>16795</v>
      </c>
      <c r="AJ661" s="16">
        <f t="shared" si="224"/>
        <v>61746.323529411769</v>
      </c>
      <c r="AL661" s="16">
        <f t="shared" si="225"/>
        <v>88862.433862433871</v>
      </c>
    </row>
    <row r="662" spans="2:38">
      <c r="B662" s="29" t="s">
        <v>9</v>
      </c>
      <c r="C662" s="3"/>
      <c r="D662" s="3">
        <v>17</v>
      </c>
      <c r="E662" s="7">
        <v>17</v>
      </c>
      <c r="G662" s="29" t="s">
        <v>9</v>
      </c>
      <c r="H662" s="3"/>
      <c r="I662" s="3">
        <v>108</v>
      </c>
      <c r="J662" s="7">
        <v>108</v>
      </c>
      <c r="L662" s="3">
        <f t="shared" si="217"/>
        <v>17</v>
      </c>
      <c r="M662" s="3">
        <f t="shared" si="218"/>
        <v>108</v>
      </c>
      <c r="N662" s="19">
        <f t="shared" si="222"/>
        <v>6.3529411764705879</v>
      </c>
      <c r="P662" s="29" t="s">
        <v>9</v>
      </c>
      <c r="Q662" s="3"/>
      <c r="R662" s="3">
        <v>68</v>
      </c>
      <c r="S662" s="7">
        <v>68</v>
      </c>
      <c r="U662" s="29" t="s">
        <v>9</v>
      </c>
      <c r="V662" s="3"/>
      <c r="W662" s="3">
        <v>23</v>
      </c>
      <c r="X662" s="7">
        <v>23</v>
      </c>
      <c r="Z662" s="29" t="s">
        <v>9</v>
      </c>
      <c r="AA662" s="3"/>
      <c r="AB662" s="3">
        <v>10383</v>
      </c>
      <c r="AC662" s="7">
        <v>10383</v>
      </c>
      <c r="AE662">
        <f t="shared" si="233"/>
        <v>10383</v>
      </c>
      <c r="AF662" s="16">
        <f t="shared" si="223"/>
        <v>10.382999999999999</v>
      </c>
      <c r="AH662" s="3">
        <f t="shared" si="220"/>
        <v>108</v>
      </c>
      <c r="AI662" s="3">
        <f t="shared" si="221"/>
        <v>10383</v>
      </c>
      <c r="AJ662" s="16">
        <f t="shared" si="224"/>
        <v>96138.888888888891</v>
      </c>
      <c r="AL662" s="16">
        <f t="shared" si="225"/>
        <v>610764.70588235289</v>
      </c>
    </row>
    <row r="663" spans="2:38">
      <c r="B663" s="29" t="s">
        <v>10</v>
      </c>
      <c r="C663" s="3"/>
      <c r="D663" s="3">
        <v>3</v>
      </c>
      <c r="E663" s="7">
        <v>3</v>
      </c>
      <c r="G663" s="29" t="s">
        <v>10</v>
      </c>
      <c r="H663" s="3"/>
      <c r="I663" s="3">
        <v>42</v>
      </c>
      <c r="J663" s="7">
        <v>42</v>
      </c>
      <c r="L663" s="3">
        <f t="shared" si="217"/>
        <v>3</v>
      </c>
      <c r="M663" s="3">
        <f t="shared" si="218"/>
        <v>42</v>
      </c>
      <c r="N663" s="19">
        <f t="shared" si="222"/>
        <v>14</v>
      </c>
      <c r="P663" s="29" t="s">
        <v>10</v>
      </c>
      <c r="Q663" s="3"/>
      <c r="R663" s="3">
        <v>24</v>
      </c>
      <c r="S663" s="7">
        <v>24</v>
      </c>
      <c r="U663" s="29" t="s">
        <v>10</v>
      </c>
      <c r="V663" s="3"/>
      <c r="W663" s="3">
        <v>15</v>
      </c>
      <c r="X663" s="7">
        <v>15</v>
      </c>
      <c r="Z663" s="29" t="s">
        <v>10</v>
      </c>
      <c r="AA663" s="3"/>
      <c r="AB663" s="3">
        <v>2636</v>
      </c>
      <c r="AC663" s="7">
        <v>2636</v>
      </c>
      <c r="AE663">
        <f t="shared" si="233"/>
        <v>2636</v>
      </c>
      <c r="AF663" s="16">
        <f t="shared" si="223"/>
        <v>2.6360000000000001</v>
      </c>
      <c r="AH663" s="3">
        <f t="shared" si="220"/>
        <v>42</v>
      </c>
      <c r="AI663" s="3">
        <f t="shared" si="221"/>
        <v>2636</v>
      </c>
      <c r="AJ663" s="16">
        <f t="shared" si="224"/>
        <v>62761.904761904756</v>
      </c>
      <c r="AL663" s="16">
        <f t="shared" si="225"/>
        <v>878666.66666666663</v>
      </c>
    </row>
    <row r="664" spans="2:38">
      <c r="B664" s="29" t="s">
        <v>11</v>
      </c>
      <c r="C664" s="3"/>
      <c r="D664" s="3">
        <v>4</v>
      </c>
      <c r="E664" s="7">
        <v>4</v>
      </c>
      <c r="G664" s="29" t="s">
        <v>11</v>
      </c>
      <c r="H664" s="3"/>
      <c r="I664" s="3">
        <v>118</v>
      </c>
      <c r="J664" s="7">
        <v>118</v>
      </c>
      <c r="L664" s="3">
        <f t="shared" si="217"/>
        <v>4</v>
      </c>
      <c r="M664" s="3">
        <f t="shared" si="218"/>
        <v>118</v>
      </c>
      <c r="N664" s="19">
        <f t="shared" si="222"/>
        <v>29.5</v>
      </c>
      <c r="P664" s="29" t="s">
        <v>11</v>
      </c>
      <c r="Q664" s="3"/>
      <c r="R664" s="3">
        <v>104</v>
      </c>
      <c r="S664" s="7">
        <v>104</v>
      </c>
      <c r="U664" s="29" t="s">
        <v>11</v>
      </c>
      <c r="V664" s="3"/>
      <c r="W664" s="3">
        <v>10</v>
      </c>
      <c r="X664" s="7">
        <v>10</v>
      </c>
      <c r="Z664" s="29" t="s">
        <v>11</v>
      </c>
      <c r="AA664" s="3"/>
      <c r="AB664" s="3">
        <v>8409</v>
      </c>
      <c r="AC664" s="7">
        <v>8409</v>
      </c>
      <c r="AE664">
        <f t="shared" si="233"/>
        <v>8409</v>
      </c>
      <c r="AF664" s="16">
        <f t="shared" si="223"/>
        <v>8.4090000000000007</v>
      </c>
      <c r="AH664" s="3">
        <f t="shared" si="220"/>
        <v>118</v>
      </c>
      <c r="AI664" s="3">
        <f t="shared" si="221"/>
        <v>8409</v>
      </c>
      <c r="AJ664" s="16">
        <f t="shared" si="224"/>
        <v>71262.711864406781</v>
      </c>
      <c r="AL664" s="16">
        <f t="shared" si="225"/>
        <v>2102250</v>
      </c>
    </row>
    <row r="665" spans="2:38">
      <c r="B665" s="29" t="s">
        <v>12</v>
      </c>
      <c r="C665" s="3"/>
      <c r="D665" s="3"/>
      <c r="E665" s="7"/>
      <c r="G665" s="29" t="s">
        <v>12</v>
      </c>
      <c r="H665" s="3"/>
      <c r="I665" s="3"/>
      <c r="J665" s="7"/>
      <c r="L665" s="3">
        <f t="shared" si="217"/>
        <v>0</v>
      </c>
      <c r="M665" s="3">
        <f t="shared" si="218"/>
        <v>0</v>
      </c>
      <c r="N665" s="19" t="str">
        <f t="shared" si="222"/>
        <v/>
      </c>
      <c r="P665" s="29" t="s">
        <v>12</v>
      </c>
      <c r="Q665" s="3"/>
      <c r="R665" s="3"/>
      <c r="S665" s="7"/>
      <c r="U665" s="29" t="s">
        <v>12</v>
      </c>
      <c r="V665" s="3"/>
      <c r="W665" s="3"/>
      <c r="X665" s="7"/>
      <c r="Z665" s="29" t="s">
        <v>12</v>
      </c>
      <c r="AA665" s="3"/>
      <c r="AB665" s="3"/>
      <c r="AC665" s="7"/>
      <c r="AE665">
        <f t="shared" si="233"/>
        <v>0</v>
      </c>
      <c r="AF665" s="16" t="str">
        <f t="shared" si="223"/>
        <v/>
      </c>
      <c r="AH665" s="3">
        <f t="shared" si="220"/>
        <v>0</v>
      </c>
      <c r="AI665" s="3">
        <f t="shared" si="221"/>
        <v>0</v>
      </c>
      <c r="AJ665" s="16" t="str">
        <f t="shared" si="224"/>
        <v/>
      </c>
      <c r="AL665" s="16" t="str">
        <f t="shared" si="225"/>
        <v/>
      </c>
    </row>
    <row r="666" spans="2:38">
      <c r="B666" s="30" t="s">
        <v>13</v>
      </c>
      <c r="C666" s="7"/>
      <c r="D666" s="7">
        <v>213</v>
      </c>
      <c r="E666" s="7">
        <v>213</v>
      </c>
      <c r="G666" s="30" t="s">
        <v>13</v>
      </c>
      <c r="H666" s="7"/>
      <c r="I666" s="7">
        <v>540</v>
      </c>
      <c r="J666" s="7">
        <v>540</v>
      </c>
      <c r="L666" s="3">
        <f t="shared" si="217"/>
        <v>213</v>
      </c>
      <c r="M666" s="3">
        <f t="shared" si="218"/>
        <v>540</v>
      </c>
      <c r="N666" s="19">
        <f t="shared" si="222"/>
        <v>2.535211267605634</v>
      </c>
      <c r="P666" s="30" t="s">
        <v>13</v>
      </c>
      <c r="Q666" s="7"/>
      <c r="R666" s="7">
        <v>229</v>
      </c>
      <c r="S666" s="7">
        <v>229</v>
      </c>
      <c r="U666" s="30" t="s">
        <v>13</v>
      </c>
      <c r="V666" s="7"/>
      <c r="W666" s="7">
        <v>88</v>
      </c>
      <c r="X666" s="7">
        <v>88</v>
      </c>
      <c r="Z666" s="30" t="s">
        <v>13</v>
      </c>
      <c r="AA666" s="7"/>
      <c r="AB666" s="7">
        <v>38223</v>
      </c>
      <c r="AC666" s="7">
        <v>38223</v>
      </c>
      <c r="AE666">
        <f t="shared" si="233"/>
        <v>38223</v>
      </c>
      <c r="AF666" s="16">
        <f t="shared" si="223"/>
        <v>38.222999999999999</v>
      </c>
      <c r="AH666" s="3">
        <f t="shared" si="220"/>
        <v>540</v>
      </c>
      <c r="AI666" s="3">
        <f t="shared" si="221"/>
        <v>38223</v>
      </c>
      <c r="AJ666" s="16">
        <f t="shared" si="224"/>
        <v>70783.333333333328</v>
      </c>
      <c r="AL666" s="16">
        <f t="shared" si="225"/>
        <v>179450.70422535212</v>
      </c>
    </row>
    <row r="667" spans="2:38">
      <c r="B667" s="5" t="s">
        <v>118</v>
      </c>
      <c r="C667" s="3"/>
      <c r="D667" s="3"/>
      <c r="E667" s="7"/>
      <c r="G667" s="5" t="s">
        <v>118</v>
      </c>
      <c r="H667" s="3"/>
      <c r="I667" s="3"/>
      <c r="J667" s="7"/>
      <c r="L667" s="3">
        <f t="shared" si="217"/>
        <v>0</v>
      </c>
      <c r="M667" s="3">
        <f t="shared" si="218"/>
        <v>0</v>
      </c>
      <c r="N667" s="36" t="str">
        <f t="shared" si="222"/>
        <v/>
      </c>
      <c r="P667" s="5" t="s">
        <v>118</v>
      </c>
      <c r="Q667" s="3"/>
      <c r="R667" s="3"/>
      <c r="S667" s="7"/>
      <c r="U667" s="5" t="s">
        <v>118</v>
      </c>
      <c r="V667" s="3"/>
      <c r="W667" s="3"/>
      <c r="X667" s="7"/>
      <c r="Z667" s="5" t="s">
        <v>118</v>
      </c>
      <c r="AA667" s="3"/>
      <c r="AB667" s="3"/>
      <c r="AC667" s="7"/>
      <c r="AF667" s="36" t="str">
        <f t="shared" si="223"/>
        <v/>
      </c>
      <c r="AH667" s="3">
        <f t="shared" si="220"/>
        <v>0</v>
      </c>
      <c r="AI667" s="3">
        <f t="shared" si="221"/>
        <v>0</v>
      </c>
      <c r="AJ667" s="36" t="str">
        <f t="shared" si="224"/>
        <v/>
      </c>
      <c r="AL667" s="36" t="str">
        <f t="shared" si="225"/>
        <v/>
      </c>
    </row>
    <row r="668" spans="2:38">
      <c r="B668" s="29" t="s">
        <v>8</v>
      </c>
      <c r="C668" s="3"/>
      <c r="D668" s="3">
        <v>113</v>
      </c>
      <c r="E668" s="7">
        <v>113</v>
      </c>
      <c r="G668" s="29" t="s">
        <v>8</v>
      </c>
      <c r="H668" s="3"/>
      <c r="I668" s="3">
        <v>180</v>
      </c>
      <c r="J668" s="7">
        <v>180</v>
      </c>
      <c r="L668" s="3">
        <f t="shared" ref="L668:L731" si="234">E668</f>
        <v>113</v>
      </c>
      <c r="M668" s="3">
        <f t="shared" ref="M668:M731" si="235">J668</f>
        <v>180</v>
      </c>
      <c r="N668" s="19">
        <f t="shared" si="222"/>
        <v>1.5929203539823009</v>
      </c>
      <c r="P668" s="29" t="s">
        <v>8</v>
      </c>
      <c r="Q668" s="3"/>
      <c r="R668" s="3">
        <v>34</v>
      </c>
      <c r="S668" s="7">
        <v>34</v>
      </c>
      <c r="U668" s="29" t="s">
        <v>8</v>
      </c>
      <c r="V668" s="3"/>
      <c r="W668" s="3">
        <v>29</v>
      </c>
      <c r="X668" s="7">
        <v>29</v>
      </c>
      <c r="Z668" s="29" t="s">
        <v>8</v>
      </c>
      <c r="AA668" s="3"/>
      <c r="AB668" s="3">
        <v>14073</v>
      </c>
      <c r="AC668" s="7">
        <v>14073</v>
      </c>
      <c r="AE668">
        <f t="shared" ref="AE668:AE673" si="236">AC668</f>
        <v>14073</v>
      </c>
      <c r="AF668" s="16">
        <f t="shared" si="223"/>
        <v>14.073</v>
      </c>
      <c r="AH668" s="3">
        <f t="shared" si="220"/>
        <v>180</v>
      </c>
      <c r="AI668" s="3">
        <f t="shared" si="221"/>
        <v>14073</v>
      </c>
      <c r="AJ668" s="16">
        <f t="shared" si="224"/>
        <v>78183.333333333343</v>
      </c>
      <c r="AL668" s="16">
        <f t="shared" si="225"/>
        <v>124539.82300884958</v>
      </c>
    </row>
    <row r="669" spans="2:38">
      <c r="B669" s="29" t="s">
        <v>9</v>
      </c>
      <c r="C669" s="3"/>
      <c r="D669" s="3">
        <v>19</v>
      </c>
      <c r="E669" s="7">
        <v>19</v>
      </c>
      <c r="G669" s="29" t="s">
        <v>9</v>
      </c>
      <c r="H669" s="3"/>
      <c r="I669" s="3">
        <v>127</v>
      </c>
      <c r="J669" s="7">
        <v>127</v>
      </c>
      <c r="L669" s="3">
        <f t="shared" si="234"/>
        <v>19</v>
      </c>
      <c r="M669" s="3">
        <f t="shared" si="235"/>
        <v>127</v>
      </c>
      <c r="N669" s="19">
        <f t="shared" si="222"/>
        <v>6.6842105263157894</v>
      </c>
      <c r="P669" s="29" t="s">
        <v>9</v>
      </c>
      <c r="Q669" s="3"/>
      <c r="R669" s="3">
        <v>69</v>
      </c>
      <c r="S669" s="7">
        <v>69</v>
      </c>
      <c r="U669" s="29" t="s">
        <v>9</v>
      </c>
      <c r="V669" s="3"/>
      <c r="W669" s="3">
        <v>38</v>
      </c>
      <c r="X669" s="7">
        <v>38</v>
      </c>
      <c r="Z669" s="29" t="s">
        <v>9</v>
      </c>
      <c r="AA669" s="3"/>
      <c r="AB669" s="3">
        <v>11346</v>
      </c>
      <c r="AC669" s="7">
        <v>11346</v>
      </c>
      <c r="AE669">
        <f t="shared" si="236"/>
        <v>11346</v>
      </c>
      <c r="AF669" s="16">
        <f t="shared" si="223"/>
        <v>11.346</v>
      </c>
      <c r="AH669" s="3">
        <f t="shared" ref="AH669:AH732" si="237">J669</f>
        <v>127</v>
      </c>
      <c r="AI669" s="3">
        <f t="shared" ref="AI669:AI732" si="238">AC669</f>
        <v>11346</v>
      </c>
      <c r="AJ669" s="16">
        <f t="shared" si="224"/>
        <v>89338.582677165352</v>
      </c>
      <c r="AL669" s="16">
        <f t="shared" si="225"/>
        <v>597157.89473684214</v>
      </c>
    </row>
    <row r="670" spans="2:38">
      <c r="B670" s="29" t="s">
        <v>10</v>
      </c>
      <c r="C670" s="3"/>
      <c r="D670" s="3">
        <v>10</v>
      </c>
      <c r="E670" s="7">
        <v>10</v>
      </c>
      <c r="G670" s="29" t="s">
        <v>10</v>
      </c>
      <c r="H670" s="3"/>
      <c r="I670" s="3">
        <v>131</v>
      </c>
      <c r="J670" s="7">
        <v>131</v>
      </c>
      <c r="L670" s="3">
        <f t="shared" si="234"/>
        <v>10</v>
      </c>
      <c r="M670" s="3">
        <f t="shared" si="235"/>
        <v>131</v>
      </c>
      <c r="N670" s="19">
        <f t="shared" si="222"/>
        <v>13.1</v>
      </c>
      <c r="P670" s="29" t="s">
        <v>10</v>
      </c>
      <c r="Q670" s="3"/>
      <c r="R670" s="3">
        <v>95</v>
      </c>
      <c r="S670" s="7">
        <v>95</v>
      </c>
      <c r="U670" s="29" t="s">
        <v>10</v>
      </c>
      <c r="V670" s="3"/>
      <c r="W670" s="3">
        <v>26</v>
      </c>
      <c r="X670" s="7">
        <v>26</v>
      </c>
      <c r="Z670" s="29" t="s">
        <v>10</v>
      </c>
      <c r="AA670" s="3"/>
      <c r="AB670" s="3">
        <v>12128</v>
      </c>
      <c r="AC670" s="7">
        <v>12128</v>
      </c>
      <c r="AE670">
        <f t="shared" si="236"/>
        <v>12128</v>
      </c>
      <c r="AF670" s="16">
        <f t="shared" si="223"/>
        <v>12.128</v>
      </c>
      <c r="AH670" s="3">
        <f t="shared" si="237"/>
        <v>131</v>
      </c>
      <c r="AI670" s="3">
        <f t="shared" si="238"/>
        <v>12128</v>
      </c>
      <c r="AJ670" s="16">
        <f t="shared" si="224"/>
        <v>92580.152671755728</v>
      </c>
      <c r="AL670" s="16">
        <f t="shared" si="225"/>
        <v>1212800</v>
      </c>
    </row>
    <row r="671" spans="2:38">
      <c r="B671" s="29" t="s">
        <v>11</v>
      </c>
      <c r="C671" s="3"/>
      <c r="D671" s="3">
        <v>5</v>
      </c>
      <c r="E671" s="7">
        <v>5</v>
      </c>
      <c r="G671" s="29" t="s">
        <v>11</v>
      </c>
      <c r="H671" s="3"/>
      <c r="I671" s="3">
        <v>134</v>
      </c>
      <c r="J671" s="7">
        <v>134</v>
      </c>
      <c r="L671" s="3">
        <f t="shared" si="234"/>
        <v>5</v>
      </c>
      <c r="M671" s="3">
        <f t="shared" si="235"/>
        <v>134</v>
      </c>
      <c r="N671" s="19">
        <f t="shared" ref="N671:N734" si="239">IF(L671+M671&gt;0,M671/L671,"")</f>
        <v>26.8</v>
      </c>
      <c r="P671" s="29" t="s">
        <v>11</v>
      </c>
      <c r="Q671" s="3"/>
      <c r="R671" s="3">
        <v>115</v>
      </c>
      <c r="S671" s="7">
        <v>115</v>
      </c>
      <c r="U671" s="29" t="s">
        <v>11</v>
      </c>
      <c r="V671" s="3"/>
      <c r="W671" s="3">
        <v>13</v>
      </c>
      <c r="X671" s="7">
        <v>13</v>
      </c>
      <c r="Z671" s="29" t="s">
        <v>11</v>
      </c>
      <c r="AA671" s="3"/>
      <c r="AB671" s="3">
        <v>10888</v>
      </c>
      <c r="AC671" s="7">
        <v>10888</v>
      </c>
      <c r="AE671">
        <f t="shared" si="236"/>
        <v>10888</v>
      </c>
      <c r="AF671" s="16">
        <f t="shared" ref="AF671:AF734" si="240">IF(AE671/$AE$7&gt;0,AE671/$AE$7,"")</f>
        <v>10.888</v>
      </c>
      <c r="AH671" s="3">
        <f t="shared" si="237"/>
        <v>134</v>
      </c>
      <c r="AI671" s="3">
        <f t="shared" si="238"/>
        <v>10888</v>
      </c>
      <c r="AJ671" s="16">
        <f t="shared" ref="AJ671:AJ734" si="241">IF(AI671*AH671&gt;0,AI671/AH671*$AI$7,"")</f>
        <v>81253.73134328358</v>
      </c>
      <c r="AL671" s="16">
        <f t="shared" ref="AL671:AL734" si="242">IF(AI671&gt;0,M671/L671*AJ671,"")</f>
        <v>2177600</v>
      </c>
    </row>
    <row r="672" spans="2:38">
      <c r="B672" s="29" t="s">
        <v>12</v>
      </c>
      <c r="C672" s="3"/>
      <c r="D672" s="3"/>
      <c r="E672" s="7"/>
      <c r="G672" s="29" t="s">
        <v>12</v>
      </c>
      <c r="H672" s="3"/>
      <c r="I672" s="3"/>
      <c r="J672" s="7"/>
      <c r="L672" s="3">
        <f t="shared" si="234"/>
        <v>0</v>
      </c>
      <c r="M672" s="3">
        <f t="shared" si="235"/>
        <v>0</v>
      </c>
      <c r="N672" s="19" t="str">
        <f t="shared" si="239"/>
        <v/>
      </c>
      <c r="P672" s="29" t="s">
        <v>12</v>
      </c>
      <c r="Q672" s="3"/>
      <c r="R672" s="3"/>
      <c r="S672" s="7"/>
      <c r="U672" s="29" t="s">
        <v>12</v>
      </c>
      <c r="V672" s="3"/>
      <c r="W672" s="3"/>
      <c r="X672" s="7"/>
      <c r="Z672" s="29" t="s">
        <v>12</v>
      </c>
      <c r="AA672" s="3"/>
      <c r="AB672" s="3"/>
      <c r="AC672" s="7"/>
      <c r="AE672">
        <f t="shared" si="236"/>
        <v>0</v>
      </c>
      <c r="AF672" s="16" t="str">
        <f t="shared" si="240"/>
        <v/>
      </c>
      <c r="AH672" s="3">
        <f t="shared" si="237"/>
        <v>0</v>
      </c>
      <c r="AI672" s="3">
        <f t="shared" si="238"/>
        <v>0</v>
      </c>
      <c r="AJ672" s="16" t="str">
        <f t="shared" si="241"/>
        <v/>
      </c>
      <c r="AL672" s="16" t="str">
        <f t="shared" si="242"/>
        <v/>
      </c>
    </row>
    <row r="673" spans="2:38">
      <c r="B673" s="30" t="s">
        <v>13</v>
      </c>
      <c r="C673" s="7"/>
      <c r="D673" s="7">
        <v>147</v>
      </c>
      <c r="E673" s="7">
        <v>147</v>
      </c>
      <c r="G673" s="30" t="s">
        <v>13</v>
      </c>
      <c r="H673" s="7"/>
      <c r="I673" s="7">
        <v>572</v>
      </c>
      <c r="J673" s="7">
        <v>572</v>
      </c>
      <c r="L673" s="3">
        <f t="shared" si="234"/>
        <v>147</v>
      </c>
      <c r="M673" s="3">
        <f t="shared" si="235"/>
        <v>572</v>
      </c>
      <c r="N673" s="19">
        <f t="shared" si="239"/>
        <v>3.8911564625850339</v>
      </c>
      <c r="P673" s="30" t="s">
        <v>13</v>
      </c>
      <c r="Q673" s="7"/>
      <c r="R673" s="7">
        <v>313</v>
      </c>
      <c r="S673" s="7">
        <v>313</v>
      </c>
      <c r="U673" s="30" t="s">
        <v>13</v>
      </c>
      <c r="V673" s="7"/>
      <c r="W673" s="7">
        <v>106</v>
      </c>
      <c r="X673" s="7">
        <v>106</v>
      </c>
      <c r="Z673" s="30" t="s">
        <v>13</v>
      </c>
      <c r="AA673" s="7"/>
      <c r="AB673" s="7">
        <v>48435</v>
      </c>
      <c r="AC673" s="7">
        <v>48435</v>
      </c>
      <c r="AE673">
        <f t="shared" si="236"/>
        <v>48435</v>
      </c>
      <c r="AF673" s="16">
        <f t="shared" si="240"/>
        <v>48.435000000000002</v>
      </c>
      <c r="AH673" s="3">
        <f t="shared" si="237"/>
        <v>572</v>
      </c>
      <c r="AI673" s="3">
        <f t="shared" si="238"/>
        <v>48435</v>
      </c>
      <c r="AJ673" s="16">
        <f t="shared" si="241"/>
        <v>84676.573426573421</v>
      </c>
      <c r="AL673" s="16">
        <f t="shared" si="242"/>
        <v>329489.79591836734</v>
      </c>
    </row>
    <row r="674" spans="2:38">
      <c r="B674" s="5" t="s">
        <v>119</v>
      </c>
      <c r="C674" s="3"/>
      <c r="D674" s="3"/>
      <c r="E674" s="7"/>
      <c r="G674" s="5" t="s">
        <v>119</v>
      </c>
      <c r="H674" s="3"/>
      <c r="I674" s="3"/>
      <c r="J674" s="7"/>
      <c r="L674" s="3">
        <f t="shared" si="234"/>
        <v>0</v>
      </c>
      <c r="M674" s="3">
        <f t="shared" si="235"/>
        <v>0</v>
      </c>
      <c r="N674" s="36" t="str">
        <f t="shared" si="239"/>
        <v/>
      </c>
      <c r="P674" s="5" t="s">
        <v>119</v>
      </c>
      <c r="Q674" s="3"/>
      <c r="R674" s="3"/>
      <c r="S674" s="7"/>
      <c r="U674" s="5" t="s">
        <v>119</v>
      </c>
      <c r="V674" s="3"/>
      <c r="W674" s="3"/>
      <c r="X674" s="7"/>
      <c r="Z674" s="5" t="s">
        <v>119</v>
      </c>
      <c r="AA674" s="3"/>
      <c r="AB674" s="3"/>
      <c r="AC674" s="7"/>
      <c r="AF674" s="36" t="str">
        <f t="shared" si="240"/>
        <v/>
      </c>
      <c r="AH674" s="3">
        <f t="shared" si="237"/>
        <v>0</v>
      </c>
      <c r="AI674" s="3">
        <f t="shared" si="238"/>
        <v>0</v>
      </c>
      <c r="AJ674" s="36" t="str">
        <f t="shared" si="241"/>
        <v/>
      </c>
      <c r="AL674" s="36" t="str">
        <f t="shared" si="242"/>
        <v/>
      </c>
    </row>
    <row r="675" spans="2:38">
      <c r="B675" s="29" t="s">
        <v>8</v>
      </c>
      <c r="C675" s="3"/>
      <c r="D675" s="3">
        <v>334</v>
      </c>
      <c r="E675" s="7">
        <v>334</v>
      </c>
      <c r="G675" s="29" t="s">
        <v>8</v>
      </c>
      <c r="H675" s="3"/>
      <c r="I675" s="3">
        <v>549</v>
      </c>
      <c r="J675" s="7">
        <v>549</v>
      </c>
      <c r="L675" s="3">
        <f t="shared" si="234"/>
        <v>334</v>
      </c>
      <c r="M675" s="3">
        <f t="shared" si="235"/>
        <v>549</v>
      </c>
      <c r="N675" s="19">
        <f t="shared" si="239"/>
        <v>1.6437125748502994</v>
      </c>
      <c r="P675" s="29" t="s">
        <v>8</v>
      </c>
      <c r="Q675" s="3"/>
      <c r="R675" s="3">
        <v>109</v>
      </c>
      <c r="S675" s="7">
        <v>109</v>
      </c>
      <c r="U675" s="29" t="s">
        <v>8</v>
      </c>
      <c r="V675" s="3"/>
      <c r="W675" s="3">
        <v>89</v>
      </c>
      <c r="X675" s="7">
        <v>89</v>
      </c>
      <c r="Z675" s="29" t="s">
        <v>8</v>
      </c>
      <c r="AA675" s="3"/>
      <c r="AB675" s="3">
        <v>22501</v>
      </c>
      <c r="AC675" s="7">
        <v>22501</v>
      </c>
      <c r="AE675">
        <f t="shared" ref="AE675:AE680" si="243">AC675</f>
        <v>22501</v>
      </c>
      <c r="AF675" s="16">
        <f t="shared" si="240"/>
        <v>22.501000000000001</v>
      </c>
      <c r="AH675" s="3">
        <f t="shared" si="237"/>
        <v>549</v>
      </c>
      <c r="AI675" s="3">
        <f t="shared" si="238"/>
        <v>22501</v>
      </c>
      <c r="AJ675" s="16">
        <f t="shared" si="241"/>
        <v>40985.428051001822</v>
      </c>
      <c r="AL675" s="16">
        <f t="shared" si="242"/>
        <v>67368.263473053899</v>
      </c>
    </row>
    <row r="676" spans="2:38">
      <c r="B676" s="29" t="s">
        <v>9</v>
      </c>
      <c r="C676" s="3"/>
      <c r="D676" s="3">
        <v>46</v>
      </c>
      <c r="E676" s="7">
        <v>46</v>
      </c>
      <c r="G676" s="29" t="s">
        <v>9</v>
      </c>
      <c r="H676" s="3"/>
      <c r="I676" s="3">
        <v>308</v>
      </c>
      <c r="J676" s="7">
        <v>308</v>
      </c>
      <c r="L676" s="3">
        <f t="shared" si="234"/>
        <v>46</v>
      </c>
      <c r="M676" s="3">
        <f t="shared" si="235"/>
        <v>308</v>
      </c>
      <c r="N676" s="19">
        <f t="shared" si="239"/>
        <v>6.6956521739130439</v>
      </c>
      <c r="P676" s="29" t="s">
        <v>9</v>
      </c>
      <c r="Q676" s="3"/>
      <c r="R676" s="3">
        <v>143</v>
      </c>
      <c r="S676" s="7">
        <v>143</v>
      </c>
      <c r="U676" s="29" t="s">
        <v>9</v>
      </c>
      <c r="V676" s="3"/>
      <c r="W676" s="3">
        <v>117</v>
      </c>
      <c r="X676" s="7">
        <v>117</v>
      </c>
      <c r="Z676" s="29" t="s">
        <v>9</v>
      </c>
      <c r="AA676" s="3"/>
      <c r="AB676" s="3">
        <v>15093</v>
      </c>
      <c r="AC676" s="7">
        <v>15093</v>
      </c>
      <c r="AE676">
        <f t="shared" si="243"/>
        <v>15093</v>
      </c>
      <c r="AF676" s="16">
        <f t="shared" si="240"/>
        <v>15.093</v>
      </c>
      <c r="AH676" s="3">
        <f t="shared" si="237"/>
        <v>308</v>
      </c>
      <c r="AI676" s="3">
        <f t="shared" si="238"/>
        <v>15093</v>
      </c>
      <c r="AJ676" s="16">
        <f t="shared" si="241"/>
        <v>49003.246753246756</v>
      </c>
      <c r="AL676" s="16">
        <f t="shared" si="242"/>
        <v>328108.69565217395</v>
      </c>
    </row>
    <row r="677" spans="2:38">
      <c r="B677" s="29" t="s">
        <v>10</v>
      </c>
      <c r="C677" s="3"/>
      <c r="D677" s="3">
        <v>13</v>
      </c>
      <c r="E677" s="7">
        <v>13</v>
      </c>
      <c r="G677" s="29" t="s">
        <v>10</v>
      </c>
      <c r="H677" s="3"/>
      <c r="I677" s="3"/>
      <c r="J677" s="7"/>
      <c r="L677" s="3">
        <f t="shared" si="234"/>
        <v>13</v>
      </c>
      <c r="M677" s="3">
        <f t="shared" si="235"/>
        <v>0</v>
      </c>
      <c r="N677" s="19">
        <f t="shared" si="239"/>
        <v>0</v>
      </c>
      <c r="P677" s="29" t="s">
        <v>10</v>
      </c>
      <c r="Q677" s="3"/>
      <c r="R677" s="3"/>
      <c r="S677" s="7"/>
      <c r="U677" s="29" t="s">
        <v>10</v>
      </c>
      <c r="V677" s="3"/>
      <c r="W677" s="3"/>
      <c r="X677" s="7"/>
      <c r="Z677" s="29" t="s">
        <v>10</v>
      </c>
      <c r="AA677" s="3"/>
      <c r="AB677" s="3"/>
      <c r="AC677" s="7"/>
      <c r="AE677">
        <f t="shared" si="243"/>
        <v>0</v>
      </c>
      <c r="AF677" s="16" t="str">
        <f t="shared" si="240"/>
        <v/>
      </c>
      <c r="AH677" s="3">
        <f t="shared" si="237"/>
        <v>0</v>
      </c>
      <c r="AI677" s="3">
        <f t="shared" si="238"/>
        <v>0</v>
      </c>
      <c r="AJ677" s="16" t="str">
        <f t="shared" si="241"/>
        <v/>
      </c>
      <c r="AL677" s="16" t="str">
        <f t="shared" si="242"/>
        <v/>
      </c>
    </row>
    <row r="678" spans="2:38">
      <c r="B678" s="29" t="s">
        <v>11</v>
      </c>
      <c r="C678" s="3"/>
      <c r="D678" s="3">
        <v>9</v>
      </c>
      <c r="E678" s="7">
        <v>9</v>
      </c>
      <c r="G678" s="29" t="s">
        <v>11</v>
      </c>
      <c r="H678" s="3"/>
      <c r="I678" s="3">
        <v>233</v>
      </c>
      <c r="J678" s="7">
        <v>233</v>
      </c>
      <c r="L678" s="3">
        <f t="shared" si="234"/>
        <v>9</v>
      </c>
      <c r="M678" s="3">
        <f t="shared" si="235"/>
        <v>233</v>
      </c>
      <c r="N678" s="19">
        <f t="shared" si="239"/>
        <v>25.888888888888889</v>
      </c>
      <c r="P678" s="29" t="s">
        <v>11</v>
      </c>
      <c r="Q678" s="3"/>
      <c r="R678" s="3">
        <v>192</v>
      </c>
      <c r="S678" s="7">
        <v>192</v>
      </c>
      <c r="U678" s="29" t="s">
        <v>11</v>
      </c>
      <c r="V678" s="3"/>
      <c r="W678" s="3">
        <v>32</v>
      </c>
      <c r="X678" s="7">
        <v>32</v>
      </c>
      <c r="Z678" s="29" t="s">
        <v>11</v>
      </c>
      <c r="AA678" s="3"/>
      <c r="AB678" s="3">
        <v>18474</v>
      </c>
      <c r="AC678" s="7">
        <v>18474</v>
      </c>
      <c r="AE678">
        <f t="shared" si="243"/>
        <v>18474</v>
      </c>
      <c r="AF678" s="16">
        <f t="shared" si="240"/>
        <v>18.474</v>
      </c>
      <c r="AH678" s="3">
        <f t="shared" si="237"/>
        <v>233</v>
      </c>
      <c r="AI678" s="3">
        <f t="shared" si="238"/>
        <v>18474</v>
      </c>
      <c r="AJ678" s="16">
        <f t="shared" si="241"/>
        <v>79287.553648068671</v>
      </c>
      <c r="AL678" s="16">
        <f t="shared" si="242"/>
        <v>2052666.6666666667</v>
      </c>
    </row>
    <row r="679" spans="2:38">
      <c r="B679" s="29" t="s">
        <v>12</v>
      </c>
      <c r="C679" s="3"/>
      <c r="D679" s="3">
        <v>2</v>
      </c>
      <c r="E679" s="7">
        <v>2</v>
      </c>
      <c r="G679" s="29" t="s">
        <v>12</v>
      </c>
      <c r="H679" s="3"/>
      <c r="I679" s="3"/>
      <c r="J679" s="7"/>
      <c r="L679" s="3">
        <f t="shared" si="234"/>
        <v>2</v>
      </c>
      <c r="M679" s="3">
        <f t="shared" si="235"/>
        <v>0</v>
      </c>
      <c r="N679" s="19">
        <f t="shared" si="239"/>
        <v>0</v>
      </c>
      <c r="P679" s="29" t="s">
        <v>12</v>
      </c>
      <c r="Q679" s="3"/>
      <c r="R679" s="3"/>
      <c r="S679" s="7"/>
      <c r="U679" s="29" t="s">
        <v>12</v>
      </c>
      <c r="V679" s="3"/>
      <c r="W679" s="3"/>
      <c r="X679" s="7"/>
      <c r="Z679" s="29" t="s">
        <v>12</v>
      </c>
      <c r="AA679" s="3"/>
      <c r="AB679" s="3"/>
      <c r="AC679" s="7"/>
      <c r="AE679">
        <f t="shared" si="243"/>
        <v>0</v>
      </c>
      <c r="AF679" s="16" t="str">
        <f t="shared" si="240"/>
        <v/>
      </c>
      <c r="AH679" s="3">
        <f t="shared" si="237"/>
        <v>0</v>
      </c>
      <c r="AI679" s="3">
        <f t="shared" si="238"/>
        <v>0</v>
      </c>
      <c r="AJ679" s="16" t="str">
        <f t="shared" si="241"/>
        <v/>
      </c>
      <c r="AL679" s="16" t="str">
        <f t="shared" si="242"/>
        <v/>
      </c>
    </row>
    <row r="680" spans="2:38">
      <c r="B680" s="30" t="s">
        <v>13</v>
      </c>
      <c r="C680" s="7"/>
      <c r="D680" s="7">
        <v>404</v>
      </c>
      <c r="E680" s="7">
        <v>404</v>
      </c>
      <c r="G680" s="30" t="s">
        <v>13</v>
      </c>
      <c r="H680" s="7"/>
      <c r="I680" s="7">
        <v>1398</v>
      </c>
      <c r="J680" s="7">
        <v>1398</v>
      </c>
      <c r="L680" s="3">
        <f t="shared" si="234"/>
        <v>404</v>
      </c>
      <c r="M680" s="3">
        <f t="shared" si="235"/>
        <v>1398</v>
      </c>
      <c r="N680" s="19">
        <f t="shared" si="239"/>
        <v>3.4603960396039604</v>
      </c>
      <c r="P680" s="30" t="s">
        <v>13</v>
      </c>
      <c r="Q680" s="7"/>
      <c r="R680" s="7">
        <v>646</v>
      </c>
      <c r="S680" s="7">
        <v>646</v>
      </c>
      <c r="U680" s="30" t="s">
        <v>13</v>
      </c>
      <c r="V680" s="7"/>
      <c r="W680" s="7">
        <v>329</v>
      </c>
      <c r="X680" s="7">
        <v>329</v>
      </c>
      <c r="Z680" s="30" t="s">
        <v>13</v>
      </c>
      <c r="AA680" s="7"/>
      <c r="AB680" s="7">
        <v>75458</v>
      </c>
      <c r="AC680" s="7">
        <v>75458</v>
      </c>
      <c r="AE680">
        <f t="shared" si="243"/>
        <v>75458</v>
      </c>
      <c r="AF680" s="16">
        <f t="shared" si="240"/>
        <v>75.457999999999998</v>
      </c>
      <c r="AH680" s="3">
        <f t="shared" si="237"/>
        <v>1398</v>
      </c>
      <c r="AI680" s="3">
        <f t="shared" si="238"/>
        <v>75458</v>
      </c>
      <c r="AJ680" s="16">
        <f t="shared" si="241"/>
        <v>53975.679542203143</v>
      </c>
      <c r="AL680" s="16">
        <f t="shared" si="242"/>
        <v>186777.22772277225</v>
      </c>
    </row>
    <row r="681" spans="2:38">
      <c r="B681" s="5" t="s">
        <v>161</v>
      </c>
      <c r="C681" s="3"/>
      <c r="D681" s="3"/>
      <c r="E681" s="7"/>
      <c r="G681" s="5" t="s">
        <v>161</v>
      </c>
      <c r="H681" s="3"/>
      <c r="I681" s="3"/>
      <c r="J681" s="7"/>
      <c r="L681" s="3">
        <f t="shared" si="234"/>
        <v>0</v>
      </c>
      <c r="M681" s="3">
        <f t="shared" si="235"/>
        <v>0</v>
      </c>
      <c r="N681" s="36" t="str">
        <f t="shared" si="239"/>
        <v/>
      </c>
      <c r="P681" s="5" t="s">
        <v>161</v>
      </c>
      <c r="Q681" s="3"/>
      <c r="R681" s="3"/>
      <c r="S681" s="7"/>
      <c r="U681" s="5" t="s">
        <v>161</v>
      </c>
      <c r="V681" s="3"/>
      <c r="W681" s="3"/>
      <c r="X681" s="7"/>
      <c r="Z681" s="5" t="s">
        <v>161</v>
      </c>
      <c r="AA681" s="3"/>
      <c r="AB681" s="3"/>
      <c r="AC681" s="7"/>
      <c r="AF681" s="36" t="str">
        <f t="shared" si="240"/>
        <v/>
      </c>
      <c r="AH681" s="3">
        <f t="shared" si="237"/>
        <v>0</v>
      </c>
      <c r="AI681" s="3">
        <f t="shared" si="238"/>
        <v>0</v>
      </c>
      <c r="AJ681" s="36" t="str">
        <f t="shared" si="241"/>
        <v/>
      </c>
      <c r="AL681" s="36" t="str">
        <f t="shared" si="242"/>
        <v/>
      </c>
    </row>
    <row r="682" spans="2:38">
      <c r="B682" s="29" t="s">
        <v>8</v>
      </c>
      <c r="C682" s="3"/>
      <c r="D682" s="3">
        <v>315</v>
      </c>
      <c r="E682" s="7">
        <v>315</v>
      </c>
      <c r="G682" s="29" t="s">
        <v>8</v>
      </c>
      <c r="H682" s="3"/>
      <c r="I682" s="3">
        <v>495</v>
      </c>
      <c r="J682" s="7">
        <v>495</v>
      </c>
      <c r="L682" s="3">
        <f t="shared" si="234"/>
        <v>315</v>
      </c>
      <c r="M682" s="3">
        <f t="shared" si="235"/>
        <v>495</v>
      </c>
      <c r="N682" s="19">
        <f t="shared" si="239"/>
        <v>1.5714285714285714</v>
      </c>
      <c r="P682" s="29" t="s">
        <v>8</v>
      </c>
      <c r="Q682" s="3"/>
      <c r="R682" s="3">
        <v>96</v>
      </c>
      <c r="S682" s="7">
        <v>96</v>
      </c>
      <c r="U682" s="29" t="s">
        <v>8</v>
      </c>
      <c r="V682" s="3"/>
      <c r="W682" s="3">
        <v>78</v>
      </c>
      <c r="X682" s="7">
        <v>78</v>
      </c>
      <c r="Z682" s="29" t="s">
        <v>8</v>
      </c>
      <c r="AA682" s="3"/>
      <c r="AB682" s="3">
        <v>37016</v>
      </c>
      <c r="AC682" s="7">
        <v>37016</v>
      </c>
      <c r="AE682">
        <f t="shared" ref="AE682:AE687" si="244">AC682</f>
        <v>37016</v>
      </c>
      <c r="AF682" s="16">
        <f t="shared" si="240"/>
        <v>37.015999999999998</v>
      </c>
      <c r="AH682" s="3">
        <f t="shared" si="237"/>
        <v>495</v>
      </c>
      <c r="AI682" s="3">
        <f t="shared" si="238"/>
        <v>37016</v>
      </c>
      <c r="AJ682" s="16">
        <f t="shared" si="241"/>
        <v>74779.797979797979</v>
      </c>
      <c r="AL682" s="16">
        <f t="shared" si="242"/>
        <v>117511.11111111111</v>
      </c>
    </row>
    <row r="683" spans="2:38">
      <c r="B683" s="29" t="s">
        <v>9</v>
      </c>
      <c r="C683" s="3"/>
      <c r="D683" s="3">
        <v>31</v>
      </c>
      <c r="E683" s="7">
        <v>31</v>
      </c>
      <c r="G683" s="29" t="s">
        <v>9</v>
      </c>
      <c r="H683" s="3"/>
      <c r="I683" s="3">
        <v>206</v>
      </c>
      <c r="J683" s="7">
        <v>206</v>
      </c>
      <c r="L683" s="3">
        <f t="shared" si="234"/>
        <v>31</v>
      </c>
      <c r="M683" s="3">
        <f t="shared" si="235"/>
        <v>206</v>
      </c>
      <c r="N683" s="19">
        <f t="shared" si="239"/>
        <v>6.645161290322581</v>
      </c>
      <c r="P683" s="29" t="s">
        <v>9</v>
      </c>
      <c r="Q683" s="3"/>
      <c r="R683" s="3">
        <v>113</v>
      </c>
      <c r="S683" s="7">
        <v>113</v>
      </c>
      <c r="U683" s="29" t="s">
        <v>9</v>
      </c>
      <c r="V683" s="3"/>
      <c r="W683" s="3">
        <v>55</v>
      </c>
      <c r="X683" s="7">
        <v>55</v>
      </c>
      <c r="Z683" s="29" t="s">
        <v>9</v>
      </c>
      <c r="AA683" s="3"/>
      <c r="AB683" s="3">
        <v>18788</v>
      </c>
      <c r="AC683" s="7">
        <v>18788</v>
      </c>
      <c r="AE683">
        <f t="shared" si="244"/>
        <v>18788</v>
      </c>
      <c r="AF683" s="16">
        <f t="shared" si="240"/>
        <v>18.788</v>
      </c>
      <c r="AH683" s="3">
        <f t="shared" si="237"/>
        <v>206</v>
      </c>
      <c r="AI683" s="3">
        <f t="shared" si="238"/>
        <v>18788</v>
      </c>
      <c r="AJ683" s="16">
        <f t="shared" si="241"/>
        <v>91203.883495145637</v>
      </c>
      <c r="AL683" s="16">
        <f t="shared" si="242"/>
        <v>606064.51612903236</v>
      </c>
    </row>
    <row r="684" spans="2:38">
      <c r="B684" s="29" t="s">
        <v>10</v>
      </c>
      <c r="C684" s="3"/>
      <c r="D684" s="3">
        <v>22</v>
      </c>
      <c r="E684" s="7">
        <v>22</v>
      </c>
      <c r="G684" s="29" t="s">
        <v>10</v>
      </c>
      <c r="H684" s="3"/>
      <c r="I684" s="3">
        <v>287</v>
      </c>
      <c r="J684" s="7">
        <v>287</v>
      </c>
      <c r="L684" s="3">
        <f t="shared" si="234"/>
        <v>22</v>
      </c>
      <c r="M684" s="3">
        <f t="shared" si="235"/>
        <v>287</v>
      </c>
      <c r="N684" s="19">
        <f t="shared" si="239"/>
        <v>13.045454545454545</v>
      </c>
      <c r="P684" s="29" t="s">
        <v>10</v>
      </c>
      <c r="Q684" s="3"/>
      <c r="R684" s="3">
        <v>161</v>
      </c>
      <c r="S684" s="7">
        <v>161</v>
      </c>
      <c r="U684" s="29" t="s">
        <v>10</v>
      </c>
      <c r="V684" s="3"/>
      <c r="W684" s="3">
        <v>104</v>
      </c>
      <c r="X684" s="7">
        <v>104</v>
      </c>
      <c r="Z684" s="29" t="s">
        <v>10</v>
      </c>
      <c r="AA684" s="3"/>
      <c r="AB684" s="3">
        <v>32576</v>
      </c>
      <c r="AC684" s="7">
        <v>32576</v>
      </c>
      <c r="AE684">
        <f t="shared" si="244"/>
        <v>32576</v>
      </c>
      <c r="AF684" s="16">
        <f t="shared" si="240"/>
        <v>32.576000000000001</v>
      </c>
      <c r="AH684" s="3">
        <f t="shared" si="237"/>
        <v>287</v>
      </c>
      <c r="AI684" s="3">
        <f t="shared" si="238"/>
        <v>32576</v>
      </c>
      <c r="AJ684" s="16">
        <f t="shared" si="241"/>
        <v>113505.22648083624</v>
      </c>
      <c r="AL684" s="16">
        <f t="shared" si="242"/>
        <v>1480727.2727272727</v>
      </c>
    </row>
    <row r="685" spans="2:38">
      <c r="B685" s="29" t="s">
        <v>11</v>
      </c>
      <c r="C685" s="3"/>
      <c r="D685" s="3">
        <v>4</v>
      </c>
      <c r="E685" s="7">
        <v>4</v>
      </c>
      <c r="G685" s="29" t="s">
        <v>11</v>
      </c>
      <c r="H685" s="3"/>
      <c r="I685" s="3">
        <v>117</v>
      </c>
      <c r="J685" s="7">
        <v>117</v>
      </c>
      <c r="L685" s="3">
        <f t="shared" si="234"/>
        <v>4</v>
      </c>
      <c r="M685" s="3">
        <f t="shared" si="235"/>
        <v>117</v>
      </c>
      <c r="N685" s="19">
        <f t="shared" si="239"/>
        <v>29.25</v>
      </c>
      <c r="P685" s="29" t="s">
        <v>11</v>
      </c>
      <c r="Q685" s="3"/>
      <c r="R685" s="3">
        <v>103</v>
      </c>
      <c r="S685" s="7">
        <v>103</v>
      </c>
      <c r="U685" s="29" t="s">
        <v>11</v>
      </c>
      <c r="V685" s="3"/>
      <c r="W685" s="3">
        <v>10</v>
      </c>
      <c r="X685" s="7">
        <v>10</v>
      </c>
      <c r="Z685" s="29" t="s">
        <v>11</v>
      </c>
      <c r="AA685" s="3"/>
      <c r="AB685" s="3">
        <v>16318</v>
      </c>
      <c r="AC685" s="7">
        <v>16318</v>
      </c>
      <c r="AE685">
        <f t="shared" si="244"/>
        <v>16318</v>
      </c>
      <c r="AF685" s="16">
        <f t="shared" si="240"/>
        <v>16.318000000000001</v>
      </c>
      <c r="AH685" s="3">
        <f t="shared" si="237"/>
        <v>117</v>
      </c>
      <c r="AI685" s="3">
        <f t="shared" si="238"/>
        <v>16318</v>
      </c>
      <c r="AJ685" s="16">
        <f t="shared" si="241"/>
        <v>139470.08547008547</v>
      </c>
      <c r="AL685" s="16">
        <f t="shared" si="242"/>
        <v>4079500</v>
      </c>
    </row>
    <row r="686" spans="2:38">
      <c r="B686" s="29" t="s">
        <v>12</v>
      </c>
      <c r="C686" s="3"/>
      <c r="D686" s="3"/>
      <c r="E686" s="7"/>
      <c r="G686" s="29" t="s">
        <v>12</v>
      </c>
      <c r="H686" s="3"/>
      <c r="I686" s="3"/>
      <c r="J686" s="7"/>
      <c r="L686" s="3">
        <f t="shared" si="234"/>
        <v>0</v>
      </c>
      <c r="M686" s="3">
        <f t="shared" si="235"/>
        <v>0</v>
      </c>
      <c r="N686" s="19" t="str">
        <f t="shared" si="239"/>
        <v/>
      </c>
      <c r="P686" s="29" t="s">
        <v>12</v>
      </c>
      <c r="Q686" s="3"/>
      <c r="R686" s="3"/>
      <c r="S686" s="7"/>
      <c r="U686" s="29" t="s">
        <v>12</v>
      </c>
      <c r="V686" s="3"/>
      <c r="W686" s="3"/>
      <c r="X686" s="7"/>
      <c r="Z686" s="29" t="s">
        <v>12</v>
      </c>
      <c r="AA686" s="3"/>
      <c r="AB686" s="3"/>
      <c r="AC686" s="7"/>
      <c r="AE686">
        <f t="shared" si="244"/>
        <v>0</v>
      </c>
      <c r="AF686" s="16" t="str">
        <f t="shared" si="240"/>
        <v/>
      </c>
      <c r="AH686" s="3">
        <f t="shared" si="237"/>
        <v>0</v>
      </c>
      <c r="AI686" s="3">
        <f t="shared" si="238"/>
        <v>0</v>
      </c>
      <c r="AJ686" s="16" t="str">
        <f t="shared" si="241"/>
        <v/>
      </c>
      <c r="AL686" s="16" t="str">
        <f t="shared" si="242"/>
        <v/>
      </c>
    </row>
    <row r="687" spans="2:38">
      <c r="B687" s="30" t="s">
        <v>13</v>
      </c>
      <c r="C687" s="7"/>
      <c r="D687" s="7">
        <v>372</v>
      </c>
      <c r="E687" s="7">
        <v>372</v>
      </c>
      <c r="G687" s="30" t="s">
        <v>13</v>
      </c>
      <c r="H687" s="7"/>
      <c r="I687" s="7">
        <v>1105</v>
      </c>
      <c r="J687" s="7">
        <v>1105</v>
      </c>
      <c r="L687" s="3">
        <f t="shared" si="234"/>
        <v>372</v>
      </c>
      <c r="M687" s="3">
        <f t="shared" si="235"/>
        <v>1105</v>
      </c>
      <c r="N687" s="19">
        <f t="shared" si="239"/>
        <v>2.9704301075268815</v>
      </c>
      <c r="P687" s="30" t="s">
        <v>13</v>
      </c>
      <c r="Q687" s="7"/>
      <c r="R687" s="7">
        <v>473</v>
      </c>
      <c r="S687" s="7">
        <v>473</v>
      </c>
      <c r="U687" s="30" t="s">
        <v>13</v>
      </c>
      <c r="V687" s="7"/>
      <c r="W687" s="7">
        <v>247</v>
      </c>
      <c r="X687" s="7">
        <v>247</v>
      </c>
      <c r="Z687" s="30" t="s">
        <v>13</v>
      </c>
      <c r="AA687" s="7"/>
      <c r="AB687" s="7">
        <v>104698</v>
      </c>
      <c r="AC687" s="7">
        <v>104698</v>
      </c>
      <c r="AE687">
        <f t="shared" si="244"/>
        <v>104698</v>
      </c>
      <c r="AF687" s="16">
        <f t="shared" si="240"/>
        <v>104.69799999999999</v>
      </c>
      <c r="AH687" s="3">
        <f t="shared" si="237"/>
        <v>1105</v>
      </c>
      <c r="AI687" s="3">
        <f t="shared" si="238"/>
        <v>104698</v>
      </c>
      <c r="AJ687" s="16">
        <f t="shared" si="241"/>
        <v>94749.321266968327</v>
      </c>
      <c r="AL687" s="16">
        <f t="shared" si="242"/>
        <v>281446.2365591398</v>
      </c>
    </row>
    <row r="688" spans="2:38">
      <c r="B688" s="5" t="s">
        <v>162</v>
      </c>
      <c r="C688" s="3"/>
      <c r="D688" s="3"/>
      <c r="E688" s="7"/>
      <c r="G688" s="5" t="s">
        <v>162</v>
      </c>
      <c r="H688" s="3"/>
      <c r="I688" s="3"/>
      <c r="J688" s="7"/>
      <c r="L688" s="3">
        <f t="shared" si="234"/>
        <v>0</v>
      </c>
      <c r="M688" s="3">
        <f t="shared" si="235"/>
        <v>0</v>
      </c>
      <c r="N688" s="36" t="str">
        <f t="shared" si="239"/>
        <v/>
      </c>
      <c r="P688" s="5" t="s">
        <v>162</v>
      </c>
      <c r="Q688" s="3"/>
      <c r="R688" s="3"/>
      <c r="S688" s="7"/>
      <c r="U688" s="5" t="s">
        <v>162</v>
      </c>
      <c r="V688" s="3"/>
      <c r="W688" s="3"/>
      <c r="X688" s="7"/>
      <c r="Z688" s="5" t="s">
        <v>162</v>
      </c>
      <c r="AA688" s="3"/>
      <c r="AB688" s="3"/>
      <c r="AC688" s="7"/>
      <c r="AF688" s="36" t="str">
        <f t="shared" si="240"/>
        <v/>
      </c>
      <c r="AH688" s="3">
        <f t="shared" si="237"/>
        <v>0</v>
      </c>
      <c r="AI688" s="3">
        <f t="shared" si="238"/>
        <v>0</v>
      </c>
      <c r="AJ688" s="36" t="str">
        <f t="shared" si="241"/>
        <v/>
      </c>
      <c r="AL688" s="36" t="str">
        <f t="shared" si="242"/>
        <v/>
      </c>
    </row>
    <row r="689" spans="2:38">
      <c r="B689" s="29" t="s">
        <v>8</v>
      </c>
      <c r="C689" s="3"/>
      <c r="D689" s="3">
        <v>55</v>
      </c>
      <c r="E689" s="7">
        <v>55</v>
      </c>
      <c r="G689" s="29" t="s">
        <v>8</v>
      </c>
      <c r="H689" s="3"/>
      <c r="I689" s="3">
        <v>91</v>
      </c>
      <c r="J689" s="7">
        <v>91</v>
      </c>
      <c r="L689" s="3">
        <f t="shared" si="234"/>
        <v>55</v>
      </c>
      <c r="M689" s="3">
        <f t="shared" si="235"/>
        <v>91</v>
      </c>
      <c r="N689" s="19">
        <f t="shared" si="239"/>
        <v>1.6545454545454545</v>
      </c>
      <c r="P689" s="29" t="s">
        <v>8</v>
      </c>
      <c r="Q689" s="3"/>
      <c r="R689" s="3">
        <v>18</v>
      </c>
      <c r="S689" s="7">
        <v>18</v>
      </c>
      <c r="U689" s="29" t="s">
        <v>8</v>
      </c>
      <c r="V689" s="3"/>
      <c r="W689" s="3">
        <v>16</v>
      </c>
      <c r="X689" s="7">
        <v>16</v>
      </c>
      <c r="Z689" s="29" t="s">
        <v>8</v>
      </c>
      <c r="AA689" s="3"/>
      <c r="AB689" s="3">
        <v>3825</v>
      </c>
      <c r="AC689" s="7">
        <v>3825</v>
      </c>
      <c r="AE689">
        <f t="shared" ref="AE689:AE694" si="245">AC689</f>
        <v>3825</v>
      </c>
      <c r="AF689" s="16">
        <f t="shared" si="240"/>
        <v>3.8250000000000002</v>
      </c>
      <c r="AH689" s="3">
        <f t="shared" si="237"/>
        <v>91</v>
      </c>
      <c r="AI689" s="3">
        <f t="shared" si="238"/>
        <v>3825</v>
      </c>
      <c r="AJ689" s="16">
        <f t="shared" si="241"/>
        <v>42032.967032967033</v>
      </c>
      <c r="AL689" s="16">
        <f t="shared" si="242"/>
        <v>69545.454545454544</v>
      </c>
    </row>
    <row r="690" spans="2:38">
      <c r="B690" s="29" t="s">
        <v>9</v>
      </c>
      <c r="C690" s="3"/>
      <c r="D690" s="3">
        <v>8</v>
      </c>
      <c r="E690" s="7">
        <v>8</v>
      </c>
      <c r="G690" s="29" t="s">
        <v>9</v>
      </c>
      <c r="H690" s="3"/>
      <c r="I690" s="3">
        <v>49</v>
      </c>
      <c r="J690" s="7">
        <v>49</v>
      </c>
      <c r="L690" s="3">
        <f t="shared" si="234"/>
        <v>8</v>
      </c>
      <c r="M690" s="3">
        <f t="shared" si="235"/>
        <v>49</v>
      </c>
      <c r="N690" s="19">
        <f t="shared" si="239"/>
        <v>6.125</v>
      </c>
      <c r="P690" s="29" t="s">
        <v>9</v>
      </c>
      <c r="Q690" s="3"/>
      <c r="R690" s="3">
        <v>23</v>
      </c>
      <c r="S690" s="7">
        <v>23</v>
      </c>
      <c r="U690" s="29" t="s">
        <v>9</v>
      </c>
      <c r="V690" s="3"/>
      <c r="W690" s="3">
        <v>17</v>
      </c>
      <c r="X690" s="7">
        <v>17</v>
      </c>
      <c r="Z690" s="29" t="s">
        <v>9</v>
      </c>
      <c r="AA690" s="3"/>
      <c r="AB690" s="3">
        <v>2293</v>
      </c>
      <c r="AC690" s="7">
        <v>2293</v>
      </c>
      <c r="AE690">
        <f t="shared" si="245"/>
        <v>2293</v>
      </c>
      <c r="AF690" s="16">
        <f t="shared" si="240"/>
        <v>2.2930000000000001</v>
      </c>
      <c r="AH690" s="3">
        <f t="shared" si="237"/>
        <v>49</v>
      </c>
      <c r="AI690" s="3">
        <f t="shared" si="238"/>
        <v>2293</v>
      </c>
      <c r="AJ690" s="16">
        <f t="shared" si="241"/>
        <v>46795.918367346938</v>
      </c>
      <c r="AL690" s="16">
        <f t="shared" si="242"/>
        <v>286625</v>
      </c>
    </row>
    <row r="691" spans="2:38">
      <c r="B691" s="29" t="s">
        <v>10</v>
      </c>
      <c r="C691" s="3"/>
      <c r="D691" s="3">
        <v>3</v>
      </c>
      <c r="E691" s="7">
        <v>3</v>
      </c>
      <c r="G691" s="29" t="s">
        <v>10</v>
      </c>
      <c r="H691" s="3"/>
      <c r="I691" s="3">
        <v>46</v>
      </c>
      <c r="J691" s="7">
        <v>46</v>
      </c>
      <c r="L691" s="3">
        <f t="shared" si="234"/>
        <v>3</v>
      </c>
      <c r="M691" s="3">
        <f t="shared" si="235"/>
        <v>46</v>
      </c>
      <c r="N691" s="19">
        <f t="shared" si="239"/>
        <v>15.333333333333334</v>
      </c>
      <c r="P691" s="29" t="s">
        <v>10</v>
      </c>
      <c r="Q691" s="3"/>
      <c r="R691" s="3">
        <v>26</v>
      </c>
      <c r="S691" s="7">
        <v>26</v>
      </c>
      <c r="U691" s="29" t="s">
        <v>10</v>
      </c>
      <c r="V691" s="3"/>
      <c r="W691" s="3">
        <v>17</v>
      </c>
      <c r="X691" s="7">
        <v>17</v>
      </c>
      <c r="Z691" s="29" t="s">
        <v>10</v>
      </c>
      <c r="AA691" s="3"/>
      <c r="AB691" s="3">
        <v>2901</v>
      </c>
      <c r="AC691" s="7">
        <v>2901</v>
      </c>
      <c r="AE691">
        <f t="shared" si="245"/>
        <v>2901</v>
      </c>
      <c r="AF691" s="16">
        <f t="shared" si="240"/>
        <v>2.9009999999999998</v>
      </c>
      <c r="AH691" s="3">
        <f t="shared" si="237"/>
        <v>46</v>
      </c>
      <c r="AI691" s="3">
        <f t="shared" si="238"/>
        <v>2901</v>
      </c>
      <c r="AJ691" s="16">
        <f t="shared" si="241"/>
        <v>63065.217391304352</v>
      </c>
      <c r="AL691" s="16">
        <f t="shared" si="242"/>
        <v>967000.00000000012</v>
      </c>
    </row>
    <row r="692" spans="2:38">
      <c r="B692" s="29" t="s">
        <v>11</v>
      </c>
      <c r="C692" s="3"/>
      <c r="D692" s="3"/>
      <c r="E692" s="7"/>
      <c r="G692" s="29" t="s">
        <v>11</v>
      </c>
      <c r="H692" s="3"/>
      <c r="I692" s="3"/>
      <c r="J692" s="7"/>
      <c r="L692" s="3">
        <f t="shared" si="234"/>
        <v>0</v>
      </c>
      <c r="M692" s="3">
        <f t="shared" si="235"/>
        <v>0</v>
      </c>
      <c r="N692" s="19" t="str">
        <f t="shared" si="239"/>
        <v/>
      </c>
      <c r="P692" s="29" t="s">
        <v>11</v>
      </c>
      <c r="Q692" s="3"/>
      <c r="R692" s="3"/>
      <c r="S692" s="7"/>
      <c r="U692" s="29" t="s">
        <v>11</v>
      </c>
      <c r="V692" s="3"/>
      <c r="W692" s="3"/>
      <c r="X692" s="7"/>
      <c r="Z692" s="29" t="s">
        <v>11</v>
      </c>
      <c r="AA692" s="3"/>
      <c r="AB692" s="3"/>
      <c r="AC692" s="7"/>
      <c r="AE692">
        <f t="shared" si="245"/>
        <v>0</v>
      </c>
      <c r="AF692" s="16" t="str">
        <f t="shared" si="240"/>
        <v/>
      </c>
      <c r="AH692" s="3">
        <f t="shared" si="237"/>
        <v>0</v>
      </c>
      <c r="AI692" s="3">
        <f t="shared" si="238"/>
        <v>0</v>
      </c>
      <c r="AJ692" s="16" t="str">
        <f t="shared" si="241"/>
        <v/>
      </c>
      <c r="AL692" s="16" t="str">
        <f t="shared" si="242"/>
        <v/>
      </c>
    </row>
    <row r="693" spans="2:38">
      <c r="B693" s="29" t="s">
        <v>12</v>
      </c>
      <c r="C693" s="3"/>
      <c r="D693" s="3"/>
      <c r="E693" s="7"/>
      <c r="G693" s="29" t="s">
        <v>12</v>
      </c>
      <c r="H693" s="3"/>
      <c r="I693" s="3"/>
      <c r="J693" s="7"/>
      <c r="L693" s="3">
        <f t="shared" si="234"/>
        <v>0</v>
      </c>
      <c r="M693" s="3">
        <f t="shared" si="235"/>
        <v>0</v>
      </c>
      <c r="N693" s="19" t="str">
        <f t="shared" si="239"/>
        <v/>
      </c>
      <c r="P693" s="29" t="s">
        <v>12</v>
      </c>
      <c r="Q693" s="3"/>
      <c r="R693" s="3"/>
      <c r="S693" s="7"/>
      <c r="U693" s="29" t="s">
        <v>12</v>
      </c>
      <c r="V693" s="3"/>
      <c r="W693" s="3"/>
      <c r="X693" s="7"/>
      <c r="Z693" s="29" t="s">
        <v>12</v>
      </c>
      <c r="AA693" s="3"/>
      <c r="AB693" s="3"/>
      <c r="AC693" s="7"/>
      <c r="AE693">
        <f t="shared" si="245"/>
        <v>0</v>
      </c>
      <c r="AF693" s="16" t="str">
        <f t="shared" si="240"/>
        <v/>
      </c>
      <c r="AH693" s="3">
        <f t="shared" si="237"/>
        <v>0</v>
      </c>
      <c r="AI693" s="3">
        <f t="shared" si="238"/>
        <v>0</v>
      </c>
      <c r="AJ693" s="16" t="str">
        <f t="shared" si="241"/>
        <v/>
      </c>
      <c r="AL693" s="16" t="str">
        <f t="shared" si="242"/>
        <v/>
      </c>
    </row>
    <row r="694" spans="2:38">
      <c r="B694" s="30" t="s">
        <v>13</v>
      </c>
      <c r="C694" s="7"/>
      <c r="D694" s="7">
        <v>66</v>
      </c>
      <c r="E694" s="7">
        <v>66</v>
      </c>
      <c r="G694" s="30" t="s">
        <v>13</v>
      </c>
      <c r="H694" s="7"/>
      <c r="I694" s="7">
        <v>186</v>
      </c>
      <c r="J694" s="7">
        <v>186</v>
      </c>
      <c r="L694" s="3">
        <f t="shared" si="234"/>
        <v>66</v>
      </c>
      <c r="M694" s="3">
        <f t="shared" si="235"/>
        <v>186</v>
      </c>
      <c r="N694" s="19">
        <f t="shared" si="239"/>
        <v>2.8181818181818183</v>
      </c>
      <c r="P694" s="30" t="s">
        <v>13</v>
      </c>
      <c r="Q694" s="7"/>
      <c r="R694" s="7">
        <v>67</v>
      </c>
      <c r="S694" s="7">
        <v>67</v>
      </c>
      <c r="U694" s="30" t="s">
        <v>13</v>
      </c>
      <c r="V694" s="7"/>
      <c r="W694" s="7">
        <v>50</v>
      </c>
      <c r="X694" s="7">
        <v>50</v>
      </c>
      <c r="Z694" s="30" t="s">
        <v>13</v>
      </c>
      <c r="AA694" s="7"/>
      <c r="AB694" s="7">
        <v>9019</v>
      </c>
      <c r="AC694" s="7">
        <v>9019</v>
      </c>
      <c r="AE694">
        <f t="shared" si="245"/>
        <v>9019</v>
      </c>
      <c r="AF694" s="16">
        <f t="shared" si="240"/>
        <v>9.0190000000000001</v>
      </c>
      <c r="AH694" s="3">
        <f t="shared" si="237"/>
        <v>186</v>
      </c>
      <c r="AI694" s="3">
        <f t="shared" si="238"/>
        <v>9019</v>
      </c>
      <c r="AJ694" s="16">
        <f t="shared" si="241"/>
        <v>48489.247311827959</v>
      </c>
      <c r="AL694" s="16">
        <f t="shared" si="242"/>
        <v>136651.51515151517</v>
      </c>
    </row>
    <row r="695" spans="2:38">
      <c r="B695" s="5" t="s">
        <v>120</v>
      </c>
      <c r="C695" s="3"/>
      <c r="D695" s="3"/>
      <c r="E695" s="7"/>
      <c r="G695" s="5" t="s">
        <v>120</v>
      </c>
      <c r="H695" s="3"/>
      <c r="I695" s="3"/>
      <c r="J695" s="7"/>
      <c r="L695" s="3">
        <f t="shared" si="234"/>
        <v>0</v>
      </c>
      <c r="M695" s="3">
        <f t="shared" si="235"/>
        <v>0</v>
      </c>
      <c r="N695" s="36" t="str">
        <f t="shared" si="239"/>
        <v/>
      </c>
      <c r="P695" s="5" t="s">
        <v>120</v>
      </c>
      <c r="Q695" s="3"/>
      <c r="R695" s="3"/>
      <c r="S695" s="7"/>
      <c r="U695" s="5" t="s">
        <v>120</v>
      </c>
      <c r="V695" s="3"/>
      <c r="W695" s="3"/>
      <c r="X695" s="7"/>
      <c r="Z695" s="5" t="s">
        <v>120</v>
      </c>
      <c r="AA695" s="3"/>
      <c r="AB695" s="3"/>
      <c r="AC695" s="7"/>
      <c r="AF695" s="36" t="str">
        <f t="shared" si="240"/>
        <v/>
      </c>
      <c r="AH695" s="3">
        <f t="shared" si="237"/>
        <v>0</v>
      </c>
      <c r="AI695" s="3">
        <f t="shared" si="238"/>
        <v>0</v>
      </c>
      <c r="AJ695" s="36" t="str">
        <f t="shared" si="241"/>
        <v/>
      </c>
      <c r="AL695" s="36" t="str">
        <f t="shared" si="242"/>
        <v/>
      </c>
    </row>
    <row r="696" spans="2:38">
      <c r="B696" s="29" t="s">
        <v>8</v>
      </c>
      <c r="C696" s="3"/>
      <c r="D696" s="3">
        <v>16345</v>
      </c>
      <c r="E696" s="7">
        <v>16345</v>
      </c>
      <c r="G696" s="29" t="s">
        <v>8</v>
      </c>
      <c r="H696" s="3"/>
      <c r="I696" s="3">
        <v>26606</v>
      </c>
      <c r="J696" s="7">
        <v>26606</v>
      </c>
      <c r="L696" s="3">
        <f t="shared" si="234"/>
        <v>16345</v>
      </c>
      <c r="M696" s="3">
        <f t="shared" si="235"/>
        <v>26606</v>
      </c>
      <c r="N696" s="19">
        <f t="shared" si="239"/>
        <v>1.6277760783114101</v>
      </c>
      <c r="P696" s="29" t="s">
        <v>8</v>
      </c>
      <c r="Q696" s="3"/>
      <c r="R696" s="3">
        <v>5489</v>
      </c>
      <c r="S696" s="7">
        <v>5489</v>
      </c>
      <c r="U696" s="29" t="s">
        <v>8</v>
      </c>
      <c r="V696" s="3"/>
      <c r="W696" s="3">
        <v>4519</v>
      </c>
      <c r="X696" s="7">
        <v>4519</v>
      </c>
      <c r="Z696" s="29" t="s">
        <v>8</v>
      </c>
      <c r="AA696" s="3"/>
      <c r="AB696" s="3">
        <v>1068647</v>
      </c>
      <c r="AC696" s="7">
        <v>1068647</v>
      </c>
      <c r="AE696">
        <f t="shared" ref="AE696:AE701" si="246">AC696</f>
        <v>1068647</v>
      </c>
      <c r="AF696" s="16">
        <f t="shared" si="240"/>
        <v>1068.6469999999999</v>
      </c>
      <c r="AH696" s="3">
        <f t="shared" si="237"/>
        <v>26606</v>
      </c>
      <c r="AI696" s="3">
        <f t="shared" si="238"/>
        <v>1068647</v>
      </c>
      <c r="AJ696" s="16">
        <f t="shared" si="241"/>
        <v>40165.63932947455</v>
      </c>
      <c r="AL696" s="16">
        <f t="shared" si="242"/>
        <v>65380.666870602618</v>
      </c>
    </row>
    <row r="697" spans="2:38">
      <c r="B697" s="29" t="s">
        <v>9</v>
      </c>
      <c r="C697" s="3"/>
      <c r="D697" s="3">
        <v>1327</v>
      </c>
      <c r="E697" s="7">
        <v>1327</v>
      </c>
      <c r="G697" s="29" t="s">
        <v>9</v>
      </c>
      <c r="H697" s="3"/>
      <c r="I697" s="3">
        <v>8270</v>
      </c>
      <c r="J697" s="7">
        <v>8270</v>
      </c>
      <c r="L697" s="3">
        <f t="shared" si="234"/>
        <v>1327</v>
      </c>
      <c r="M697" s="3">
        <f t="shared" si="235"/>
        <v>8270</v>
      </c>
      <c r="N697" s="19">
        <f t="shared" si="239"/>
        <v>6.2321024868123587</v>
      </c>
      <c r="P697" s="29" t="s">
        <v>9</v>
      </c>
      <c r="Q697" s="3"/>
      <c r="R697" s="3">
        <v>4115</v>
      </c>
      <c r="S697" s="7">
        <v>4115</v>
      </c>
      <c r="U697" s="29" t="s">
        <v>9</v>
      </c>
      <c r="V697" s="3"/>
      <c r="W697" s="3">
        <v>2752</v>
      </c>
      <c r="X697" s="7">
        <v>2752</v>
      </c>
      <c r="Z697" s="29" t="s">
        <v>9</v>
      </c>
      <c r="AA697" s="3"/>
      <c r="AB697" s="3">
        <v>307558</v>
      </c>
      <c r="AC697" s="7">
        <v>307558</v>
      </c>
      <c r="AE697">
        <f t="shared" si="246"/>
        <v>307558</v>
      </c>
      <c r="AF697" s="16">
        <f t="shared" si="240"/>
        <v>307.55799999999999</v>
      </c>
      <c r="AH697" s="3">
        <f t="shared" si="237"/>
        <v>8270</v>
      </c>
      <c r="AI697" s="3">
        <f t="shared" si="238"/>
        <v>307558</v>
      </c>
      <c r="AJ697" s="16">
        <f t="shared" si="241"/>
        <v>37189.600967351871</v>
      </c>
      <c r="AL697" s="16">
        <f t="shared" si="242"/>
        <v>231769.4046721929</v>
      </c>
    </row>
    <row r="698" spans="2:38">
      <c r="B698" s="29" t="s">
        <v>10</v>
      </c>
      <c r="C698" s="3"/>
      <c r="D698" s="3">
        <v>238</v>
      </c>
      <c r="E698" s="7">
        <v>238</v>
      </c>
      <c r="G698" s="29" t="s">
        <v>10</v>
      </c>
      <c r="H698" s="3"/>
      <c r="I698" s="3">
        <v>3002</v>
      </c>
      <c r="J698" s="7">
        <v>3002</v>
      </c>
      <c r="L698" s="3">
        <f t="shared" si="234"/>
        <v>238</v>
      </c>
      <c r="M698" s="3">
        <f t="shared" si="235"/>
        <v>3002</v>
      </c>
      <c r="N698" s="19">
        <f t="shared" si="239"/>
        <v>12.61344537815126</v>
      </c>
      <c r="P698" s="29" t="s">
        <v>10</v>
      </c>
      <c r="Q698" s="3"/>
      <c r="R698" s="3">
        <v>1747</v>
      </c>
      <c r="S698" s="7">
        <v>1747</v>
      </c>
      <c r="U698" s="29" t="s">
        <v>10</v>
      </c>
      <c r="V698" s="3"/>
      <c r="W698" s="3">
        <v>1007</v>
      </c>
      <c r="X698" s="7">
        <v>1007</v>
      </c>
      <c r="Z698" s="29" t="s">
        <v>10</v>
      </c>
      <c r="AA698" s="3"/>
      <c r="AB698" s="3">
        <v>118397</v>
      </c>
      <c r="AC698" s="7">
        <v>118397</v>
      </c>
      <c r="AE698">
        <f t="shared" si="246"/>
        <v>118397</v>
      </c>
      <c r="AF698" s="16">
        <f t="shared" si="240"/>
        <v>118.39700000000001</v>
      </c>
      <c r="AH698" s="3">
        <f t="shared" si="237"/>
        <v>3002</v>
      </c>
      <c r="AI698" s="3">
        <f t="shared" si="238"/>
        <v>118397</v>
      </c>
      <c r="AJ698" s="16">
        <f t="shared" si="241"/>
        <v>39439.373750832776</v>
      </c>
      <c r="AL698" s="16">
        <f t="shared" si="242"/>
        <v>497466.3865546218</v>
      </c>
    </row>
    <row r="699" spans="2:38">
      <c r="B699" s="29" t="s">
        <v>11</v>
      </c>
      <c r="C699" s="3"/>
      <c r="D699" s="3">
        <v>33</v>
      </c>
      <c r="E699" s="7">
        <v>33</v>
      </c>
      <c r="G699" s="29" t="s">
        <v>11</v>
      </c>
      <c r="H699" s="3"/>
      <c r="I699" s="3">
        <v>936</v>
      </c>
      <c r="J699" s="7">
        <v>936</v>
      </c>
      <c r="L699" s="3">
        <f t="shared" si="234"/>
        <v>33</v>
      </c>
      <c r="M699" s="3">
        <f t="shared" si="235"/>
        <v>936</v>
      </c>
      <c r="N699" s="19">
        <f t="shared" si="239"/>
        <v>28.363636363636363</v>
      </c>
      <c r="P699" s="29" t="s">
        <v>11</v>
      </c>
      <c r="Q699" s="3"/>
      <c r="R699" s="3">
        <v>646</v>
      </c>
      <c r="S699" s="7">
        <v>646</v>
      </c>
      <c r="U699" s="29" t="s">
        <v>11</v>
      </c>
      <c r="V699" s="3"/>
      <c r="W699" s="3">
        <v>254</v>
      </c>
      <c r="X699" s="7">
        <v>254</v>
      </c>
      <c r="Z699" s="29" t="s">
        <v>11</v>
      </c>
      <c r="AA699" s="3"/>
      <c r="AB699" s="3">
        <v>43621</v>
      </c>
      <c r="AC699" s="7">
        <v>43621</v>
      </c>
      <c r="AE699">
        <f t="shared" si="246"/>
        <v>43621</v>
      </c>
      <c r="AF699" s="16">
        <f t="shared" si="240"/>
        <v>43.621000000000002</v>
      </c>
      <c r="AH699" s="3">
        <f t="shared" si="237"/>
        <v>936</v>
      </c>
      <c r="AI699" s="3">
        <f t="shared" si="238"/>
        <v>43621</v>
      </c>
      <c r="AJ699" s="16">
        <f t="shared" si="241"/>
        <v>46603.632478632477</v>
      </c>
      <c r="AL699" s="16">
        <f t="shared" si="242"/>
        <v>1321848.4848484849</v>
      </c>
    </row>
    <row r="700" spans="2:38">
      <c r="B700" s="29" t="s">
        <v>12</v>
      </c>
      <c r="C700" s="3"/>
      <c r="D700" s="3">
        <v>6</v>
      </c>
      <c r="E700" s="7">
        <v>6</v>
      </c>
      <c r="G700" s="29" t="s">
        <v>12</v>
      </c>
      <c r="H700" s="3"/>
      <c r="I700" s="3">
        <v>728</v>
      </c>
      <c r="J700" s="7">
        <v>728</v>
      </c>
      <c r="L700" s="3">
        <f t="shared" si="234"/>
        <v>6</v>
      </c>
      <c r="M700" s="3">
        <f t="shared" si="235"/>
        <v>728</v>
      </c>
      <c r="N700" s="19">
        <f t="shared" si="239"/>
        <v>121.33333333333333</v>
      </c>
      <c r="P700" s="29" t="s">
        <v>12</v>
      </c>
      <c r="Q700" s="3"/>
      <c r="R700" s="3">
        <v>660</v>
      </c>
      <c r="S700" s="7">
        <v>660</v>
      </c>
      <c r="U700" s="29" t="s">
        <v>12</v>
      </c>
      <c r="V700" s="3"/>
      <c r="W700" s="3">
        <v>62</v>
      </c>
      <c r="X700" s="7">
        <v>62</v>
      </c>
      <c r="Z700" s="29" t="s">
        <v>12</v>
      </c>
      <c r="AA700" s="3"/>
      <c r="AB700" s="3">
        <v>39996</v>
      </c>
      <c r="AC700" s="7">
        <v>39996</v>
      </c>
      <c r="AE700">
        <f t="shared" si="246"/>
        <v>39996</v>
      </c>
      <c r="AF700" s="16">
        <f t="shared" si="240"/>
        <v>39.996000000000002</v>
      </c>
      <c r="AH700" s="3">
        <f t="shared" si="237"/>
        <v>728</v>
      </c>
      <c r="AI700" s="3">
        <f t="shared" si="238"/>
        <v>39996</v>
      </c>
      <c r="AJ700" s="16">
        <f t="shared" si="241"/>
        <v>54939.560439560439</v>
      </c>
      <c r="AL700" s="16">
        <f t="shared" si="242"/>
        <v>6666000</v>
      </c>
    </row>
    <row r="701" spans="2:38">
      <c r="B701" s="30" t="s">
        <v>13</v>
      </c>
      <c r="C701" s="7"/>
      <c r="D701" s="7">
        <v>17949</v>
      </c>
      <c r="E701" s="7">
        <v>17949</v>
      </c>
      <c r="G701" s="30" t="s">
        <v>13</v>
      </c>
      <c r="H701" s="7"/>
      <c r="I701" s="7">
        <v>39542</v>
      </c>
      <c r="J701" s="7">
        <v>39542</v>
      </c>
      <c r="L701" s="3">
        <f t="shared" si="234"/>
        <v>17949</v>
      </c>
      <c r="M701" s="3">
        <f t="shared" si="235"/>
        <v>39542</v>
      </c>
      <c r="N701" s="19">
        <f t="shared" si="239"/>
        <v>2.2030196668338067</v>
      </c>
      <c r="P701" s="30" t="s">
        <v>13</v>
      </c>
      <c r="Q701" s="7"/>
      <c r="R701" s="7">
        <v>12657</v>
      </c>
      <c r="S701" s="7">
        <v>12657</v>
      </c>
      <c r="U701" s="30" t="s">
        <v>13</v>
      </c>
      <c r="V701" s="7"/>
      <c r="W701" s="7">
        <v>8594</v>
      </c>
      <c r="X701" s="7">
        <v>8594</v>
      </c>
      <c r="Z701" s="30" t="s">
        <v>13</v>
      </c>
      <c r="AA701" s="7"/>
      <c r="AB701" s="7">
        <v>1578219</v>
      </c>
      <c r="AC701" s="7">
        <v>1578219</v>
      </c>
      <c r="AE701">
        <f t="shared" si="246"/>
        <v>1578219</v>
      </c>
      <c r="AF701" s="16">
        <f t="shared" si="240"/>
        <v>1578.2190000000001</v>
      </c>
      <c r="AH701" s="3">
        <f t="shared" si="237"/>
        <v>39542</v>
      </c>
      <c r="AI701" s="3">
        <f t="shared" si="238"/>
        <v>1578219</v>
      </c>
      <c r="AJ701" s="16">
        <f t="shared" si="241"/>
        <v>39912.47281371706</v>
      </c>
      <c r="AL701" s="16">
        <f t="shared" si="242"/>
        <v>87927.962560588319</v>
      </c>
    </row>
    <row r="702" spans="2:38">
      <c r="B702" s="5" t="s">
        <v>121</v>
      </c>
      <c r="C702" s="3"/>
      <c r="D702" s="3"/>
      <c r="E702" s="7"/>
      <c r="G702" s="5" t="s">
        <v>121</v>
      </c>
      <c r="H702" s="3"/>
      <c r="I702" s="3"/>
      <c r="J702" s="7"/>
      <c r="L702" s="3">
        <f t="shared" si="234"/>
        <v>0</v>
      </c>
      <c r="M702" s="3">
        <f t="shared" si="235"/>
        <v>0</v>
      </c>
      <c r="N702" s="36" t="str">
        <f t="shared" si="239"/>
        <v/>
      </c>
      <c r="P702" s="5" t="s">
        <v>121</v>
      </c>
      <c r="Q702" s="3"/>
      <c r="R702" s="3"/>
      <c r="S702" s="7"/>
      <c r="U702" s="5" t="s">
        <v>121</v>
      </c>
      <c r="V702" s="3"/>
      <c r="W702" s="3"/>
      <c r="X702" s="7"/>
      <c r="Z702" s="5" t="s">
        <v>121</v>
      </c>
      <c r="AA702" s="3"/>
      <c r="AB702" s="3"/>
      <c r="AC702" s="7"/>
      <c r="AF702" s="36" t="str">
        <f t="shared" si="240"/>
        <v/>
      </c>
      <c r="AH702" s="3">
        <f t="shared" si="237"/>
        <v>0</v>
      </c>
      <c r="AI702" s="3">
        <f t="shared" si="238"/>
        <v>0</v>
      </c>
      <c r="AJ702" s="36" t="str">
        <f t="shared" si="241"/>
        <v/>
      </c>
      <c r="AL702" s="36" t="str">
        <f t="shared" si="242"/>
        <v/>
      </c>
    </row>
    <row r="703" spans="2:38">
      <c r="B703" s="29" t="s">
        <v>8</v>
      </c>
      <c r="C703" s="3"/>
      <c r="D703" s="3">
        <v>86</v>
      </c>
      <c r="E703" s="7">
        <v>86</v>
      </c>
      <c r="G703" s="29" t="s">
        <v>8</v>
      </c>
      <c r="H703" s="3"/>
      <c r="I703" s="3">
        <v>181</v>
      </c>
      <c r="J703" s="7">
        <v>181</v>
      </c>
      <c r="L703" s="3">
        <f t="shared" si="234"/>
        <v>86</v>
      </c>
      <c r="M703" s="3">
        <f t="shared" si="235"/>
        <v>181</v>
      </c>
      <c r="N703" s="19">
        <f t="shared" si="239"/>
        <v>2.1046511627906979</v>
      </c>
      <c r="P703" s="29" t="s">
        <v>8</v>
      </c>
      <c r="Q703" s="3"/>
      <c r="R703" s="3">
        <v>46</v>
      </c>
      <c r="S703" s="7">
        <v>46</v>
      </c>
      <c r="U703" s="29" t="s">
        <v>8</v>
      </c>
      <c r="V703" s="3"/>
      <c r="W703" s="3">
        <v>47</v>
      </c>
      <c r="X703" s="7">
        <v>47</v>
      </c>
      <c r="Z703" s="29" t="s">
        <v>8</v>
      </c>
      <c r="AA703" s="3"/>
      <c r="AB703" s="3"/>
      <c r="AC703" s="7"/>
      <c r="AE703">
        <f t="shared" ref="AE703:AE708" si="247">AC703</f>
        <v>0</v>
      </c>
      <c r="AF703" s="16" t="str">
        <f t="shared" si="240"/>
        <v/>
      </c>
      <c r="AH703" s="3">
        <f t="shared" si="237"/>
        <v>181</v>
      </c>
      <c r="AI703" s="3">
        <f t="shared" si="238"/>
        <v>0</v>
      </c>
      <c r="AJ703" s="16" t="str">
        <f t="shared" si="241"/>
        <v/>
      </c>
      <c r="AL703" s="16" t="str">
        <f t="shared" si="242"/>
        <v/>
      </c>
    </row>
    <row r="704" spans="2:38">
      <c r="B704" s="29" t="s">
        <v>9</v>
      </c>
      <c r="C704" s="3"/>
      <c r="D704" s="3">
        <v>19</v>
      </c>
      <c r="E704" s="7">
        <v>19</v>
      </c>
      <c r="G704" s="29" t="s">
        <v>9</v>
      </c>
      <c r="H704" s="3"/>
      <c r="I704" s="3">
        <v>116</v>
      </c>
      <c r="J704" s="7">
        <v>116</v>
      </c>
      <c r="L704" s="3">
        <f t="shared" si="234"/>
        <v>19</v>
      </c>
      <c r="M704" s="3">
        <f t="shared" si="235"/>
        <v>116</v>
      </c>
      <c r="N704" s="19">
        <f t="shared" si="239"/>
        <v>6.1052631578947372</v>
      </c>
      <c r="P704" s="29" t="s">
        <v>9</v>
      </c>
      <c r="Q704" s="3"/>
      <c r="R704" s="3">
        <v>57</v>
      </c>
      <c r="S704" s="7">
        <v>57</v>
      </c>
      <c r="U704" s="29" t="s">
        <v>9</v>
      </c>
      <c r="V704" s="3"/>
      <c r="W704" s="3">
        <v>40</v>
      </c>
      <c r="X704" s="7">
        <v>40</v>
      </c>
      <c r="Z704" s="29" t="s">
        <v>9</v>
      </c>
      <c r="AA704" s="3"/>
      <c r="AB704" s="3">
        <v>7022</v>
      </c>
      <c r="AC704" s="7">
        <v>7022</v>
      </c>
      <c r="AE704">
        <f t="shared" si="247"/>
        <v>7022</v>
      </c>
      <c r="AF704" s="16">
        <f t="shared" si="240"/>
        <v>7.0220000000000002</v>
      </c>
      <c r="AH704" s="3">
        <f t="shared" si="237"/>
        <v>116</v>
      </c>
      <c r="AI704" s="3">
        <f t="shared" si="238"/>
        <v>7022</v>
      </c>
      <c r="AJ704" s="16">
        <f t="shared" si="241"/>
        <v>60534.482758620688</v>
      </c>
      <c r="AL704" s="16">
        <f t="shared" si="242"/>
        <v>369578.94736842107</v>
      </c>
    </row>
    <row r="705" spans="2:38">
      <c r="B705" s="29" t="s">
        <v>10</v>
      </c>
      <c r="C705" s="3"/>
      <c r="D705" s="3">
        <v>5</v>
      </c>
      <c r="E705" s="7">
        <v>5</v>
      </c>
      <c r="G705" s="29" t="s">
        <v>10</v>
      </c>
      <c r="H705" s="3"/>
      <c r="I705" s="3"/>
      <c r="J705" s="7"/>
      <c r="L705" s="3">
        <f t="shared" si="234"/>
        <v>5</v>
      </c>
      <c r="M705" s="3">
        <f t="shared" si="235"/>
        <v>0</v>
      </c>
      <c r="N705" s="19">
        <f t="shared" si="239"/>
        <v>0</v>
      </c>
      <c r="P705" s="29" t="s">
        <v>10</v>
      </c>
      <c r="Q705" s="3"/>
      <c r="R705" s="3"/>
      <c r="S705" s="7"/>
      <c r="U705" s="29" t="s">
        <v>10</v>
      </c>
      <c r="V705" s="3"/>
      <c r="W705" s="3"/>
      <c r="X705" s="7"/>
      <c r="Z705" s="29" t="s">
        <v>10</v>
      </c>
      <c r="AA705" s="3"/>
      <c r="AB705" s="3">
        <v>5595</v>
      </c>
      <c r="AC705" s="7">
        <v>5595</v>
      </c>
      <c r="AE705">
        <f t="shared" si="247"/>
        <v>5595</v>
      </c>
      <c r="AF705" s="16">
        <f t="shared" si="240"/>
        <v>5.5949999999999998</v>
      </c>
      <c r="AH705" s="3">
        <f t="shared" si="237"/>
        <v>0</v>
      </c>
      <c r="AI705" s="3">
        <f t="shared" si="238"/>
        <v>5595</v>
      </c>
      <c r="AJ705" s="16" t="str">
        <f t="shared" si="241"/>
        <v/>
      </c>
      <c r="AL705" s="16" t="e">
        <f t="shared" si="242"/>
        <v>#VALUE!</v>
      </c>
    </row>
    <row r="706" spans="2:38">
      <c r="B706" s="29" t="s">
        <v>11</v>
      </c>
      <c r="C706" s="3"/>
      <c r="D706" s="3">
        <v>2</v>
      </c>
      <c r="E706" s="7">
        <v>2</v>
      </c>
      <c r="G706" s="29" t="s">
        <v>11</v>
      </c>
      <c r="H706" s="3"/>
      <c r="I706" s="3"/>
      <c r="J706" s="7"/>
      <c r="L706" s="3">
        <f t="shared" si="234"/>
        <v>2</v>
      </c>
      <c r="M706" s="3">
        <f t="shared" si="235"/>
        <v>0</v>
      </c>
      <c r="N706" s="19">
        <f t="shared" si="239"/>
        <v>0</v>
      </c>
      <c r="P706" s="29" t="s">
        <v>11</v>
      </c>
      <c r="Q706" s="3"/>
      <c r="R706" s="3"/>
      <c r="S706" s="7"/>
      <c r="U706" s="29" t="s">
        <v>11</v>
      </c>
      <c r="V706" s="3"/>
      <c r="W706" s="3"/>
      <c r="X706" s="7"/>
      <c r="Z706" s="29" t="s">
        <v>11</v>
      </c>
      <c r="AA706" s="3"/>
      <c r="AB706" s="3"/>
      <c r="AC706" s="7"/>
      <c r="AE706">
        <f t="shared" si="247"/>
        <v>0</v>
      </c>
      <c r="AF706" s="16" t="str">
        <f t="shared" si="240"/>
        <v/>
      </c>
      <c r="AH706" s="3">
        <f t="shared" si="237"/>
        <v>0</v>
      </c>
      <c r="AI706" s="3">
        <f t="shared" si="238"/>
        <v>0</v>
      </c>
      <c r="AJ706" s="16" t="str">
        <f t="shared" si="241"/>
        <v/>
      </c>
      <c r="AL706" s="16" t="str">
        <f t="shared" si="242"/>
        <v/>
      </c>
    </row>
    <row r="707" spans="2:38">
      <c r="B707" s="29" t="s">
        <v>12</v>
      </c>
      <c r="C707" s="3"/>
      <c r="D707" s="3"/>
      <c r="E707" s="7"/>
      <c r="G707" s="29" t="s">
        <v>12</v>
      </c>
      <c r="H707" s="3"/>
      <c r="I707" s="3"/>
      <c r="J707" s="7"/>
      <c r="L707" s="3">
        <f t="shared" si="234"/>
        <v>0</v>
      </c>
      <c r="M707" s="3">
        <f t="shared" si="235"/>
        <v>0</v>
      </c>
      <c r="N707" s="19" t="str">
        <f t="shared" si="239"/>
        <v/>
      </c>
      <c r="P707" s="29" t="s">
        <v>12</v>
      </c>
      <c r="Q707" s="3"/>
      <c r="R707" s="3"/>
      <c r="S707" s="7"/>
      <c r="U707" s="29" t="s">
        <v>12</v>
      </c>
      <c r="V707" s="3"/>
      <c r="W707" s="3"/>
      <c r="X707" s="7"/>
      <c r="Z707" s="29" t="s">
        <v>12</v>
      </c>
      <c r="AA707" s="3"/>
      <c r="AB707" s="3"/>
      <c r="AC707" s="7"/>
      <c r="AE707">
        <f t="shared" si="247"/>
        <v>0</v>
      </c>
      <c r="AF707" s="16" t="str">
        <f t="shared" si="240"/>
        <v/>
      </c>
      <c r="AH707" s="3">
        <f t="shared" si="237"/>
        <v>0</v>
      </c>
      <c r="AI707" s="3">
        <f t="shared" si="238"/>
        <v>0</v>
      </c>
      <c r="AJ707" s="16" t="str">
        <f t="shared" si="241"/>
        <v/>
      </c>
      <c r="AL707" s="16" t="str">
        <f t="shared" si="242"/>
        <v/>
      </c>
    </row>
    <row r="708" spans="2:38">
      <c r="B708" s="30" t="s">
        <v>13</v>
      </c>
      <c r="C708" s="7"/>
      <c r="D708" s="7">
        <v>112</v>
      </c>
      <c r="E708" s="7">
        <v>112</v>
      </c>
      <c r="G708" s="30" t="s">
        <v>13</v>
      </c>
      <c r="H708" s="7"/>
      <c r="I708" s="7">
        <v>448</v>
      </c>
      <c r="J708" s="7">
        <v>448</v>
      </c>
      <c r="L708" s="3">
        <f t="shared" si="234"/>
        <v>112</v>
      </c>
      <c r="M708" s="3">
        <f t="shared" si="235"/>
        <v>448</v>
      </c>
      <c r="N708" s="19">
        <f t="shared" si="239"/>
        <v>4</v>
      </c>
      <c r="P708" s="30" t="s">
        <v>13</v>
      </c>
      <c r="Q708" s="7"/>
      <c r="R708" s="7">
        <v>198</v>
      </c>
      <c r="S708" s="7">
        <v>198</v>
      </c>
      <c r="U708" s="30" t="s">
        <v>13</v>
      </c>
      <c r="V708" s="7"/>
      <c r="W708" s="7">
        <v>135</v>
      </c>
      <c r="X708" s="7">
        <v>135</v>
      </c>
      <c r="Z708" s="30" t="s">
        <v>13</v>
      </c>
      <c r="AA708" s="7"/>
      <c r="AB708" s="7">
        <v>24506</v>
      </c>
      <c r="AC708" s="7">
        <v>24506</v>
      </c>
      <c r="AE708">
        <f t="shared" si="247"/>
        <v>24506</v>
      </c>
      <c r="AF708" s="16">
        <f t="shared" si="240"/>
        <v>24.506</v>
      </c>
      <c r="AH708" s="3">
        <f t="shared" si="237"/>
        <v>448</v>
      </c>
      <c r="AI708" s="3">
        <f t="shared" si="238"/>
        <v>24506</v>
      </c>
      <c r="AJ708" s="16">
        <f t="shared" si="241"/>
        <v>54700.892857142855</v>
      </c>
      <c r="AL708" s="16">
        <f t="shared" si="242"/>
        <v>218803.57142857142</v>
      </c>
    </row>
    <row r="709" spans="2:38">
      <c r="B709" s="5" t="s">
        <v>122</v>
      </c>
      <c r="C709" s="3"/>
      <c r="D709" s="3"/>
      <c r="E709" s="7"/>
      <c r="G709" s="5" t="s">
        <v>122</v>
      </c>
      <c r="H709" s="3"/>
      <c r="I709" s="3"/>
      <c r="J709" s="7"/>
      <c r="L709" s="3">
        <f t="shared" si="234"/>
        <v>0</v>
      </c>
      <c r="M709" s="3">
        <f t="shared" si="235"/>
        <v>0</v>
      </c>
      <c r="N709" s="36" t="str">
        <f t="shared" si="239"/>
        <v/>
      </c>
      <c r="P709" s="5" t="s">
        <v>122</v>
      </c>
      <c r="Q709" s="3"/>
      <c r="R709" s="3"/>
      <c r="S709" s="7"/>
      <c r="U709" s="5" t="s">
        <v>122</v>
      </c>
      <c r="V709" s="3"/>
      <c r="W709" s="3"/>
      <c r="X709" s="7"/>
      <c r="Z709" s="5" t="s">
        <v>122</v>
      </c>
      <c r="AA709" s="3"/>
      <c r="AB709" s="3"/>
      <c r="AC709" s="7"/>
      <c r="AF709" s="36" t="str">
        <f t="shared" si="240"/>
        <v/>
      </c>
      <c r="AH709" s="3">
        <f t="shared" si="237"/>
        <v>0</v>
      </c>
      <c r="AI709" s="3">
        <f t="shared" si="238"/>
        <v>0</v>
      </c>
      <c r="AJ709" s="36" t="str">
        <f t="shared" si="241"/>
        <v/>
      </c>
      <c r="AL709" s="36" t="str">
        <f t="shared" si="242"/>
        <v/>
      </c>
    </row>
    <row r="710" spans="2:38">
      <c r="B710" s="29" t="s">
        <v>8</v>
      </c>
      <c r="C710" s="3"/>
      <c r="D710" s="3">
        <v>1339</v>
      </c>
      <c r="E710" s="7">
        <v>1339</v>
      </c>
      <c r="G710" s="29" t="s">
        <v>8</v>
      </c>
      <c r="H710" s="3"/>
      <c r="I710" s="3">
        <v>2345</v>
      </c>
      <c r="J710" s="7">
        <v>2345</v>
      </c>
      <c r="L710" s="3">
        <f t="shared" si="234"/>
        <v>1339</v>
      </c>
      <c r="M710" s="3">
        <f t="shared" si="235"/>
        <v>2345</v>
      </c>
      <c r="N710" s="19">
        <f t="shared" si="239"/>
        <v>1.7513069454817027</v>
      </c>
      <c r="P710" s="29" t="s">
        <v>8</v>
      </c>
      <c r="Q710" s="3"/>
      <c r="R710" s="3">
        <v>492</v>
      </c>
      <c r="S710" s="7">
        <v>492</v>
      </c>
      <c r="U710" s="29" t="s">
        <v>8</v>
      </c>
      <c r="V710" s="3"/>
      <c r="W710" s="3">
        <v>482</v>
      </c>
      <c r="X710" s="7">
        <v>482</v>
      </c>
      <c r="Z710" s="29" t="s">
        <v>8</v>
      </c>
      <c r="AA710" s="3"/>
      <c r="AB710" s="3">
        <v>85056</v>
      </c>
      <c r="AC710" s="7">
        <v>85056</v>
      </c>
      <c r="AE710">
        <f t="shared" ref="AE710:AE715" si="248">AC710</f>
        <v>85056</v>
      </c>
      <c r="AF710" s="16">
        <f t="shared" si="240"/>
        <v>85.055999999999997</v>
      </c>
      <c r="AH710" s="3">
        <f t="shared" si="237"/>
        <v>2345</v>
      </c>
      <c r="AI710" s="3">
        <f t="shared" si="238"/>
        <v>85056</v>
      </c>
      <c r="AJ710" s="16">
        <f t="shared" si="241"/>
        <v>36271.215351812367</v>
      </c>
      <c r="AL710" s="16">
        <f t="shared" si="242"/>
        <v>63522.031366691561</v>
      </c>
    </row>
    <row r="711" spans="2:38">
      <c r="B711" s="29" t="s">
        <v>9</v>
      </c>
      <c r="C711" s="3"/>
      <c r="D711" s="3">
        <v>172</v>
      </c>
      <c r="E711" s="7">
        <v>172</v>
      </c>
      <c r="G711" s="29" t="s">
        <v>9</v>
      </c>
      <c r="H711" s="3"/>
      <c r="I711" s="3">
        <v>1095</v>
      </c>
      <c r="J711" s="7">
        <v>1095</v>
      </c>
      <c r="L711" s="3">
        <f t="shared" si="234"/>
        <v>172</v>
      </c>
      <c r="M711" s="3">
        <f t="shared" si="235"/>
        <v>1095</v>
      </c>
      <c r="N711" s="19">
        <f t="shared" si="239"/>
        <v>6.3662790697674421</v>
      </c>
      <c r="P711" s="29" t="s">
        <v>9</v>
      </c>
      <c r="Q711" s="3"/>
      <c r="R711" s="3">
        <v>480</v>
      </c>
      <c r="S711" s="7">
        <v>480</v>
      </c>
      <c r="U711" s="29" t="s">
        <v>9</v>
      </c>
      <c r="V711" s="3"/>
      <c r="W711" s="3">
        <v>429</v>
      </c>
      <c r="X711" s="7">
        <v>429</v>
      </c>
      <c r="Z711" s="29" t="s">
        <v>9</v>
      </c>
      <c r="AA711" s="3"/>
      <c r="AB711" s="3">
        <v>45956</v>
      </c>
      <c r="AC711" s="7">
        <v>45956</v>
      </c>
      <c r="AE711">
        <f t="shared" si="248"/>
        <v>45956</v>
      </c>
      <c r="AF711" s="16">
        <f t="shared" si="240"/>
        <v>45.956000000000003</v>
      </c>
      <c r="AH711" s="3">
        <f t="shared" si="237"/>
        <v>1095</v>
      </c>
      <c r="AI711" s="3">
        <f t="shared" si="238"/>
        <v>45956</v>
      </c>
      <c r="AJ711" s="16">
        <f t="shared" si="241"/>
        <v>41968.949771689498</v>
      </c>
      <c r="AL711" s="16">
        <f t="shared" si="242"/>
        <v>267186.04651162791</v>
      </c>
    </row>
    <row r="712" spans="2:38">
      <c r="B712" s="29" t="s">
        <v>10</v>
      </c>
      <c r="C712" s="3"/>
      <c r="D712" s="3">
        <v>65</v>
      </c>
      <c r="E712" s="7">
        <v>65</v>
      </c>
      <c r="G712" s="29" t="s">
        <v>10</v>
      </c>
      <c r="H712" s="3"/>
      <c r="I712" s="3">
        <v>851</v>
      </c>
      <c r="J712" s="7">
        <v>851</v>
      </c>
      <c r="L712" s="3">
        <f t="shared" si="234"/>
        <v>65</v>
      </c>
      <c r="M712" s="3">
        <f t="shared" si="235"/>
        <v>851</v>
      </c>
      <c r="N712" s="19">
        <f t="shared" si="239"/>
        <v>13.092307692307692</v>
      </c>
      <c r="P712" s="29" t="s">
        <v>10</v>
      </c>
      <c r="Q712" s="3"/>
      <c r="R712" s="3">
        <v>490</v>
      </c>
      <c r="S712" s="7">
        <v>490</v>
      </c>
      <c r="U712" s="29" t="s">
        <v>10</v>
      </c>
      <c r="V712" s="3"/>
      <c r="W712" s="3">
        <v>292</v>
      </c>
      <c r="X712" s="7">
        <v>292</v>
      </c>
      <c r="Z712" s="29" t="s">
        <v>10</v>
      </c>
      <c r="AA712" s="3"/>
      <c r="AB712" s="3">
        <v>54663</v>
      </c>
      <c r="AC712" s="7">
        <v>54663</v>
      </c>
      <c r="AE712">
        <f t="shared" si="248"/>
        <v>54663</v>
      </c>
      <c r="AF712" s="16">
        <f t="shared" si="240"/>
        <v>54.662999999999997</v>
      </c>
      <c r="AH712" s="3">
        <f t="shared" si="237"/>
        <v>851</v>
      </c>
      <c r="AI712" s="3">
        <f t="shared" si="238"/>
        <v>54663</v>
      </c>
      <c r="AJ712" s="16">
        <f t="shared" si="241"/>
        <v>64233.842538190358</v>
      </c>
      <c r="AL712" s="16">
        <f t="shared" si="242"/>
        <v>840969.23076923063</v>
      </c>
    </row>
    <row r="713" spans="2:38">
      <c r="B713" s="29" t="s">
        <v>11</v>
      </c>
      <c r="C713" s="3"/>
      <c r="D713" s="3">
        <v>14</v>
      </c>
      <c r="E713" s="7">
        <v>14</v>
      </c>
      <c r="G713" s="29" t="s">
        <v>11</v>
      </c>
      <c r="H713" s="3"/>
      <c r="I713" s="3">
        <v>383</v>
      </c>
      <c r="J713" s="7">
        <v>383</v>
      </c>
      <c r="L713" s="3">
        <f t="shared" si="234"/>
        <v>14</v>
      </c>
      <c r="M713" s="3">
        <f t="shared" si="235"/>
        <v>383</v>
      </c>
      <c r="N713" s="19">
        <f t="shared" si="239"/>
        <v>27.357142857142858</v>
      </c>
      <c r="P713" s="29" t="s">
        <v>11</v>
      </c>
      <c r="Q713" s="3"/>
      <c r="R713" s="3">
        <v>280</v>
      </c>
      <c r="S713" s="7">
        <v>280</v>
      </c>
      <c r="U713" s="29" t="s">
        <v>11</v>
      </c>
      <c r="V713" s="3"/>
      <c r="W713" s="3">
        <v>88</v>
      </c>
      <c r="X713" s="7">
        <v>88</v>
      </c>
      <c r="Z713" s="29" t="s">
        <v>11</v>
      </c>
      <c r="AA713" s="3"/>
      <c r="AB713" s="3">
        <v>41963</v>
      </c>
      <c r="AC713" s="7">
        <v>41963</v>
      </c>
      <c r="AE713">
        <f t="shared" si="248"/>
        <v>41963</v>
      </c>
      <c r="AF713" s="16">
        <f t="shared" si="240"/>
        <v>41.963000000000001</v>
      </c>
      <c r="AH713" s="3">
        <f t="shared" si="237"/>
        <v>383</v>
      </c>
      <c r="AI713" s="3">
        <f t="shared" si="238"/>
        <v>41963</v>
      </c>
      <c r="AJ713" s="16">
        <f t="shared" si="241"/>
        <v>109563.96866840731</v>
      </c>
      <c r="AL713" s="16">
        <f t="shared" si="242"/>
        <v>2997357.1428571427</v>
      </c>
    </row>
    <row r="714" spans="2:38">
      <c r="B714" s="29" t="s">
        <v>12</v>
      </c>
      <c r="C714" s="3"/>
      <c r="D714" s="3">
        <v>9</v>
      </c>
      <c r="E714" s="7">
        <v>9</v>
      </c>
      <c r="G714" s="29" t="s">
        <v>12</v>
      </c>
      <c r="H714" s="3"/>
      <c r="I714" s="3">
        <v>1901</v>
      </c>
      <c r="J714" s="7">
        <v>1901</v>
      </c>
      <c r="L714" s="3">
        <f t="shared" si="234"/>
        <v>9</v>
      </c>
      <c r="M714" s="3">
        <f t="shared" si="235"/>
        <v>1901</v>
      </c>
      <c r="N714" s="19">
        <f t="shared" si="239"/>
        <v>211.22222222222223</v>
      </c>
      <c r="P714" s="29" t="s">
        <v>12</v>
      </c>
      <c r="Q714" s="3"/>
      <c r="R714" s="3">
        <v>1733</v>
      </c>
      <c r="S714" s="7">
        <v>1733</v>
      </c>
      <c r="U714" s="29" t="s">
        <v>12</v>
      </c>
      <c r="V714" s="3"/>
      <c r="W714" s="3">
        <v>159</v>
      </c>
      <c r="X714" s="7">
        <v>159</v>
      </c>
      <c r="Z714" s="29" t="s">
        <v>12</v>
      </c>
      <c r="AA714" s="3"/>
      <c r="AB714" s="3">
        <v>170000</v>
      </c>
      <c r="AC714" s="7">
        <v>170000</v>
      </c>
      <c r="AE714">
        <f t="shared" si="248"/>
        <v>170000</v>
      </c>
      <c r="AF714" s="16">
        <f t="shared" si="240"/>
        <v>170</v>
      </c>
      <c r="AH714" s="3">
        <f t="shared" si="237"/>
        <v>1901</v>
      </c>
      <c r="AI714" s="3">
        <f t="shared" si="238"/>
        <v>170000</v>
      </c>
      <c r="AJ714" s="16">
        <f t="shared" si="241"/>
        <v>89426.61756970016</v>
      </c>
      <c r="AL714" s="16">
        <f t="shared" si="242"/>
        <v>18888888.888888888</v>
      </c>
    </row>
    <row r="715" spans="2:38">
      <c r="B715" s="30" t="s">
        <v>13</v>
      </c>
      <c r="C715" s="7"/>
      <c r="D715" s="7">
        <v>1599</v>
      </c>
      <c r="E715" s="7">
        <v>1599</v>
      </c>
      <c r="G715" s="30" t="s">
        <v>13</v>
      </c>
      <c r="H715" s="7"/>
      <c r="I715" s="7">
        <v>6575</v>
      </c>
      <c r="J715" s="7">
        <v>6575</v>
      </c>
      <c r="L715" s="3">
        <f t="shared" si="234"/>
        <v>1599</v>
      </c>
      <c r="M715" s="3">
        <f t="shared" si="235"/>
        <v>6575</v>
      </c>
      <c r="N715" s="19">
        <f t="shared" si="239"/>
        <v>4.1119449656035023</v>
      </c>
      <c r="P715" s="30" t="s">
        <v>13</v>
      </c>
      <c r="Q715" s="7"/>
      <c r="R715" s="7">
        <v>3475</v>
      </c>
      <c r="S715" s="7">
        <v>3475</v>
      </c>
      <c r="U715" s="30" t="s">
        <v>13</v>
      </c>
      <c r="V715" s="7"/>
      <c r="W715" s="7">
        <v>1450</v>
      </c>
      <c r="X715" s="7">
        <v>1450</v>
      </c>
      <c r="Z715" s="30" t="s">
        <v>13</v>
      </c>
      <c r="AA715" s="7"/>
      <c r="AB715" s="7">
        <v>397638</v>
      </c>
      <c r="AC715" s="7">
        <v>397638</v>
      </c>
      <c r="AE715">
        <f t="shared" si="248"/>
        <v>397638</v>
      </c>
      <c r="AF715" s="16">
        <f t="shared" si="240"/>
        <v>397.63799999999998</v>
      </c>
      <c r="AH715" s="3">
        <f t="shared" si="237"/>
        <v>6575</v>
      </c>
      <c r="AI715" s="3">
        <f t="shared" si="238"/>
        <v>397638</v>
      </c>
      <c r="AJ715" s="16">
        <f t="shared" si="241"/>
        <v>60477.262357414445</v>
      </c>
      <c r="AL715" s="16">
        <f t="shared" si="242"/>
        <v>248679.17448405252</v>
      </c>
    </row>
    <row r="716" spans="2:38">
      <c r="B716" s="5" t="s">
        <v>123</v>
      </c>
      <c r="C716" s="3"/>
      <c r="D716" s="3"/>
      <c r="E716" s="7"/>
      <c r="G716" s="5" t="s">
        <v>123</v>
      </c>
      <c r="H716" s="3"/>
      <c r="I716" s="3"/>
      <c r="J716" s="7"/>
      <c r="L716" s="3">
        <f t="shared" si="234"/>
        <v>0</v>
      </c>
      <c r="M716" s="3">
        <f t="shared" si="235"/>
        <v>0</v>
      </c>
      <c r="N716" s="36" t="str">
        <f t="shared" si="239"/>
        <v/>
      </c>
      <c r="P716" s="5" t="s">
        <v>123</v>
      </c>
      <c r="Q716" s="3"/>
      <c r="R716" s="3"/>
      <c r="S716" s="7"/>
      <c r="U716" s="5" t="s">
        <v>123</v>
      </c>
      <c r="V716" s="3"/>
      <c r="W716" s="3"/>
      <c r="X716" s="7"/>
      <c r="Z716" s="5" t="s">
        <v>123</v>
      </c>
      <c r="AA716" s="3"/>
      <c r="AB716" s="3"/>
      <c r="AC716" s="7"/>
      <c r="AF716" s="36" t="str">
        <f t="shared" si="240"/>
        <v/>
      </c>
      <c r="AH716" s="3">
        <f t="shared" si="237"/>
        <v>0</v>
      </c>
      <c r="AI716" s="3">
        <f t="shared" si="238"/>
        <v>0</v>
      </c>
      <c r="AJ716" s="36" t="str">
        <f t="shared" si="241"/>
        <v/>
      </c>
      <c r="AL716" s="36" t="str">
        <f t="shared" si="242"/>
        <v/>
      </c>
    </row>
    <row r="717" spans="2:38">
      <c r="B717" s="29" t="s">
        <v>8</v>
      </c>
      <c r="C717" s="3"/>
      <c r="D717" s="3">
        <v>107</v>
      </c>
      <c r="E717" s="7">
        <v>107</v>
      </c>
      <c r="G717" s="29" t="s">
        <v>8</v>
      </c>
      <c r="H717" s="3"/>
      <c r="I717" s="3">
        <v>183</v>
      </c>
      <c r="J717" s="7">
        <v>183</v>
      </c>
      <c r="L717" s="3">
        <f t="shared" si="234"/>
        <v>107</v>
      </c>
      <c r="M717" s="3">
        <f t="shared" si="235"/>
        <v>183</v>
      </c>
      <c r="N717" s="19">
        <f t="shared" si="239"/>
        <v>1.7102803738317758</v>
      </c>
      <c r="P717" s="29" t="s">
        <v>8</v>
      </c>
      <c r="Q717" s="3"/>
      <c r="R717" s="3">
        <v>46</v>
      </c>
      <c r="S717" s="7">
        <v>46</v>
      </c>
      <c r="U717" s="29" t="s">
        <v>8</v>
      </c>
      <c r="V717" s="3"/>
      <c r="W717" s="3">
        <v>28</v>
      </c>
      <c r="X717" s="7">
        <v>28</v>
      </c>
      <c r="Z717" s="29" t="s">
        <v>8</v>
      </c>
      <c r="AA717" s="3"/>
      <c r="AB717" s="3">
        <v>15101</v>
      </c>
      <c r="AC717" s="7">
        <v>15101</v>
      </c>
      <c r="AE717">
        <f t="shared" ref="AE717:AE722" si="249">AC717</f>
        <v>15101</v>
      </c>
      <c r="AF717" s="16">
        <f t="shared" si="240"/>
        <v>15.101000000000001</v>
      </c>
      <c r="AH717" s="3">
        <f t="shared" si="237"/>
        <v>183</v>
      </c>
      <c r="AI717" s="3">
        <f t="shared" si="238"/>
        <v>15101</v>
      </c>
      <c r="AJ717" s="16">
        <f t="shared" si="241"/>
        <v>82519.125683060105</v>
      </c>
      <c r="AL717" s="16">
        <f t="shared" si="242"/>
        <v>141130.84112149532</v>
      </c>
    </row>
    <row r="718" spans="2:38">
      <c r="B718" s="29" t="s">
        <v>9</v>
      </c>
      <c r="C718" s="3"/>
      <c r="D718" s="3">
        <v>25</v>
      </c>
      <c r="E718" s="7">
        <v>25</v>
      </c>
      <c r="G718" s="29" t="s">
        <v>9</v>
      </c>
      <c r="H718" s="3"/>
      <c r="I718" s="3">
        <v>146</v>
      </c>
      <c r="J718" s="7">
        <v>146</v>
      </c>
      <c r="L718" s="3">
        <f t="shared" si="234"/>
        <v>25</v>
      </c>
      <c r="M718" s="3">
        <f t="shared" si="235"/>
        <v>146</v>
      </c>
      <c r="N718" s="19">
        <f t="shared" si="239"/>
        <v>5.84</v>
      </c>
      <c r="P718" s="29" t="s">
        <v>9</v>
      </c>
      <c r="Q718" s="3"/>
      <c r="R718" s="3">
        <v>77</v>
      </c>
      <c r="S718" s="7">
        <v>77</v>
      </c>
      <c r="U718" s="29" t="s">
        <v>9</v>
      </c>
      <c r="V718" s="3"/>
      <c r="W718" s="3">
        <v>43</v>
      </c>
      <c r="X718" s="7">
        <v>43</v>
      </c>
      <c r="Z718" s="29" t="s">
        <v>9</v>
      </c>
      <c r="AA718" s="3"/>
      <c r="AB718" s="3">
        <v>15043</v>
      </c>
      <c r="AC718" s="7">
        <v>15043</v>
      </c>
      <c r="AE718">
        <f t="shared" si="249"/>
        <v>15043</v>
      </c>
      <c r="AF718" s="16">
        <f t="shared" si="240"/>
        <v>15.042999999999999</v>
      </c>
      <c r="AH718" s="3">
        <f t="shared" si="237"/>
        <v>146</v>
      </c>
      <c r="AI718" s="3">
        <f t="shared" si="238"/>
        <v>15043</v>
      </c>
      <c r="AJ718" s="16">
        <f t="shared" si="241"/>
        <v>103034.24657534246</v>
      </c>
      <c r="AL718" s="16">
        <f t="shared" si="242"/>
        <v>601720</v>
      </c>
    </row>
    <row r="719" spans="2:38">
      <c r="B719" s="29" t="s">
        <v>10</v>
      </c>
      <c r="C719" s="3"/>
      <c r="D719" s="3">
        <v>9</v>
      </c>
      <c r="E719" s="7">
        <v>9</v>
      </c>
      <c r="G719" s="29" t="s">
        <v>10</v>
      </c>
      <c r="H719" s="3"/>
      <c r="I719" s="3">
        <v>121</v>
      </c>
      <c r="J719" s="7">
        <v>121</v>
      </c>
      <c r="L719" s="3">
        <f t="shared" si="234"/>
        <v>9</v>
      </c>
      <c r="M719" s="3">
        <f t="shared" si="235"/>
        <v>121</v>
      </c>
      <c r="N719" s="19">
        <f t="shared" si="239"/>
        <v>13.444444444444445</v>
      </c>
      <c r="P719" s="29" t="s">
        <v>10</v>
      </c>
      <c r="Q719" s="3"/>
      <c r="R719" s="3">
        <v>90</v>
      </c>
      <c r="S719" s="7">
        <v>90</v>
      </c>
      <c r="U719" s="29" t="s">
        <v>10</v>
      </c>
      <c r="V719" s="3"/>
      <c r="W719" s="3">
        <v>22</v>
      </c>
      <c r="X719" s="7">
        <v>22</v>
      </c>
      <c r="Z719" s="29" t="s">
        <v>10</v>
      </c>
      <c r="AA719" s="3"/>
      <c r="AB719" s="3">
        <v>11522</v>
      </c>
      <c r="AC719" s="7">
        <v>11522</v>
      </c>
      <c r="AE719">
        <f t="shared" si="249"/>
        <v>11522</v>
      </c>
      <c r="AF719" s="16">
        <f t="shared" si="240"/>
        <v>11.522</v>
      </c>
      <c r="AH719" s="3">
        <f t="shared" si="237"/>
        <v>121</v>
      </c>
      <c r="AI719" s="3">
        <f t="shared" si="238"/>
        <v>11522</v>
      </c>
      <c r="AJ719" s="16">
        <f t="shared" si="241"/>
        <v>95223.140495867774</v>
      </c>
      <c r="AL719" s="16">
        <f t="shared" si="242"/>
        <v>1280222.2222222222</v>
      </c>
    </row>
    <row r="720" spans="2:38">
      <c r="B720" s="29" t="s">
        <v>11</v>
      </c>
      <c r="C720" s="3"/>
      <c r="D720" s="3">
        <v>5</v>
      </c>
      <c r="E720" s="7">
        <v>5</v>
      </c>
      <c r="G720" s="29" t="s">
        <v>11</v>
      </c>
      <c r="H720" s="3"/>
      <c r="I720" s="3">
        <v>170</v>
      </c>
      <c r="J720" s="7">
        <v>170</v>
      </c>
      <c r="L720" s="3">
        <f t="shared" si="234"/>
        <v>5</v>
      </c>
      <c r="M720" s="3">
        <f t="shared" si="235"/>
        <v>170</v>
      </c>
      <c r="N720" s="19">
        <f t="shared" si="239"/>
        <v>34</v>
      </c>
      <c r="P720" s="29" t="s">
        <v>11</v>
      </c>
      <c r="Q720" s="3"/>
      <c r="R720" s="3">
        <v>149</v>
      </c>
      <c r="S720" s="7">
        <v>149</v>
      </c>
      <c r="U720" s="29" t="s">
        <v>11</v>
      </c>
      <c r="V720" s="3"/>
      <c r="W720" s="3">
        <v>15</v>
      </c>
      <c r="X720" s="7">
        <v>15</v>
      </c>
      <c r="Z720" s="29" t="s">
        <v>11</v>
      </c>
      <c r="AA720" s="3"/>
      <c r="AB720" s="3">
        <v>20585</v>
      </c>
      <c r="AC720" s="7">
        <v>20585</v>
      </c>
      <c r="AE720">
        <f t="shared" si="249"/>
        <v>20585</v>
      </c>
      <c r="AF720" s="16">
        <f t="shared" si="240"/>
        <v>20.585000000000001</v>
      </c>
      <c r="AH720" s="3">
        <f t="shared" si="237"/>
        <v>170</v>
      </c>
      <c r="AI720" s="3">
        <f t="shared" si="238"/>
        <v>20585</v>
      </c>
      <c r="AJ720" s="16">
        <f t="shared" si="241"/>
        <v>121088.23529411765</v>
      </c>
      <c r="AL720" s="16">
        <f t="shared" si="242"/>
        <v>4117000</v>
      </c>
    </row>
    <row r="721" spans="2:38">
      <c r="B721" s="29" t="s">
        <v>12</v>
      </c>
      <c r="C721" s="3"/>
      <c r="D721" s="3"/>
      <c r="E721" s="7"/>
      <c r="G721" s="29" t="s">
        <v>12</v>
      </c>
      <c r="H721" s="3"/>
      <c r="I721" s="3"/>
      <c r="J721" s="7"/>
      <c r="L721" s="3">
        <f t="shared" si="234"/>
        <v>0</v>
      </c>
      <c r="M721" s="3">
        <f t="shared" si="235"/>
        <v>0</v>
      </c>
      <c r="N721" s="19" t="str">
        <f t="shared" si="239"/>
        <v/>
      </c>
      <c r="P721" s="29" t="s">
        <v>12</v>
      </c>
      <c r="Q721" s="3"/>
      <c r="R721" s="3"/>
      <c r="S721" s="7"/>
      <c r="U721" s="29" t="s">
        <v>12</v>
      </c>
      <c r="V721" s="3"/>
      <c r="W721" s="3"/>
      <c r="X721" s="7"/>
      <c r="Z721" s="29" t="s">
        <v>12</v>
      </c>
      <c r="AA721" s="3"/>
      <c r="AB721" s="3"/>
      <c r="AC721" s="7"/>
      <c r="AE721">
        <f t="shared" si="249"/>
        <v>0</v>
      </c>
      <c r="AF721" s="16" t="str">
        <f t="shared" si="240"/>
        <v/>
      </c>
      <c r="AH721" s="3">
        <f t="shared" si="237"/>
        <v>0</v>
      </c>
      <c r="AI721" s="3">
        <f t="shared" si="238"/>
        <v>0</v>
      </c>
      <c r="AJ721" s="16" t="str">
        <f t="shared" si="241"/>
        <v/>
      </c>
      <c r="AL721" s="16" t="str">
        <f t="shared" si="242"/>
        <v/>
      </c>
    </row>
    <row r="722" spans="2:38">
      <c r="B722" s="30" t="s">
        <v>13</v>
      </c>
      <c r="C722" s="7"/>
      <c r="D722" s="7">
        <v>146</v>
      </c>
      <c r="E722" s="7">
        <v>146</v>
      </c>
      <c r="G722" s="30" t="s">
        <v>13</v>
      </c>
      <c r="H722" s="7"/>
      <c r="I722" s="7">
        <v>620</v>
      </c>
      <c r="J722" s="7">
        <v>620</v>
      </c>
      <c r="L722" s="3">
        <f t="shared" si="234"/>
        <v>146</v>
      </c>
      <c r="M722" s="3">
        <f t="shared" si="235"/>
        <v>620</v>
      </c>
      <c r="N722" s="19">
        <f t="shared" si="239"/>
        <v>4.2465753424657535</v>
      </c>
      <c r="P722" s="30" t="s">
        <v>13</v>
      </c>
      <c r="Q722" s="7"/>
      <c r="R722" s="7">
        <v>362</v>
      </c>
      <c r="S722" s="7">
        <v>362</v>
      </c>
      <c r="U722" s="30" t="s">
        <v>13</v>
      </c>
      <c r="V722" s="7"/>
      <c r="W722" s="7">
        <v>108</v>
      </c>
      <c r="X722" s="7">
        <v>108</v>
      </c>
      <c r="Z722" s="30" t="s">
        <v>13</v>
      </c>
      <c r="AA722" s="7"/>
      <c r="AB722" s="7">
        <v>62251</v>
      </c>
      <c r="AC722" s="7">
        <v>62251</v>
      </c>
      <c r="AE722">
        <f t="shared" si="249"/>
        <v>62251</v>
      </c>
      <c r="AF722" s="16">
        <f t="shared" si="240"/>
        <v>62.250999999999998</v>
      </c>
      <c r="AH722" s="3">
        <f t="shared" si="237"/>
        <v>620</v>
      </c>
      <c r="AI722" s="3">
        <f t="shared" si="238"/>
        <v>62251</v>
      </c>
      <c r="AJ722" s="16">
        <f t="shared" si="241"/>
        <v>100404.83870967742</v>
      </c>
      <c r="AL722" s="16">
        <f t="shared" si="242"/>
        <v>426376.71232876717</v>
      </c>
    </row>
    <row r="723" spans="2:38">
      <c r="B723" s="5" t="s">
        <v>124</v>
      </c>
      <c r="C723" s="3"/>
      <c r="D723" s="3"/>
      <c r="E723" s="7"/>
      <c r="G723" s="5" t="s">
        <v>124</v>
      </c>
      <c r="H723" s="3"/>
      <c r="I723" s="3"/>
      <c r="J723" s="7"/>
      <c r="L723" s="3">
        <f t="shared" si="234"/>
        <v>0</v>
      </c>
      <c r="M723" s="3">
        <f t="shared" si="235"/>
        <v>0</v>
      </c>
      <c r="N723" s="36" t="str">
        <f t="shared" si="239"/>
        <v/>
      </c>
      <c r="P723" s="5" t="s">
        <v>124</v>
      </c>
      <c r="Q723" s="3"/>
      <c r="R723" s="3"/>
      <c r="S723" s="7"/>
      <c r="U723" s="5" t="s">
        <v>124</v>
      </c>
      <c r="V723" s="3"/>
      <c r="W723" s="3"/>
      <c r="X723" s="7"/>
      <c r="Z723" s="5" t="s">
        <v>124</v>
      </c>
      <c r="AA723" s="3"/>
      <c r="AB723" s="3"/>
      <c r="AC723" s="7"/>
      <c r="AF723" s="36" t="str">
        <f t="shared" si="240"/>
        <v/>
      </c>
      <c r="AH723" s="3">
        <f t="shared" si="237"/>
        <v>0</v>
      </c>
      <c r="AI723" s="3">
        <f t="shared" si="238"/>
        <v>0</v>
      </c>
      <c r="AJ723" s="36" t="str">
        <f t="shared" si="241"/>
        <v/>
      </c>
      <c r="AL723" s="36" t="str">
        <f t="shared" si="242"/>
        <v/>
      </c>
    </row>
    <row r="724" spans="2:38">
      <c r="B724" s="29" t="s">
        <v>8</v>
      </c>
      <c r="C724" s="3"/>
      <c r="D724" s="3">
        <v>52</v>
      </c>
      <c r="E724" s="7">
        <v>52</v>
      </c>
      <c r="G724" s="29" t="s">
        <v>8</v>
      </c>
      <c r="H724" s="3"/>
      <c r="I724" s="3">
        <v>94</v>
      </c>
      <c r="J724" s="7">
        <v>94</v>
      </c>
      <c r="L724" s="3">
        <f t="shared" si="234"/>
        <v>52</v>
      </c>
      <c r="M724" s="3">
        <f t="shared" si="235"/>
        <v>94</v>
      </c>
      <c r="N724" s="19">
        <f t="shared" si="239"/>
        <v>1.8076923076923077</v>
      </c>
      <c r="P724" s="29" t="s">
        <v>8</v>
      </c>
      <c r="Q724" s="3"/>
      <c r="R724" s="3">
        <v>22</v>
      </c>
      <c r="S724" s="7">
        <v>22</v>
      </c>
      <c r="U724" s="29" t="s">
        <v>8</v>
      </c>
      <c r="V724" s="3"/>
      <c r="W724" s="3">
        <v>19</v>
      </c>
      <c r="X724" s="7">
        <v>19</v>
      </c>
      <c r="Z724" s="29" t="s">
        <v>8</v>
      </c>
      <c r="AA724" s="3"/>
      <c r="AB724" s="3">
        <v>5233</v>
      </c>
      <c r="AC724" s="7">
        <v>5233</v>
      </c>
      <c r="AE724">
        <f t="shared" ref="AE724:AE729" si="250">AC724</f>
        <v>5233</v>
      </c>
      <c r="AF724" s="16">
        <f t="shared" si="240"/>
        <v>5.2329999999999997</v>
      </c>
      <c r="AH724" s="3">
        <f t="shared" si="237"/>
        <v>94</v>
      </c>
      <c r="AI724" s="3">
        <f t="shared" si="238"/>
        <v>5233</v>
      </c>
      <c r="AJ724" s="16">
        <f t="shared" si="241"/>
        <v>55670.212765957447</v>
      </c>
      <c r="AL724" s="16">
        <f t="shared" si="242"/>
        <v>100634.61538461539</v>
      </c>
    </row>
    <row r="725" spans="2:38">
      <c r="B725" s="29" t="s">
        <v>9</v>
      </c>
      <c r="C725" s="3"/>
      <c r="D725" s="3">
        <v>8</v>
      </c>
      <c r="E725" s="7">
        <v>8</v>
      </c>
      <c r="G725" s="29" t="s">
        <v>9</v>
      </c>
      <c r="H725" s="3"/>
      <c r="I725" s="3"/>
      <c r="J725" s="7"/>
      <c r="L725" s="3">
        <f t="shared" si="234"/>
        <v>8</v>
      </c>
      <c r="M725" s="3">
        <f t="shared" si="235"/>
        <v>0</v>
      </c>
      <c r="N725" s="19">
        <f t="shared" si="239"/>
        <v>0</v>
      </c>
      <c r="P725" s="29" t="s">
        <v>9</v>
      </c>
      <c r="Q725" s="3"/>
      <c r="R725" s="3"/>
      <c r="S725" s="7"/>
      <c r="U725" s="29" t="s">
        <v>9</v>
      </c>
      <c r="V725" s="3"/>
      <c r="W725" s="3"/>
      <c r="X725" s="7"/>
      <c r="Z725" s="29" t="s">
        <v>9</v>
      </c>
      <c r="AA725" s="3"/>
      <c r="AB725" s="3">
        <v>4771</v>
      </c>
      <c r="AC725" s="7">
        <v>4771</v>
      </c>
      <c r="AE725">
        <f t="shared" si="250"/>
        <v>4771</v>
      </c>
      <c r="AF725" s="16">
        <f t="shared" si="240"/>
        <v>4.7709999999999999</v>
      </c>
      <c r="AH725" s="3">
        <f t="shared" si="237"/>
        <v>0</v>
      </c>
      <c r="AI725" s="3">
        <f t="shared" si="238"/>
        <v>4771</v>
      </c>
      <c r="AJ725" s="16" t="str">
        <f t="shared" si="241"/>
        <v/>
      </c>
      <c r="AL725" s="16" t="e">
        <f t="shared" si="242"/>
        <v>#VALUE!</v>
      </c>
    </row>
    <row r="726" spans="2:38">
      <c r="B726" s="29" t="s">
        <v>10</v>
      </c>
      <c r="C726" s="3"/>
      <c r="D726" s="3">
        <v>5</v>
      </c>
      <c r="E726" s="7">
        <v>5</v>
      </c>
      <c r="G726" s="29" t="s">
        <v>10</v>
      </c>
      <c r="H726" s="3"/>
      <c r="I726" s="3">
        <v>65</v>
      </c>
      <c r="J726" s="7">
        <v>65</v>
      </c>
      <c r="L726" s="3">
        <f t="shared" si="234"/>
        <v>5</v>
      </c>
      <c r="M726" s="3">
        <f t="shared" si="235"/>
        <v>65</v>
      </c>
      <c r="N726" s="19">
        <f t="shared" si="239"/>
        <v>13</v>
      </c>
      <c r="P726" s="29" t="s">
        <v>10</v>
      </c>
      <c r="Q726" s="3"/>
      <c r="R726" s="3">
        <v>41</v>
      </c>
      <c r="S726" s="7">
        <v>41</v>
      </c>
      <c r="U726" s="29" t="s">
        <v>10</v>
      </c>
      <c r="V726" s="3"/>
      <c r="W726" s="3">
        <v>19</v>
      </c>
      <c r="X726" s="7">
        <v>19</v>
      </c>
      <c r="Z726" s="29" t="s">
        <v>10</v>
      </c>
      <c r="AA726" s="3"/>
      <c r="AB726" s="3"/>
      <c r="AC726" s="7"/>
      <c r="AE726">
        <f t="shared" si="250"/>
        <v>0</v>
      </c>
      <c r="AF726" s="16" t="str">
        <f t="shared" si="240"/>
        <v/>
      </c>
      <c r="AH726" s="3">
        <f t="shared" si="237"/>
        <v>65</v>
      </c>
      <c r="AI726" s="3">
        <f t="shared" si="238"/>
        <v>0</v>
      </c>
      <c r="AJ726" s="16" t="str">
        <f t="shared" si="241"/>
        <v/>
      </c>
      <c r="AL726" s="16" t="str">
        <f t="shared" si="242"/>
        <v/>
      </c>
    </row>
    <row r="727" spans="2:38">
      <c r="B727" s="29" t="s">
        <v>11</v>
      </c>
      <c r="C727" s="3"/>
      <c r="D727" s="3">
        <v>1</v>
      </c>
      <c r="E727" s="7">
        <v>1</v>
      </c>
      <c r="G727" s="29" t="s">
        <v>11</v>
      </c>
      <c r="H727" s="3"/>
      <c r="I727" s="3"/>
      <c r="J727" s="7"/>
      <c r="L727" s="3">
        <f t="shared" si="234"/>
        <v>1</v>
      </c>
      <c r="M727" s="3">
        <f t="shared" si="235"/>
        <v>0</v>
      </c>
      <c r="N727" s="19">
        <f t="shared" si="239"/>
        <v>0</v>
      </c>
      <c r="P727" s="29" t="s">
        <v>11</v>
      </c>
      <c r="Q727" s="3"/>
      <c r="R727" s="3"/>
      <c r="S727" s="7"/>
      <c r="U727" s="29" t="s">
        <v>11</v>
      </c>
      <c r="V727" s="3"/>
      <c r="W727" s="3"/>
      <c r="X727" s="7"/>
      <c r="Z727" s="29" t="s">
        <v>11</v>
      </c>
      <c r="AA727" s="3"/>
      <c r="AB727" s="3"/>
      <c r="AC727" s="7"/>
      <c r="AE727">
        <f t="shared" si="250"/>
        <v>0</v>
      </c>
      <c r="AF727" s="16" t="str">
        <f t="shared" si="240"/>
        <v/>
      </c>
      <c r="AH727" s="3">
        <f t="shared" si="237"/>
        <v>0</v>
      </c>
      <c r="AI727" s="3">
        <f t="shared" si="238"/>
        <v>0</v>
      </c>
      <c r="AJ727" s="16" t="str">
        <f t="shared" si="241"/>
        <v/>
      </c>
      <c r="AL727" s="16" t="str">
        <f t="shared" si="242"/>
        <v/>
      </c>
    </row>
    <row r="728" spans="2:38">
      <c r="B728" s="29" t="s">
        <v>12</v>
      </c>
      <c r="C728" s="3"/>
      <c r="D728" s="3"/>
      <c r="E728" s="7"/>
      <c r="G728" s="29" t="s">
        <v>12</v>
      </c>
      <c r="H728" s="3"/>
      <c r="I728" s="3"/>
      <c r="J728" s="7"/>
      <c r="L728" s="3">
        <f t="shared" si="234"/>
        <v>0</v>
      </c>
      <c r="M728" s="3">
        <f t="shared" si="235"/>
        <v>0</v>
      </c>
      <c r="N728" s="19" t="str">
        <f t="shared" si="239"/>
        <v/>
      </c>
      <c r="P728" s="29" t="s">
        <v>12</v>
      </c>
      <c r="Q728" s="3"/>
      <c r="R728" s="3"/>
      <c r="S728" s="7"/>
      <c r="U728" s="29" t="s">
        <v>12</v>
      </c>
      <c r="V728" s="3"/>
      <c r="W728" s="3"/>
      <c r="X728" s="7"/>
      <c r="Z728" s="29" t="s">
        <v>12</v>
      </c>
      <c r="AA728" s="3"/>
      <c r="AB728" s="3"/>
      <c r="AC728" s="7"/>
      <c r="AE728">
        <f t="shared" si="250"/>
        <v>0</v>
      </c>
      <c r="AF728" s="16" t="str">
        <f t="shared" si="240"/>
        <v/>
      </c>
      <c r="AH728" s="3">
        <f t="shared" si="237"/>
        <v>0</v>
      </c>
      <c r="AI728" s="3">
        <f t="shared" si="238"/>
        <v>0</v>
      </c>
      <c r="AJ728" s="16" t="str">
        <f t="shared" si="241"/>
        <v/>
      </c>
      <c r="AL728" s="16" t="str">
        <f t="shared" si="242"/>
        <v/>
      </c>
    </row>
    <row r="729" spans="2:38">
      <c r="B729" s="30" t="s">
        <v>13</v>
      </c>
      <c r="C729" s="7"/>
      <c r="D729" s="7">
        <v>66</v>
      </c>
      <c r="E729" s="7">
        <v>66</v>
      </c>
      <c r="G729" s="30" t="s">
        <v>13</v>
      </c>
      <c r="H729" s="7"/>
      <c r="I729" s="7">
        <v>241</v>
      </c>
      <c r="J729" s="7">
        <v>241</v>
      </c>
      <c r="L729" s="3">
        <f t="shared" si="234"/>
        <v>66</v>
      </c>
      <c r="M729" s="3">
        <f t="shared" si="235"/>
        <v>241</v>
      </c>
      <c r="N729" s="19">
        <f t="shared" si="239"/>
        <v>3.6515151515151514</v>
      </c>
      <c r="P729" s="30" t="s">
        <v>13</v>
      </c>
      <c r="Q729" s="7"/>
      <c r="R729" s="7">
        <v>115</v>
      </c>
      <c r="S729" s="7">
        <v>115</v>
      </c>
      <c r="U729" s="30" t="s">
        <v>13</v>
      </c>
      <c r="V729" s="7"/>
      <c r="W729" s="7">
        <v>58</v>
      </c>
      <c r="X729" s="7">
        <v>58</v>
      </c>
      <c r="Z729" s="30" t="s">
        <v>13</v>
      </c>
      <c r="AA729" s="7"/>
      <c r="AB729" s="7">
        <v>19439</v>
      </c>
      <c r="AC729" s="7">
        <v>19439</v>
      </c>
      <c r="AE729">
        <f t="shared" si="250"/>
        <v>19439</v>
      </c>
      <c r="AF729" s="16">
        <f t="shared" si="240"/>
        <v>19.439</v>
      </c>
      <c r="AH729" s="3">
        <f t="shared" si="237"/>
        <v>241</v>
      </c>
      <c r="AI729" s="3">
        <f t="shared" si="238"/>
        <v>19439</v>
      </c>
      <c r="AJ729" s="16">
        <f t="shared" si="241"/>
        <v>80659.751037344395</v>
      </c>
      <c r="AL729" s="16">
        <f t="shared" si="242"/>
        <v>294530.30303030298</v>
      </c>
    </row>
    <row r="730" spans="2:38">
      <c r="B730" s="5" t="s">
        <v>163</v>
      </c>
      <c r="C730" s="3"/>
      <c r="D730" s="3"/>
      <c r="E730" s="7"/>
      <c r="G730" s="5" t="s">
        <v>163</v>
      </c>
      <c r="H730" s="3"/>
      <c r="I730" s="3"/>
      <c r="J730" s="7"/>
      <c r="L730" s="3">
        <f t="shared" si="234"/>
        <v>0</v>
      </c>
      <c r="M730" s="3">
        <f t="shared" si="235"/>
        <v>0</v>
      </c>
      <c r="N730" s="36" t="str">
        <f t="shared" si="239"/>
        <v/>
      </c>
      <c r="P730" s="5" t="s">
        <v>163</v>
      </c>
      <c r="Q730" s="3"/>
      <c r="R730" s="3"/>
      <c r="S730" s="7"/>
      <c r="U730" s="5" t="s">
        <v>163</v>
      </c>
      <c r="V730" s="3"/>
      <c r="W730" s="3"/>
      <c r="X730" s="7"/>
      <c r="Z730" s="5" t="s">
        <v>163</v>
      </c>
      <c r="AA730" s="3"/>
      <c r="AB730" s="3"/>
      <c r="AC730" s="7"/>
      <c r="AF730" s="36" t="str">
        <f t="shared" si="240"/>
        <v/>
      </c>
      <c r="AH730" s="3">
        <f t="shared" si="237"/>
        <v>0</v>
      </c>
      <c r="AI730" s="3">
        <f t="shared" si="238"/>
        <v>0</v>
      </c>
      <c r="AJ730" s="36" t="str">
        <f t="shared" si="241"/>
        <v/>
      </c>
      <c r="AL730" s="36" t="str">
        <f t="shared" si="242"/>
        <v/>
      </c>
    </row>
    <row r="731" spans="2:38">
      <c r="B731" s="29" t="s">
        <v>8</v>
      </c>
      <c r="C731" s="3">
        <v>175</v>
      </c>
      <c r="D731" s="3"/>
      <c r="E731" s="7">
        <v>175</v>
      </c>
      <c r="G731" s="29" t="s">
        <v>8</v>
      </c>
      <c r="H731" s="3">
        <v>306</v>
      </c>
      <c r="I731" s="3"/>
      <c r="J731" s="7">
        <v>306</v>
      </c>
      <c r="L731" s="3">
        <f t="shared" si="234"/>
        <v>175</v>
      </c>
      <c r="M731" s="3">
        <f t="shared" si="235"/>
        <v>306</v>
      </c>
      <c r="N731" s="19">
        <f t="shared" si="239"/>
        <v>1.7485714285714287</v>
      </c>
      <c r="P731" s="29" t="s">
        <v>8</v>
      </c>
      <c r="Q731" s="3">
        <v>74</v>
      </c>
      <c r="R731" s="3"/>
      <c r="S731" s="7">
        <v>74</v>
      </c>
      <c r="U731" s="29" t="s">
        <v>8</v>
      </c>
      <c r="V731" s="3">
        <v>54</v>
      </c>
      <c r="W731" s="3"/>
      <c r="X731" s="7">
        <v>54</v>
      </c>
      <c r="Z731" s="29" t="s">
        <v>8</v>
      </c>
      <c r="AA731" s="3">
        <v>19950</v>
      </c>
      <c r="AB731" s="3"/>
      <c r="AC731" s="7">
        <v>19950</v>
      </c>
      <c r="AE731">
        <f t="shared" ref="AE731:AE736" si="251">AC731</f>
        <v>19950</v>
      </c>
      <c r="AF731" s="16">
        <f t="shared" si="240"/>
        <v>19.95</v>
      </c>
      <c r="AH731" s="3">
        <f t="shared" si="237"/>
        <v>306</v>
      </c>
      <c r="AI731" s="3">
        <f t="shared" si="238"/>
        <v>19950</v>
      </c>
      <c r="AJ731" s="16">
        <f t="shared" si="241"/>
        <v>65196.078431372553</v>
      </c>
      <c r="AL731" s="16">
        <f t="shared" si="242"/>
        <v>114000.00000000001</v>
      </c>
    </row>
    <row r="732" spans="2:38">
      <c r="B732" s="29" t="s">
        <v>9</v>
      </c>
      <c r="C732" s="3">
        <v>42</v>
      </c>
      <c r="D732" s="3"/>
      <c r="E732" s="7">
        <v>42</v>
      </c>
      <c r="G732" s="29" t="s">
        <v>9</v>
      </c>
      <c r="H732" s="3">
        <v>267</v>
      </c>
      <c r="I732" s="3"/>
      <c r="J732" s="7">
        <v>267</v>
      </c>
      <c r="L732" s="3">
        <f t="shared" ref="L732:L795" si="252">E732</f>
        <v>42</v>
      </c>
      <c r="M732" s="3">
        <f t="shared" ref="M732:M795" si="253">J732</f>
        <v>267</v>
      </c>
      <c r="N732" s="19">
        <f t="shared" si="239"/>
        <v>6.3571428571428568</v>
      </c>
      <c r="P732" s="29" t="s">
        <v>9</v>
      </c>
      <c r="Q732" s="3">
        <v>165</v>
      </c>
      <c r="R732" s="3"/>
      <c r="S732" s="7">
        <v>165</v>
      </c>
      <c r="U732" s="29" t="s">
        <v>9</v>
      </c>
      <c r="V732" s="3">
        <v>57</v>
      </c>
      <c r="W732" s="3"/>
      <c r="X732" s="7">
        <v>57</v>
      </c>
      <c r="Z732" s="29" t="s">
        <v>9</v>
      </c>
      <c r="AA732" s="3">
        <v>15707</v>
      </c>
      <c r="AB732" s="3"/>
      <c r="AC732" s="7">
        <v>15707</v>
      </c>
      <c r="AE732">
        <f t="shared" si="251"/>
        <v>15707</v>
      </c>
      <c r="AF732" s="16">
        <f t="shared" si="240"/>
        <v>15.707000000000001</v>
      </c>
      <c r="AH732" s="3">
        <f t="shared" si="237"/>
        <v>267</v>
      </c>
      <c r="AI732" s="3">
        <f t="shared" si="238"/>
        <v>15707</v>
      </c>
      <c r="AJ732" s="16">
        <f t="shared" si="241"/>
        <v>58827.715355805245</v>
      </c>
      <c r="AL732" s="16">
        <f t="shared" si="242"/>
        <v>373976.19047619047</v>
      </c>
    </row>
    <row r="733" spans="2:38">
      <c r="B733" s="29" t="s">
        <v>10</v>
      </c>
      <c r="C733" s="3">
        <v>25</v>
      </c>
      <c r="D733" s="3"/>
      <c r="E733" s="7">
        <v>25</v>
      </c>
      <c r="G733" s="29" t="s">
        <v>10</v>
      </c>
      <c r="H733" s="3">
        <v>337</v>
      </c>
      <c r="I733" s="3"/>
      <c r="J733" s="7">
        <v>337</v>
      </c>
      <c r="L733" s="3">
        <f t="shared" si="252"/>
        <v>25</v>
      </c>
      <c r="M733" s="3">
        <f t="shared" si="253"/>
        <v>337</v>
      </c>
      <c r="N733" s="19">
        <f t="shared" si="239"/>
        <v>13.48</v>
      </c>
      <c r="P733" s="29" t="s">
        <v>10</v>
      </c>
      <c r="Q733" s="3">
        <v>241</v>
      </c>
      <c r="R733" s="3"/>
      <c r="S733" s="7">
        <v>241</v>
      </c>
      <c r="U733" s="29" t="s">
        <v>10</v>
      </c>
      <c r="V733" s="3">
        <v>70</v>
      </c>
      <c r="W733" s="3"/>
      <c r="X733" s="7">
        <v>70</v>
      </c>
      <c r="Z733" s="29" t="s">
        <v>10</v>
      </c>
      <c r="AA733" s="3">
        <v>22630</v>
      </c>
      <c r="AB733" s="3"/>
      <c r="AC733" s="7">
        <v>22630</v>
      </c>
      <c r="AE733">
        <f t="shared" si="251"/>
        <v>22630</v>
      </c>
      <c r="AF733" s="16">
        <f t="shared" si="240"/>
        <v>22.63</v>
      </c>
      <c r="AH733" s="3">
        <f t="shared" ref="AH733:AH796" si="254">J733</f>
        <v>337</v>
      </c>
      <c r="AI733" s="3">
        <f t="shared" ref="AI733:AI796" si="255">AC733</f>
        <v>22630</v>
      </c>
      <c r="AJ733" s="16">
        <f t="shared" si="241"/>
        <v>67151.335311572693</v>
      </c>
      <c r="AL733" s="16">
        <f t="shared" si="242"/>
        <v>905199.99999999988</v>
      </c>
    </row>
    <row r="734" spans="2:38">
      <c r="B734" s="29" t="s">
        <v>11</v>
      </c>
      <c r="C734" s="3">
        <v>8</v>
      </c>
      <c r="D734" s="3"/>
      <c r="E734" s="7">
        <v>8</v>
      </c>
      <c r="G734" s="29" t="s">
        <v>11</v>
      </c>
      <c r="H734" s="3"/>
      <c r="I734" s="3"/>
      <c r="J734" s="7"/>
      <c r="L734" s="3">
        <f t="shared" si="252"/>
        <v>8</v>
      </c>
      <c r="M734" s="3">
        <f t="shared" si="253"/>
        <v>0</v>
      </c>
      <c r="N734" s="19">
        <f t="shared" si="239"/>
        <v>0</v>
      </c>
      <c r="P734" s="29" t="s">
        <v>11</v>
      </c>
      <c r="Q734" s="3"/>
      <c r="R734" s="3"/>
      <c r="S734" s="7"/>
      <c r="U734" s="29" t="s">
        <v>11</v>
      </c>
      <c r="V734" s="3"/>
      <c r="W734" s="3"/>
      <c r="X734" s="7"/>
      <c r="Z734" s="29" t="s">
        <v>11</v>
      </c>
      <c r="AA734" s="3"/>
      <c r="AB734" s="3"/>
      <c r="AC734" s="7"/>
      <c r="AE734">
        <f t="shared" si="251"/>
        <v>0</v>
      </c>
      <c r="AF734" s="16" t="str">
        <f t="shared" si="240"/>
        <v/>
      </c>
      <c r="AH734" s="3">
        <f t="shared" si="254"/>
        <v>0</v>
      </c>
      <c r="AI734" s="3">
        <f t="shared" si="255"/>
        <v>0</v>
      </c>
      <c r="AJ734" s="16" t="str">
        <f t="shared" si="241"/>
        <v/>
      </c>
      <c r="AL734" s="16" t="str">
        <f t="shared" si="242"/>
        <v/>
      </c>
    </row>
    <row r="735" spans="2:38">
      <c r="B735" s="29" t="s">
        <v>12</v>
      </c>
      <c r="C735" s="3">
        <v>2</v>
      </c>
      <c r="D735" s="3"/>
      <c r="E735" s="7">
        <v>2</v>
      </c>
      <c r="G735" s="29" t="s">
        <v>12</v>
      </c>
      <c r="H735" s="3"/>
      <c r="I735" s="3"/>
      <c r="J735" s="7"/>
      <c r="L735" s="3">
        <f t="shared" si="252"/>
        <v>2</v>
      </c>
      <c r="M735" s="3">
        <f t="shared" si="253"/>
        <v>0</v>
      </c>
      <c r="N735" s="19">
        <f t="shared" ref="N735:N798" si="256">IF(L735+M735&gt;0,M735/L735,"")</f>
        <v>0</v>
      </c>
      <c r="P735" s="29" t="s">
        <v>12</v>
      </c>
      <c r="Q735" s="3"/>
      <c r="R735" s="3"/>
      <c r="S735" s="7"/>
      <c r="U735" s="29" t="s">
        <v>12</v>
      </c>
      <c r="V735" s="3"/>
      <c r="W735" s="3"/>
      <c r="X735" s="7"/>
      <c r="Z735" s="29" t="s">
        <v>12</v>
      </c>
      <c r="AA735" s="3"/>
      <c r="AB735" s="3"/>
      <c r="AC735" s="7"/>
      <c r="AE735">
        <f t="shared" si="251"/>
        <v>0</v>
      </c>
      <c r="AF735" s="16" t="str">
        <f t="shared" ref="AF735:AF798" si="257">IF(AE735/$AE$7&gt;0,AE735/$AE$7,"")</f>
        <v/>
      </c>
      <c r="AH735" s="3">
        <f t="shared" si="254"/>
        <v>0</v>
      </c>
      <c r="AI735" s="3">
        <f t="shared" si="255"/>
        <v>0</v>
      </c>
      <c r="AJ735" s="16" t="str">
        <f t="shared" ref="AJ735:AJ798" si="258">IF(AI735*AH735&gt;0,AI735/AH735*$AI$7,"")</f>
        <v/>
      </c>
      <c r="AL735" s="16" t="str">
        <f t="shared" ref="AL735:AL798" si="259">IF(AI735&gt;0,M735/L735*AJ735,"")</f>
        <v/>
      </c>
    </row>
    <row r="736" spans="2:38">
      <c r="B736" s="30" t="s">
        <v>13</v>
      </c>
      <c r="C736" s="7">
        <v>252</v>
      </c>
      <c r="D736" s="7"/>
      <c r="E736" s="7">
        <v>252</v>
      </c>
      <c r="G736" s="30" t="s">
        <v>13</v>
      </c>
      <c r="H736" s="7">
        <v>1240</v>
      </c>
      <c r="I736" s="7"/>
      <c r="J736" s="7">
        <v>1240</v>
      </c>
      <c r="L736" s="3">
        <f t="shared" si="252"/>
        <v>252</v>
      </c>
      <c r="M736" s="3">
        <f t="shared" si="253"/>
        <v>1240</v>
      </c>
      <c r="N736" s="19">
        <f t="shared" si="256"/>
        <v>4.9206349206349209</v>
      </c>
      <c r="P736" s="30" t="s">
        <v>13</v>
      </c>
      <c r="Q736" s="7">
        <v>706</v>
      </c>
      <c r="R736" s="7"/>
      <c r="S736" s="7">
        <v>706</v>
      </c>
      <c r="U736" s="30" t="s">
        <v>13</v>
      </c>
      <c r="V736" s="7">
        <v>274</v>
      </c>
      <c r="W736" s="7"/>
      <c r="X736" s="7">
        <v>274</v>
      </c>
      <c r="Z736" s="30" t="s">
        <v>13</v>
      </c>
      <c r="AA736" s="7">
        <v>84682</v>
      </c>
      <c r="AB736" s="7"/>
      <c r="AC736" s="7">
        <v>84682</v>
      </c>
      <c r="AE736">
        <f t="shared" si="251"/>
        <v>84682</v>
      </c>
      <c r="AF736" s="16">
        <f t="shared" si="257"/>
        <v>84.682000000000002</v>
      </c>
      <c r="AH736" s="3">
        <f t="shared" si="254"/>
        <v>1240</v>
      </c>
      <c r="AI736" s="3">
        <f t="shared" si="255"/>
        <v>84682</v>
      </c>
      <c r="AJ736" s="16">
        <f t="shared" si="258"/>
        <v>68291.93548387097</v>
      </c>
      <c r="AL736" s="16">
        <f t="shared" si="259"/>
        <v>336039.68253968254</v>
      </c>
    </row>
    <row r="737" spans="2:38">
      <c r="B737" s="5" t="s">
        <v>125</v>
      </c>
      <c r="C737" s="3"/>
      <c r="D737" s="3"/>
      <c r="E737" s="7"/>
      <c r="G737" s="5" t="s">
        <v>125</v>
      </c>
      <c r="H737" s="3"/>
      <c r="I737" s="3"/>
      <c r="J737" s="7"/>
      <c r="L737" s="3">
        <f t="shared" si="252"/>
        <v>0</v>
      </c>
      <c r="M737" s="3">
        <f t="shared" si="253"/>
        <v>0</v>
      </c>
      <c r="N737" s="36" t="str">
        <f t="shared" si="256"/>
        <v/>
      </c>
      <c r="P737" s="5" t="s">
        <v>125</v>
      </c>
      <c r="Q737" s="3"/>
      <c r="R737" s="3"/>
      <c r="S737" s="7"/>
      <c r="U737" s="5" t="s">
        <v>125</v>
      </c>
      <c r="V737" s="3"/>
      <c r="W737" s="3"/>
      <c r="X737" s="7"/>
      <c r="Z737" s="5" t="s">
        <v>125</v>
      </c>
      <c r="AA737" s="3"/>
      <c r="AB737" s="3"/>
      <c r="AC737" s="7"/>
      <c r="AF737" s="36" t="str">
        <f t="shared" si="257"/>
        <v/>
      </c>
      <c r="AH737" s="3">
        <f t="shared" si="254"/>
        <v>0</v>
      </c>
      <c r="AI737" s="3">
        <f t="shared" si="255"/>
        <v>0</v>
      </c>
      <c r="AJ737" s="36" t="str">
        <f t="shared" si="258"/>
        <v/>
      </c>
      <c r="AL737" s="36" t="str">
        <f t="shared" si="259"/>
        <v/>
      </c>
    </row>
    <row r="738" spans="2:38">
      <c r="B738" s="29" t="s">
        <v>8</v>
      </c>
      <c r="C738" s="3"/>
      <c r="D738" s="3">
        <v>988</v>
      </c>
      <c r="E738" s="7">
        <v>988</v>
      </c>
      <c r="G738" s="29" t="s">
        <v>8</v>
      </c>
      <c r="H738" s="3"/>
      <c r="I738" s="3">
        <v>1779</v>
      </c>
      <c r="J738" s="7">
        <v>1779</v>
      </c>
      <c r="L738" s="3">
        <f t="shared" si="252"/>
        <v>988</v>
      </c>
      <c r="M738" s="3">
        <f t="shared" si="253"/>
        <v>1779</v>
      </c>
      <c r="N738" s="19">
        <f t="shared" si="256"/>
        <v>1.8006072874493928</v>
      </c>
      <c r="P738" s="29" t="s">
        <v>8</v>
      </c>
      <c r="Q738" s="3"/>
      <c r="R738" s="3">
        <v>513</v>
      </c>
      <c r="S738" s="7">
        <v>513</v>
      </c>
      <c r="U738" s="29" t="s">
        <v>8</v>
      </c>
      <c r="V738" s="3"/>
      <c r="W738" s="3">
        <v>245</v>
      </c>
      <c r="X738" s="7">
        <v>245</v>
      </c>
      <c r="Z738" s="29" t="s">
        <v>8</v>
      </c>
      <c r="AA738" s="3"/>
      <c r="AB738" s="3">
        <v>116125</v>
      </c>
      <c r="AC738" s="7">
        <v>116125</v>
      </c>
      <c r="AE738">
        <f t="shared" ref="AE738:AE743" si="260">AC738</f>
        <v>116125</v>
      </c>
      <c r="AF738" s="16">
        <f t="shared" si="257"/>
        <v>116.125</v>
      </c>
      <c r="AH738" s="3">
        <f t="shared" si="254"/>
        <v>1779</v>
      </c>
      <c r="AI738" s="3">
        <f t="shared" si="255"/>
        <v>116125</v>
      </c>
      <c r="AJ738" s="16">
        <f t="shared" si="258"/>
        <v>65275.435637998882</v>
      </c>
      <c r="AL738" s="16">
        <f t="shared" si="259"/>
        <v>117535.4251012146</v>
      </c>
    </row>
    <row r="739" spans="2:38">
      <c r="B739" s="29" t="s">
        <v>9</v>
      </c>
      <c r="C739" s="3"/>
      <c r="D739" s="3">
        <v>161</v>
      </c>
      <c r="E739" s="7">
        <v>161</v>
      </c>
      <c r="G739" s="29" t="s">
        <v>9</v>
      </c>
      <c r="H739" s="3"/>
      <c r="I739" s="3">
        <v>1053</v>
      </c>
      <c r="J739" s="7">
        <v>1053</v>
      </c>
      <c r="L739" s="3">
        <f t="shared" si="252"/>
        <v>161</v>
      </c>
      <c r="M739" s="3">
        <f t="shared" si="253"/>
        <v>1053</v>
      </c>
      <c r="N739" s="19">
        <f t="shared" si="256"/>
        <v>6.5403726708074537</v>
      </c>
      <c r="P739" s="29" t="s">
        <v>9</v>
      </c>
      <c r="Q739" s="3"/>
      <c r="R739" s="3">
        <v>599</v>
      </c>
      <c r="S739" s="7">
        <v>599</v>
      </c>
      <c r="U739" s="29" t="s">
        <v>9</v>
      </c>
      <c r="V739" s="3"/>
      <c r="W739" s="3">
        <v>278</v>
      </c>
      <c r="X739" s="7">
        <v>278</v>
      </c>
      <c r="Z739" s="29" t="s">
        <v>9</v>
      </c>
      <c r="AA739" s="3"/>
      <c r="AB739" s="3">
        <v>73718</v>
      </c>
      <c r="AC739" s="7">
        <v>73718</v>
      </c>
      <c r="AE739">
        <f t="shared" si="260"/>
        <v>73718</v>
      </c>
      <c r="AF739" s="16">
        <f t="shared" si="257"/>
        <v>73.718000000000004</v>
      </c>
      <c r="AH739" s="3">
        <f t="shared" si="254"/>
        <v>1053</v>
      </c>
      <c r="AI739" s="3">
        <f t="shared" si="255"/>
        <v>73718</v>
      </c>
      <c r="AJ739" s="16">
        <f t="shared" si="258"/>
        <v>70007.597340930675</v>
      </c>
      <c r="AL739" s="16">
        <f t="shared" si="259"/>
        <v>457875.77639751555</v>
      </c>
    </row>
    <row r="740" spans="2:38">
      <c r="B740" s="29" t="s">
        <v>10</v>
      </c>
      <c r="C740" s="3"/>
      <c r="D740" s="3">
        <v>81</v>
      </c>
      <c r="E740" s="7">
        <v>81</v>
      </c>
      <c r="G740" s="29" t="s">
        <v>10</v>
      </c>
      <c r="H740" s="3"/>
      <c r="I740" s="3">
        <v>1040</v>
      </c>
      <c r="J740" s="7">
        <v>1040</v>
      </c>
      <c r="L740" s="3">
        <f t="shared" si="252"/>
        <v>81</v>
      </c>
      <c r="M740" s="3">
        <f t="shared" si="253"/>
        <v>1040</v>
      </c>
      <c r="N740" s="19">
        <f t="shared" si="256"/>
        <v>12.839506172839506</v>
      </c>
      <c r="P740" s="29" t="s">
        <v>10</v>
      </c>
      <c r="Q740" s="3"/>
      <c r="R740" s="3">
        <v>756</v>
      </c>
      <c r="S740" s="7">
        <v>756</v>
      </c>
      <c r="U740" s="29" t="s">
        <v>10</v>
      </c>
      <c r="V740" s="3"/>
      <c r="W740" s="3">
        <v>199</v>
      </c>
      <c r="X740" s="7">
        <v>199</v>
      </c>
      <c r="Z740" s="29" t="s">
        <v>10</v>
      </c>
      <c r="AA740" s="3"/>
      <c r="AB740" s="3">
        <v>101332</v>
      </c>
      <c r="AC740" s="7">
        <v>101332</v>
      </c>
      <c r="AE740">
        <f t="shared" si="260"/>
        <v>101332</v>
      </c>
      <c r="AF740" s="16">
        <f t="shared" si="257"/>
        <v>101.33199999999999</v>
      </c>
      <c r="AH740" s="3">
        <f t="shared" si="254"/>
        <v>1040</v>
      </c>
      <c r="AI740" s="3">
        <f t="shared" si="255"/>
        <v>101332</v>
      </c>
      <c r="AJ740" s="16">
        <f t="shared" si="258"/>
        <v>97434.61538461539</v>
      </c>
      <c r="AL740" s="16">
        <f t="shared" si="259"/>
        <v>1251012.3456790124</v>
      </c>
    </row>
    <row r="741" spans="2:38">
      <c r="B741" s="29" t="s">
        <v>11</v>
      </c>
      <c r="C741" s="3"/>
      <c r="D741" s="3">
        <v>23</v>
      </c>
      <c r="E741" s="7">
        <v>23</v>
      </c>
      <c r="G741" s="29" t="s">
        <v>11</v>
      </c>
      <c r="H741" s="3"/>
      <c r="I741" s="3">
        <v>700</v>
      </c>
      <c r="J741" s="7">
        <v>700</v>
      </c>
      <c r="L741" s="3">
        <f t="shared" si="252"/>
        <v>23</v>
      </c>
      <c r="M741" s="3">
        <f t="shared" si="253"/>
        <v>700</v>
      </c>
      <c r="N741" s="19">
        <f t="shared" si="256"/>
        <v>30.434782608695652</v>
      </c>
      <c r="P741" s="29" t="s">
        <v>11</v>
      </c>
      <c r="Q741" s="3"/>
      <c r="R741" s="3">
        <v>552</v>
      </c>
      <c r="S741" s="7">
        <v>552</v>
      </c>
      <c r="U741" s="29" t="s">
        <v>11</v>
      </c>
      <c r="V741" s="3"/>
      <c r="W741" s="3">
        <v>124</v>
      </c>
      <c r="X741" s="7">
        <v>124</v>
      </c>
      <c r="Z741" s="29" t="s">
        <v>11</v>
      </c>
      <c r="AA741" s="3"/>
      <c r="AB741" s="3">
        <v>65959</v>
      </c>
      <c r="AC741" s="7">
        <v>65959</v>
      </c>
      <c r="AE741">
        <f t="shared" si="260"/>
        <v>65959</v>
      </c>
      <c r="AF741" s="16">
        <f t="shared" si="257"/>
        <v>65.959000000000003</v>
      </c>
      <c r="AH741" s="3">
        <f t="shared" si="254"/>
        <v>700</v>
      </c>
      <c r="AI741" s="3">
        <f t="shared" si="255"/>
        <v>65959</v>
      </c>
      <c r="AJ741" s="16">
        <f t="shared" si="258"/>
        <v>94227.142857142855</v>
      </c>
      <c r="AL741" s="16">
        <f t="shared" si="259"/>
        <v>2867782.6086956523</v>
      </c>
    </row>
    <row r="742" spans="2:38">
      <c r="B742" s="29" t="s">
        <v>12</v>
      </c>
      <c r="C742" s="3"/>
      <c r="D742" s="3">
        <v>10</v>
      </c>
      <c r="E742" s="7">
        <v>10</v>
      </c>
      <c r="G742" s="29" t="s">
        <v>12</v>
      </c>
      <c r="H742" s="3"/>
      <c r="I742" s="3">
        <v>1319</v>
      </c>
      <c r="J742" s="7">
        <v>1319</v>
      </c>
      <c r="L742" s="3">
        <f t="shared" si="252"/>
        <v>10</v>
      </c>
      <c r="M742" s="3">
        <f t="shared" si="253"/>
        <v>1319</v>
      </c>
      <c r="N742" s="19">
        <f t="shared" si="256"/>
        <v>131.9</v>
      </c>
      <c r="P742" s="29" t="s">
        <v>12</v>
      </c>
      <c r="Q742" s="3"/>
      <c r="R742" s="3">
        <v>1250</v>
      </c>
      <c r="S742" s="7">
        <v>1250</v>
      </c>
      <c r="U742" s="29" t="s">
        <v>12</v>
      </c>
      <c r="V742" s="3"/>
      <c r="W742" s="3">
        <v>59</v>
      </c>
      <c r="X742" s="7">
        <v>59</v>
      </c>
      <c r="Z742" s="29" t="s">
        <v>12</v>
      </c>
      <c r="AA742" s="3"/>
      <c r="AB742" s="3">
        <v>232098</v>
      </c>
      <c r="AC742" s="7">
        <v>232098</v>
      </c>
      <c r="AE742">
        <f t="shared" si="260"/>
        <v>232098</v>
      </c>
      <c r="AF742" s="16">
        <f t="shared" si="257"/>
        <v>232.09800000000001</v>
      </c>
      <c r="AH742" s="3">
        <f t="shared" si="254"/>
        <v>1319</v>
      </c>
      <c r="AI742" s="3">
        <f t="shared" si="255"/>
        <v>232098</v>
      </c>
      <c r="AJ742" s="16">
        <f t="shared" si="258"/>
        <v>175965.12509476877</v>
      </c>
      <c r="AL742" s="16">
        <f t="shared" si="259"/>
        <v>23209800</v>
      </c>
    </row>
    <row r="743" spans="2:38">
      <c r="B743" s="30" t="s">
        <v>13</v>
      </c>
      <c r="C743" s="7"/>
      <c r="D743" s="7">
        <v>1263</v>
      </c>
      <c r="E743" s="7">
        <v>1263</v>
      </c>
      <c r="G743" s="30" t="s">
        <v>13</v>
      </c>
      <c r="H743" s="7"/>
      <c r="I743" s="7">
        <v>5891</v>
      </c>
      <c r="J743" s="7">
        <v>5891</v>
      </c>
      <c r="L743" s="3">
        <f t="shared" si="252"/>
        <v>1263</v>
      </c>
      <c r="M743" s="3">
        <f t="shared" si="253"/>
        <v>5891</v>
      </c>
      <c r="N743" s="19">
        <f t="shared" si="256"/>
        <v>4.6642913697545527</v>
      </c>
      <c r="P743" s="30" t="s">
        <v>13</v>
      </c>
      <c r="Q743" s="7"/>
      <c r="R743" s="7">
        <v>3670</v>
      </c>
      <c r="S743" s="7">
        <v>3670</v>
      </c>
      <c r="U743" s="30" t="s">
        <v>13</v>
      </c>
      <c r="V743" s="7"/>
      <c r="W743" s="7">
        <v>905</v>
      </c>
      <c r="X743" s="7">
        <v>905</v>
      </c>
      <c r="Z743" s="30" t="s">
        <v>13</v>
      </c>
      <c r="AA743" s="7"/>
      <c r="AB743" s="7">
        <v>589232</v>
      </c>
      <c r="AC743" s="7">
        <v>589232</v>
      </c>
      <c r="AE743">
        <f t="shared" si="260"/>
        <v>589232</v>
      </c>
      <c r="AF743" s="16">
        <f t="shared" si="257"/>
        <v>589.23199999999997</v>
      </c>
      <c r="AH743" s="3">
        <f t="shared" si="254"/>
        <v>5891</v>
      </c>
      <c r="AI743" s="3">
        <f t="shared" si="255"/>
        <v>589232</v>
      </c>
      <c r="AJ743" s="16">
        <f t="shared" si="258"/>
        <v>100022.40706161942</v>
      </c>
      <c r="AL743" s="16">
        <f t="shared" si="259"/>
        <v>466533.65003958828</v>
      </c>
    </row>
    <row r="744" spans="2:38">
      <c r="B744" s="5" t="s">
        <v>126</v>
      </c>
      <c r="C744" s="3"/>
      <c r="D744" s="3"/>
      <c r="E744" s="7"/>
      <c r="G744" s="5" t="s">
        <v>126</v>
      </c>
      <c r="H744" s="3"/>
      <c r="I744" s="3"/>
      <c r="J744" s="7"/>
      <c r="L744" s="3">
        <f t="shared" si="252"/>
        <v>0</v>
      </c>
      <c r="M744" s="3">
        <f t="shared" si="253"/>
        <v>0</v>
      </c>
      <c r="N744" s="36" t="str">
        <f t="shared" si="256"/>
        <v/>
      </c>
      <c r="P744" s="5" t="s">
        <v>126</v>
      </c>
      <c r="Q744" s="3"/>
      <c r="R744" s="3"/>
      <c r="S744" s="7"/>
      <c r="U744" s="5" t="s">
        <v>126</v>
      </c>
      <c r="V744" s="3"/>
      <c r="W744" s="3"/>
      <c r="X744" s="7"/>
      <c r="Z744" s="5" t="s">
        <v>126</v>
      </c>
      <c r="AA744" s="3"/>
      <c r="AB744" s="3"/>
      <c r="AC744" s="7"/>
      <c r="AF744" s="36" t="str">
        <f t="shared" si="257"/>
        <v/>
      </c>
      <c r="AH744" s="3">
        <f t="shared" si="254"/>
        <v>0</v>
      </c>
      <c r="AI744" s="3">
        <f t="shared" si="255"/>
        <v>0</v>
      </c>
      <c r="AJ744" s="36" t="str">
        <f t="shared" si="258"/>
        <v/>
      </c>
      <c r="AL744" s="36" t="str">
        <f t="shared" si="259"/>
        <v/>
      </c>
    </row>
    <row r="745" spans="2:38">
      <c r="B745" s="29" t="s">
        <v>8</v>
      </c>
      <c r="C745" s="3">
        <v>6253</v>
      </c>
      <c r="D745" s="3"/>
      <c r="E745" s="7">
        <v>6253</v>
      </c>
      <c r="G745" s="29" t="s">
        <v>8</v>
      </c>
      <c r="H745" s="3">
        <v>18428</v>
      </c>
      <c r="I745" s="3"/>
      <c r="J745" s="7">
        <v>18428</v>
      </c>
      <c r="L745" s="3">
        <f t="shared" si="252"/>
        <v>6253</v>
      </c>
      <c r="M745" s="3">
        <f t="shared" si="253"/>
        <v>18428</v>
      </c>
      <c r="N745" s="19">
        <f t="shared" si="256"/>
        <v>2.9470654086038701</v>
      </c>
      <c r="P745" s="29" t="s">
        <v>8</v>
      </c>
      <c r="Q745" s="3">
        <v>8251</v>
      </c>
      <c r="R745" s="3"/>
      <c r="S745" s="7">
        <v>8251</v>
      </c>
      <c r="U745" s="29" t="s">
        <v>8</v>
      </c>
      <c r="V745" s="3">
        <v>3911</v>
      </c>
      <c r="W745" s="3"/>
      <c r="X745" s="7">
        <v>3911</v>
      </c>
      <c r="Z745" s="29" t="s">
        <v>8</v>
      </c>
      <c r="AA745" s="3">
        <v>1546188</v>
      </c>
      <c r="AB745" s="3"/>
      <c r="AC745" s="7">
        <v>1546188</v>
      </c>
      <c r="AE745">
        <f t="shared" ref="AE745:AE750" si="261">AC745</f>
        <v>1546188</v>
      </c>
      <c r="AF745" s="16">
        <f t="shared" si="257"/>
        <v>1546.1880000000001</v>
      </c>
      <c r="AH745" s="3">
        <f t="shared" si="254"/>
        <v>18428</v>
      </c>
      <c r="AI745" s="3">
        <f t="shared" si="255"/>
        <v>1546188</v>
      </c>
      <c r="AJ745" s="16">
        <f t="shared" si="258"/>
        <v>83904.276101584546</v>
      </c>
      <c r="AL745" s="16">
        <f t="shared" si="259"/>
        <v>247271.38973292819</v>
      </c>
    </row>
    <row r="746" spans="2:38">
      <c r="B746" s="29" t="s">
        <v>9</v>
      </c>
      <c r="C746" s="3">
        <v>1100</v>
      </c>
      <c r="D746" s="3"/>
      <c r="E746" s="7">
        <v>1100</v>
      </c>
      <c r="G746" s="29" t="s">
        <v>9</v>
      </c>
      <c r="H746" s="3">
        <v>6132</v>
      </c>
      <c r="I746" s="3"/>
      <c r="J746" s="7">
        <v>6132</v>
      </c>
      <c r="L746" s="3">
        <f t="shared" si="252"/>
        <v>1100</v>
      </c>
      <c r="M746" s="3">
        <f t="shared" si="253"/>
        <v>6132</v>
      </c>
      <c r="N746" s="19">
        <f t="shared" si="256"/>
        <v>5.5745454545454542</v>
      </c>
      <c r="P746" s="29" t="s">
        <v>9</v>
      </c>
      <c r="Q746" s="3">
        <v>2888</v>
      </c>
      <c r="R746" s="3"/>
      <c r="S746" s="7">
        <v>2888</v>
      </c>
      <c r="U746" s="29" t="s">
        <v>9</v>
      </c>
      <c r="V746" s="3">
        <v>2135</v>
      </c>
      <c r="W746" s="3"/>
      <c r="X746" s="7">
        <v>2135</v>
      </c>
      <c r="Z746" s="29" t="s">
        <v>9</v>
      </c>
      <c r="AA746" s="3">
        <v>385843</v>
      </c>
      <c r="AB746" s="3"/>
      <c r="AC746" s="7">
        <v>385843</v>
      </c>
      <c r="AE746">
        <f t="shared" si="261"/>
        <v>385843</v>
      </c>
      <c r="AF746" s="16">
        <f t="shared" si="257"/>
        <v>385.84300000000002</v>
      </c>
      <c r="AH746" s="3">
        <f t="shared" si="254"/>
        <v>6132</v>
      </c>
      <c r="AI746" s="3">
        <f t="shared" si="255"/>
        <v>385843</v>
      </c>
      <c r="AJ746" s="16">
        <f t="shared" si="258"/>
        <v>62922.863666014353</v>
      </c>
      <c r="AL746" s="16">
        <f t="shared" si="259"/>
        <v>350766.36363636365</v>
      </c>
    </row>
    <row r="747" spans="2:38">
      <c r="B747" s="29" t="s">
        <v>10</v>
      </c>
      <c r="C747" s="3">
        <v>27</v>
      </c>
      <c r="D747" s="3"/>
      <c r="E747" s="7">
        <v>27</v>
      </c>
      <c r="G747" s="29" t="s">
        <v>10</v>
      </c>
      <c r="H747" s="3">
        <v>342</v>
      </c>
      <c r="I747" s="3"/>
      <c r="J747" s="7">
        <v>342</v>
      </c>
      <c r="L747" s="3">
        <f t="shared" si="252"/>
        <v>27</v>
      </c>
      <c r="M747" s="3">
        <f t="shared" si="253"/>
        <v>342</v>
      </c>
      <c r="N747" s="19">
        <f t="shared" si="256"/>
        <v>12.666666666666666</v>
      </c>
      <c r="P747" s="29" t="s">
        <v>10</v>
      </c>
      <c r="Q747" s="3">
        <v>194</v>
      </c>
      <c r="R747" s="3"/>
      <c r="S747" s="7">
        <v>194</v>
      </c>
      <c r="U747" s="29" t="s">
        <v>10</v>
      </c>
      <c r="V747" s="3">
        <v>120</v>
      </c>
      <c r="W747" s="3"/>
      <c r="X747" s="7">
        <v>120</v>
      </c>
      <c r="Z747" s="29" t="s">
        <v>10</v>
      </c>
      <c r="AA747" s="3">
        <v>24775</v>
      </c>
      <c r="AB747" s="3"/>
      <c r="AC747" s="7">
        <v>24775</v>
      </c>
      <c r="AE747">
        <f t="shared" si="261"/>
        <v>24775</v>
      </c>
      <c r="AF747" s="16">
        <f t="shared" si="257"/>
        <v>24.774999999999999</v>
      </c>
      <c r="AH747" s="3">
        <f t="shared" si="254"/>
        <v>342</v>
      </c>
      <c r="AI747" s="3">
        <f t="shared" si="255"/>
        <v>24775</v>
      </c>
      <c r="AJ747" s="16">
        <f t="shared" si="258"/>
        <v>72441.52046783625</v>
      </c>
      <c r="AL747" s="16">
        <f t="shared" si="259"/>
        <v>917592.59259259247</v>
      </c>
    </row>
    <row r="748" spans="2:38">
      <c r="B748" s="29" t="s">
        <v>11</v>
      </c>
      <c r="C748" s="3">
        <v>6</v>
      </c>
      <c r="D748" s="3"/>
      <c r="E748" s="7">
        <v>6</v>
      </c>
      <c r="G748" s="29" t="s">
        <v>11</v>
      </c>
      <c r="H748" s="3"/>
      <c r="I748" s="3"/>
      <c r="J748" s="7"/>
      <c r="L748" s="3">
        <f t="shared" si="252"/>
        <v>6</v>
      </c>
      <c r="M748" s="3">
        <f t="shared" si="253"/>
        <v>0</v>
      </c>
      <c r="N748" s="19">
        <f t="shared" si="256"/>
        <v>0</v>
      </c>
      <c r="P748" s="29" t="s">
        <v>11</v>
      </c>
      <c r="Q748" s="3"/>
      <c r="R748" s="3"/>
      <c r="S748" s="7"/>
      <c r="U748" s="29" t="s">
        <v>11</v>
      </c>
      <c r="V748" s="3"/>
      <c r="W748" s="3"/>
      <c r="X748" s="7"/>
      <c r="Z748" s="29" t="s">
        <v>11</v>
      </c>
      <c r="AA748" s="3"/>
      <c r="AB748" s="3"/>
      <c r="AC748" s="7"/>
      <c r="AE748">
        <f t="shared" si="261"/>
        <v>0</v>
      </c>
      <c r="AF748" s="16" t="str">
        <f t="shared" si="257"/>
        <v/>
      </c>
      <c r="AH748" s="3">
        <f t="shared" si="254"/>
        <v>0</v>
      </c>
      <c r="AI748" s="3">
        <f t="shared" si="255"/>
        <v>0</v>
      </c>
      <c r="AJ748" s="16" t="str">
        <f t="shared" si="258"/>
        <v/>
      </c>
      <c r="AL748" s="16" t="str">
        <f t="shared" si="259"/>
        <v/>
      </c>
    </row>
    <row r="749" spans="2:38">
      <c r="B749" s="29" t="s">
        <v>12</v>
      </c>
      <c r="C749" s="3">
        <v>1</v>
      </c>
      <c r="D749" s="3"/>
      <c r="E749" s="7">
        <v>1</v>
      </c>
      <c r="G749" s="29" t="s">
        <v>12</v>
      </c>
      <c r="H749" s="3"/>
      <c r="I749" s="3"/>
      <c r="J749" s="7"/>
      <c r="L749" s="3">
        <f t="shared" si="252"/>
        <v>1</v>
      </c>
      <c r="M749" s="3">
        <f t="shared" si="253"/>
        <v>0</v>
      </c>
      <c r="N749" s="19">
        <f t="shared" si="256"/>
        <v>0</v>
      </c>
      <c r="P749" s="29" t="s">
        <v>12</v>
      </c>
      <c r="Q749" s="3"/>
      <c r="R749" s="3"/>
      <c r="S749" s="7"/>
      <c r="U749" s="29" t="s">
        <v>12</v>
      </c>
      <c r="V749" s="3"/>
      <c r="W749" s="3"/>
      <c r="X749" s="7"/>
      <c r="Z749" s="29" t="s">
        <v>12</v>
      </c>
      <c r="AA749" s="3"/>
      <c r="AB749" s="3"/>
      <c r="AC749" s="7"/>
      <c r="AE749">
        <f t="shared" si="261"/>
        <v>0</v>
      </c>
      <c r="AF749" s="16" t="str">
        <f t="shared" si="257"/>
        <v/>
      </c>
      <c r="AH749" s="3">
        <f t="shared" si="254"/>
        <v>0</v>
      </c>
      <c r="AI749" s="3">
        <f t="shared" si="255"/>
        <v>0</v>
      </c>
      <c r="AJ749" s="16" t="str">
        <f t="shared" si="258"/>
        <v/>
      </c>
      <c r="AL749" s="16" t="str">
        <f t="shared" si="259"/>
        <v/>
      </c>
    </row>
    <row r="750" spans="2:38">
      <c r="B750" s="30" t="s">
        <v>13</v>
      </c>
      <c r="C750" s="7">
        <v>7387</v>
      </c>
      <c r="D750" s="7"/>
      <c r="E750" s="7">
        <v>7387</v>
      </c>
      <c r="G750" s="30" t="s">
        <v>13</v>
      </c>
      <c r="H750" s="7">
        <v>25105</v>
      </c>
      <c r="I750" s="7"/>
      <c r="J750" s="7">
        <v>25105</v>
      </c>
      <c r="L750" s="3">
        <f t="shared" si="252"/>
        <v>7387</v>
      </c>
      <c r="M750" s="3">
        <f t="shared" si="253"/>
        <v>25105</v>
      </c>
      <c r="N750" s="19">
        <f t="shared" si="256"/>
        <v>3.3985379721131719</v>
      </c>
      <c r="P750" s="30" t="s">
        <v>13</v>
      </c>
      <c r="Q750" s="7">
        <v>11448</v>
      </c>
      <c r="R750" s="7"/>
      <c r="S750" s="7">
        <v>11448</v>
      </c>
      <c r="U750" s="30" t="s">
        <v>13</v>
      </c>
      <c r="V750" s="7">
        <v>6247</v>
      </c>
      <c r="W750" s="7"/>
      <c r="X750" s="7">
        <v>6247</v>
      </c>
      <c r="Z750" s="30" t="s">
        <v>13</v>
      </c>
      <c r="AA750" s="7">
        <v>1968502</v>
      </c>
      <c r="AB750" s="7"/>
      <c r="AC750" s="7">
        <v>1968502</v>
      </c>
      <c r="AE750">
        <f t="shared" si="261"/>
        <v>1968502</v>
      </c>
      <c r="AF750" s="16">
        <f t="shared" si="257"/>
        <v>1968.502</v>
      </c>
      <c r="AH750" s="3">
        <f t="shared" si="254"/>
        <v>25105</v>
      </c>
      <c r="AI750" s="3">
        <f t="shared" si="255"/>
        <v>1968502</v>
      </c>
      <c r="AJ750" s="16">
        <f t="shared" si="258"/>
        <v>78410.754829715195</v>
      </c>
      <c r="AL750" s="16">
        <f t="shared" si="259"/>
        <v>266481.92771084339</v>
      </c>
    </row>
    <row r="751" spans="2:38">
      <c r="B751" s="5" t="s">
        <v>127</v>
      </c>
      <c r="C751" s="3"/>
      <c r="D751" s="3"/>
      <c r="E751" s="7"/>
      <c r="G751" s="5" t="s">
        <v>127</v>
      </c>
      <c r="H751" s="3"/>
      <c r="I751" s="3"/>
      <c r="J751" s="7"/>
      <c r="L751" s="3">
        <f t="shared" si="252"/>
        <v>0</v>
      </c>
      <c r="M751" s="3">
        <f t="shared" si="253"/>
        <v>0</v>
      </c>
      <c r="N751" s="36" t="str">
        <f t="shared" si="256"/>
        <v/>
      </c>
      <c r="P751" s="5" t="s">
        <v>127</v>
      </c>
      <c r="Q751" s="3"/>
      <c r="R751" s="3"/>
      <c r="S751" s="7"/>
      <c r="U751" s="5" t="s">
        <v>127</v>
      </c>
      <c r="V751" s="3"/>
      <c r="W751" s="3"/>
      <c r="X751" s="7"/>
      <c r="Z751" s="5" t="s">
        <v>127</v>
      </c>
      <c r="AA751" s="3"/>
      <c r="AB751" s="3"/>
      <c r="AC751" s="7"/>
      <c r="AF751" s="36" t="str">
        <f t="shared" si="257"/>
        <v/>
      </c>
      <c r="AH751" s="3">
        <f t="shared" si="254"/>
        <v>0</v>
      </c>
      <c r="AI751" s="3">
        <f t="shared" si="255"/>
        <v>0</v>
      </c>
      <c r="AJ751" s="36" t="str">
        <f t="shared" si="258"/>
        <v/>
      </c>
      <c r="AL751" s="36" t="str">
        <f t="shared" si="259"/>
        <v/>
      </c>
    </row>
    <row r="752" spans="2:38">
      <c r="B752" s="29" t="s">
        <v>8</v>
      </c>
      <c r="C752" s="3"/>
      <c r="D752" s="3">
        <v>707</v>
      </c>
      <c r="E752" s="7">
        <v>707</v>
      </c>
      <c r="G752" s="29" t="s">
        <v>8</v>
      </c>
      <c r="H752" s="3"/>
      <c r="I752" s="3">
        <v>1185</v>
      </c>
      <c r="J752" s="7">
        <v>1185</v>
      </c>
      <c r="L752" s="3">
        <f t="shared" si="252"/>
        <v>707</v>
      </c>
      <c r="M752" s="3">
        <f t="shared" si="253"/>
        <v>1185</v>
      </c>
      <c r="N752" s="19">
        <f t="shared" si="256"/>
        <v>1.6760961810466761</v>
      </c>
      <c r="P752" s="29" t="s">
        <v>8</v>
      </c>
      <c r="Q752" s="3"/>
      <c r="R752" s="3">
        <v>281</v>
      </c>
      <c r="S752" s="7">
        <v>281</v>
      </c>
      <c r="U752" s="29" t="s">
        <v>8</v>
      </c>
      <c r="V752" s="3"/>
      <c r="W752" s="3">
        <v>187</v>
      </c>
      <c r="X752" s="7">
        <v>187</v>
      </c>
      <c r="Z752" s="29" t="s">
        <v>8</v>
      </c>
      <c r="AA752" s="3"/>
      <c r="AB752" s="3">
        <v>62384</v>
      </c>
      <c r="AC752" s="7">
        <v>62384</v>
      </c>
      <c r="AE752">
        <f t="shared" ref="AE752:AE757" si="262">AC752</f>
        <v>62384</v>
      </c>
      <c r="AF752" s="16">
        <f t="shared" si="257"/>
        <v>62.384</v>
      </c>
      <c r="AH752" s="3">
        <f t="shared" si="254"/>
        <v>1185</v>
      </c>
      <c r="AI752" s="3">
        <f t="shared" si="255"/>
        <v>62384</v>
      </c>
      <c r="AJ752" s="16">
        <f t="shared" si="258"/>
        <v>52644.725738396621</v>
      </c>
      <c r="AL752" s="16">
        <f t="shared" si="259"/>
        <v>88237.623762376228</v>
      </c>
    </row>
    <row r="753" spans="2:38">
      <c r="B753" s="29" t="s">
        <v>9</v>
      </c>
      <c r="C753" s="3"/>
      <c r="D753" s="3">
        <v>52</v>
      </c>
      <c r="E753" s="7">
        <v>52</v>
      </c>
      <c r="G753" s="29" t="s">
        <v>9</v>
      </c>
      <c r="H753" s="3"/>
      <c r="I753" s="3">
        <v>316</v>
      </c>
      <c r="J753" s="7">
        <v>316</v>
      </c>
      <c r="L753" s="3">
        <f t="shared" si="252"/>
        <v>52</v>
      </c>
      <c r="M753" s="3">
        <f t="shared" si="253"/>
        <v>316</v>
      </c>
      <c r="N753" s="19">
        <f t="shared" si="256"/>
        <v>6.0769230769230766</v>
      </c>
      <c r="P753" s="29" t="s">
        <v>9</v>
      </c>
      <c r="Q753" s="3"/>
      <c r="R753" s="3">
        <v>165</v>
      </c>
      <c r="S753" s="7">
        <v>165</v>
      </c>
      <c r="U753" s="29" t="s">
        <v>9</v>
      </c>
      <c r="V753" s="3"/>
      <c r="W753" s="3">
        <v>97</v>
      </c>
      <c r="X753" s="7">
        <v>97</v>
      </c>
      <c r="Z753" s="29" t="s">
        <v>9</v>
      </c>
      <c r="AA753" s="3"/>
      <c r="AB753" s="3">
        <v>19569</v>
      </c>
      <c r="AC753" s="7">
        <v>19569</v>
      </c>
      <c r="AE753">
        <f t="shared" si="262"/>
        <v>19569</v>
      </c>
      <c r="AF753" s="16">
        <f t="shared" si="257"/>
        <v>19.568999999999999</v>
      </c>
      <c r="AH753" s="3">
        <f t="shared" si="254"/>
        <v>316</v>
      </c>
      <c r="AI753" s="3">
        <f t="shared" si="255"/>
        <v>19569</v>
      </c>
      <c r="AJ753" s="16">
        <f t="shared" si="258"/>
        <v>61927.215189873416</v>
      </c>
      <c r="AL753" s="16">
        <f t="shared" si="259"/>
        <v>376326.92307692306</v>
      </c>
    </row>
    <row r="754" spans="2:38">
      <c r="B754" s="29" t="s">
        <v>10</v>
      </c>
      <c r="C754" s="3"/>
      <c r="D754" s="3">
        <v>22</v>
      </c>
      <c r="E754" s="7">
        <v>22</v>
      </c>
      <c r="G754" s="29" t="s">
        <v>10</v>
      </c>
      <c r="H754" s="3"/>
      <c r="I754" s="3">
        <v>266</v>
      </c>
      <c r="J754" s="7">
        <v>266</v>
      </c>
      <c r="L754" s="3">
        <f t="shared" si="252"/>
        <v>22</v>
      </c>
      <c r="M754" s="3">
        <f t="shared" si="253"/>
        <v>266</v>
      </c>
      <c r="N754" s="19">
        <f t="shared" si="256"/>
        <v>12.090909090909092</v>
      </c>
      <c r="P754" s="29" t="s">
        <v>10</v>
      </c>
      <c r="Q754" s="3"/>
      <c r="R754" s="3">
        <v>185</v>
      </c>
      <c r="S754" s="7">
        <v>185</v>
      </c>
      <c r="U754" s="29" t="s">
        <v>10</v>
      </c>
      <c r="V754" s="3"/>
      <c r="W754" s="3">
        <v>59</v>
      </c>
      <c r="X754" s="7">
        <v>59</v>
      </c>
      <c r="Z754" s="29" t="s">
        <v>10</v>
      </c>
      <c r="AA754" s="3"/>
      <c r="AB754" s="3">
        <v>16909</v>
      </c>
      <c r="AC754" s="7">
        <v>16909</v>
      </c>
      <c r="AE754">
        <f t="shared" si="262"/>
        <v>16909</v>
      </c>
      <c r="AF754" s="16">
        <f t="shared" si="257"/>
        <v>16.908999999999999</v>
      </c>
      <c r="AH754" s="3">
        <f t="shared" si="254"/>
        <v>266</v>
      </c>
      <c r="AI754" s="3">
        <f t="shared" si="255"/>
        <v>16909</v>
      </c>
      <c r="AJ754" s="16">
        <f t="shared" si="258"/>
        <v>63567.669172932336</v>
      </c>
      <c r="AL754" s="16">
        <f t="shared" si="259"/>
        <v>768590.90909090918</v>
      </c>
    </row>
    <row r="755" spans="2:38">
      <c r="B755" s="29" t="s">
        <v>11</v>
      </c>
      <c r="C755" s="3"/>
      <c r="D755" s="3">
        <v>10</v>
      </c>
      <c r="E755" s="7">
        <v>10</v>
      </c>
      <c r="G755" s="29" t="s">
        <v>11</v>
      </c>
      <c r="H755" s="3"/>
      <c r="I755" s="3">
        <v>313</v>
      </c>
      <c r="J755" s="7">
        <v>313</v>
      </c>
      <c r="L755" s="3">
        <f t="shared" si="252"/>
        <v>10</v>
      </c>
      <c r="M755" s="3">
        <f t="shared" si="253"/>
        <v>313</v>
      </c>
      <c r="N755" s="19">
        <f t="shared" si="256"/>
        <v>31.3</v>
      </c>
      <c r="P755" s="29" t="s">
        <v>11</v>
      </c>
      <c r="Q755" s="3"/>
      <c r="R755" s="3">
        <v>237</v>
      </c>
      <c r="S755" s="7">
        <v>237</v>
      </c>
      <c r="U755" s="29" t="s">
        <v>11</v>
      </c>
      <c r="V755" s="3"/>
      <c r="W755" s="3">
        <v>63</v>
      </c>
      <c r="X755" s="7">
        <v>63</v>
      </c>
      <c r="Z755" s="29" t="s">
        <v>11</v>
      </c>
      <c r="AA755" s="3"/>
      <c r="AB755" s="3">
        <v>30946</v>
      </c>
      <c r="AC755" s="7">
        <v>30946</v>
      </c>
      <c r="AE755">
        <f t="shared" si="262"/>
        <v>30946</v>
      </c>
      <c r="AF755" s="16">
        <f t="shared" si="257"/>
        <v>30.946000000000002</v>
      </c>
      <c r="AH755" s="3">
        <f t="shared" si="254"/>
        <v>313</v>
      </c>
      <c r="AI755" s="3">
        <f t="shared" si="255"/>
        <v>30946</v>
      </c>
      <c r="AJ755" s="16">
        <f t="shared" si="258"/>
        <v>98869.009584664542</v>
      </c>
      <c r="AL755" s="16">
        <f t="shared" si="259"/>
        <v>3094600</v>
      </c>
    </row>
    <row r="756" spans="2:38">
      <c r="B756" s="29" t="s">
        <v>12</v>
      </c>
      <c r="C756" s="3"/>
      <c r="D756" s="3">
        <v>8</v>
      </c>
      <c r="E756" s="7">
        <v>8</v>
      </c>
      <c r="G756" s="29" t="s">
        <v>12</v>
      </c>
      <c r="H756" s="3"/>
      <c r="I756" s="3">
        <v>761</v>
      </c>
      <c r="J756" s="7">
        <v>761</v>
      </c>
      <c r="L756" s="3">
        <f t="shared" si="252"/>
        <v>8</v>
      </c>
      <c r="M756" s="3">
        <f t="shared" si="253"/>
        <v>761</v>
      </c>
      <c r="N756" s="19">
        <f t="shared" si="256"/>
        <v>95.125</v>
      </c>
      <c r="P756" s="29" t="s">
        <v>12</v>
      </c>
      <c r="Q756" s="3"/>
      <c r="R756" s="3">
        <v>682</v>
      </c>
      <c r="S756" s="7">
        <v>682</v>
      </c>
      <c r="U756" s="29" t="s">
        <v>12</v>
      </c>
      <c r="V756" s="3"/>
      <c r="W756" s="3">
        <v>71</v>
      </c>
      <c r="X756" s="7">
        <v>71</v>
      </c>
      <c r="Z756" s="29" t="s">
        <v>12</v>
      </c>
      <c r="AA756" s="3"/>
      <c r="AB756" s="3">
        <v>66420</v>
      </c>
      <c r="AC756" s="7">
        <v>66420</v>
      </c>
      <c r="AE756">
        <f t="shared" si="262"/>
        <v>66420</v>
      </c>
      <c r="AF756" s="16">
        <f t="shared" si="257"/>
        <v>66.42</v>
      </c>
      <c r="AH756" s="3">
        <f t="shared" si="254"/>
        <v>761</v>
      </c>
      <c r="AI756" s="3">
        <f t="shared" si="255"/>
        <v>66420</v>
      </c>
      <c r="AJ756" s="16">
        <f t="shared" si="258"/>
        <v>87279.89487516426</v>
      </c>
      <c r="AL756" s="16">
        <f t="shared" si="259"/>
        <v>8302500</v>
      </c>
    </row>
    <row r="757" spans="2:38">
      <c r="B757" s="30" t="s">
        <v>13</v>
      </c>
      <c r="C757" s="7"/>
      <c r="D757" s="7">
        <v>799</v>
      </c>
      <c r="E757" s="7">
        <v>799</v>
      </c>
      <c r="G757" s="30" t="s">
        <v>13</v>
      </c>
      <c r="H757" s="7"/>
      <c r="I757" s="7">
        <v>2841</v>
      </c>
      <c r="J757" s="7">
        <v>2841</v>
      </c>
      <c r="L757" s="3">
        <f t="shared" si="252"/>
        <v>799</v>
      </c>
      <c r="M757" s="3">
        <f t="shared" si="253"/>
        <v>2841</v>
      </c>
      <c r="N757" s="19">
        <f t="shared" si="256"/>
        <v>3.5556946182728408</v>
      </c>
      <c r="P757" s="30" t="s">
        <v>13</v>
      </c>
      <c r="Q757" s="7"/>
      <c r="R757" s="7">
        <v>1550</v>
      </c>
      <c r="S757" s="7">
        <v>1550</v>
      </c>
      <c r="U757" s="30" t="s">
        <v>13</v>
      </c>
      <c r="V757" s="7"/>
      <c r="W757" s="7">
        <v>477</v>
      </c>
      <c r="X757" s="7">
        <v>477</v>
      </c>
      <c r="Z757" s="30" t="s">
        <v>13</v>
      </c>
      <c r="AA757" s="7"/>
      <c r="AB757" s="7">
        <v>196228</v>
      </c>
      <c r="AC757" s="7">
        <v>196228</v>
      </c>
      <c r="AE757">
        <f t="shared" si="262"/>
        <v>196228</v>
      </c>
      <c r="AF757" s="16">
        <f t="shared" si="257"/>
        <v>196.22800000000001</v>
      </c>
      <c r="AH757" s="3">
        <f t="shared" si="254"/>
        <v>2841</v>
      </c>
      <c r="AI757" s="3">
        <f t="shared" si="255"/>
        <v>196228</v>
      </c>
      <c r="AJ757" s="16">
        <f t="shared" si="258"/>
        <v>69070.045758535722</v>
      </c>
      <c r="AL757" s="16">
        <f t="shared" si="259"/>
        <v>245591.98998748432</v>
      </c>
    </row>
    <row r="758" spans="2:38">
      <c r="B758" s="5" t="s">
        <v>128</v>
      </c>
      <c r="C758" s="3"/>
      <c r="D758" s="3"/>
      <c r="E758" s="7"/>
      <c r="G758" s="5" t="s">
        <v>128</v>
      </c>
      <c r="H758" s="3"/>
      <c r="I758" s="3"/>
      <c r="J758" s="7"/>
      <c r="L758" s="3">
        <f t="shared" si="252"/>
        <v>0</v>
      </c>
      <c r="M758" s="3">
        <f t="shared" si="253"/>
        <v>0</v>
      </c>
      <c r="N758" s="36" t="str">
        <f t="shared" si="256"/>
        <v/>
      </c>
      <c r="P758" s="5" t="s">
        <v>128</v>
      </c>
      <c r="Q758" s="3"/>
      <c r="R758" s="3"/>
      <c r="S758" s="7"/>
      <c r="U758" s="5" t="s">
        <v>128</v>
      </c>
      <c r="V758" s="3"/>
      <c r="W758" s="3"/>
      <c r="X758" s="7"/>
      <c r="Z758" s="5" t="s">
        <v>128</v>
      </c>
      <c r="AA758" s="3"/>
      <c r="AB758" s="3"/>
      <c r="AC758" s="7"/>
      <c r="AF758" s="36" t="str">
        <f t="shared" si="257"/>
        <v/>
      </c>
      <c r="AH758" s="3">
        <f t="shared" si="254"/>
        <v>0</v>
      </c>
      <c r="AI758" s="3">
        <f t="shared" si="255"/>
        <v>0</v>
      </c>
      <c r="AJ758" s="36" t="str">
        <f t="shared" si="258"/>
        <v/>
      </c>
      <c r="AL758" s="36" t="str">
        <f t="shared" si="259"/>
        <v/>
      </c>
    </row>
    <row r="759" spans="2:38">
      <c r="B759" s="29" t="s">
        <v>8</v>
      </c>
      <c r="C759" s="3"/>
      <c r="D759" s="3">
        <v>110</v>
      </c>
      <c r="E759" s="7">
        <v>110</v>
      </c>
      <c r="G759" s="29" t="s">
        <v>8</v>
      </c>
      <c r="H759" s="3"/>
      <c r="I759" s="3">
        <v>237</v>
      </c>
      <c r="J759" s="7">
        <v>237</v>
      </c>
      <c r="L759" s="3">
        <f t="shared" si="252"/>
        <v>110</v>
      </c>
      <c r="M759" s="3">
        <f t="shared" si="253"/>
        <v>237</v>
      </c>
      <c r="N759" s="19">
        <f t="shared" si="256"/>
        <v>2.1545454545454548</v>
      </c>
      <c r="P759" s="29" t="s">
        <v>8</v>
      </c>
      <c r="Q759" s="3"/>
      <c r="R759" s="3">
        <v>87</v>
      </c>
      <c r="S759" s="7">
        <v>87</v>
      </c>
      <c r="U759" s="29" t="s">
        <v>8</v>
      </c>
      <c r="V759" s="3"/>
      <c r="W759" s="3">
        <v>35</v>
      </c>
      <c r="X759" s="7">
        <v>35</v>
      </c>
      <c r="Z759" s="29" t="s">
        <v>8</v>
      </c>
      <c r="AA759" s="3"/>
      <c r="AB759" s="3"/>
      <c r="AC759" s="7"/>
      <c r="AE759">
        <f t="shared" ref="AE759:AE764" si="263">AC759</f>
        <v>0</v>
      </c>
      <c r="AF759" s="16" t="str">
        <f t="shared" si="257"/>
        <v/>
      </c>
      <c r="AH759" s="3">
        <f t="shared" si="254"/>
        <v>237</v>
      </c>
      <c r="AI759" s="3">
        <f t="shared" si="255"/>
        <v>0</v>
      </c>
      <c r="AJ759" s="16" t="str">
        <f t="shared" si="258"/>
        <v/>
      </c>
      <c r="AL759" s="16" t="str">
        <f t="shared" si="259"/>
        <v/>
      </c>
    </row>
    <row r="760" spans="2:38">
      <c r="B760" s="29" t="s">
        <v>9</v>
      </c>
      <c r="C760" s="3"/>
      <c r="D760" s="3">
        <v>38</v>
      </c>
      <c r="E760" s="7">
        <v>38</v>
      </c>
      <c r="G760" s="29" t="s">
        <v>9</v>
      </c>
      <c r="H760" s="3"/>
      <c r="I760" s="3"/>
      <c r="J760" s="7"/>
      <c r="L760" s="3">
        <f t="shared" si="252"/>
        <v>38</v>
      </c>
      <c r="M760" s="3">
        <f t="shared" si="253"/>
        <v>0</v>
      </c>
      <c r="N760" s="19">
        <f t="shared" si="256"/>
        <v>0</v>
      </c>
      <c r="P760" s="29" t="s">
        <v>9</v>
      </c>
      <c r="Q760" s="3"/>
      <c r="R760" s="3"/>
      <c r="S760" s="7"/>
      <c r="U760" s="29" t="s">
        <v>9</v>
      </c>
      <c r="V760" s="3"/>
      <c r="W760" s="3"/>
      <c r="X760" s="7"/>
      <c r="Z760" s="29" t="s">
        <v>9</v>
      </c>
      <c r="AA760" s="3"/>
      <c r="AB760" s="3">
        <v>25433</v>
      </c>
      <c r="AC760" s="7">
        <v>25433</v>
      </c>
      <c r="AE760">
        <f t="shared" si="263"/>
        <v>25433</v>
      </c>
      <c r="AF760" s="16">
        <f t="shared" si="257"/>
        <v>25.433</v>
      </c>
      <c r="AH760" s="3">
        <f t="shared" si="254"/>
        <v>0</v>
      </c>
      <c r="AI760" s="3">
        <f t="shared" si="255"/>
        <v>25433</v>
      </c>
      <c r="AJ760" s="16" t="str">
        <f t="shared" si="258"/>
        <v/>
      </c>
      <c r="AL760" s="16" t="e">
        <f t="shared" si="259"/>
        <v>#VALUE!</v>
      </c>
    </row>
    <row r="761" spans="2:38">
      <c r="B761" s="29" t="s">
        <v>10</v>
      </c>
      <c r="C761" s="3"/>
      <c r="D761" s="3">
        <v>23</v>
      </c>
      <c r="E761" s="7">
        <v>23</v>
      </c>
      <c r="G761" s="29" t="s">
        <v>10</v>
      </c>
      <c r="H761" s="3"/>
      <c r="I761" s="3">
        <v>272</v>
      </c>
      <c r="J761" s="7">
        <v>272</v>
      </c>
      <c r="L761" s="3">
        <f t="shared" si="252"/>
        <v>23</v>
      </c>
      <c r="M761" s="3">
        <f t="shared" si="253"/>
        <v>272</v>
      </c>
      <c r="N761" s="19">
        <f t="shared" si="256"/>
        <v>11.826086956521738</v>
      </c>
      <c r="P761" s="29" t="s">
        <v>10</v>
      </c>
      <c r="Q761" s="3"/>
      <c r="R761" s="3">
        <v>201</v>
      </c>
      <c r="S761" s="7">
        <v>201</v>
      </c>
      <c r="U761" s="29" t="s">
        <v>10</v>
      </c>
      <c r="V761" s="3"/>
      <c r="W761" s="3">
        <v>44</v>
      </c>
      <c r="X761" s="7">
        <v>44</v>
      </c>
      <c r="Z761" s="29" t="s">
        <v>10</v>
      </c>
      <c r="AA761" s="3"/>
      <c r="AB761" s="3">
        <v>22262</v>
      </c>
      <c r="AC761" s="7">
        <v>22262</v>
      </c>
      <c r="AE761">
        <f t="shared" si="263"/>
        <v>22262</v>
      </c>
      <c r="AF761" s="16">
        <f t="shared" si="257"/>
        <v>22.262</v>
      </c>
      <c r="AH761" s="3">
        <f t="shared" si="254"/>
        <v>272</v>
      </c>
      <c r="AI761" s="3">
        <f t="shared" si="255"/>
        <v>22262</v>
      </c>
      <c r="AJ761" s="16">
        <f t="shared" si="258"/>
        <v>81845.588235294112</v>
      </c>
      <c r="AL761" s="16">
        <f t="shared" si="259"/>
        <v>967913.04347826075</v>
      </c>
    </row>
    <row r="762" spans="2:38">
      <c r="B762" s="29" t="s">
        <v>11</v>
      </c>
      <c r="C762" s="3"/>
      <c r="D762" s="3">
        <v>8</v>
      </c>
      <c r="E762" s="7">
        <v>8</v>
      </c>
      <c r="G762" s="29" t="s">
        <v>11</v>
      </c>
      <c r="H762" s="3"/>
      <c r="I762" s="3">
        <v>231</v>
      </c>
      <c r="J762" s="7">
        <v>231</v>
      </c>
      <c r="L762" s="3">
        <f t="shared" si="252"/>
        <v>8</v>
      </c>
      <c r="M762" s="3">
        <f t="shared" si="253"/>
        <v>231</v>
      </c>
      <c r="N762" s="19">
        <f t="shared" si="256"/>
        <v>28.875</v>
      </c>
      <c r="P762" s="29" t="s">
        <v>11</v>
      </c>
      <c r="Q762" s="3"/>
      <c r="R762" s="3">
        <v>197</v>
      </c>
      <c r="S762" s="7">
        <v>197</v>
      </c>
      <c r="U762" s="29" t="s">
        <v>11</v>
      </c>
      <c r="V762" s="3"/>
      <c r="W762" s="3">
        <v>26</v>
      </c>
      <c r="X762" s="7">
        <v>26</v>
      </c>
      <c r="Z762" s="29" t="s">
        <v>11</v>
      </c>
      <c r="AA762" s="3"/>
      <c r="AB762" s="3">
        <v>35240</v>
      </c>
      <c r="AC762" s="7">
        <v>35240</v>
      </c>
      <c r="AE762">
        <f t="shared" si="263"/>
        <v>35240</v>
      </c>
      <c r="AF762" s="16">
        <f t="shared" si="257"/>
        <v>35.24</v>
      </c>
      <c r="AH762" s="3">
        <f t="shared" si="254"/>
        <v>231</v>
      </c>
      <c r="AI762" s="3">
        <f t="shared" si="255"/>
        <v>35240</v>
      </c>
      <c r="AJ762" s="16">
        <f t="shared" si="258"/>
        <v>152554.11255411254</v>
      </c>
      <c r="AL762" s="16">
        <f t="shared" si="259"/>
        <v>4404999.9999999991</v>
      </c>
    </row>
    <row r="763" spans="2:38">
      <c r="B763" s="29" t="s">
        <v>12</v>
      </c>
      <c r="C763" s="3"/>
      <c r="D763" s="3">
        <v>2</v>
      </c>
      <c r="E763" s="7">
        <v>2</v>
      </c>
      <c r="G763" s="29" t="s">
        <v>12</v>
      </c>
      <c r="H763" s="3"/>
      <c r="I763" s="3"/>
      <c r="J763" s="7"/>
      <c r="L763" s="3">
        <f t="shared" si="252"/>
        <v>2</v>
      </c>
      <c r="M763" s="3">
        <f t="shared" si="253"/>
        <v>0</v>
      </c>
      <c r="N763" s="19">
        <f t="shared" si="256"/>
        <v>0</v>
      </c>
      <c r="P763" s="29" t="s">
        <v>12</v>
      </c>
      <c r="Q763" s="3"/>
      <c r="R763" s="3"/>
      <c r="S763" s="7"/>
      <c r="U763" s="29" t="s">
        <v>12</v>
      </c>
      <c r="V763" s="3"/>
      <c r="W763" s="3"/>
      <c r="X763" s="7"/>
      <c r="Z763" s="29" t="s">
        <v>12</v>
      </c>
      <c r="AA763" s="3"/>
      <c r="AB763" s="3"/>
      <c r="AC763" s="7"/>
      <c r="AE763">
        <f t="shared" si="263"/>
        <v>0</v>
      </c>
      <c r="AF763" s="16" t="str">
        <f t="shared" si="257"/>
        <v/>
      </c>
      <c r="AH763" s="3">
        <f t="shared" si="254"/>
        <v>0</v>
      </c>
      <c r="AI763" s="3">
        <f t="shared" si="255"/>
        <v>0</v>
      </c>
      <c r="AJ763" s="16" t="str">
        <f t="shared" si="258"/>
        <v/>
      </c>
      <c r="AL763" s="16" t="str">
        <f t="shared" si="259"/>
        <v/>
      </c>
    </row>
    <row r="764" spans="2:38">
      <c r="B764" s="30" t="s">
        <v>13</v>
      </c>
      <c r="C764" s="7"/>
      <c r="D764" s="7">
        <v>181</v>
      </c>
      <c r="E764" s="7">
        <v>181</v>
      </c>
      <c r="G764" s="30" t="s">
        <v>13</v>
      </c>
      <c r="H764" s="7"/>
      <c r="I764" s="7">
        <v>1170</v>
      </c>
      <c r="J764" s="7">
        <v>1170</v>
      </c>
      <c r="L764" s="3">
        <f t="shared" si="252"/>
        <v>181</v>
      </c>
      <c r="M764" s="3">
        <f t="shared" si="253"/>
        <v>1170</v>
      </c>
      <c r="N764" s="19">
        <f t="shared" si="256"/>
        <v>6.4640883977900554</v>
      </c>
      <c r="P764" s="30" t="s">
        <v>13</v>
      </c>
      <c r="Q764" s="7"/>
      <c r="R764" s="7">
        <v>798</v>
      </c>
      <c r="S764" s="7">
        <v>798</v>
      </c>
      <c r="U764" s="30" t="s">
        <v>13</v>
      </c>
      <c r="V764" s="7"/>
      <c r="W764" s="7">
        <v>181</v>
      </c>
      <c r="X764" s="7">
        <v>181</v>
      </c>
      <c r="Z764" s="30" t="s">
        <v>13</v>
      </c>
      <c r="AA764" s="7"/>
      <c r="AB764" s="7">
        <v>159771</v>
      </c>
      <c r="AC764" s="7">
        <v>159771</v>
      </c>
      <c r="AE764">
        <f t="shared" si="263"/>
        <v>159771</v>
      </c>
      <c r="AF764" s="16">
        <f t="shared" si="257"/>
        <v>159.77099999999999</v>
      </c>
      <c r="AH764" s="3">
        <f t="shared" si="254"/>
        <v>1170</v>
      </c>
      <c r="AI764" s="3">
        <f t="shared" si="255"/>
        <v>159771</v>
      </c>
      <c r="AJ764" s="16">
        <f t="shared" si="258"/>
        <v>136556.41025641025</v>
      </c>
      <c r="AL764" s="16">
        <f t="shared" si="259"/>
        <v>882712.70718232042</v>
      </c>
    </row>
    <row r="765" spans="2:38">
      <c r="B765" s="5" t="s">
        <v>129</v>
      </c>
      <c r="C765" s="3"/>
      <c r="D765" s="3"/>
      <c r="E765" s="7"/>
      <c r="G765" s="5" t="s">
        <v>129</v>
      </c>
      <c r="H765" s="3"/>
      <c r="I765" s="3"/>
      <c r="J765" s="7"/>
      <c r="L765" s="3">
        <f t="shared" si="252"/>
        <v>0</v>
      </c>
      <c r="M765" s="3">
        <f t="shared" si="253"/>
        <v>0</v>
      </c>
      <c r="N765" s="36" t="str">
        <f t="shared" si="256"/>
        <v/>
      </c>
      <c r="P765" s="5" t="s">
        <v>129</v>
      </c>
      <c r="Q765" s="3"/>
      <c r="R765" s="3"/>
      <c r="S765" s="7"/>
      <c r="U765" s="5" t="s">
        <v>129</v>
      </c>
      <c r="V765" s="3"/>
      <c r="W765" s="3"/>
      <c r="X765" s="7"/>
      <c r="Z765" s="5" t="s">
        <v>129</v>
      </c>
      <c r="AA765" s="3"/>
      <c r="AB765" s="3"/>
      <c r="AC765" s="7"/>
      <c r="AF765" s="36" t="str">
        <f t="shared" si="257"/>
        <v/>
      </c>
      <c r="AH765" s="3">
        <f t="shared" si="254"/>
        <v>0</v>
      </c>
      <c r="AI765" s="3">
        <f t="shared" si="255"/>
        <v>0</v>
      </c>
      <c r="AJ765" s="36" t="str">
        <f t="shared" si="258"/>
        <v/>
      </c>
      <c r="AL765" s="36" t="str">
        <f t="shared" si="259"/>
        <v/>
      </c>
    </row>
    <row r="766" spans="2:38">
      <c r="B766" s="29" t="s">
        <v>8</v>
      </c>
      <c r="C766" s="3">
        <v>2264</v>
      </c>
      <c r="D766" s="3"/>
      <c r="E766" s="7">
        <v>2264</v>
      </c>
      <c r="G766" s="29" t="s">
        <v>8</v>
      </c>
      <c r="H766" s="3">
        <v>5248</v>
      </c>
      <c r="I766" s="3"/>
      <c r="J766" s="7">
        <v>5248</v>
      </c>
      <c r="L766" s="3">
        <f t="shared" si="252"/>
        <v>2264</v>
      </c>
      <c r="M766" s="3">
        <f t="shared" si="253"/>
        <v>5248</v>
      </c>
      <c r="N766" s="19">
        <f t="shared" si="256"/>
        <v>2.3180212014134276</v>
      </c>
      <c r="P766" s="29" t="s">
        <v>8</v>
      </c>
      <c r="Q766" s="3">
        <v>1800</v>
      </c>
      <c r="R766" s="3"/>
      <c r="S766" s="7">
        <v>1800</v>
      </c>
      <c r="U766" s="29" t="s">
        <v>8</v>
      </c>
      <c r="V766" s="3">
        <v>1098</v>
      </c>
      <c r="W766" s="3"/>
      <c r="X766" s="7">
        <v>1098</v>
      </c>
      <c r="Z766" s="29" t="s">
        <v>8</v>
      </c>
      <c r="AA766" s="3">
        <v>433186</v>
      </c>
      <c r="AB766" s="3"/>
      <c r="AC766" s="7">
        <v>433186</v>
      </c>
      <c r="AE766">
        <f t="shared" ref="AE766:AE771" si="264">AC766</f>
        <v>433186</v>
      </c>
      <c r="AF766" s="16">
        <f t="shared" si="257"/>
        <v>433.18599999999998</v>
      </c>
      <c r="AH766" s="3">
        <f t="shared" si="254"/>
        <v>5248</v>
      </c>
      <c r="AI766" s="3">
        <f t="shared" si="255"/>
        <v>433186</v>
      </c>
      <c r="AJ766" s="16">
        <f t="shared" si="258"/>
        <v>82543.064024390245</v>
      </c>
      <c r="AL766" s="16">
        <f t="shared" si="259"/>
        <v>191336.57243816255</v>
      </c>
    </row>
    <row r="767" spans="2:38">
      <c r="B767" s="29" t="s">
        <v>9</v>
      </c>
      <c r="C767" s="3">
        <v>1126</v>
      </c>
      <c r="D767" s="3"/>
      <c r="E767" s="7">
        <v>1126</v>
      </c>
      <c r="G767" s="29" t="s">
        <v>9</v>
      </c>
      <c r="H767" s="3">
        <v>7267</v>
      </c>
      <c r="I767" s="3"/>
      <c r="J767" s="7">
        <v>7267</v>
      </c>
      <c r="L767" s="3">
        <f t="shared" si="252"/>
        <v>1126</v>
      </c>
      <c r="M767" s="3">
        <f t="shared" si="253"/>
        <v>7267</v>
      </c>
      <c r="N767" s="19">
        <f t="shared" si="256"/>
        <v>6.4538188277087034</v>
      </c>
      <c r="P767" s="29" t="s">
        <v>9</v>
      </c>
      <c r="Q767" s="3">
        <v>4189</v>
      </c>
      <c r="R767" s="3"/>
      <c r="S767" s="7">
        <v>4189</v>
      </c>
      <c r="U767" s="29" t="s">
        <v>9</v>
      </c>
      <c r="V767" s="3">
        <v>1874</v>
      </c>
      <c r="W767" s="3"/>
      <c r="X767" s="7">
        <v>1874</v>
      </c>
      <c r="Z767" s="29" t="s">
        <v>9</v>
      </c>
      <c r="AA767" s="3">
        <v>574001</v>
      </c>
      <c r="AB767" s="3"/>
      <c r="AC767" s="7">
        <v>574001</v>
      </c>
      <c r="AE767">
        <f t="shared" si="264"/>
        <v>574001</v>
      </c>
      <c r="AF767" s="16">
        <f t="shared" si="257"/>
        <v>574.00099999999998</v>
      </c>
      <c r="AH767" s="3">
        <f t="shared" si="254"/>
        <v>7267</v>
      </c>
      <c r="AI767" s="3">
        <f t="shared" si="255"/>
        <v>574001</v>
      </c>
      <c r="AJ767" s="16">
        <f t="shared" si="258"/>
        <v>78987.340030273845</v>
      </c>
      <c r="AL767" s="16">
        <f t="shared" si="259"/>
        <v>509769.98223801068</v>
      </c>
    </row>
    <row r="768" spans="2:38">
      <c r="B768" s="29" t="s">
        <v>10</v>
      </c>
      <c r="C768" s="3">
        <v>378</v>
      </c>
      <c r="D768" s="3"/>
      <c r="E768" s="7">
        <v>378</v>
      </c>
      <c r="G768" s="29" t="s">
        <v>10</v>
      </c>
      <c r="H768" s="3">
        <v>4999</v>
      </c>
      <c r="I768" s="3"/>
      <c r="J768" s="7">
        <v>4999</v>
      </c>
      <c r="L768" s="3">
        <f t="shared" si="252"/>
        <v>378</v>
      </c>
      <c r="M768" s="3">
        <f t="shared" si="253"/>
        <v>4999</v>
      </c>
      <c r="N768" s="19">
        <f t="shared" si="256"/>
        <v>13.224867724867725</v>
      </c>
      <c r="P768" s="29" t="s">
        <v>10</v>
      </c>
      <c r="Q768" s="3">
        <v>3447</v>
      </c>
      <c r="R768" s="3"/>
      <c r="S768" s="7">
        <v>3447</v>
      </c>
      <c r="U768" s="29" t="s">
        <v>10</v>
      </c>
      <c r="V768" s="3">
        <v>1151</v>
      </c>
      <c r="W768" s="3"/>
      <c r="X768" s="7">
        <v>1151</v>
      </c>
      <c r="Z768" s="29" t="s">
        <v>10</v>
      </c>
      <c r="AA768" s="3">
        <v>443444</v>
      </c>
      <c r="AB768" s="3"/>
      <c r="AC768" s="7">
        <v>443444</v>
      </c>
      <c r="AE768">
        <f t="shared" si="264"/>
        <v>443444</v>
      </c>
      <c r="AF768" s="16">
        <f t="shared" si="257"/>
        <v>443.44400000000002</v>
      </c>
      <c r="AH768" s="3">
        <f t="shared" si="254"/>
        <v>4999</v>
      </c>
      <c r="AI768" s="3">
        <f t="shared" si="255"/>
        <v>443444</v>
      </c>
      <c r="AJ768" s="16">
        <f t="shared" si="258"/>
        <v>88706.541308261643</v>
      </c>
      <c r="AL768" s="16">
        <f t="shared" si="259"/>
        <v>1173132.275132275</v>
      </c>
    </row>
    <row r="769" spans="2:38">
      <c r="B769" s="29" t="s">
        <v>11</v>
      </c>
      <c r="C769" s="3">
        <v>105</v>
      </c>
      <c r="D769" s="3"/>
      <c r="E769" s="7">
        <v>105</v>
      </c>
      <c r="G769" s="29" t="s">
        <v>11</v>
      </c>
      <c r="H769" s="3">
        <v>3048</v>
      </c>
      <c r="I769" s="3"/>
      <c r="J769" s="7">
        <v>3048</v>
      </c>
      <c r="L769" s="3">
        <f t="shared" si="252"/>
        <v>105</v>
      </c>
      <c r="M769" s="3">
        <f t="shared" si="253"/>
        <v>3048</v>
      </c>
      <c r="N769" s="19">
        <f t="shared" si="256"/>
        <v>29.028571428571428</v>
      </c>
      <c r="P769" s="29" t="s">
        <v>11</v>
      </c>
      <c r="Q769" s="3">
        <v>2418</v>
      </c>
      <c r="R769" s="3"/>
      <c r="S769" s="7">
        <v>2418</v>
      </c>
      <c r="U769" s="29" t="s">
        <v>11</v>
      </c>
      <c r="V769" s="3">
        <v>523</v>
      </c>
      <c r="W769" s="3"/>
      <c r="X769" s="7">
        <v>523</v>
      </c>
      <c r="Z769" s="29" t="s">
        <v>11</v>
      </c>
      <c r="AA769" s="3">
        <v>359407</v>
      </c>
      <c r="AB769" s="3"/>
      <c r="AC769" s="7">
        <v>359407</v>
      </c>
      <c r="AE769">
        <f t="shared" si="264"/>
        <v>359407</v>
      </c>
      <c r="AF769" s="16">
        <f t="shared" si="257"/>
        <v>359.40699999999998</v>
      </c>
      <c r="AH769" s="3">
        <f t="shared" si="254"/>
        <v>3048</v>
      </c>
      <c r="AI769" s="3">
        <f t="shared" si="255"/>
        <v>359407</v>
      </c>
      <c r="AJ769" s="16">
        <f t="shared" si="258"/>
        <v>117915.68241469817</v>
      </c>
      <c r="AL769" s="16">
        <f t="shared" si="259"/>
        <v>3422923.8095238097</v>
      </c>
    </row>
    <row r="770" spans="2:38">
      <c r="B770" s="29" t="s">
        <v>12</v>
      </c>
      <c r="C770" s="3">
        <v>16</v>
      </c>
      <c r="D770" s="3"/>
      <c r="E770" s="7">
        <v>16</v>
      </c>
      <c r="G770" s="29" t="s">
        <v>12</v>
      </c>
      <c r="H770" s="3">
        <v>1403</v>
      </c>
      <c r="I770" s="3"/>
      <c r="J770" s="7">
        <v>1403</v>
      </c>
      <c r="L770" s="3">
        <f t="shared" si="252"/>
        <v>16</v>
      </c>
      <c r="M770" s="3">
        <f t="shared" si="253"/>
        <v>1403</v>
      </c>
      <c r="N770" s="19">
        <f t="shared" si="256"/>
        <v>87.6875</v>
      </c>
      <c r="P770" s="29" t="s">
        <v>12</v>
      </c>
      <c r="Q770" s="3">
        <v>1286</v>
      </c>
      <c r="R770" s="3"/>
      <c r="S770" s="7">
        <v>1286</v>
      </c>
      <c r="U770" s="29" t="s">
        <v>12</v>
      </c>
      <c r="V770" s="3">
        <v>101</v>
      </c>
      <c r="W770" s="3"/>
      <c r="X770" s="7">
        <v>101</v>
      </c>
      <c r="Z770" s="29" t="s">
        <v>12</v>
      </c>
      <c r="AA770" s="3">
        <v>198711</v>
      </c>
      <c r="AB770" s="3"/>
      <c r="AC770" s="7">
        <v>198711</v>
      </c>
      <c r="AE770">
        <f t="shared" si="264"/>
        <v>198711</v>
      </c>
      <c r="AF770" s="16">
        <f t="shared" si="257"/>
        <v>198.71100000000001</v>
      </c>
      <c r="AH770" s="3">
        <f t="shared" si="254"/>
        <v>1403</v>
      </c>
      <c r="AI770" s="3">
        <f t="shared" si="255"/>
        <v>198711</v>
      </c>
      <c r="AJ770" s="16">
        <f t="shared" si="258"/>
        <v>141632.92943692088</v>
      </c>
      <c r="AL770" s="16">
        <f t="shared" si="259"/>
        <v>12419437.5</v>
      </c>
    </row>
    <row r="771" spans="2:38">
      <c r="B771" s="30" t="s">
        <v>13</v>
      </c>
      <c r="C771" s="7">
        <v>3889</v>
      </c>
      <c r="D771" s="7"/>
      <c r="E771" s="7">
        <v>3889</v>
      </c>
      <c r="G771" s="30" t="s">
        <v>13</v>
      </c>
      <c r="H771" s="7">
        <v>21965</v>
      </c>
      <c r="I771" s="7"/>
      <c r="J771" s="7">
        <v>21965</v>
      </c>
      <c r="L771" s="3">
        <f t="shared" si="252"/>
        <v>3889</v>
      </c>
      <c r="M771" s="3">
        <f t="shared" si="253"/>
        <v>21965</v>
      </c>
      <c r="N771" s="19">
        <f t="shared" si="256"/>
        <v>5.6479814862432498</v>
      </c>
      <c r="P771" s="30" t="s">
        <v>13</v>
      </c>
      <c r="Q771" s="7">
        <v>13140</v>
      </c>
      <c r="R771" s="7"/>
      <c r="S771" s="7">
        <v>13140</v>
      </c>
      <c r="U771" s="30" t="s">
        <v>13</v>
      </c>
      <c r="V771" s="7">
        <v>4747</v>
      </c>
      <c r="W771" s="7"/>
      <c r="X771" s="7">
        <v>4747</v>
      </c>
      <c r="Z771" s="30" t="s">
        <v>13</v>
      </c>
      <c r="AA771" s="7">
        <v>2008749</v>
      </c>
      <c r="AB771" s="7"/>
      <c r="AC771" s="7">
        <v>2008749</v>
      </c>
      <c r="AE771">
        <f t="shared" si="264"/>
        <v>2008749</v>
      </c>
      <c r="AF771" s="16">
        <f t="shared" si="257"/>
        <v>2008.749</v>
      </c>
      <c r="AH771" s="3">
        <f t="shared" si="254"/>
        <v>21965</v>
      </c>
      <c r="AI771" s="3">
        <f t="shared" si="255"/>
        <v>2008749</v>
      </c>
      <c r="AJ771" s="16">
        <f t="shared" si="258"/>
        <v>91452.264966992938</v>
      </c>
      <c r="AL771" s="16">
        <f t="shared" si="259"/>
        <v>516520.69940858823</v>
      </c>
    </row>
    <row r="772" spans="2:38">
      <c r="B772" s="5" t="s">
        <v>130</v>
      </c>
      <c r="C772" s="3"/>
      <c r="D772" s="3"/>
      <c r="E772" s="7"/>
      <c r="G772" s="5" t="s">
        <v>130</v>
      </c>
      <c r="H772" s="3"/>
      <c r="I772" s="3"/>
      <c r="J772" s="7"/>
      <c r="L772" s="3">
        <f t="shared" si="252"/>
        <v>0</v>
      </c>
      <c r="M772" s="3">
        <f t="shared" si="253"/>
        <v>0</v>
      </c>
      <c r="N772" s="36" t="str">
        <f t="shared" si="256"/>
        <v/>
      </c>
      <c r="P772" s="5" t="s">
        <v>130</v>
      </c>
      <c r="Q772" s="3"/>
      <c r="R772" s="3"/>
      <c r="S772" s="7"/>
      <c r="U772" s="5" t="s">
        <v>130</v>
      </c>
      <c r="V772" s="3"/>
      <c r="W772" s="3"/>
      <c r="X772" s="7"/>
      <c r="Z772" s="5" t="s">
        <v>130</v>
      </c>
      <c r="AA772" s="3"/>
      <c r="AB772" s="3"/>
      <c r="AC772" s="7"/>
      <c r="AF772" s="36" t="str">
        <f t="shared" si="257"/>
        <v/>
      </c>
      <c r="AH772" s="3">
        <f t="shared" si="254"/>
        <v>0</v>
      </c>
      <c r="AI772" s="3">
        <f t="shared" si="255"/>
        <v>0</v>
      </c>
      <c r="AJ772" s="36" t="str">
        <f t="shared" si="258"/>
        <v/>
      </c>
      <c r="AL772" s="36" t="str">
        <f t="shared" si="259"/>
        <v/>
      </c>
    </row>
    <row r="773" spans="2:38">
      <c r="B773" s="29" t="s">
        <v>8</v>
      </c>
      <c r="C773" s="3"/>
      <c r="D773" s="3">
        <v>257</v>
      </c>
      <c r="E773" s="7">
        <v>257</v>
      </c>
      <c r="G773" s="29" t="s">
        <v>8</v>
      </c>
      <c r="H773" s="3"/>
      <c r="I773" s="3">
        <v>449</v>
      </c>
      <c r="J773" s="7">
        <v>449</v>
      </c>
      <c r="L773" s="3">
        <f t="shared" si="252"/>
        <v>257</v>
      </c>
      <c r="M773" s="3">
        <f t="shared" si="253"/>
        <v>449</v>
      </c>
      <c r="N773" s="19">
        <f t="shared" si="256"/>
        <v>1.7470817120622568</v>
      </c>
      <c r="P773" s="29" t="s">
        <v>8</v>
      </c>
      <c r="Q773" s="3"/>
      <c r="R773" s="3">
        <v>95</v>
      </c>
      <c r="S773" s="7">
        <v>95</v>
      </c>
      <c r="U773" s="29" t="s">
        <v>8</v>
      </c>
      <c r="V773" s="3"/>
      <c r="W773" s="3">
        <v>86</v>
      </c>
      <c r="X773" s="7">
        <v>86</v>
      </c>
      <c r="Z773" s="29" t="s">
        <v>8</v>
      </c>
      <c r="AA773" s="3"/>
      <c r="AB773" s="3">
        <v>23367</v>
      </c>
      <c r="AC773" s="7">
        <v>23367</v>
      </c>
      <c r="AE773">
        <f t="shared" ref="AE773:AE778" si="265">AC773</f>
        <v>23367</v>
      </c>
      <c r="AF773" s="16">
        <f t="shared" si="257"/>
        <v>23.367000000000001</v>
      </c>
      <c r="AH773" s="3">
        <f t="shared" si="254"/>
        <v>449</v>
      </c>
      <c r="AI773" s="3">
        <f t="shared" si="255"/>
        <v>23367</v>
      </c>
      <c r="AJ773" s="16">
        <f t="shared" si="258"/>
        <v>52042.316258351893</v>
      </c>
      <c r="AL773" s="16">
        <f t="shared" si="259"/>
        <v>90922.17898832685</v>
      </c>
    </row>
    <row r="774" spans="2:38">
      <c r="B774" s="29" t="s">
        <v>9</v>
      </c>
      <c r="C774" s="3"/>
      <c r="D774" s="3">
        <v>50</v>
      </c>
      <c r="E774" s="7">
        <v>50</v>
      </c>
      <c r="G774" s="29" t="s">
        <v>9</v>
      </c>
      <c r="H774" s="3"/>
      <c r="I774" s="3">
        <v>301</v>
      </c>
      <c r="J774" s="7">
        <v>301</v>
      </c>
      <c r="L774" s="3">
        <f t="shared" si="252"/>
        <v>50</v>
      </c>
      <c r="M774" s="3">
        <f t="shared" si="253"/>
        <v>301</v>
      </c>
      <c r="N774" s="19">
        <f t="shared" si="256"/>
        <v>6.02</v>
      </c>
      <c r="P774" s="29" t="s">
        <v>9</v>
      </c>
      <c r="Q774" s="3"/>
      <c r="R774" s="3">
        <v>109</v>
      </c>
      <c r="S774" s="7">
        <v>109</v>
      </c>
      <c r="U774" s="29" t="s">
        <v>9</v>
      </c>
      <c r="V774" s="3"/>
      <c r="W774" s="3">
        <v>138</v>
      </c>
      <c r="X774" s="7">
        <v>138</v>
      </c>
      <c r="Z774" s="29" t="s">
        <v>9</v>
      </c>
      <c r="AA774" s="3"/>
      <c r="AB774" s="3">
        <v>15786</v>
      </c>
      <c r="AC774" s="7">
        <v>15786</v>
      </c>
      <c r="AE774">
        <f t="shared" si="265"/>
        <v>15786</v>
      </c>
      <c r="AF774" s="16">
        <f t="shared" si="257"/>
        <v>15.786</v>
      </c>
      <c r="AH774" s="3">
        <f t="shared" si="254"/>
        <v>301</v>
      </c>
      <c r="AI774" s="3">
        <f t="shared" si="255"/>
        <v>15786</v>
      </c>
      <c r="AJ774" s="16">
        <f t="shared" si="258"/>
        <v>52445.182724252489</v>
      </c>
      <c r="AL774" s="16">
        <f t="shared" si="259"/>
        <v>315719.99999999994</v>
      </c>
    </row>
    <row r="775" spans="2:38">
      <c r="B775" s="29" t="s">
        <v>10</v>
      </c>
      <c r="C775" s="3"/>
      <c r="D775" s="3">
        <v>15</v>
      </c>
      <c r="E775" s="7">
        <v>15</v>
      </c>
      <c r="G775" s="29" t="s">
        <v>10</v>
      </c>
      <c r="H775" s="3"/>
      <c r="I775" s="3">
        <v>179</v>
      </c>
      <c r="J775" s="7">
        <v>179</v>
      </c>
      <c r="L775" s="3">
        <f t="shared" si="252"/>
        <v>15</v>
      </c>
      <c r="M775" s="3">
        <f t="shared" si="253"/>
        <v>179</v>
      </c>
      <c r="N775" s="19">
        <f t="shared" si="256"/>
        <v>11.933333333333334</v>
      </c>
      <c r="P775" s="29" t="s">
        <v>10</v>
      </c>
      <c r="Q775" s="3"/>
      <c r="R775" s="3">
        <v>94</v>
      </c>
      <c r="S775" s="7">
        <v>94</v>
      </c>
      <c r="U775" s="29" t="s">
        <v>10</v>
      </c>
      <c r="V775" s="3"/>
      <c r="W775" s="3">
        <v>70</v>
      </c>
      <c r="X775" s="7">
        <v>70</v>
      </c>
      <c r="Z775" s="29" t="s">
        <v>10</v>
      </c>
      <c r="AA775" s="3"/>
      <c r="AB775" s="3">
        <v>10766</v>
      </c>
      <c r="AC775" s="7">
        <v>10766</v>
      </c>
      <c r="AE775">
        <f t="shared" si="265"/>
        <v>10766</v>
      </c>
      <c r="AF775" s="16">
        <f t="shared" si="257"/>
        <v>10.766</v>
      </c>
      <c r="AH775" s="3">
        <f t="shared" si="254"/>
        <v>179</v>
      </c>
      <c r="AI775" s="3">
        <f t="shared" si="255"/>
        <v>10766</v>
      </c>
      <c r="AJ775" s="16">
        <f t="shared" si="258"/>
        <v>60145.25139664804</v>
      </c>
      <c r="AL775" s="16">
        <f t="shared" si="259"/>
        <v>717733.33333333326</v>
      </c>
    </row>
    <row r="776" spans="2:38">
      <c r="B776" s="29" t="s">
        <v>11</v>
      </c>
      <c r="C776" s="3"/>
      <c r="D776" s="3">
        <v>13</v>
      </c>
      <c r="E776" s="7">
        <v>13</v>
      </c>
      <c r="G776" s="29" t="s">
        <v>11</v>
      </c>
      <c r="H776" s="3"/>
      <c r="I776" s="3">
        <v>431</v>
      </c>
      <c r="J776" s="7">
        <v>431</v>
      </c>
      <c r="L776" s="3">
        <f t="shared" si="252"/>
        <v>13</v>
      </c>
      <c r="M776" s="3">
        <f t="shared" si="253"/>
        <v>431</v>
      </c>
      <c r="N776" s="19">
        <f t="shared" si="256"/>
        <v>33.153846153846153</v>
      </c>
      <c r="P776" s="29" t="s">
        <v>11</v>
      </c>
      <c r="Q776" s="3"/>
      <c r="R776" s="3">
        <v>318</v>
      </c>
      <c r="S776" s="7">
        <v>318</v>
      </c>
      <c r="U776" s="29" t="s">
        <v>11</v>
      </c>
      <c r="V776" s="3"/>
      <c r="W776" s="3">
        <v>100</v>
      </c>
      <c r="X776" s="7">
        <v>100</v>
      </c>
      <c r="Z776" s="29" t="s">
        <v>11</v>
      </c>
      <c r="AA776" s="3"/>
      <c r="AB776" s="3">
        <v>42900</v>
      </c>
      <c r="AC776" s="7">
        <v>42900</v>
      </c>
      <c r="AE776">
        <f t="shared" si="265"/>
        <v>42900</v>
      </c>
      <c r="AF776" s="16">
        <f t="shared" si="257"/>
        <v>42.9</v>
      </c>
      <c r="AH776" s="3">
        <f t="shared" si="254"/>
        <v>431</v>
      </c>
      <c r="AI776" s="3">
        <f t="shared" si="255"/>
        <v>42900</v>
      </c>
      <c r="AJ776" s="16">
        <f t="shared" si="258"/>
        <v>99535.962877030164</v>
      </c>
      <c r="AL776" s="16">
        <f t="shared" si="259"/>
        <v>3300000</v>
      </c>
    </row>
    <row r="777" spans="2:38">
      <c r="B777" s="29" t="s">
        <v>12</v>
      </c>
      <c r="C777" s="3"/>
      <c r="D777" s="3">
        <v>4</v>
      </c>
      <c r="E777" s="7">
        <v>4</v>
      </c>
      <c r="G777" s="29" t="s">
        <v>12</v>
      </c>
      <c r="H777" s="3"/>
      <c r="I777" s="3">
        <v>406</v>
      </c>
      <c r="J777" s="7">
        <v>406</v>
      </c>
      <c r="L777" s="3">
        <f t="shared" si="252"/>
        <v>4</v>
      </c>
      <c r="M777" s="3">
        <f t="shared" si="253"/>
        <v>406</v>
      </c>
      <c r="N777" s="19">
        <f t="shared" si="256"/>
        <v>101.5</v>
      </c>
      <c r="P777" s="29" t="s">
        <v>12</v>
      </c>
      <c r="Q777" s="3"/>
      <c r="R777" s="3">
        <v>247</v>
      </c>
      <c r="S777" s="7">
        <v>247</v>
      </c>
      <c r="U777" s="29" t="s">
        <v>12</v>
      </c>
      <c r="V777" s="3"/>
      <c r="W777" s="3">
        <v>155</v>
      </c>
      <c r="X777" s="7">
        <v>155</v>
      </c>
      <c r="Z777" s="29" t="s">
        <v>12</v>
      </c>
      <c r="AA777" s="3"/>
      <c r="AB777" s="3">
        <v>47875</v>
      </c>
      <c r="AC777" s="7">
        <v>47875</v>
      </c>
      <c r="AE777">
        <f t="shared" si="265"/>
        <v>47875</v>
      </c>
      <c r="AF777" s="16">
        <f t="shared" si="257"/>
        <v>47.875</v>
      </c>
      <c r="AH777" s="3">
        <f t="shared" si="254"/>
        <v>406</v>
      </c>
      <c r="AI777" s="3">
        <f t="shared" si="255"/>
        <v>47875</v>
      </c>
      <c r="AJ777" s="16">
        <f t="shared" si="258"/>
        <v>117918.71921182267</v>
      </c>
      <c r="AL777" s="16">
        <f t="shared" si="259"/>
        <v>11968750</v>
      </c>
    </row>
    <row r="778" spans="2:38">
      <c r="B778" s="30" t="s">
        <v>13</v>
      </c>
      <c r="C778" s="7"/>
      <c r="D778" s="7">
        <v>339</v>
      </c>
      <c r="E778" s="7">
        <v>339</v>
      </c>
      <c r="G778" s="30" t="s">
        <v>13</v>
      </c>
      <c r="H778" s="7"/>
      <c r="I778" s="7">
        <v>1766</v>
      </c>
      <c r="J778" s="7">
        <v>1766</v>
      </c>
      <c r="L778" s="3">
        <f t="shared" si="252"/>
        <v>339</v>
      </c>
      <c r="M778" s="3">
        <f t="shared" si="253"/>
        <v>1766</v>
      </c>
      <c r="N778" s="19">
        <f t="shared" si="256"/>
        <v>5.2094395280235988</v>
      </c>
      <c r="P778" s="30" t="s">
        <v>13</v>
      </c>
      <c r="Q778" s="7"/>
      <c r="R778" s="7">
        <v>863</v>
      </c>
      <c r="S778" s="7">
        <v>863</v>
      </c>
      <c r="U778" s="30" t="s">
        <v>13</v>
      </c>
      <c r="V778" s="7"/>
      <c r="W778" s="7">
        <v>549</v>
      </c>
      <c r="X778" s="7">
        <v>549</v>
      </c>
      <c r="Z778" s="30" t="s">
        <v>13</v>
      </c>
      <c r="AA778" s="7"/>
      <c r="AB778" s="7">
        <v>140694</v>
      </c>
      <c r="AC778" s="7">
        <v>140694</v>
      </c>
      <c r="AE778">
        <f t="shared" si="265"/>
        <v>140694</v>
      </c>
      <c r="AF778" s="16">
        <f t="shared" si="257"/>
        <v>140.69399999999999</v>
      </c>
      <c r="AH778" s="3">
        <f t="shared" si="254"/>
        <v>1766</v>
      </c>
      <c r="AI778" s="3">
        <f t="shared" si="255"/>
        <v>140694</v>
      </c>
      <c r="AJ778" s="16">
        <f t="shared" si="258"/>
        <v>79668.17667044168</v>
      </c>
      <c r="AL778" s="16">
        <f t="shared" si="259"/>
        <v>415026.54867256636</v>
      </c>
    </row>
    <row r="779" spans="2:38">
      <c r="B779" s="5" t="s">
        <v>131</v>
      </c>
      <c r="C779" s="3"/>
      <c r="D779" s="3"/>
      <c r="E779" s="7"/>
      <c r="G779" s="5" t="s">
        <v>131</v>
      </c>
      <c r="H779" s="3"/>
      <c r="I779" s="3"/>
      <c r="J779" s="7"/>
      <c r="L779" s="3">
        <f t="shared" si="252"/>
        <v>0</v>
      </c>
      <c r="M779" s="3">
        <f t="shared" si="253"/>
        <v>0</v>
      </c>
      <c r="N779" s="36" t="str">
        <f t="shared" si="256"/>
        <v/>
      </c>
      <c r="P779" s="5" t="s">
        <v>131</v>
      </c>
      <c r="Q779" s="3"/>
      <c r="R779" s="3"/>
      <c r="S779" s="7"/>
      <c r="U779" s="5" t="s">
        <v>131</v>
      </c>
      <c r="V779" s="3"/>
      <c r="W779" s="3"/>
      <c r="X779" s="7"/>
      <c r="Z779" s="5" t="s">
        <v>131</v>
      </c>
      <c r="AA779" s="3"/>
      <c r="AB779" s="3"/>
      <c r="AC779" s="7"/>
      <c r="AF779" s="36" t="str">
        <f t="shared" si="257"/>
        <v/>
      </c>
      <c r="AH779" s="3">
        <f t="shared" si="254"/>
        <v>0</v>
      </c>
      <c r="AI779" s="3">
        <f t="shared" si="255"/>
        <v>0</v>
      </c>
      <c r="AJ779" s="36" t="str">
        <f t="shared" si="258"/>
        <v/>
      </c>
      <c r="AL779" s="36" t="str">
        <f t="shared" si="259"/>
        <v/>
      </c>
    </row>
    <row r="780" spans="2:38">
      <c r="B780" s="29" t="s">
        <v>8</v>
      </c>
      <c r="C780" s="3"/>
      <c r="D780" s="3">
        <v>624</v>
      </c>
      <c r="E780" s="7">
        <v>624</v>
      </c>
      <c r="G780" s="29" t="s">
        <v>8</v>
      </c>
      <c r="H780" s="3"/>
      <c r="I780" s="3">
        <v>1512</v>
      </c>
      <c r="J780" s="7">
        <v>1512</v>
      </c>
      <c r="L780" s="3">
        <f t="shared" si="252"/>
        <v>624</v>
      </c>
      <c r="M780" s="3">
        <f t="shared" si="253"/>
        <v>1512</v>
      </c>
      <c r="N780" s="19">
        <f t="shared" si="256"/>
        <v>2.4230769230769229</v>
      </c>
      <c r="P780" s="29" t="s">
        <v>8</v>
      </c>
      <c r="Q780" s="3"/>
      <c r="R780" s="3">
        <v>373</v>
      </c>
      <c r="S780" s="7">
        <v>373</v>
      </c>
      <c r="U780" s="29" t="s">
        <v>8</v>
      </c>
      <c r="V780" s="3"/>
      <c r="W780" s="3">
        <v>500</v>
      </c>
      <c r="X780" s="7">
        <v>500</v>
      </c>
      <c r="Z780" s="29" t="s">
        <v>8</v>
      </c>
      <c r="AA780" s="3"/>
      <c r="AB780" s="3">
        <v>58515</v>
      </c>
      <c r="AC780" s="7">
        <v>58515</v>
      </c>
      <c r="AE780">
        <f t="shared" ref="AE780:AE785" si="266">AC780</f>
        <v>58515</v>
      </c>
      <c r="AF780" s="16">
        <f t="shared" si="257"/>
        <v>58.515000000000001</v>
      </c>
      <c r="AH780" s="3">
        <f t="shared" si="254"/>
        <v>1512</v>
      </c>
      <c r="AI780" s="3">
        <f t="shared" si="255"/>
        <v>58515</v>
      </c>
      <c r="AJ780" s="16">
        <f t="shared" si="258"/>
        <v>38700.39682539682</v>
      </c>
      <c r="AL780" s="16">
        <f t="shared" si="259"/>
        <v>93774.038461538439</v>
      </c>
    </row>
    <row r="781" spans="2:38">
      <c r="B781" s="29" t="s">
        <v>9</v>
      </c>
      <c r="C781" s="3"/>
      <c r="D781" s="3">
        <v>361</v>
      </c>
      <c r="E781" s="7">
        <v>361</v>
      </c>
      <c r="G781" s="29" t="s">
        <v>9</v>
      </c>
      <c r="H781" s="3"/>
      <c r="I781" s="3">
        <v>2431</v>
      </c>
      <c r="J781" s="7">
        <v>2431</v>
      </c>
      <c r="L781" s="3">
        <f t="shared" si="252"/>
        <v>361</v>
      </c>
      <c r="M781" s="3">
        <f t="shared" si="253"/>
        <v>2431</v>
      </c>
      <c r="N781" s="19">
        <f t="shared" si="256"/>
        <v>6.7340720221606647</v>
      </c>
      <c r="P781" s="29" t="s">
        <v>9</v>
      </c>
      <c r="Q781" s="3"/>
      <c r="R781" s="3">
        <v>985</v>
      </c>
      <c r="S781" s="7">
        <v>985</v>
      </c>
      <c r="U781" s="29" t="s">
        <v>9</v>
      </c>
      <c r="V781" s="3"/>
      <c r="W781" s="3">
        <v>1072</v>
      </c>
      <c r="X781" s="7">
        <v>1072</v>
      </c>
      <c r="Z781" s="29" t="s">
        <v>9</v>
      </c>
      <c r="AA781" s="3"/>
      <c r="AB781" s="3">
        <v>85805</v>
      </c>
      <c r="AC781" s="7">
        <v>85805</v>
      </c>
      <c r="AE781">
        <f t="shared" si="266"/>
        <v>85805</v>
      </c>
      <c r="AF781" s="16">
        <f t="shared" si="257"/>
        <v>85.805000000000007</v>
      </c>
      <c r="AH781" s="3">
        <f t="shared" si="254"/>
        <v>2431</v>
      </c>
      <c r="AI781" s="3">
        <f t="shared" si="255"/>
        <v>85805</v>
      </c>
      <c r="AJ781" s="16">
        <f t="shared" si="258"/>
        <v>35296.174413821478</v>
      </c>
      <c r="AL781" s="16">
        <f t="shared" si="259"/>
        <v>237686.9806094183</v>
      </c>
    </row>
    <row r="782" spans="2:38">
      <c r="B782" s="29" t="s">
        <v>10</v>
      </c>
      <c r="C782" s="3"/>
      <c r="D782" s="3">
        <v>248</v>
      </c>
      <c r="E782" s="7">
        <v>248</v>
      </c>
      <c r="G782" s="29" t="s">
        <v>10</v>
      </c>
      <c r="H782" s="3"/>
      <c r="I782" s="3">
        <v>3404</v>
      </c>
      <c r="J782" s="7">
        <v>3404</v>
      </c>
      <c r="L782" s="3">
        <f t="shared" si="252"/>
        <v>248</v>
      </c>
      <c r="M782" s="3">
        <f t="shared" si="253"/>
        <v>3404</v>
      </c>
      <c r="N782" s="19">
        <f t="shared" si="256"/>
        <v>13.725806451612904</v>
      </c>
      <c r="P782" s="29" t="s">
        <v>10</v>
      </c>
      <c r="Q782" s="3"/>
      <c r="R782" s="3">
        <v>1839</v>
      </c>
      <c r="S782" s="7">
        <v>1839</v>
      </c>
      <c r="U782" s="29" t="s">
        <v>10</v>
      </c>
      <c r="V782" s="3"/>
      <c r="W782" s="3">
        <v>1303</v>
      </c>
      <c r="X782" s="7">
        <v>1303</v>
      </c>
      <c r="Z782" s="29" t="s">
        <v>10</v>
      </c>
      <c r="AA782" s="3"/>
      <c r="AB782" s="3">
        <v>128365</v>
      </c>
      <c r="AC782" s="7">
        <v>128365</v>
      </c>
      <c r="AE782">
        <f t="shared" si="266"/>
        <v>128365</v>
      </c>
      <c r="AF782" s="16">
        <f t="shared" si="257"/>
        <v>128.36500000000001</v>
      </c>
      <c r="AH782" s="3">
        <f t="shared" si="254"/>
        <v>3404</v>
      </c>
      <c r="AI782" s="3">
        <f t="shared" si="255"/>
        <v>128365</v>
      </c>
      <c r="AJ782" s="16">
        <f t="shared" si="258"/>
        <v>37710.047003525258</v>
      </c>
      <c r="AL782" s="16">
        <f t="shared" si="259"/>
        <v>517600.80645161285</v>
      </c>
    </row>
    <row r="783" spans="2:38">
      <c r="B783" s="29" t="s">
        <v>11</v>
      </c>
      <c r="C783" s="3"/>
      <c r="D783" s="3">
        <v>185</v>
      </c>
      <c r="E783" s="7">
        <v>185</v>
      </c>
      <c r="G783" s="29" t="s">
        <v>11</v>
      </c>
      <c r="H783" s="3"/>
      <c r="I783" s="3">
        <v>5735</v>
      </c>
      <c r="J783" s="7">
        <v>5735</v>
      </c>
      <c r="L783" s="3">
        <f t="shared" si="252"/>
        <v>185</v>
      </c>
      <c r="M783" s="3">
        <f t="shared" si="253"/>
        <v>5735</v>
      </c>
      <c r="N783" s="19">
        <f t="shared" si="256"/>
        <v>31</v>
      </c>
      <c r="P783" s="29" t="s">
        <v>11</v>
      </c>
      <c r="Q783" s="3"/>
      <c r="R783" s="3">
        <v>3946</v>
      </c>
      <c r="S783" s="7">
        <v>3946</v>
      </c>
      <c r="U783" s="29" t="s">
        <v>11</v>
      </c>
      <c r="V783" s="3"/>
      <c r="W783" s="3">
        <v>1597</v>
      </c>
      <c r="X783" s="7">
        <v>1597</v>
      </c>
      <c r="Z783" s="29" t="s">
        <v>11</v>
      </c>
      <c r="AA783" s="3"/>
      <c r="AB783" s="3">
        <v>301456</v>
      </c>
      <c r="AC783" s="7">
        <v>301456</v>
      </c>
      <c r="AE783">
        <f t="shared" si="266"/>
        <v>301456</v>
      </c>
      <c r="AF783" s="16">
        <f t="shared" si="257"/>
        <v>301.45600000000002</v>
      </c>
      <c r="AH783" s="3">
        <f t="shared" si="254"/>
        <v>5735</v>
      </c>
      <c r="AI783" s="3">
        <f t="shared" si="255"/>
        <v>301456</v>
      </c>
      <c r="AJ783" s="16">
        <f t="shared" si="258"/>
        <v>52564.254577157801</v>
      </c>
      <c r="AL783" s="16">
        <f t="shared" si="259"/>
        <v>1629491.8918918918</v>
      </c>
    </row>
    <row r="784" spans="2:38">
      <c r="B784" s="29" t="s">
        <v>12</v>
      </c>
      <c r="C784" s="3"/>
      <c r="D784" s="3">
        <v>118</v>
      </c>
      <c r="E784" s="7">
        <v>118</v>
      </c>
      <c r="G784" s="29" t="s">
        <v>12</v>
      </c>
      <c r="H784" s="3"/>
      <c r="I784" s="3">
        <v>16640</v>
      </c>
      <c r="J784" s="7">
        <v>16640</v>
      </c>
      <c r="L784" s="3">
        <f t="shared" si="252"/>
        <v>118</v>
      </c>
      <c r="M784" s="3">
        <f t="shared" si="253"/>
        <v>16640</v>
      </c>
      <c r="N784" s="19">
        <f t="shared" si="256"/>
        <v>141.01694915254237</v>
      </c>
      <c r="P784" s="29" t="s">
        <v>12</v>
      </c>
      <c r="Q784" s="3"/>
      <c r="R784" s="3">
        <v>14640</v>
      </c>
      <c r="S784" s="7">
        <v>14640</v>
      </c>
      <c r="U784" s="29" t="s">
        <v>12</v>
      </c>
      <c r="V784" s="3"/>
      <c r="W784" s="3">
        <v>1879</v>
      </c>
      <c r="X784" s="7">
        <v>1879</v>
      </c>
      <c r="Z784" s="29" t="s">
        <v>12</v>
      </c>
      <c r="AA784" s="3"/>
      <c r="AB784" s="3">
        <v>1384024</v>
      </c>
      <c r="AC784" s="7">
        <v>1384024</v>
      </c>
      <c r="AE784">
        <f t="shared" si="266"/>
        <v>1384024</v>
      </c>
      <c r="AF784" s="16">
        <f t="shared" si="257"/>
        <v>1384.0239999999999</v>
      </c>
      <c r="AH784" s="3">
        <f t="shared" si="254"/>
        <v>16640</v>
      </c>
      <c r="AI784" s="3">
        <f t="shared" si="255"/>
        <v>1384024</v>
      </c>
      <c r="AJ784" s="16">
        <f t="shared" si="258"/>
        <v>83174.519230769234</v>
      </c>
      <c r="AL784" s="16">
        <f t="shared" si="259"/>
        <v>11729016.949152542</v>
      </c>
    </row>
    <row r="785" spans="2:38">
      <c r="B785" s="30" t="s">
        <v>13</v>
      </c>
      <c r="C785" s="7"/>
      <c r="D785" s="7">
        <v>1536</v>
      </c>
      <c r="E785" s="7">
        <v>1536</v>
      </c>
      <c r="G785" s="30" t="s">
        <v>13</v>
      </c>
      <c r="H785" s="7"/>
      <c r="I785" s="7">
        <v>29722</v>
      </c>
      <c r="J785" s="7">
        <v>29722</v>
      </c>
      <c r="L785" s="3">
        <f t="shared" si="252"/>
        <v>1536</v>
      </c>
      <c r="M785" s="3">
        <f t="shared" si="253"/>
        <v>29722</v>
      </c>
      <c r="N785" s="19">
        <f t="shared" si="256"/>
        <v>19.350260416666668</v>
      </c>
      <c r="P785" s="30" t="s">
        <v>13</v>
      </c>
      <c r="Q785" s="7"/>
      <c r="R785" s="7">
        <v>21783</v>
      </c>
      <c r="S785" s="7">
        <v>21783</v>
      </c>
      <c r="U785" s="30" t="s">
        <v>13</v>
      </c>
      <c r="V785" s="7"/>
      <c r="W785" s="7">
        <v>6351</v>
      </c>
      <c r="X785" s="7">
        <v>6351</v>
      </c>
      <c r="Z785" s="30" t="s">
        <v>13</v>
      </c>
      <c r="AA785" s="7"/>
      <c r="AB785" s="7">
        <v>1958165</v>
      </c>
      <c r="AC785" s="7">
        <v>1958165</v>
      </c>
      <c r="AE785">
        <f t="shared" si="266"/>
        <v>1958165</v>
      </c>
      <c r="AF785" s="16">
        <f t="shared" si="257"/>
        <v>1958.165</v>
      </c>
      <c r="AH785" s="3">
        <f t="shared" si="254"/>
        <v>29722</v>
      </c>
      <c r="AI785" s="3">
        <f t="shared" si="255"/>
        <v>1958165</v>
      </c>
      <c r="AJ785" s="16">
        <f t="shared" si="258"/>
        <v>65882.679496669138</v>
      </c>
      <c r="AL785" s="16">
        <f t="shared" si="259"/>
        <v>1274847.0052083335</v>
      </c>
    </row>
    <row r="786" spans="2:38">
      <c r="B786" s="5" t="s">
        <v>132</v>
      </c>
      <c r="C786" s="3"/>
      <c r="D786" s="3"/>
      <c r="E786" s="7"/>
      <c r="G786" s="5" t="s">
        <v>132</v>
      </c>
      <c r="H786" s="3"/>
      <c r="I786" s="3"/>
      <c r="J786" s="7"/>
      <c r="L786" s="3">
        <f t="shared" si="252"/>
        <v>0</v>
      </c>
      <c r="M786" s="3">
        <f t="shared" si="253"/>
        <v>0</v>
      </c>
      <c r="N786" s="36" t="str">
        <f t="shared" si="256"/>
        <v/>
      </c>
      <c r="P786" s="5" t="s">
        <v>132</v>
      </c>
      <c r="Q786" s="3"/>
      <c r="R786" s="3"/>
      <c r="S786" s="7"/>
      <c r="U786" s="5" t="s">
        <v>132</v>
      </c>
      <c r="V786" s="3"/>
      <c r="W786" s="3"/>
      <c r="X786" s="7"/>
      <c r="Z786" s="5" t="s">
        <v>132</v>
      </c>
      <c r="AA786" s="3"/>
      <c r="AB786" s="3"/>
      <c r="AC786" s="7"/>
      <c r="AF786" s="36" t="str">
        <f t="shared" si="257"/>
        <v/>
      </c>
      <c r="AH786" s="3">
        <f t="shared" si="254"/>
        <v>0</v>
      </c>
      <c r="AI786" s="3">
        <f t="shared" si="255"/>
        <v>0</v>
      </c>
      <c r="AJ786" s="36" t="str">
        <f t="shared" si="258"/>
        <v/>
      </c>
      <c r="AL786" s="36" t="str">
        <f t="shared" si="259"/>
        <v/>
      </c>
    </row>
    <row r="787" spans="2:38">
      <c r="B787" s="29" t="s">
        <v>8</v>
      </c>
      <c r="C787" s="3"/>
      <c r="D787" s="3">
        <v>912</v>
      </c>
      <c r="E787" s="7">
        <v>912</v>
      </c>
      <c r="G787" s="29" t="s">
        <v>8</v>
      </c>
      <c r="H787" s="3"/>
      <c r="I787" s="3">
        <v>1828</v>
      </c>
      <c r="J787" s="7">
        <v>1828</v>
      </c>
      <c r="L787" s="3">
        <f t="shared" si="252"/>
        <v>912</v>
      </c>
      <c r="M787" s="3">
        <f t="shared" si="253"/>
        <v>1828</v>
      </c>
      <c r="N787" s="19">
        <f t="shared" si="256"/>
        <v>2.0043859649122808</v>
      </c>
      <c r="P787" s="29" t="s">
        <v>8</v>
      </c>
      <c r="Q787" s="3"/>
      <c r="R787" s="3">
        <v>574</v>
      </c>
      <c r="S787" s="7">
        <v>574</v>
      </c>
      <c r="U787" s="29" t="s">
        <v>8</v>
      </c>
      <c r="V787" s="3"/>
      <c r="W787" s="3">
        <v>310</v>
      </c>
      <c r="X787" s="7">
        <v>310</v>
      </c>
      <c r="Z787" s="29" t="s">
        <v>8</v>
      </c>
      <c r="AA787" s="3"/>
      <c r="AB787" s="3">
        <v>139016</v>
      </c>
      <c r="AC787" s="7">
        <v>139016</v>
      </c>
      <c r="AE787">
        <f t="shared" ref="AE787:AE792" si="267">AC787</f>
        <v>139016</v>
      </c>
      <c r="AF787" s="16">
        <f t="shared" si="257"/>
        <v>139.01599999999999</v>
      </c>
      <c r="AH787" s="3">
        <f t="shared" si="254"/>
        <v>1828</v>
      </c>
      <c r="AI787" s="3">
        <f t="shared" si="255"/>
        <v>139016</v>
      </c>
      <c r="AJ787" s="16">
        <f t="shared" si="258"/>
        <v>76048.140043763677</v>
      </c>
      <c r="AL787" s="16">
        <f t="shared" si="259"/>
        <v>152429.82456140351</v>
      </c>
    </row>
    <row r="788" spans="2:38">
      <c r="B788" s="29" t="s">
        <v>9</v>
      </c>
      <c r="C788" s="3"/>
      <c r="D788" s="3">
        <v>223</v>
      </c>
      <c r="E788" s="7">
        <v>223</v>
      </c>
      <c r="G788" s="29" t="s">
        <v>9</v>
      </c>
      <c r="H788" s="3"/>
      <c r="I788" s="3">
        <v>1448</v>
      </c>
      <c r="J788" s="7">
        <v>1448</v>
      </c>
      <c r="L788" s="3">
        <f t="shared" si="252"/>
        <v>223</v>
      </c>
      <c r="M788" s="3">
        <f t="shared" si="253"/>
        <v>1448</v>
      </c>
      <c r="N788" s="19">
        <f t="shared" si="256"/>
        <v>6.493273542600897</v>
      </c>
      <c r="P788" s="29" t="s">
        <v>9</v>
      </c>
      <c r="Q788" s="3"/>
      <c r="R788" s="3">
        <v>829</v>
      </c>
      <c r="S788" s="7">
        <v>829</v>
      </c>
      <c r="U788" s="29" t="s">
        <v>9</v>
      </c>
      <c r="V788" s="3"/>
      <c r="W788" s="3">
        <v>381</v>
      </c>
      <c r="X788" s="7">
        <v>381</v>
      </c>
      <c r="Z788" s="29" t="s">
        <v>9</v>
      </c>
      <c r="AA788" s="3"/>
      <c r="AB788" s="3">
        <v>150326</v>
      </c>
      <c r="AC788" s="7">
        <v>150326</v>
      </c>
      <c r="AE788">
        <f t="shared" si="267"/>
        <v>150326</v>
      </c>
      <c r="AF788" s="16">
        <f t="shared" si="257"/>
        <v>150.32599999999999</v>
      </c>
      <c r="AH788" s="3">
        <f t="shared" si="254"/>
        <v>1448</v>
      </c>
      <c r="AI788" s="3">
        <f t="shared" si="255"/>
        <v>150326</v>
      </c>
      <c r="AJ788" s="16">
        <f t="shared" si="258"/>
        <v>103816.29834254143</v>
      </c>
      <c r="AL788" s="16">
        <f t="shared" si="259"/>
        <v>674107.62331838557</v>
      </c>
    </row>
    <row r="789" spans="2:38">
      <c r="B789" s="29" t="s">
        <v>10</v>
      </c>
      <c r="C789" s="3"/>
      <c r="D789" s="3">
        <v>89</v>
      </c>
      <c r="E789" s="7">
        <v>89</v>
      </c>
      <c r="G789" s="29" t="s">
        <v>10</v>
      </c>
      <c r="H789" s="3"/>
      <c r="I789" s="3">
        <v>1110</v>
      </c>
      <c r="J789" s="7">
        <v>1110</v>
      </c>
      <c r="L789" s="3">
        <f t="shared" si="252"/>
        <v>89</v>
      </c>
      <c r="M789" s="3">
        <f t="shared" si="253"/>
        <v>1110</v>
      </c>
      <c r="N789" s="19">
        <f t="shared" si="256"/>
        <v>12.47191011235955</v>
      </c>
      <c r="P789" s="29" t="s">
        <v>10</v>
      </c>
      <c r="Q789" s="3"/>
      <c r="R789" s="3">
        <v>729</v>
      </c>
      <c r="S789" s="7">
        <v>729</v>
      </c>
      <c r="U789" s="29" t="s">
        <v>10</v>
      </c>
      <c r="V789" s="3"/>
      <c r="W789" s="3">
        <v>285</v>
      </c>
      <c r="X789" s="7">
        <v>285</v>
      </c>
      <c r="Z789" s="29" t="s">
        <v>10</v>
      </c>
      <c r="AA789" s="3"/>
      <c r="AB789" s="3">
        <v>208682</v>
      </c>
      <c r="AC789" s="7">
        <v>208682</v>
      </c>
      <c r="AE789">
        <f t="shared" si="267"/>
        <v>208682</v>
      </c>
      <c r="AF789" s="16">
        <f t="shared" si="257"/>
        <v>208.68199999999999</v>
      </c>
      <c r="AH789" s="3">
        <f t="shared" si="254"/>
        <v>1110</v>
      </c>
      <c r="AI789" s="3">
        <f t="shared" si="255"/>
        <v>208682</v>
      </c>
      <c r="AJ789" s="16">
        <f t="shared" si="258"/>
        <v>188001.8018018018</v>
      </c>
      <c r="AL789" s="16">
        <f t="shared" si="259"/>
        <v>2344741.5730337077</v>
      </c>
    </row>
    <row r="790" spans="2:38">
      <c r="B790" s="29" t="s">
        <v>11</v>
      </c>
      <c r="C790" s="3"/>
      <c r="D790" s="3">
        <v>32</v>
      </c>
      <c r="E790" s="7">
        <v>32</v>
      </c>
      <c r="G790" s="29" t="s">
        <v>11</v>
      </c>
      <c r="H790" s="3"/>
      <c r="I790" s="3">
        <v>858</v>
      </c>
      <c r="J790" s="7">
        <v>858</v>
      </c>
      <c r="L790" s="3">
        <f t="shared" si="252"/>
        <v>32</v>
      </c>
      <c r="M790" s="3">
        <f t="shared" si="253"/>
        <v>858</v>
      </c>
      <c r="N790" s="19">
        <f t="shared" si="256"/>
        <v>26.8125</v>
      </c>
      <c r="P790" s="29" t="s">
        <v>11</v>
      </c>
      <c r="Q790" s="3"/>
      <c r="R790" s="3">
        <v>681</v>
      </c>
      <c r="S790" s="7">
        <v>681</v>
      </c>
      <c r="U790" s="29" t="s">
        <v>11</v>
      </c>
      <c r="V790" s="3"/>
      <c r="W790" s="3">
        <v>142</v>
      </c>
      <c r="X790" s="7">
        <v>142</v>
      </c>
      <c r="Z790" s="29" t="s">
        <v>11</v>
      </c>
      <c r="AA790" s="3"/>
      <c r="AB790" s="3">
        <v>221068</v>
      </c>
      <c r="AC790" s="7">
        <v>221068</v>
      </c>
      <c r="AE790">
        <f t="shared" si="267"/>
        <v>221068</v>
      </c>
      <c r="AF790" s="16">
        <f t="shared" si="257"/>
        <v>221.06800000000001</v>
      </c>
      <c r="AH790" s="3">
        <f t="shared" si="254"/>
        <v>858</v>
      </c>
      <c r="AI790" s="3">
        <f t="shared" si="255"/>
        <v>221068</v>
      </c>
      <c r="AJ790" s="16">
        <f t="shared" si="258"/>
        <v>257655.01165501165</v>
      </c>
      <c r="AL790" s="16">
        <f t="shared" si="259"/>
        <v>6908375</v>
      </c>
    </row>
    <row r="791" spans="2:38">
      <c r="B791" s="29" t="s">
        <v>12</v>
      </c>
      <c r="C791" s="3"/>
      <c r="D791" s="3">
        <v>5</v>
      </c>
      <c r="E791" s="7">
        <v>5</v>
      </c>
      <c r="G791" s="29" t="s">
        <v>12</v>
      </c>
      <c r="H791" s="3"/>
      <c r="I791" s="3">
        <v>1191</v>
      </c>
      <c r="J791" s="7">
        <v>1191</v>
      </c>
      <c r="L791" s="3">
        <f t="shared" si="252"/>
        <v>5</v>
      </c>
      <c r="M791" s="3">
        <f t="shared" si="253"/>
        <v>1191</v>
      </c>
      <c r="N791" s="19">
        <f t="shared" si="256"/>
        <v>238.2</v>
      </c>
      <c r="P791" s="29" t="s">
        <v>12</v>
      </c>
      <c r="Q791" s="3"/>
      <c r="R791" s="3">
        <v>1140</v>
      </c>
      <c r="S791" s="7">
        <v>1140</v>
      </c>
      <c r="U791" s="29" t="s">
        <v>12</v>
      </c>
      <c r="V791" s="3"/>
      <c r="W791" s="3">
        <v>46</v>
      </c>
      <c r="X791" s="7">
        <v>46</v>
      </c>
      <c r="Z791" s="29" t="s">
        <v>12</v>
      </c>
      <c r="AA791" s="3"/>
      <c r="AB791" s="3">
        <v>600442</v>
      </c>
      <c r="AC791" s="7">
        <v>600442</v>
      </c>
      <c r="AE791">
        <f t="shared" si="267"/>
        <v>600442</v>
      </c>
      <c r="AF791" s="16">
        <f t="shared" si="257"/>
        <v>600.44200000000001</v>
      </c>
      <c r="AH791" s="3">
        <f t="shared" si="254"/>
        <v>1191</v>
      </c>
      <c r="AI791" s="3">
        <f t="shared" si="255"/>
        <v>600442</v>
      </c>
      <c r="AJ791" s="16">
        <f t="shared" si="258"/>
        <v>504149.45424013434</v>
      </c>
      <c r="AL791" s="16">
        <f t="shared" si="259"/>
        <v>120088400</v>
      </c>
    </row>
    <row r="792" spans="2:38">
      <c r="B792" s="30" t="s">
        <v>13</v>
      </c>
      <c r="C792" s="7"/>
      <c r="D792" s="7">
        <v>1261</v>
      </c>
      <c r="E792" s="7">
        <v>1261</v>
      </c>
      <c r="G792" s="30" t="s">
        <v>13</v>
      </c>
      <c r="H792" s="7"/>
      <c r="I792" s="7">
        <v>6435</v>
      </c>
      <c r="J792" s="7">
        <v>6435</v>
      </c>
      <c r="L792" s="3">
        <f t="shared" si="252"/>
        <v>1261</v>
      </c>
      <c r="M792" s="3">
        <f t="shared" si="253"/>
        <v>6435</v>
      </c>
      <c r="N792" s="19">
        <f t="shared" si="256"/>
        <v>5.1030927835051543</v>
      </c>
      <c r="P792" s="30" t="s">
        <v>13</v>
      </c>
      <c r="Q792" s="7"/>
      <c r="R792" s="7">
        <v>3953</v>
      </c>
      <c r="S792" s="7">
        <v>3953</v>
      </c>
      <c r="U792" s="30" t="s">
        <v>13</v>
      </c>
      <c r="V792" s="7"/>
      <c r="W792" s="7">
        <v>1164</v>
      </c>
      <c r="X792" s="7">
        <v>1164</v>
      </c>
      <c r="Z792" s="30" t="s">
        <v>13</v>
      </c>
      <c r="AA792" s="7"/>
      <c r="AB792" s="7">
        <v>1319534</v>
      </c>
      <c r="AC792" s="7">
        <v>1319534</v>
      </c>
      <c r="AE792">
        <f t="shared" si="267"/>
        <v>1319534</v>
      </c>
      <c r="AF792" s="16">
        <f t="shared" si="257"/>
        <v>1319.5340000000001</v>
      </c>
      <c r="AH792" s="3">
        <f t="shared" si="254"/>
        <v>6435</v>
      </c>
      <c r="AI792" s="3">
        <f t="shared" si="255"/>
        <v>1319534</v>
      </c>
      <c r="AJ792" s="16">
        <f t="shared" si="258"/>
        <v>205055.78865578867</v>
      </c>
      <c r="AL792" s="16">
        <f t="shared" si="259"/>
        <v>1046418.7153053132</v>
      </c>
    </row>
    <row r="793" spans="2:38">
      <c r="B793" s="5" t="s">
        <v>133</v>
      </c>
      <c r="C793" s="3"/>
      <c r="D793" s="3"/>
      <c r="E793" s="7"/>
      <c r="G793" s="5" t="s">
        <v>133</v>
      </c>
      <c r="H793" s="3"/>
      <c r="I793" s="3"/>
      <c r="J793" s="7"/>
      <c r="L793" s="3">
        <f t="shared" si="252"/>
        <v>0</v>
      </c>
      <c r="M793" s="3">
        <f t="shared" si="253"/>
        <v>0</v>
      </c>
      <c r="N793" s="36" t="str">
        <f t="shared" si="256"/>
        <v/>
      </c>
      <c r="P793" s="5" t="s">
        <v>133</v>
      </c>
      <c r="Q793" s="3"/>
      <c r="R793" s="3"/>
      <c r="S793" s="7"/>
      <c r="U793" s="5" t="s">
        <v>133</v>
      </c>
      <c r="V793" s="3"/>
      <c r="W793" s="3"/>
      <c r="X793" s="7"/>
      <c r="Z793" s="5" t="s">
        <v>133</v>
      </c>
      <c r="AA793" s="3"/>
      <c r="AB793" s="3"/>
      <c r="AC793" s="7"/>
      <c r="AF793" s="36" t="str">
        <f t="shared" si="257"/>
        <v/>
      </c>
      <c r="AH793" s="3">
        <f t="shared" si="254"/>
        <v>0</v>
      </c>
      <c r="AI793" s="3">
        <f t="shared" si="255"/>
        <v>0</v>
      </c>
      <c r="AJ793" s="36" t="str">
        <f t="shared" si="258"/>
        <v/>
      </c>
      <c r="AL793" s="36" t="str">
        <f t="shared" si="259"/>
        <v/>
      </c>
    </row>
    <row r="794" spans="2:38">
      <c r="B794" s="29" t="s">
        <v>8</v>
      </c>
      <c r="C794" s="3"/>
      <c r="D794" s="3">
        <v>95</v>
      </c>
      <c r="E794" s="7">
        <v>95</v>
      </c>
      <c r="G794" s="29" t="s">
        <v>8</v>
      </c>
      <c r="H794" s="3"/>
      <c r="I794" s="3">
        <v>166</v>
      </c>
      <c r="J794" s="7">
        <v>166</v>
      </c>
      <c r="L794" s="3">
        <f t="shared" si="252"/>
        <v>95</v>
      </c>
      <c r="M794" s="3">
        <f t="shared" si="253"/>
        <v>166</v>
      </c>
      <c r="N794" s="19">
        <f t="shared" si="256"/>
        <v>1.7473684210526317</v>
      </c>
      <c r="P794" s="29" t="s">
        <v>8</v>
      </c>
      <c r="Q794" s="3"/>
      <c r="R794" s="3">
        <v>37</v>
      </c>
      <c r="S794" s="7">
        <v>37</v>
      </c>
      <c r="U794" s="29" t="s">
        <v>8</v>
      </c>
      <c r="V794" s="3"/>
      <c r="W794" s="3">
        <v>29</v>
      </c>
      <c r="X794" s="7">
        <v>29</v>
      </c>
      <c r="Z794" s="29" t="s">
        <v>8</v>
      </c>
      <c r="AA794" s="3"/>
      <c r="AB794" s="3">
        <v>9386</v>
      </c>
      <c r="AC794" s="7">
        <v>9386</v>
      </c>
      <c r="AE794">
        <f t="shared" ref="AE794:AE799" si="268">AC794</f>
        <v>9386</v>
      </c>
      <c r="AF794" s="16">
        <f t="shared" si="257"/>
        <v>9.3859999999999992</v>
      </c>
      <c r="AH794" s="3">
        <f t="shared" si="254"/>
        <v>166</v>
      </c>
      <c r="AI794" s="3">
        <f t="shared" si="255"/>
        <v>9386</v>
      </c>
      <c r="AJ794" s="16">
        <f t="shared" si="258"/>
        <v>56542.168674698791</v>
      </c>
      <c r="AL794" s="16">
        <f t="shared" si="259"/>
        <v>98800</v>
      </c>
    </row>
    <row r="795" spans="2:38">
      <c r="B795" s="29" t="s">
        <v>9</v>
      </c>
      <c r="C795" s="3"/>
      <c r="D795" s="3">
        <v>9</v>
      </c>
      <c r="E795" s="7">
        <v>9</v>
      </c>
      <c r="G795" s="29" t="s">
        <v>9</v>
      </c>
      <c r="H795" s="3"/>
      <c r="I795" s="3"/>
      <c r="J795" s="7"/>
      <c r="L795" s="3">
        <f t="shared" si="252"/>
        <v>9</v>
      </c>
      <c r="M795" s="3">
        <f t="shared" si="253"/>
        <v>0</v>
      </c>
      <c r="N795" s="19">
        <f t="shared" si="256"/>
        <v>0</v>
      </c>
      <c r="P795" s="29" t="s">
        <v>9</v>
      </c>
      <c r="Q795" s="3"/>
      <c r="R795" s="3"/>
      <c r="S795" s="7"/>
      <c r="U795" s="29" t="s">
        <v>9</v>
      </c>
      <c r="V795" s="3"/>
      <c r="W795" s="3"/>
      <c r="X795" s="7"/>
      <c r="Z795" s="29" t="s">
        <v>9</v>
      </c>
      <c r="AA795" s="3"/>
      <c r="AB795" s="3">
        <v>4599</v>
      </c>
      <c r="AC795" s="7">
        <v>4599</v>
      </c>
      <c r="AE795">
        <f t="shared" si="268"/>
        <v>4599</v>
      </c>
      <c r="AF795" s="16">
        <f t="shared" si="257"/>
        <v>4.5990000000000002</v>
      </c>
      <c r="AH795" s="3">
        <f t="shared" si="254"/>
        <v>0</v>
      </c>
      <c r="AI795" s="3">
        <f t="shared" si="255"/>
        <v>4599</v>
      </c>
      <c r="AJ795" s="16" t="str">
        <f t="shared" si="258"/>
        <v/>
      </c>
      <c r="AL795" s="16" t="e">
        <f t="shared" si="259"/>
        <v>#VALUE!</v>
      </c>
    </row>
    <row r="796" spans="2:38">
      <c r="B796" s="29" t="s">
        <v>10</v>
      </c>
      <c r="C796" s="3"/>
      <c r="D796" s="3">
        <v>4</v>
      </c>
      <c r="E796" s="7">
        <v>4</v>
      </c>
      <c r="G796" s="29" t="s">
        <v>10</v>
      </c>
      <c r="H796" s="3"/>
      <c r="I796" s="3">
        <v>51</v>
      </c>
      <c r="J796" s="7">
        <v>51</v>
      </c>
      <c r="L796" s="3">
        <f t="shared" ref="L796:L820" si="269">E796</f>
        <v>4</v>
      </c>
      <c r="M796" s="3">
        <f t="shared" ref="M796:M820" si="270">J796</f>
        <v>51</v>
      </c>
      <c r="N796" s="19">
        <f t="shared" si="256"/>
        <v>12.75</v>
      </c>
      <c r="P796" s="29" t="s">
        <v>10</v>
      </c>
      <c r="Q796" s="3"/>
      <c r="R796" s="3">
        <v>41</v>
      </c>
      <c r="S796" s="7">
        <v>41</v>
      </c>
      <c r="U796" s="29" t="s">
        <v>10</v>
      </c>
      <c r="V796" s="3"/>
      <c r="W796" s="3">
        <v>6</v>
      </c>
      <c r="X796" s="7">
        <v>6</v>
      </c>
      <c r="Z796" s="29" t="s">
        <v>10</v>
      </c>
      <c r="AA796" s="3"/>
      <c r="AB796" s="3"/>
      <c r="AC796" s="7"/>
      <c r="AE796">
        <f t="shared" si="268"/>
        <v>0</v>
      </c>
      <c r="AF796" s="16" t="str">
        <f t="shared" si="257"/>
        <v/>
      </c>
      <c r="AH796" s="3">
        <f t="shared" si="254"/>
        <v>51</v>
      </c>
      <c r="AI796" s="3">
        <f t="shared" si="255"/>
        <v>0</v>
      </c>
      <c r="AJ796" s="16" t="str">
        <f t="shared" si="258"/>
        <v/>
      </c>
      <c r="AL796" s="16" t="str">
        <f t="shared" si="259"/>
        <v/>
      </c>
    </row>
    <row r="797" spans="2:38">
      <c r="B797" s="29" t="s">
        <v>11</v>
      </c>
      <c r="C797" s="3"/>
      <c r="D797" s="3">
        <v>2</v>
      </c>
      <c r="E797" s="7">
        <v>2</v>
      </c>
      <c r="G797" s="29" t="s">
        <v>11</v>
      </c>
      <c r="H797" s="3"/>
      <c r="I797" s="3"/>
      <c r="J797" s="7"/>
      <c r="L797" s="3">
        <f t="shared" si="269"/>
        <v>2</v>
      </c>
      <c r="M797" s="3">
        <f t="shared" si="270"/>
        <v>0</v>
      </c>
      <c r="N797" s="19">
        <f t="shared" si="256"/>
        <v>0</v>
      </c>
      <c r="P797" s="29" t="s">
        <v>11</v>
      </c>
      <c r="Q797" s="3"/>
      <c r="R797" s="3"/>
      <c r="S797" s="7"/>
      <c r="U797" s="29" t="s">
        <v>11</v>
      </c>
      <c r="V797" s="3"/>
      <c r="W797" s="3"/>
      <c r="X797" s="7"/>
      <c r="Z797" s="29" t="s">
        <v>11</v>
      </c>
      <c r="AA797" s="3"/>
      <c r="AB797" s="3"/>
      <c r="AC797" s="7"/>
      <c r="AE797">
        <f t="shared" si="268"/>
        <v>0</v>
      </c>
      <c r="AF797" s="16" t="str">
        <f t="shared" si="257"/>
        <v/>
      </c>
      <c r="AH797" s="3">
        <f t="shared" ref="AH797:AH820" si="271">J797</f>
        <v>0</v>
      </c>
      <c r="AI797" s="3">
        <f t="shared" ref="AI797:AI820" si="272">AC797</f>
        <v>0</v>
      </c>
      <c r="AJ797" s="16" t="str">
        <f t="shared" si="258"/>
        <v/>
      </c>
      <c r="AL797" s="16" t="str">
        <f t="shared" si="259"/>
        <v/>
      </c>
    </row>
    <row r="798" spans="2:38">
      <c r="B798" s="29" t="s">
        <v>12</v>
      </c>
      <c r="C798" s="3"/>
      <c r="D798" s="3"/>
      <c r="E798" s="7"/>
      <c r="G798" s="29" t="s">
        <v>12</v>
      </c>
      <c r="H798" s="3"/>
      <c r="I798" s="3"/>
      <c r="J798" s="7"/>
      <c r="L798" s="3">
        <f t="shared" si="269"/>
        <v>0</v>
      </c>
      <c r="M798" s="3">
        <f t="shared" si="270"/>
        <v>0</v>
      </c>
      <c r="N798" s="19" t="str">
        <f t="shared" si="256"/>
        <v/>
      </c>
      <c r="P798" s="29" t="s">
        <v>12</v>
      </c>
      <c r="Q798" s="3"/>
      <c r="R798" s="3"/>
      <c r="S798" s="7"/>
      <c r="U798" s="29" t="s">
        <v>12</v>
      </c>
      <c r="V798" s="3"/>
      <c r="W798" s="3"/>
      <c r="X798" s="7"/>
      <c r="Z798" s="29" t="s">
        <v>12</v>
      </c>
      <c r="AA798" s="3"/>
      <c r="AB798" s="3"/>
      <c r="AC798" s="7"/>
      <c r="AE798">
        <f t="shared" si="268"/>
        <v>0</v>
      </c>
      <c r="AF798" s="16" t="str">
        <f t="shared" si="257"/>
        <v/>
      </c>
      <c r="AH798" s="3">
        <f t="shared" si="271"/>
        <v>0</v>
      </c>
      <c r="AI798" s="3">
        <f t="shared" si="272"/>
        <v>0</v>
      </c>
      <c r="AJ798" s="16" t="str">
        <f t="shared" si="258"/>
        <v/>
      </c>
      <c r="AL798" s="16" t="str">
        <f t="shared" si="259"/>
        <v/>
      </c>
    </row>
    <row r="799" spans="2:38">
      <c r="B799" s="30" t="s">
        <v>13</v>
      </c>
      <c r="C799" s="7"/>
      <c r="D799" s="7">
        <v>110</v>
      </c>
      <c r="E799" s="7">
        <v>110</v>
      </c>
      <c r="G799" s="30" t="s">
        <v>13</v>
      </c>
      <c r="H799" s="7"/>
      <c r="I799" s="7">
        <v>340</v>
      </c>
      <c r="J799" s="7">
        <v>340</v>
      </c>
      <c r="L799" s="3">
        <f t="shared" si="269"/>
        <v>110</v>
      </c>
      <c r="M799" s="3">
        <f t="shared" si="270"/>
        <v>340</v>
      </c>
      <c r="N799" s="19">
        <f t="shared" ref="N799:N827" si="273">IF(L799+M799&gt;0,M799/L799,"")</f>
        <v>3.0909090909090908</v>
      </c>
      <c r="P799" s="30" t="s">
        <v>13</v>
      </c>
      <c r="Q799" s="7"/>
      <c r="R799" s="7">
        <v>165</v>
      </c>
      <c r="S799" s="7">
        <v>165</v>
      </c>
      <c r="U799" s="30" t="s">
        <v>13</v>
      </c>
      <c r="V799" s="7"/>
      <c r="W799" s="7">
        <v>60</v>
      </c>
      <c r="X799" s="7">
        <v>60</v>
      </c>
      <c r="Z799" s="30" t="s">
        <v>13</v>
      </c>
      <c r="AA799" s="7"/>
      <c r="AB799" s="7">
        <v>20862</v>
      </c>
      <c r="AC799" s="7">
        <v>20862</v>
      </c>
      <c r="AE799">
        <f t="shared" si="268"/>
        <v>20862</v>
      </c>
      <c r="AF799" s="16">
        <f t="shared" ref="AF799:AF806" si="274">IF(AE799/$AE$7&gt;0,AE799/$AE$7,"")</f>
        <v>20.861999999999998</v>
      </c>
      <c r="AH799" s="3">
        <f t="shared" si="271"/>
        <v>340</v>
      </c>
      <c r="AI799" s="3">
        <f t="shared" si="272"/>
        <v>20862</v>
      </c>
      <c r="AJ799" s="16">
        <f t="shared" ref="AJ799:AJ827" si="275">IF(AI799*AH799&gt;0,AI799/AH799*$AI$7,"")</f>
        <v>61358.823529411762</v>
      </c>
      <c r="AL799" s="16">
        <f t="shared" ref="AL799:AL827" si="276">IF(AI799&gt;0,M799/L799*AJ799,"")</f>
        <v>189654.54545454544</v>
      </c>
    </row>
    <row r="800" spans="2:38">
      <c r="B800" s="5" t="s">
        <v>134</v>
      </c>
      <c r="C800" s="3"/>
      <c r="D800" s="3"/>
      <c r="E800" s="7"/>
      <c r="G800" s="5" t="s">
        <v>134</v>
      </c>
      <c r="H800" s="3"/>
      <c r="I800" s="3"/>
      <c r="J800" s="7"/>
      <c r="L800" s="3">
        <f t="shared" si="269"/>
        <v>0</v>
      </c>
      <c r="M800" s="3">
        <f t="shared" si="270"/>
        <v>0</v>
      </c>
      <c r="N800" s="36" t="str">
        <f t="shared" si="273"/>
        <v/>
      </c>
      <c r="P800" s="5" t="s">
        <v>134</v>
      </c>
      <c r="Q800" s="3"/>
      <c r="R800" s="3"/>
      <c r="S800" s="7"/>
      <c r="U800" s="5" t="s">
        <v>134</v>
      </c>
      <c r="V800" s="3"/>
      <c r="W800" s="3"/>
      <c r="X800" s="7"/>
      <c r="Z800" s="5" t="s">
        <v>134</v>
      </c>
      <c r="AA800" s="3"/>
      <c r="AB800" s="3"/>
      <c r="AC800" s="7"/>
      <c r="AF800" s="36" t="str">
        <f t="shared" si="274"/>
        <v/>
      </c>
      <c r="AH800" s="3">
        <f t="shared" si="271"/>
        <v>0</v>
      </c>
      <c r="AI800" s="3">
        <f t="shared" si="272"/>
        <v>0</v>
      </c>
      <c r="AJ800" s="36" t="str">
        <f t="shared" si="275"/>
        <v/>
      </c>
      <c r="AL800" s="36" t="str">
        <f t="shared" si="276"/>
        <v/>
      </c>
    </row>
    <row r="801" spans="2:38">
      <c r="B801" s="29" t="s">
        <v>8</v>
      </c>
      <c r="C801" s="3"/>
      <c r="D801" s="3">
        <v>29</v>
      </c>
      <c r="E801" s="7">
        <v>29</v>
      </c>
      <c r="G801" s="29" t="s">
        <v>8</v>
      </c>
      <c r="H801" s="3"/>
      <c r="I801" s="3">
        <v>44</v>
      </c>
      <c r="J801" s="7">
        <v>44</v>
      </c>
      <c r="L801" s="3">
        <f t="shared" si="269"/>
        <v>29</v>
      </c>
      <c r="M801" s="3">
        <f t="shared" si="270"/>
        <v>44</v>
      </c>
      <c r="N801" s="19">
        <f t="shared" si="273"/>
        <v>1.5172413793103448</v>
      </c>
      <c r="P801" s="29" t="s">
        <v>8</v>
      </c>
      <c r="Q801" s="3"/>
      <c r="R801" s="3">
        <v>7</v>
      </c>
      <c r="S801" s="7">
        <v>7</v>
      </c>
      <c r="U801" s="29" t="s">
        <v>8</v>
      </c>
      <c r="V801" s="3"/>
      <c r="W801" s="3">
        <v>7</v>
      </c>
      <c r="X801" s="7">
        <v>7</v>
      </c>
      <c r="Z801" s="29" t="s">
        <v>8</v>
      </c>
      <c r="AA801" s="3"/>
      <c r="AB801" s="3">
        <v>2248</v>
      </c>
      <c r="AC801" s="7">
        <v>2248</v>
      </c>
      <c r="AE801">
        <f t="shared" ref="AE801:AE806" si="277">AC801</f>
        <v>2248</v>
      </c>
      <c r="AF801" s="16">
        <f t="shared" si="274"/>
        <v>2.2480000000000002</v>
      </c>
      <c r="AH801" s="3">
        <f t="shared" si="271"/>
        <v>44</v>
      </c>
      <c r="AI801" s="3">
        <f t="shared" si="272"/>
        <v>2248</v>
      </c>
      <c r="AJ801" s="16">
        <f t="shared" si="275"/>
        <v>51090.909090909096</v>
      </c>
      <c r="AL801" s="16">
        <f t="shared" si="276"/>
        <v>77517.241379310348</v>
      </c>
    </row>
    <row r="802" spans="2:38">
      <c r="B802" s="29" t="s">
        <v>9</v>
      </c>
      <c r="C802" s="3"/>
      <c r="D802" s="3">
        <v>2</v>
      </c>
      <c r="E802" s="7">
        <v>2</v>
      </c>
      <c r="G802" s="29" t="s">
        <v>9</v>
      </c>
      <c r="H802" s="3"/>
      <c r="I802" s="3"/>
      <c r="J802" s="7"/>
      <c r="L802" s="3">
        <f t="shared" si="269"/>
        <v>2</v>
      </c>
      <c r="M802" s="3">
        <f t="shared" si="270"/>
        <v>0</v>
      </c>
      <c r="N802" s="19">
        <f t="shared" si="273"/>
        <v>0</v>
      </c>
      <c r="P802" s="29" t="s">
        <v>9</v>
      </c>
      <c r="Q802" s="3"/>
      <c r="R802" s="3"/>
      <c r="S802" s="7"/>
      <c r="U802" s="29" t="s">
        <v>9</v>
      </c>
      <c r="V802" s="3"/>
      <c r="W802" s="3"/>
      <c r="X802" s="7"/>
      <c r="Z802" s="29" t="s">
        <v>9</v>
      </c>
      <c r="AA802" s="3"/>
      <c r="AB802" s="3"/>
      <c r="AC802" s="7"/>
      <c r="AE802">
        <f t="shared" si="277"/>
        <v>0</v>
      </c>
      <c r="AF802" s="16" t="str">
        <f t="shared" si="274"/>
        <v/>
      </c>
      <c r="AH802" s="3">
        <f t="shared" si="271"/>
        <v>0</v>
      </c>
      <c r="AI802" s="3">
        <f t="shared" si="272"/>
        <v>0</v>
      </c>
      <c r="AJ802" s="16" t="str">
        <f t="shared" si="275"/>
        <v/>
      </c>
      <c r="AL802" s="16" t="str">
        <f t="shared" si="276"/>
        <v/>
      </c>
    </row>
    <row r="803" spans="2:38">
      <c r="B803" s="29" t="s">
        <v>10</v>
      </c>
      <c r="C803" s="3"/>
      <c r="D803" s="3">
        <v>7</v>
      </c>
      <c r="E803" s="7">
        <v>7</v>
      </c>
      <c r="G803" s="29" t="s">
        <v>10</v>
      </c>
      <c r="H803" s="3"/>
      <c r="I803" s="3">
        <v>78</v>
      </c>
      <c r="J803" s="7">
        <v>78</v>
      </c>
      <c r="L803" s="3">
        <f t="shared" si="269"/>
        <v>7</v>
      </c>
      <c r="M803" s="3">
        <f t="shared" si="270"/>
        <v>78</v>
      </c>
      <c r="N803" s="19">
        <f t="shared" si="273"/>
        <v>11.142857142857142</v>
      </c>
      <c r="P803" s="29" t="s">
        <v>10</v>
      </c>
      <c r="Q803" s="3"/>
      <c r="R803" s="3">
        <v>48</v>
      </c>
      <c r="S803" s="7">
        <v>48</v>
      </c>
      <c r="U803" s="29" t="s">
        <v>10</v>
      </c>
      <c r="V803" s="3"/>
      <c r="W803" s="3">
        <v>22</v>
      </c>
      <c r="X803" s="7">
        <v>22</v>
      </c>
      <c r="Z803" s="29" t="s">
        <v>10</v>
      </c>
      <c r="AA803" s="3"/>
      <c r="AB803" s="3">
        <v>11125</v>
      </c>
      <c r="AC803" s="7">
        <v>11125</v>
      </c>
      <c r="AE803">
        <f t="shared" si="277"/>
        <v>11125</v>
      </c>
      <c r="AF803" s="16">
        <f t="shared" si="274"/>
        <v>11.125</v>
      </c>
      <c r="AH803" s="3">
        <f t="shared" si="271"/>
        <v>78</v>
      </c>
      <c r="AI803" s="3">
        <f t="shared" si="272"/>
        <v>11125</v>
      </c>
      <c r="AJ803" s="16">
        <f t="shared" si="275"/>
        <v>142628.20512820513</v>
      </c>
      <c r="AL803" s="16">
        <f t="shared" si="276"/>
        <v>1589285.7142857141</v>
      </c>
    </row>
    <row r="804" spans="2:38">
      <c r="B804" s="29" t="s">
        <v>11</v>
      </c>
      <c r="C804" s="3"/>
      <c r="D804" s="3">
        <v>5</v>
      </c>
      <c r="E804" s="7">
        <v>5</v>
      </c>
      <c r="G804" s="29" t="s">
        <v>11</v>
      </c>
      <c r="H804" s="3"/>
      <c r="I804" s="3">
        <v>155</v>
      </c>
      <c r="J804" s="7">
        <v>155</v>
      </c>
      <c r="L804" s="3">
        <f t="shared" si="269"/>
        <v>5</v>
      </c>
      <c r="M804" s="3">
        <f t="shared" si="270"/>
        <v>155</v>
      </c>
      <c r="N804" s="19">
        <f t="shared" si="273"/>
        <v>31</v>
      </c>
      <c r="P804" s="29" t="s">
        <v>11</v>
      </c>
      <c r="Q804" s="3"/>
      <c r="R804" s="3">
        <v>121</v>
      </c>
      <c r="S804" s="7">
        <v>121</v>
      </c>
      <c r="U804" s="29" t="s">
        <v>11</v>
      </c>
      <c r="V804" s="3"/>
      <c r="W804" s="3">
        <v>29</v>
      </c>
      <c r="X804" s="7">
        <v>29</v>
      </c>
      <c r="Z804" s="29" t="s">
        <v>11</v>
      </c>
      <c r="AA804" s="3"/>
      <c r="AB804" s="3">
        <v>16324</v>
      </c>
      <c r="AC804" s="7">
        <v>16324</v>
      </c>
      <c r="AE804">
        <f t="shared" si="277"/>
        <v>16324</v>
      </c>
      <c r="AF804" s="16">
        <f t="shared" si="274"/>
        <v>16.324000000000002</v>
      </c>
      <c r="AH804" s="3">
        <f t="shared" si="271"/>
        <v>155</v>
      </c>
      <c r="AI804" s="3">
        <f t="shared" si="272"/>
        <v>16324</v>
      </c>
      <c r="AJ804" s="16">
        <f t="shared" si="275"/>
        <v>105316.12903225806</v>
      </c>
      <c r="AL804" s="16">
        <f t="shared" si="276"/>
        <v>3264800</v>
      </c>
    </row>
    <row r="805" spans="2:38">
      <c r="B805" s="29" t="s">
        <v>12</v>
      </c>
      <c r="C805" s="3"/>
      <c r="D805" s="3">
        <v>2</v>
      </c>
      <c r="E805" s="7">
        <v>2</v>
      </c>
      <c r="G805" s="29" t="s">
        <v>12</v>
      </c>
      <c r="H805" s="3"/>
      <c r="I805" s="3"/>
      <c r="J805" s="7"/>
      <c r="L805" s="3">
        <f t="shared" si="269"/>
        <v>2</v>
      </c>
      <c r="M805" s="3">
        <f t="shared" si="270"/>
        <v>0</v>
      </c>
      <c r="N805" s="19">
        <f t="shared" si="273"/>
        <v>0</v>
      </c>
      <c r="P805" s="29" t="s">
        <v>12</v>
      </c>
      <c r="Q805" s="3"/>
      <c r="R805" s="3"/>
      <c r="S805" s="7"/>
      <c r="U805" s="29" t="s">
        <v>12</v>
      </c>
      <c r="V805" s="3"/>
      <c r="W805" s="3"/>
      <c r="X805" s="7"/>
      <c r="Z805" s="29" t="s">
        <v>12</v>
      </c>
      <c r="AA805" s="3"/>
      <c r="AB805" s="3"/>
      <c r="AC805" s="7"/>
      <c r="AE805">
        <f t="shared" si="277"/>
        <v>0</v>
      </c>
      <c r="AF805" s="16" t="str">
        <f t="shared" si="274"/>
        <v/>
      </c>
      <c r="AH805" s="3">
        <f t="shared" si="271"/>
        <v>0</v>
      </c>
      <c r="AI805" s="3">
        <f t="shared" si="272"/>
        <v>0</v>
      </c>
      <c r="AJ805" s="16" t="str">
        <f t="shared" si="275"/>
        <v/>
      </c>
      <c r="AL805" s="16" t="str">
        <f t="shared" si="276"/>
        <v/>
      </c>
    </row>
    <row r="806" spans="2:38">
      <c r="B806" s="30" t="s">
        <v>13</v>
      </c>
      <c r="C806" s="7"/>
      <c r="D806" s="7">
        <v>45</v>
      </c>
      <c r="E806" s="7">
        <v>45</v>
      </c>
      <c r="G806" s="30" t="s">
        <v>13</v>
      </c>
      <c r="H806" s="7"/>
      <c r="I806" s="7">
        <v>452</v>
      </c>
      <c r="J806" s="7">
        <v>452</v>
      </c>
      <c r="L806" s="3">
        <f t="shared" si="269"/>
        <v>45</v>
      </c>
      <c r="M806" s="3">
        <f t="shared" si="270"/>
        <v>452</v>
      </c>
      <c r="N806" s="19">
        <f t="shared" si="273"/>
        <v>10.044444444444444</v>
      </c>
      <c r="P806" s="30" t="s">
        <v>13</v>
      </c>
      <c r="Q806" s="7"/>
      <c r="R806" s="7">
        <v>329</v>
      </c>
      <c r="S806" s="7">
        <v>329</v>
      </c>
      <c r="U806" s="30" t="s">
        <v>13</v>
      </c>
      <c r="V806" s="7"/>
      <c r="W806" s="7">
        <v>76</v>
      </c>
      <c r="X806" s="7">
        <v>76</v>
      </c>
      <c r="Z806" s="30" t="s">
        <v>13</v>
      </c>
      <c r="AA806" s="7"/>
      <c r="AB806" s="7">
        <v>45638</v>
      </c>
      <c r="AC806" s="7">
        <v>45638</v>
      </c>
      <c r="AE806">
        <f t="shared" si="277"/>
        <v>45638</v>
      </c>
      <c r="AF806" s="16">
        <f t="shared" si="274"/>
        <v>45.637999999999998</v>
      </c>
      <c r="AH806" s="3">
        <f t="shared" si="271"/>
        <v>452</v>
      </c>
      <c r="AI806" s="3">
        <f t="shared" si="272"/>
        <v>45638</v>
      </c>
      <c r="AJ806" s="16">
        <f t="shared" si="275"/>
        <v>100969.02654867255</v>
      </c>
      <c r="AL806" s="16">
        <f t="shared" si="276"/>
        <v>1014177.7777777776</v>
      </c>
    </row>
    <row r="807" spans="2:38">
      <c r="B807" s="5" t="s">
        <v>135</v>
      </c>
      <c r="C807" s="3"/>
      <c r="D807" s="3"/>
      <c r="E807" s="7"/>
      <c r="G807" s="5" t="s">
        <v>135</v>
      </c>
      <c r="H807" s="3"/>
      <c r="I807" s="3"/>
      <c r="J807" s="7"/>
      <c r="L807" s="3">
        <f t="shared" si="269"/>
        <v>0</v>
      </c>
      <c r="M807" s="3">
        <f t="shared" si="270"/>
        <v>0</v>
      </c>
      <c r="N807" s="36" t="str">
        <f t="shared" si="273"/>
        <v/>
      </c>
      <c r="P807" s="5" t="s">
        <v>135</v>
      </c>
      <c r="Q807" s="3"/>
      <c r="R807" s="3"/>
      <c r="S807" s="7"/>
      <c r="U807" s="5" t="s">
        <v>135</v>
      </c>
      <c r="V807" s="3"/>
      <c r="W807" s="3"/>
      <c r="X807" s="7"/>
      <c r="Z807" s="5" t="s">
        <v>135</v>
      </c>
      <c r="AA807" s="3"/>
      <c r="AB807" s="3"/>
      <c r="AC807" s="7"/>
      <c r="AF807" s="36"/>
      <c r="AH807" s="3">
        <f t="shared" si="271"/>
        <v>0</v>
      </c>
      <c r="AI807" s="3">
        <f t="shared" si="272"/>
        <v>0</v>
      </c>
      <c r="AJ807" s="36" t="str">
        <f t="shared" si="275"/>
        <v/>
      </c>
      <c r="AL807" s="36" t="str">
        <f t="shared" si="276"/>
        <v/>
      </c>
    </row>
    <row r="808" spans="2:38">
      <c r="B808" s="29" t="s">
        <v>8</v>
      </c>
      <c r="C808" s="3"/>
      <c r="D808" s="3">
        <v>138</v>
      </c>
      <c r="E808" s="7">
        <v>138</v>
      </c>
      <c r="G808" s="29" t="s">
        <v>8</v>
      </c>
      <c r="H808" s="3"/>
      <c r="I808" s="3">
        <v>203</v>
      </c>
      <c r="J808" s="7">
        <v>203</v>
      </c>
      <c r="L808" s="3">
        <f t="shared" si="269"/>
        <v>138</v>
      </c>
      <c r="M808" s="3">
        <f t="shared" si="270"/>
        <v>203</v>
      </c>
      <c r="N808" s="19">
        <f t="shared" si="273"/>
        <v>1.4710144927536233</v>
      </c>
      <c r="P808" s="29" t="s">
        <v>8</v>
      </c>
      <c r="Q808" s="3"/>
      <c r="R808" s="3">
        <v>47</v>
      </c>
      <c r="S808" s="7">
        <v>47</v>
      </c>
      <c r="U808" s="29" t="s">
        <v>8</v>
      </c>
      <c r="V808" s="3"/>
      <c r="W808" s="3">
        <v>14</v>
      </c>
      <c r="X808" s="7">
        <v>14</v>
      </c>
      <c r="Z808" s="29" t="s">
        <v>8</v>
      </c>
      <c r="AA808" s="3"/>
      <c r="AB808" s="3">
        <v>11134</v>
      </c>
      <c r="AC808" s="7">
        <v>11134</v>
      </c>
      <c r="AE808">
        <f t="shared" ref="AE808:AE813" si="278">AC808</f>
        <v>11134</v>
      </c>
      <c r="AF808" s="16">
        <f t="shared" ref="AF808:AF813" si="279">IF(AE808/$AE$7&gt;0,AE808/$AE$7,"")</f>
        <v>11.134</v>
      </c>
      <c r="AH808" s="3">
        <f t="shared" si="271"/>
        <v>203</v>
      </c>
      <c r="AI808" s="3">
        <f t="shared" si="272"/>
        <v>11134</v>
      </c>
      <c r="AJ808" s="16">
        <f t="shared" si="275"/>
        <v>54847.290640394087</v>
      </c>
      <c r="AL808" s="16">
        <f t="shared" si="276"/>
        <v>80681.159420289856</v>
      </c>
    </row>
    <row r="809" spans="2:38">
      <c r="B809" s="29" t="s">
        <v>9</v>
      </c>
      <c r="C809" s="3"/>
      <c r="D809" s="3">
        <v>9</v>
      </c>
      <c r="E809" s="7">
        <v>9</v>
      </c>
      <c r="G809" s="29" t="s">
        <v>9</v>
      </c>
      <c r="H809" s="3"/>
      <c r="I809" s="3">
        <v>56</v>
      </c>
      <c r="J809" s="7">
        <v>56</v>
      </c>
      <c r="L809" s="3">
        <f t="shared" si="269"/>
        <v>9</v>
      </c>
      <c r="M809" s="3">
        <f t="shared" si="270"/>
        <v>56</v>
      </c>
      <c r="N809" s="19">
        <f t="shared" si="273"/>
        <v>6.2222222222222223</v>
      </c>
      <c r="P809" s="29" t="s">
        <v>9</v>
      </c>
      <c r="Q809" s="3"/>
      <c r="R809" s="3">
        <v>29</v>
      </c>
      <c r="S809" s="7">
        <v>29</v>
      </c>
      <c r="U809" s="29" t="s">
        <v>9</v>
      </c>
      <c r="V809" s="3"/>
      <c r="W809" s="3">
        <v>17</v>
      </c>
      <c r="X809" s="7">
        <v>17</v>
      </c>
      <c r="Z809" s="29" t="s">
        <v>9</v>
      </c>
      <c r="AA809" s="3"/>
      <c r="AB809" s="3">
        <v>3395</v>
      </c>
      <c r="AC809" s="7">
        <v>3395</v>
      </c>
      <c r="AE809">
        <f t="shared" si="278"/>
        <v>3395</v>
      </c>
      <c r="AF809" s="16">
        <f t="shared" si="279"/>
        <v>3.395</v>
      </c>
      <c r="AH809" s="3">
        <f t="shared" si="271"/>
        <v>56</v>
      </c>
      <c r="AI809" s="3">
        <f t="shared" si="272"/>
        <v>3395</v>
      </c>
      <c r="AJ809" s="16">
        <f t="shared" si="275"/>
        <v>60625</v>
      </c>
      <c r="AL809" s="16">
        <f t="shared" si="276"/>
        <v>377222.22222222225</v>
      </c>
    </row>
    <row r="810" spans="2:38">
      <c r="B810" s="29" t="s">
        <v>10</v>
      </c>
      <c r="C810" s="3"/>
      <c r="D810" s="3">
        <v>2</v>
      </c>
      <c r="E810" s="7">
        <v>2</v>
      </c>
      <c r="G810" s="29" t="s">
        <v>10</v>
      </c>
      <c r="H810" s="3"/>
      <c r="I810" s="3"/>
      <c r="J810" s="7"/>
      <c r="L810" s="3">
        <f t="shared" si="269"/>
        <v>2</v>
      </c>
      <c r="M810" s="3">
        <f t="shared" si="270"/>
        <v>0</v>
      </c>
      <c r="N810" s="19">
        <f t="shared" si="273"/>
        <v>0</v>
      </c>
      <c r="P810" s="29" t="s">
        <v>10</v>
      </c>
      <c r="Q810" s="3"/>
      <c r="R810" s="3"/>
      <c r="S810" s="7"/>
      <c r="U810" s="29" t="s">
        <v>10</v>
      </c>
      <c r="V810" s="3"/>
      <c r="W810" s="3"/>
      <c r="X810" s="7"/>
      <c r="Z810" s="29" t="s">
        <v>10</v>
      </c>
      <c r="AA810" s="3"/>
      <c r="AB810" s="3"/>
      <c r="AC810" s="7"/>
      <c r="AE810">
        <f t="shared" si="278"/>
        <v>0</v>
      </c>
      <c r="AF810" s="16" t="str">
        <f t="shared" si="279"/>
        <v/>
      </c>
      <c r="AH810" s="3">
        <f t="shared" si="271"/>
        <v>0</v>
      </c>
      <c r="AI810" s="3">
        <f t="shared" si="272"/>
        <v>0</v>
      </c>
      <c r="AJ810" s="16" t="str">
        <f t="shared" si="275"/>
        <v/>
      </c>
      <c r="AL810" s="16" t="str">
        <f t="shared" si="276"/>
        <v/>
      </c>
    </row>
    <row r="811" spans="2:38">
      <c r="B811" s="29" t="s">
        <v>11</v>
      </c>
      <c r="C811" s="3"/>
      <c r="D811" s="3">
        <v>3</v>
      </c>
      <c r="E811" s="7">
        <v>3</v>
      </c>
      <c r="G811" s="29" t="s">
        <v>11</v>
      </c>
      <c r="H811" s="3"/>
      <c r="I811" s="3">
        <v>75</v>
      </c>
      <c r="J811" s="7">
        <v>75</v>
      </c>
      <c r="L811" s="3">
        <f t="shared" si="269"/>
        <v>3</v>
      </c>
      <c r="M811" s="3">
        <f t="shared" si="270"/>
        <v>75</v>
      </c>
      <c r="N811" s="19">
        <f t="shared" si="273"/>
        <v>25</v>
      </c>
      <c r="P811" s="29" t="s">
        <v>11</v>
      </c>
      <c r="Q811" s="3"/>
      <c r="R811" s="3">
        <v>63</v>
      </c>
      <c r="S811" s="7">
        <v>63</v>
      </c>
      <c r="U811" s="29" t="s">
        <v>11</v>
      </c>
      <c r="V811" s="3"/>
      <c r="W811" s="3">
        <v>9</v>
      </c>
      <c r="X811" s="7">
        <v>9</v>
      </c>
      <c r="Z811" s="29" t="s">
        <v>11</v>
      </c>
      <c r="AA811" s="3"/>
      <c r="AB811" s="3">
        <v>6211</v>
      </c>
      <c r="AC811" s="7">
        <v>6211</v>
      </c>
      <c r="AE811">
        <f t="shared" si="278"/>
        <v>6211</v>
      </c>
      <c r="AF811" s="16">
        <f t="shared" si="279"/>
        <v>6.2110000000000003</v>
      </c>
      <c r="AH811" s="3">
        <f t="shared" si="271"/>
        <v>75</v>
      </c>
      <c r="AI811" s="3">
        <f t="shared" si="272"/>
        <v>6211</v>
      </c>
      <c r="AJ811" s="16">
        <f t="shared" si="275"/>
        <v>82813.333333333328</v>
      </c>
      <c r="AL811" s="16">
        <f t="shared" si="276"/>
        <v>2070333.3333333333</v>
      </c>
    </row>
    <row r="812" spans="2:38">
      <c r="B812" s="29" t="s">
        <v>12</v>
      </c>
      <c r="C812" s="3"/>
      <c r="D812" s="3">
        <v>1</v>
      </c>
      <c r="E812" s="7">
        <v>1</v>
      </c>
      <c r="G812" s="29" t="s">
        <v>12</v>
      </c>
      <c r="H812" s="3"/>
      <c r="I812" s="3"/>
      <c r="J812" s="7"/>
      <c r="L812" s="3">
        <f t="shared" si="269"/>
        <v>1</v>
      </c>
      <c r="M812" s="3">
        <f t="shared" si="270"/>
        <v>0</v>
      </c>
      <c r="N812" s="19">
        <f t="shared" si="273"/>
        <v>0</v>
      </c>
      <c r="P812" s="29" t="s">
        <v>12</v>
      </c>
      <c r="Q812" s="3"/>
      <c r="R812" s="3"/>
      <c r="S812" s="7"/>
      <c r="U812" s="29" t="s">
        <v>12</v>
      </c>
      <c r="V812" s="3"/>
      <c r="W812" s="3"/>
      <c r="X812" s="7"/>
      <c r="Z812" s="29" t="s">
        <v>12</v>
      </c>
      <c r="AA812" s="3"/>
      <c r="AB812" s="3"/>
      <c r="AC812" s="7"/>
      <c r="AE812">
        <f t="shared" si="278"/>
        <v>0</v>
      </c>
      <c r="AF812" s="16" t="str">
        <f t="shared" si="279"/>
        <v/>
      </c>
      <c r="AH812" s="3">
        <f t="shared" si="271"/>
        <v>0</v>
      </c>
      <c r="AI812" s="3">
        <f t="shared" si="272"/>
        <v>0</v>
      </c>
      <c r="AJ812" s="16" t="str">
        <f t="shared" si="275"/>
        <v/>
      </c>
      <c r="AL812" s="16" t="str">
        <f t="shared" si="276"/>
        <v/>
      </c>
    </row>
    <row r="813" spans="2:38">
      <c r="B813" s="30" t="s">
        <v>13</v>
      </c>
      <c r="C813" s="7"/>
      <c r="D813" s="7">
        <v>153</v>
      </c>
      <c r="E813" s="7">
        <v>153</v>
      </c>
      <c r="G813" s="30" t="s">
        <v>13</v>
      </c>
      <c r="H813" s="7"/>
      <c r="I813" s="7">
        <v>426</v>
      </c>
      <c r="J813" s="7">
        <v>426</v>
      </c>
      <c r="L813" s="3">
        <f t="shared" si="269"/>
        <v>153</v>
      </c>
      <c r="M813" s="3">
        <f t="shared" si="270"/>
        <v>426</v>
      </c>
      <c r="N813" s="19">
        <f t="shared" si="273"/>
        <v>2.784313725490196</v>
      </c>
      <c r="P813" s="30" t="s">
        <v>13</v>
      </c>
      <c r="Q813" s="7"/>
      <c r="R813" s="7">
        <v>219</v>
      </c>
      <c r="S813" s="7">
        <v>219</v>
      </c>
      <c r="U813" s="30" t="s">
        <v>13</v>
      </c>
      <c r="V813" s="7"/>
      <c r="W813" s="7">
        <v>48</v>
      </c>
      <c r="X813" s="7">
        <v>48</v>
      </c>
      <c r="Z813" s="30" t="s">
        <v>13</v>
      </c>
      <c r="AA813" s="7"/>
      <c r="AB813" s="7">
        <v>29384</v>
      </c>
      <c r="AC813" s="7">
        <v>29384</v>
      </c>
      <c r="AE813">
        <f t="shared" si="278"/>
        <v>29384</v>
      </c>
      <c r="AF813" s="16">
        <f t="shared" si="279"/>
        <v>29.384</v>
      </c>
      <c r="AH813" s="3">
        <f t="shared" si="271"/>
        <v>426</v>
      </c>
      <c r="AI813" s="3">
        <f t="shared" si="272"/>
        <v>29384</v>
      </c>
      <c r="AJ813" s="16">
        <f t="shared" si="275"/>
        <v>68976.525821596239</v>
      </c>
      <c r="AL813" s="16">
        <f t="shared" si="276"/>
        <v>192052.28758169932</v>
      </c>
    </row>
    <row r="814" spans="2:38">
      <c r="B814" s="5" t="s">
        <v>39</v>
      </c>
      <c r="C814" s="3"/>
      <c r="D814" s="3"/>
      <c r="E814" s="7"/>
      <c r="G814" s="5" t="s">
        <v>39</v>
      </c>
      <c r="H814" s="3"/>
      <c r="I814" s="3"/>
      <c r="J814" s="7"/>
      <c r="L814" s="3">
        <f t="shared" si="269"/>
        <v>0</v>
      </c>
      <c r="M814" s="3">
        <f t="shared" si="270"/>
        <v>0</v>
      </c>
      <c r="N814" s="36" t="str">
        <f t="shared" si="273"/>
        <v/>
      </c>
      <c r="P814" s="5" t="s">
        <v>39</v>
      </c>
      <c r="Q814" s="3"/>
      <c r="R814" s="3"/>
      <c r="S814" s="7"/>
      <c r="U814" s="5" t="s">
        <v>39</v>
      </c>
      <c r="V814" s="3"/>
      <c r="W814" s="3"/>
      <c r="X814" s="7"/>
      <c r="Z814" s="5" t="s">
        <v>39</v>
      </c>
      <c r="AA814" s="3"/>
      <c r="AB814" s="3"/>
      <c r="AC814" s="7"/>
      <c r="AF814" s="36"/>
      <c r="AH814" s="3">
        <f t="shared" si="271"/>
        <v>0</v>
      </c>
      <c r="AI814" s="3">
        <f t="shared" si="272"/>
        <v>0</v>
      </c>
      <c r="AJ814" s="36" t="str">
        <f t="shared" si="275"/>
        <v/>
      </c>
      <c r="AL814" s="36" t="str">
        <f t="shared" si="276"/>
        <v/>
      </c>
    </row>
    <row r="815" spans="2:38">
      <c r="B815" s="29" t="s">
        <v>8</v>
      </c>
      <c r="C815" s="3">
        <v>46552</v>
      </c>
      <c r="D815" s="3">
        <v>33163</v>
      </c>
      <c r="E815" s="7">
        <v>79715</v>
      </c>
      <c r="G815" s="29" t="s">
        <v>8</v>
      </c>
      <c r="H815" s="3">
        <v>109403</v>
      </c>
      <c r="I815" s="3">
        <v>55967</v>
      </c>
      <c r="J815" s="7">
        <v>165370</v>
      </c>
      <c r="L815" s="3">
        <f t="shared" si="269"/>
        <v>79715</v>
      </c>
      <c r="M815" s="3">
        <f t="shared" si="270"/>
        <v>165370</v>
      </c>
      <c r="N815" s="19">
        <f t="shared" si="273"/>
        <v>2.0745154613309915</v>
      </c>
      <c r="P815" s="29" t="s">
        <v>8</v>
      </c>
      <c r="Q815" s="3">
        <v>41983</v>
      </c>
      <c r="R815" s="3">
        <v>12103</v>
      </c>
      <c r="S815" s="7">
        <v>54086</v>
      </c>
      <c r="U815" s="29" t="s">
        <v>8</v>
      </c>
      <c r="V815" s="3">
        <v>19648</v>
      </c>
      <c r="W815" s="3">
        <v>9765</v>
      </c>
      <c r="X815" s="7">
        <v>29413</v>
      </c>
      <c r="Z815" s="29" t="s">
        <v>8</v>
      </c>
      <c r="AA815" s="3">
        <v>4947264</v>
      </c>
      <c r="AB815" s="3">
        <v>2974910</v>
      </c>
      <c r="AC815" s="7">
        <v>7922174</v>
      </c>
      <c r="AE815">
        <f t="shared" ref="AE815:AE820" si="280">AC815</f>
        <v>7922174</v>
      </c>
      <c r="AF815" s="16">
        <f t="shared" ref="AF815:AF820" si="281">AE815/$AE$7</f>
        <v>7922.174</v>
      </c>
      <c r="AH815" s="3">
        <f t="shared" si="271"/>
        <v>165370</v>
      </c>
      <c r="AI815" s="3">
        <f t="shared" si="272"/>
        <v>7922174</v>
      </c>
      <c r="AJ815" s="16">
        <f t="shared" si="275"/>
        <v>47905.750740763142</v>
      </c>
      <c r="AL815" s="16">
        <f t="shared" si="276"/>
        <v>99381.22059838174</v>
      </c>
    </row>
    <row r="816" spans="2:38">
      <c r="B816" s="29" t="s">
        <v>9</v>
      </c>
      <c r="C816" s="3">
        <v>15070</v>
      </c>
      <c r="D816" s="3">
        <v>4565</v>
      </c>
      <c r="E816" s="7">
        <v>19635</v>
      </c>
      <c r="G816" s="29" t="s">
        <v>9</v>
      </c>
      <c r="H816" s="3">
        <v>93867</v>
      </c>
      <c r="I816" s="3">
        <v>29417</v>
      </c>
      <c r="J816" s="7">
        <v>123284</v>
      </c>
      <c r="L816" s="3">
        <f t="shared" si="269"/>
        <v>19635</v>
      </c>
      <c r="M816" s="3">
        <f t="shared" si="270"/>
        <v>123284</v>
      </c>
      <c r="N816" s="19">
        <f t="shared" si="273"/>
        <v>6.2787878787878784</v>
      </c>
      <c r="P816" s="29" t="s">
        <v>9</v>
      </c>
      <c r="Q816" s="3">
        <v>54851</v>
      </c>
      <c r="R816" s="3">
        <v>14040</v>
      </c>
      <c r="S816" s="7">
        <v>68891</v>
      </c>
      <c r="U816" s="29" t="s">
        <v>9</v>
      </c>
      <c r="V816" s="3">
        <v>23110</v>
      </c>
      <c r="W816" s="3">
        <v>10498</v>
      </c>
      <c r="X816" s="7">
        <v>33608</v>
      </c>
      <c r="Z816" s="29" t="s">
        <v>9</v>
      </c>
      <c r="AA816" s="3">
        <v>3601797</v>
      </c>
      <c r="AB816" s="3">
        <v>1802820</v>
      </c>
      <c r="AC816" s="7">
        <v>5404617</v>
      </c>
      <c r="AE816">
        <f t="shared" si="280"/>
        <v>5404617</v>
      </c>
      <c r="AF816" s="16">
        <f t="shared" si="281"/>
        <v>5404.6170000000002</v>
      </c>
      <c r="AH816" s="3">
        <f t="shared" si="271"/>
        <v>123284</v>
      </c>
      <c r="AI816" s="3">
        <f t="shared" si="272"/>
        <v>5404617</v>
      </c>
      <c r="AJ816" s="16">
        <f t="shared" si="275"/>
        <v>43838.754420687197</v>
      </c>
      <c r="AL816" s="16">
        <f t="shared" si="276"/>
        <v>275254.23987776932</v>
      </c>
    </row>
    <row r="817" spans="2:38">
      <c r="B817" s="29" t="s">
        <v>10</v>
      </c>
      <c r="C817" s="3">
        <v>3062</v>
      </c>
      <c r="D817" s="3">
        <v>1917</v>
      </c>
      <c r="E817" s="7">
        <v>4979</v>
      </c>
      <c r="G817" s="29" t="s">
        <v>10</v>
      </c>
      <c r="H817" s="3">
        <v>38962</v>
      </c>
      <c r="I817" s="3">
        <v>25039</v>
      </c>
      <c r="J817" s="7">
        <v>64001</v>
      </c>
      <c r="L817" s="3">
        <f t="shared" si="269"/>
        <v>4979</v>
      </c>
      <c r="M817" s="3">
        <f t="shared" si="270"/>
        <v>64001</v>
      </c>
      <c r="N817" s="19">
        <f t="shared" si="273"/>
        <v>12.854187587869051</v>
      </c>
      <c r="P817" s="29" t="s">
        <v>10</v>
      </c>
      <c r="Q817" s="3">
        <v>27230</v>
      </c>
      <c r="R817" s="3">
        <v>13603</v>
      </c>
      <c r="S817" s="7">
        <v>40833</v>
      </c>
      <c r="U817" s="29" t="s">
        <v>10</v>
      </c>
      <c r="V817" s="3">
        <v>8432</v>
      </c>
      <c r="W817" s="3">
        <v>9392</v>
      </c>
      <c r="X817" s="7">
        <v>17824</v>
      </c>
      <c r="Z817" s="29" t="s">
        <v>10</v>
      </c>
      <c r="AA817" s="3">
        <v>1744055</v>
      </c>
      <c r="AB817" s="3">
        <v>1938749</v>
      </c>
      <c r="AC817" s="7">
        <v>3682804</v>
      </c>
      <c r="AE817">
        <f t="shared" si="280"/>
        <v>3682804</v>
      </c>
      <c r="AF817" s="16">
        <f t="shared" si="281"/>
        <v>3682.8040000000001</v>
      </c>
      <c r="AH817" s="3">
        <f t="shared" si="271"/>
        <v>64001</v>
      </c>
      <c r="AI817" s="3">
        <f t="shared" si="272"/>
        <v>3682804</v>
      </c>
      <c r="AJ817" s="16">
        <f t="shared" si="275"/>
        <v>57542.913391978254</v>
      </c>
      <c r="AL817" s="16">
        <f t="shared" si="276"/>
        <v>739667.40309299063</v>
      </c>
    </row>
    <row r="818" spans="2:38">
      <c r="B818" s="29" t="s">
        <v>11</v>
      </c>
      <c r="C818" s="3">
        <v>680</v>
      </c>
      <c r="D818" s="3">
        <v>644</v>
      </c>
      <c r="E818" s="7">
        <v>1324</v>
      </c>
      <c r="G818" s="29" t="s">
        <v>11</v>
      </c>
      <c r="H818" s="3">
        <v>19250</v>
      </c>
      <c r="I818" s="3">
        <v>18515</v>
      </c>
      <c r="J818" s="7">
        <v>37765</v>
      </c>
      <c r="L818" s="3">
        <f t="shared" si="269"/>
        <v>1324</v>
      </c>
      <c r="M818" s="3">
        <f t="shared" si="270"/>
        <v>37765</v>
      </c>
      <c r="N818" s="19">
        <f t="shared" si="273"/>
        <v>28.523413897280967</v>
      </c>
      <c r="P818" s="29" t="s">
        <v>11</v>
      </c>
      <c r="Q818" s="3">
        <v>15294</v>
      </c>
      <c r="R818" s="3">
        <v>12137</v>
      </c>
      <c r="S818" s="7">
        <v>27431</v>
      </c>
      <c r="U818" s="29" t="s">
        <v>11</v>
      </c>
      <c r="V818" s="3">
        <v>3226</v>
      </c>
      <c r="W818" s="3">
        <v>5698</v>
      </c>
      <c r="X818" s="7">
        <v>8924</v>
      </c>
      <c r="Z818" s="29" t="s">
        <v>11</v>
      </c>
      <c r="AA818" s="3">
        <v>1085999</v>
      </c>
      <c r="AB818" s="3">
        <v>1631439</v>
      </c>
      <c r="AC818" s="7">
        <v>2717438</v>
      </c>
      <c r="AE818">
        <f t="shared" si="280"/>
        <v>2717438</v>
      </c>
      <c r="AF818" s="16">
        <f t="shared" si="281"/>
        <v>2717.4380000000001</v>
      </c>
      <c r="AH818" s="3">
        <f t="shared" si="271"/>
        <v>37765</v>
      </c>
      <c r="AI818" s="3">
        <f t="shared" si="272"/>
        <v>2717438</v>
      </c>
      <c r="AJ818" s="16">
        <f t="shared" si="275"/>
        <v>71956.52058784588</v>
      </c>
      <c r="AL818" s="16">
        <f t="shared" si="276"/>
        <v>2052445.6193353473</v>
      </c>
    </row>
    <row r="819" spans="2:38">
      <c r="B819" s="29" t="s">
        <v>12</v>
      </c>
      <c r="C819" s="3">
        <v>103</v>
      </c>
      <c r="D819" s="3">
        <v>217</v>
      </c>
      <c r="E819" s="7">
        <v>320</v>
      </c>
      <c r="G819" s="29" t="s">
        <v>12</v>
      </c>
      <c r="H819" s="3">
        <v>14837</v>
      </c>
      <c r="I819" s="3">
        <v>29552</v>
      </c>
      <c r="J819" s="7">
        <v>44389</v>
      </c>
      <c r="L819" s="3">
        <f t="shared" si="269"/>
        <v>320</v>
      </c>
      <c r="M819" s="3">
        <f t="shared" si="270"/>
        <v>44389</v>
      </c>
      <c r="N819" s="19">
        <f t="shared" si="273"/>
        <v>138.71562499999999</v>
      </c>
      <c r="P819" s="29" t="s">
        <v>12</v>
      </c>
      <c r="Q819" s="3">
        <v>13310</v>
      </c>
      <c r="R819" s="3">
        <v>25549</v>
      </c>
      <c r="S819" s="7">
        <v>38859</v>
      </c>
      <c r="U819" s="29" t="s">
        <v>12</v>
      </c>
      <c r="V819" s="3">
        <v>1422</v>
      </c>
      <c r="W819" s="3">
        <v>3782</v>
      </c>
      <c r="X819" s="7">
        <v>5204</v>
      </c>
      <c r="Z819" s="29" t="s">
        <v>12</v>
      </c>
      <c r="AA819" s="3">
        <v>1052070</v>
      </c>
      <c r="AB819" s="3">
        <v>3288648</v>
      </c>
      <c r="AC819" s="7">
        <v>4340718</v>
      </c>
      <c r="AE819">
        <f t="shared" si="280"/>
        <v>4340718</v>
      </c>
      <c r="AF819" s="16">
        <f t="shared" si="281"/>
        <v>4340.7179999999998</v>
      </c>
      <c r="AH819" s="3">
        <f t="shared" si="271"/>
        <v>44389</v>
      </c>
      <c r="AI819" s="3">
        <f t="shared" si="272"/>
        <v>4340718</v>
      </c>
      <c r="AJ819" s="16">
        <f t="shared" si="275"/>
        <v>97788.145711775447</v>
      </c>
      <c r="AL819" s="16">
        <f t="shared" si="276"/>
        <v>13564743.75</v>
      </c>
    </row>
    <row r="820" spans="2:38">
      <c r="B820" s="30" t="s">
        <v>13</v>
      </c>
      <c r="C820" s="7">
        <v>65467</v>
      </c>
      <c r="D820" s="7">
        <v>40506</v>
      </c>
      <c r="E820" s="7">
        <v>105973</v>
      </c>
      <c r="G820" s="30" t="s">
        <v>13</v>
      </c>
      <c r="H820" s="7">
        <v>276319</v>
      </c>
      <c r="I820" s="7">
        <v>158490</v>
      </c>
      <c r="J820" s="7">
        <v>434809</v>
      </c>
      <c r="L820" s="3">
        <f t="shared" si="269"/>
        <v>105973</v>
      </c>
      <c r="M820" s="3">
        <f t="shared" si="270"/>
        <v>434809</v>
      </c>
      <c r="N820" s="20">
        <f t="shared" si="273"/>
        <v>4.1030168061676084</v>
      </c>
      <c r="P820" s="30" t="s">
        <v>13</v>
      </c>
      <c r="Q820" s="7">
        <v>152668</v>
      </c>
      <c r="R820" s="7">
        <v>77432</v>
      </c>
      <c r="S820" s="7">
        <v>230100</v>
      </c>
      <c r="U820" s="30" t="s">
        <v>13</v>
      </c>
      <c r="V820" s="7">
        <v>55838</v>
      </c>
      <c r="W820" s="7">
        <v>39135</v>
      </c>
      <c r="X820" s="7">
        <v>94973</v>
      </c>
      <c r="Z820" s="30" t="s">
        <v>13</v>
      </c>
      <c r="AA820" s="7">
        <v>12431185</v>
      </c>
      <c r="AB820" s="7">
        <v>11636566</v>
      </c>
      <c r="AC820" s="7">
        <v>24067751</v>
      </c>
      <c r="AE820">
        <f t="shared" si="280"/>
        <v>24067751</v>
      </c>
      <c r="AF820" s="17">
        <f t="shared" si="281"/>
        <v>24067.751</v>
      </c>
      <c r="AH820" s="3">
        <f t="shared" si="271"/>
        <v>434809</v>
      </c>
      <c r="AI820" s="3">
        <f t="shared" si="272"/>
        <v>24067751</v>
      </c>
      <c r="AJ820" s="17">
        <f t="shared" si="275"/>
        <v>55352.467405228505</v>
      </c>
      <c r="AL820" s="17">
        <f t="shared" si="276"/>
        <v>227112.10402649731</v>
      </c>
    </row>
    <row r="821" spans="2:38">
      <c r="B821" s="4" t="s">
        <v>13</v>
      </c>
      <c r="C821" s="3"/>
      <c r="D821" s="3"/>
      <c r="E821" s="7"/>
      <c r="G821" s="4" t="s">
        <v>13</v>
      </c>
      <c r="H821" s="3"/>
      <c r="I821" s="3"/>
      <c r="J821" s="7"/>
      <c r="N821" s="15" t="str">
        <f t="shared" si="273"/>
        <v/>
      </c>
      <c r="P821" s="4" t="s">
        <v>13</v>
      </c>
      <c r="Q821" s="3"/>
      <c r="R821" s="3"/>
      <c r="S821" s="7"/>
      <c r="U821" s="4" t="s">
        <v>13</v>
      </c>
      <c r="V821" s="3"/>
      <c r="W821" s="3"/>
      <c r="X821" s="7"/>
      <c r="Z821" s="4" t="s">
        <v>13</v>
      </c>
      <c r="AA821" s="3"/>
      <c r="AB821" s="3"/>
      <c r="AC821" s="7"/>
      <c r="AF821" s="15"/>
      <c r="AJ821" s="15" t="str">
        <f t="shared" si="275"/>
        <v/>
      </c>
      <c r="AL821" s="15" t="str">
        <f t="shared" si="276"/>
        <v/>
      </c>
    </row>
    <row r="822" spans="2:38">
      <c r="B822" s="5" t="s">
        <v>13</v>
      </c>
      <c r="C822" s="3"/>
      <c r="D822" s="3"/>
      <c r="E822" s="7"/>
      <c r="G822" s="5" t="s">
        <v>13</v>
      </c>
      <c r="H822" s="3"/>
      <c r="I822" s="3"/>
      <c r="J822" s="7"/>
      <c r="N822" s="36" t="str">
        <f t="shared" si="273"/>
        <v/>
      </c>
      <c r="P822" s="5" t="s">
        <v>13</v>
      </c>
      <c r="Q822" s="3"/>
      <c r="R822" s="3"/>
      <c r="S822" s="7"/>
      <c r="U822" s="5" t="s">
        <v>13</v>
      </c>
      <c r="V822" s="3"/>
      <c r="W822" s="3"/>
      <c r="X822" s="7"/>
      <c r="Z822" s="5" t="s">
        <v>13</v>
      </c>
      <c r="AA822" s="3"/>
      <c r="AB822" s="3"/>
      <c r="AC822" s="7"/>
      <c r="AF822" s="36"/>
      <c r="AJ822" s="36" t="str">
        <f t="shared" si="275"/>
        <v/>
      </c>
      <c r="AL822" s="36" t="str">
        <f t="shared" si="276"/>
        <v/>
      </c>
    </row>
    <row r="823" spans="2:38">
      <c r="B823" s="29" t="s">
        <v>8</v>
      </c>
      <c r="C823" s="3">
        <v>258481</v>
      </c>
      <c r="D823" s="3">
        <v>60551</v>
      </c>
      <c r="E823" s="7">
        <v>319032</v>
      </c>
      <c r="G823" s="29" t="s">
        <v>8</v>
      </c>
      <c r="H823" s="3">
        <v>548271</v>
      </c>
      <c r="I823" s="3">
        <v>109258</v>
      </c>
      <c r="J823" s="7">
        <v>657529</v>
      </c>
      <c r="L823">
        <f t="shared" ref="L823:L828" si="282">E823</f>
        <v>319032</v>
      </c>
      <c r="M823">
        <f t="shared" ref="M823:M828" si="283">J823</f>
        <v>657529</v>
      </c>
      <c r="N823" s="19">
        <f t="shared" si="273"/>
        <v>2.0610126883823567</v>
      </c>
      <c r="P823" s="29" t="s">
        <v>8</v>
      </c>
      <c r="Q823" s="3">
        <v>187070</v>
      </c>
      <c r="R823" s="3">
        <v>24395</v>
      </c>
      <c r="S823" s="7">
        <v>211465</v>
      </c>
      <c r="U823" s="29" t="s">
        <v>8</v>
      </c>
      <c r="V823" s="3">
        <v>94567</v>
      </c>
      <c r="W823" s="3">
        <v>22669</v>
      </c>
      <c r="X823" s="7">
        <v>117236</v>
      </c>
      <c r="Z823" s="29" t="s">
        <v>8</v>
      </c>
      <c r="AA823" s="3">
        <v>47191434</v>
      </c>
      <c r="AB823" s="3">
        <v>6203284</v>
      </c>
      <c r="AC823" s="7">
        <v>53394718</v>
      </c>
      <c r="AE823">
        <f t="shared" ref="AE823:AE828" si="284">AC823</f>
        <v>53394718</v>
      </c>
      <c r="AF823" s="16">
        <f t="shared" ref="AF823:AF827" si="285">IF(AE823/$AE$7&gt;0,AE823/$AE$7,"")</f>
        <v>53394.718000000001</v>
      </c>
      <c r="AH823">
        <f t="shared" ref="AH823:AH828" si="286">J823</f>
        <v>657529</v>
      </c>
      <c r="AI823">
        <f t="shared" ref="AI823:AI828" si="287">AC823</f>
        <v>53394718</v>
      </c>
      <c r="AJ823" s="16">
        <f t="shared" si="275"/>
        <v>81205.114907479365</v>
      </c>
      <c r="AL823" s="16">
        <f t="shared" si="276"/>
        <v>167364.77218586224</v>
      </c>
    </row>
    <row r="824" spans="2:38">
      <c r="B824" s="29" t="s">
        <v>9</v>
      </c>
      <c r="C824" s="3">
        <v>108109</v>
      </c>
      <c r="D824" s="3">
        <v>12927</v>
      </c>
      <c r="E824" s="7">
        <v>121036</v>
      </c>
      <c r="G824" s="29" t="s">
        <v>9</v>
      </c>
      <c r="H824" s="3">
        <v>712046</v>
      </c>
      <c r="I824" s="3">
        <v>84463</v>
      </c>
      <c r="J824" s="7">
        <v>796509</v>
      </c>
      <c r="L824">
        <f t="shared" si="282"/>
        <v>121036</v>
      </c>
      <c r="M824">
        <f t="shared" si="283"/>
        <v>796509</v>
      </c>
      <c r="N824" s="19">
        <f t="shared" si="273"/>
        <v>6.5807610958723028</v>
      </c>
      <c r="P824" s="29" t="s">
        <v>9</v>
      </c>
      <c r="Q824" s="3">
        <v>443810</v>
      </c>
      <c r="R824" s="3">
        <v>36163</v>
      </c>
      <c r="S824" s="7">
        <v>479973</v>
      </c>
      <c r="U824" s="29" t="s">
        <v>9</v>
      </c>
      <c r="V824" s="3">
        <v>155081</v>
      </c>
      <c r="W824" s="3">
        <v>34769</v>
      </c>
      <c r="X824" s="7">
        <v>189850</v>
      </c>
      <c r="Z824" s="29" t="s">
        <v>9</v>
      </c>
      <c r="AA824" s="3">
        <v>68500835</v>
      </c>
      <c r="AB824" s="3">
        <v>4619815</v>
      </c>
      <c r="AC824" s="7">
        <v>73120650</v>
      </c>
      <c r="AE824">
        <f t="shared" si="284"/>
        <v>73120650</v>
      </c>
      <c r="AF824" s="16">
        <f t="shared" si="285"/>
        <v>73120.649999999994</v>
      </c>
      <c r="AH824">
        <f t="shared" si="286"/>
        <v>796509</v>
      </c>
      <c r="AI824">
        <f t="shared" si="287"/>
        <v>73120650</v>
      </c>
      <c r="AJ824" s="16">
        <f t="shared" si="275"/>
        <v>91801.410906844743</v>
      </c>
      <c r="AL824" s="16">
        <f t="shared" si="276"/>
        <v>604123.15344195114</v>
      </c>
    </row>
    <row r="825" spans="2:38">
      <c r="B825" s="29" t="s">
        <v>10</v>
      </c>
      <c r="C825" s="3">
        <v>64028</v>
      </c>
      <c r="D825" s="3">
        <v>7331</v>
      </c>
      <c r="E825" s="7">
        <v>71359</v>
      </c>
      <c r="G825" s="29" t="s">
        <v>10</v>
      </c>
      <c r="H825" s="3">
        <v>855379</v>
      </c>
      <c r="I825" s="3">
        <v>98363</v>
      </c>
      <c r="J825" s="7">
        <v>953742</v>
      </c>
      <c r="L825">
        <f t="shared" si="282"/>
        <v>71359</v>
      </c>
      <c r="M825">
        <f t="shared" si="283"/>
        <v>953742</v>
      </c>
      <c r="N825" s="19">
        <f t="shared" si="273"/>
        <v>13.365405905351812</v>
      </c>
      <c r="P825" s="29" t="s">
        <v>10</v>
      </c>
      <c r="Q825" s="3">
        <v>627449</v>
      </c>
      <c r="R825" s="3">
        <v>46761</v>
      </c>
      <c r="S825" s="7">
        <v>674210</v>
      </c>
      <c r="U825" s="29" t="s">
        <v>10</v>
      </c>
      <c r="V825" s="3">
        <v>161388</v>
      </c>
      <c r="W825" s="3">
        <v>43965</v>
      </c>
      <c r="X825" s="7">
        <v>205353</v>
      </c>
      <c r="Z825" s="29" t="s">
        <v>10</v>
      </c>
      <c r="AA825" s="3">
        <v>102055144</v>
      </c>
      <c r="AB825" s="3">
        <v>5506797</v>
      </c>
      <c r="AC825" s="7">
        <v>107561941</v>
      </c>
      <c r="AE825">
        <f t="shared" si="284"/>
        <v>107561941</v>
      </c>
      <c r="AF825" s="16">
        <f t="shared" si="285"/>
        <v>107561.94100000001</v>
      </c>
      <c r="AH825">
        <f t="shared" si="286"/>
        <v>953742</v>
      </c>
      <c r="AI825">
        <f t="shared" si="287"/>
        <v>107561941</v>
      </c>
      <c r="AJ825" s="16">
        <f t="shared" si="275"/>
        <v>112778.86577292391</v>
      </c>
      <c r="AL825" s="16">
        <f t="shared" si="276"/>
        <v>1507335.3186003165</v>
      </c>
    </row>
    <row r="826" spans="2:38">
      <c r="B826" s="29" t="s">
        <v>11</v>
      </c>
      <c r="C826" s="3">
        <v>33269</v>
      </c>
      <c r="D826" s="3">
        <v>4405</v>
      </c>
      <c r="E826" s="7">
        <v>37674</v>
      </c>
      <c r="G826" s="29" t="s">
        <v>11</v>
      </c>
      <c r="H826" s="3">
        <v>974013</v>
      </c>
      <c r="I826" s="3">
        <v>132194</v>
      </c>
      <c r="J826" s="7">
        <v>1106207</v>
      </c>
      <c r="L826">
        <f t="shared" si="282"/>
        <v>37674</v>
      </c>
      <c r="M826">
        <f t="shared" si="283"/>
        <v>1106207</v>
      </c>
      <c r="N826" s="19">
        <f t="shared" si="273"/>
        <v>29.362610819132559</v>
      </c>
      <c r="P826" s="29" t="s">
        <v>11</v>
      </c>
      <c r="Q826" s="3">
        <v>793925</v>
      </c>
      <c r="R826" s="3">
        <v>67364</v>
      </c>
      <c r="S826" s="7">
        <v>861289</v>
      </c>
      <c r="U826" s="29" t="s">
        <v>11</v>
      </c>
      <c r="V826" s="3">
        <v>145887</v>
      </c>
      <c r="W826" s="3">
        <v>60282</v>
      </c>
      <c r="X826" s="7">
        <v>206169</v>
      </c>
      <c r="Z826" s="29" t="s">
        <v>11</v>
      </c>
      <c r="AA826" s="3">
        <v>147564969</v>
      </c>
      <c r="AB826" s="3">
        <v>6903015</v>
      </c>
      <c r="AC826" s="7">
        <v>154467984</v>
      </c>
      <c r="AE826">
        <f t="shared" si="284"/>
        <v>154467984</v>
      </c>
      <c r="AF826" s="16">
        <f t="shared" si="285"/>
        <v>154467.984</v>
      </c>
      <c r="AH826">
        <f t="shared" si="286"/>
        <v>1106207</v>
      </c>
      <c r="AI826">
        <f t="shared" si="287"/>
        <v>154467984</v>
      </c>
      <c r="AJ826" s="16">
        <f t="shared" si="275"/>
        <v>139637.50364985937</v>
      </c>
      <c r="AL826" s="16">
        <f t="shared" si="276"/>
        <v>4100121.6754260231</v>
      </c>
    </row>
    <row r="827" spans="2:38">
      <c r="B827" s="29" t="s">
        <v>12</v>
      </c>
      <c r="C827" s="3">
        <v>11679</v>
      </c>
      <c r="D827" s="3">
        <v>3265</v>
      </c>
      <c r="E827" s="7">
        <v>14944</v>
      </c>
      <c r="G827" s="29" t="s">
        <v>12</v>
      </c>
      <c r="H827" s="3">
        <v>1650891</v>
      </c>
      <c r="I827" s="3">
        <v>824351</v>
      </c>
      <c r="J827" s="7">
        <v>2475242</v>
      </c>
      <c r="L827">
        <f t="shared" si="282"/>
        <v>14944</v>
      </c>
      <c r="M827">
        <f t="shared" si="283"/>
        <v>2475242</v>
      </c>
      <c r="N827" s="19">
        <f t="shared" si="273"/>
        <v>165.63450214132763</v>
      </c>
      <c r="P827" s="29" t="s">
        <v>12</v>
      </c>
      <c r="Q827" s="3">
        <v>1462317</v>
      </c>
      <c r="R827" s="3">
        <v>455210</v>
      </c>
      <c r="S827" s="7">
        <v>1917527</v>
      </c>
      <c r="U827" s="29" t="s">
        <v>12</v>
      </c>
      <c r="V827" s="3">
        <v>176770</v>
      </c>
      <c r="W827" s="3">
        <v>365829</v>
      </c>
      <c r="X827" s="7">
        <v>542599</v>
      </c>
      <c r="Z827" s="29" t="s">
        <v>12</v>
      </c>
      <c r="AA827" s="3">
        <v>345329838</v>
      </c>
      <c r="AB827" s="3">
        <v>27784223</v>
      </c>
      <c r="AC827" s="7">
        <v>373114061</v>
      </c>
      <c r="AE827">
        <f t="shared" si="284"/>
        <v>373114061</v>
      </c>
      <c r="AF827" s="16">
        <f t="shared" si="285"/>
        <v>373114.06099999999</v>
      </c>
      <c r="AH827">
        <f t="shared" si="286"/>
        <v>2475242</v>
      </c>
      <c r="AI827">
        <f t="shared" si="287"/>
        <v>373114061</v>
      </c>
      <c r="AJ827" s="16">
        <f t="shared" si="275"/>
        <v>150738.41709214696</v>
      </c>
      <c r="AL827" s="16">
        <f t="shared" si="276"/>
        <v>24967482.668629553</v>
      </c>
    </row>
    <row r="828" spans="2:38">
      <c r="B828" s="30" t="s">
        <v>13</v>
      </c>
      <c r="C828" s="7">
        <v>475566</v>
      </c>
      <c r="D828" s="7">
        <v>88479</v>
      </c>
      <c r="E828" s="7">
        <v>564045</v>
      </c>
      <c r="G828" s="30" t="s">
        <v>13</v>
      </c>
      <c r="H828" s="7">
        <v>4740600</v>
      </c>
      <c r="I828" s="7">
        <v>1248629</v>
      </c>
      <c r="J828" s="7">
        <v>5989229</v>
      </c>
      <c r="L828">
        <f t="shared" si="282"/>
        <v>564045</v>
      </c>
      <c r="M828">
        <f t="shared" si="283"/>
        <v>5989229</v>
      </c>
      <c r="N828" s="20">
        <f>IF(L828+M828&gt;0,M828/L828,"")</f>
        <v>10.618353145582356</v>
      </c>
      <c r="P828" s="30" t="s">
        <v>13</v>
      </c>
      <c r="Q828" s="7">
        <v>3514571</v>
      </c>
      <c r="R828" s="7">
        <v>629893</v>
      </c>
      <c r="S828" s="7">
        <v>4144464</v>
      </c>
      <c r="U828" s="30" t="s">
        <v>13</v>
      </c>
      <c r="V828" s="7">
        <v>733693</v>
      </c>
      <c r="W828" s="7">
        <v>527514</v>
      </c>
      <c r="X828" s="7">
        <v>1261207</v>
      </c>
      <c r="Z828" s="30" t="s">
        <v>13</v>
      </c>
      <c r="AA828" s="7">
        <v>710642220</v>
      </c>
      <c r="AB828" s="7">
        <v>51017134</v>
      </c>
      <c r="AC828" s="7">
        <v>761659354</v>
      </c>
      <c r="AE828">
        <f t="shared" si="284"/>
        <v>761659354</v>
      </c>
      <c r="AF828" s="17">
        <f>IF(AE828/$AE$7&gt;0,AE828/$AE$7,"")</f>
        <v>761659.35400000005</v>
      </c>
      <c r="AH828">
        <f t="shared" si="286"/>
        <v>5989229</v>
      </c>
      <c r="AI828">
        <f t="shared" si="287"/>
        <v>761659354</v>
      </c>
      <c r="AJ828" s="17">
        <f>IF(AI828*AH828&gt;0,AI828/AH828*$AI$7,"")</f>
        <v>127171.519739853</v>
      </c>
      <c r="AL828" s="17">
        <f>IF(AI828&gt;0,M828/L828*AJ828,"")</f>
        <v>1350352.1066581567</v>
      </c>
    </row>
  </sheetData>
  <mergeCells count="18">
    <mergeCell ref="C90:E90"/>
    <mergeCell ref="H90:J90"/>
    <mergeCell ref="Q90:S90"/>
    <mergeCell ref="V90:X90"/>
    <mergeCell ref="AA90:AC90"/>
    <mergeCell ref="N90:N91"/>
    <mergeCell ref="C6:E6"/>
    <mergeCell ref="H6:J6"/>
    <mergeCell ref="Q6:S6"/>
    <mergeCell ref="V6:X6"/>
    <mergeCell ref="AA6:AC6"/>
    <mergeCell ref="N6:N7"/>
    <mergeCell ref="AF6:AF7"/>
    <mergeCell ref="AJ6:AJ7"/>
    <mergeCell ref="AL6:AL7"/>
    <mergeCell ref="AF90:AF91"/>
    <mergeCell ref="AJ90:AJ91"/>
    <mergeCell ref="AL90:AL9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20D1A-134D-4584-AB1F-0579251B55B4}">
  <sheetPr>
    <tabColor theme="5" tint="-0.249977111117893"/>
  </sheetPr>
  <dimension ref="B2:AL943"/>
  <sheetViews>
    <sheetView showGridLines="0" showRowColHeaders="0" workbookViewId="0">
      <pane xSplit="2" ySplit="8" topLeftCell="J66" activePane="bottomRight" state="frozen"/>
      <selection pane="bottomRight" activeCell="V7" sqref="V7"/>
      <selection pane="bottomLeft" activeCell="A9" sqref="A9"/>
      <selection pane="topRight" activeCell="C1" sqref="C1"/>
    </sheetView>
  </sheetViews>
  <sheetFormatPr defaultColWidth="11.42578125" defaultRowHeight="14.45"/>
  <cols>
    <col min="1" max="1" width="1.7109375" customWidth="1"/>
    <col min="2" max="2" width="47.7109375" customWidth="1"/>
    <col min="3" max="5" width="10.7109375" customWidth="1"/>
    <col min="6" max="6" width="1.7109375" customWidth="1"/>
    <col min="7" max="7" width="0" hidden="1" customWidth="1"/>
    <col min="11" max="11" width="1.7109375" customWidth="1"/>
    <col min="12" max="13" width="0" hidden="1" customWidth="1"/>
    <col min="14" max="14" width="10.42578125" customWidth="1"/>
    <col min="15" max="15" width="1.7109375" customWidth="1"/>
    <col min="16" max="16" width="0" hidden="1" customWidth="1"/>
    <col min="20" max="20" width="1.7109375" customWidth="1"/>
    <col min="21" max="21" width="0" hidden="1" customWidth="1"/>
    <col min="25" max="25" width="1.7109375" customWidth="1"/>
    <col min="26" max="26" width="0" hidden="1" customWidth="1"/>
    <col min="27" max="29" width="13" customWidth="1"/>
    <col min="30" max="30" width="1.7109375" customWidth="1"/>
    <col min="31" max="31" width="12.5703125" hidden="1" customWidth="1"/>
    <col min="32" max="32" width="13" customWidth="1"/>
    <col min="33" max="33" width="1.7109375" customWidth="1"/>
    <col min="34" max="34" width="10.85546875" hidden="1" customWidth="1"/>
    <col min="35" max="35" width="12.5703125" hidden="1" customWidth="1"/>
    <col min="36" max="36" width="13" customWidth="1"/>
    <col min="37" max="37" width="1.7109375" customWidth="1"/>
    <col min="38" max="38" width="13" customWidth="1"/>
  </cols>
  <sheetData>
    <row r="2" spans="2:38" ht="24" thickBot="1">
      <c r="B2" s="8" t="s">
        <v>164</v>
      </c>
      <c r="C2" s="8"/>
      <c r="D2" s="8"/>
      <c r="E2" s="8"/>
    </row>
    <row r="3" spans="2:38" ht="29.45" thickTop="1">
      <c r="B3" s="9" t="s">
        <v>165</v>
      </c>
    </row>
    <row r="4" spans="2:38">
      <c r="B4" s="9"/>
    </row>
    <row r="5" spans="2:38" ht="19.899999999999999">
      <c r="B5" s="10" t="s">
        <v>16</v>
      </c>
    </row>
    <row r="6" spans="2:38" s="11" customFormat="1" ht="23.45" customHeight="1">
      <c r="C6" s="98" t="s">
        <v>4</v>
      </c>
      <c r="D6" s="98"/>
      <c r="E6" s="98"/>
      <c r="F6" s="13"/>
      <c r="H6" s="98" t="s">
        <v>17</v>
      </c>
      <c r="I6" s="98"/>
      <c r="J6" s="98"/>
      <c r="N6" s="103" t="s">
        <v>18</v>
      </c>
      <c r="Q6" s="98" t="s">
        <v>19</v>
      </c>
      <c r="R6" s="98"/>
      <c r="S6" s="98"/>
      <c r="V6" s="102" t="s">
        <v>20</v>
      </c>
      <c r="W6" s="98"/>
      <c r="X6" s="98"/>
      <c r="AA6" s="98" t="s">
        <v>21</v>
      </c>
      <c r="AB6" s="98"/>
      <c r="AC6" s="98"/>
      <c r="AE6" s="13"/>
      <c r="AF6" s="96" t="s">
        <v>22</v>
      </c>
      <c r="AG6" s="38"/>
      <c r="AJ6" s="96" t="s">
        <v>23</v>
      </c>
      <c r="AL6" s="96" t="s">
        <v>24</v>
      </c>
    </row>
    <row r="7" spans="2:38">
      <c r="B7" s="2" t="s">
        <v>4</v>
      </c>
      <c r="C7" s="2" t="s">
        <v>25</v>
      </c>
      <c r="D7" s="3"/>
      <c r="E7" s="3"/>
      <c r="G7" s="2" t="s">
        <v>143</v>
      </c>
      <c r="H7" s="2" t="s">
        <v>25</v>
      </c>
      <c r="I7" s="3"/>
      <c r="J7" s="3"/>
      <c r="N7" s="103"/>
      <c r="P7" s="2" t="s">
        <v>144</v>
      </c>
      <c r="Q7" s="2" t="s">
        <v>25</v>
      </c>
      <c r="R7" s="3"/>
      <c r="S7" s="3"/>
      <c r="U7" s="2" t="s">
        <v>166</v>
      </c>
      <c r="V7" s="2" t="s">
        <v>25</v>
      </c>
      <c r="W7" s="3"/>
      <c r="X7" s="3"/>
      <c r="Z7" s="2" t="s">
        <v>167</v>
      </c>
      <c r="AA7" s="2" t="s">
        <v>25</v>
      </c>
      <c r="AB7" s="3"/>
      <c r="AC7" s="3"/>
      <c r="AE7">
        <v>1000</v>
      </c>
      <c r="AF7" s="96"/>
      <c r="AI7">
        <v>1000</v>
      </c>
      <c r="AJ7" s="96"/>
      <c r="AL7" s="96"/>
    </row>
    <row r="8" spans="2:38" s="45" customFormat="1">
      <c r="B8" s="46" t="s">
        <v>168</v>
      </c>
      <c r="C8" s="47" t="s">
        <v>30</v>
      </c>
      <c r="D8" s="47" t="s">
        <v>31</v>
      </c>
      <c r="E8" s="44" t="s">
        <v>32</v>
      </c>
      <c r="G8" s="46" t="s">
        <v>168</v>
      </c>
      <c r="H8" s="47" t="s">
        <v>30</v>
      </c>
      <c r="I8" s="47" t="s">
        <v>31</v>
      </c>
      <c r="J8" s="44" t="s">
        <v>32</v>
      </c>
      <c r="L8" s="47" t="str">
        <f t="shared" ref="L8:L39" si="0">E8</f>
        <v>A+B1</v>
      </c>
      <c r="M8" s="47" t="str">
        <f t="shared" ref="M8:M39" si="1">J8</f>
        <v>A+B1</v>
      </c>
      <c r="N8" s="48" t="s">
        <v>32</v>
      </c>
      <c r="P8" s="46" t="s">
        <v>168</v>
      </c>
      <c r="Q8" s="47" t="s">
        <v>30</v>
      </c>
      <c r="R8" s="47" t="s">
        <v>31</v>
      </c>
      <c r="S8" s="44" t="s">
        <v>32</v>
      </c>
      <c r="U8" s="46" t="s">
        <v>168</v>
      </c>
      <c r="V8" s="47" t="s">
        <v>30</v>
      </c>
      <c r="W8" s="47" t="s">
        <v>31</v>
      </c>
      <c r="X8" s="44" t="s">
        <v>32</v>
      </c>
      <c r="Z8" s="46" t="s">
        <v>168</v>
      </c>
      <c r="AA8" s="47" t="s">
        <v>30</v>
      </c>
      <c r="AB8" s="47" t="s">
        <v>31</v>
      </c>
      <c r="AC8" s="44" t="s">
        <v>32</v>
      </c>
      <c r="AE8" s="47" t="str">
        <f t="shared" ref="AE8:AE39" si="2">AC8</f>
        <v>A+B1</v>
      </c>
      <c r="AF8" s="56" t="s">
        <v>7</v>
      </c>
      <c r="AH8" s="47" t="str">
        <f t="shared" ref="AH8:AH39" si="3">J8</f>
        <v>A+B1</v>
      </c>
      <c r="AI8" s="47" t="str">
        <f t="shared" ref="AI8:AI39" si="4">AC8</f>
        <v>A+B1</v>
      </c>
      <c r="AJ8" s="56" t="s">
        <v>7</v>
      </c>
      <c r="AL8" s="56" t="s">
        <v>7</v>
      </c>
    </row>
    <row r="9" spans="2:38">
      <c r="B9" s="4" t="s">
        <v>33</v>
      </c>
      <c r="C9" s="3"/>
      <c r="D9" s="3"/>
      <c r="E9" s="7"/>
      <c r="G9" s="4" t="s">
        <v>33</v>
      </c>
      <c r="H9" s="3"/>
      <c r="I9" s="3"/>
      <c r="J9" s="7"/>
      <c r="L9" s="3">
        <f t="shared" si="0"/>
        <v>0</v>
      </c>
      <c r="M9" s="3">
        <f t="shared" si="1"/>
        <v>0</v>
      </c>
      <c r="N9" s="18"/>
      <c r="P9" s="4" t="s">
        <v>33</v>
      </c>
      <c r="Q9" s="3"/>
      <c r="R9" s="3"/>
      <c r="S9" s="7"/>
      <c r="U9" s="4" t="s">
        <v>33</v>
      </c>
      <c r="V9" s="3"/>
      <c r="W9" s="3"/>
      <c r="X9" s="7"/>
      <c r="Z9" s="4" t="s">
        <v>33</v>
      </c>
      <c r="AA9" s="3"/>
      <c r="AB9" s="3"/>
      <c r="AC9" s="7"/>
      <c r="AE9" s="3">
        <f t="shared" si="2"/>
        <v>0</v>
      </c>
      <c r="AF9" s="15"/>
      <c r="AH9" s="3">
        <f t="shared" si="3"/>
        <v>0</v>
      </c>
      <c r="AI9" s="3">
        <f t="shared" si="4"/>
        <v>0</v>
      </c>
      <c r="AJ9" s="15"/>
      <c r="AL9" s="15"/>
    </row>
    <row r="10" spans="2:38">
      <c r="B10" s="5" t="s">
        <v>169</v>
      </c>
      <c r="C10" s="3">
        <v>5095</v>
      </c>
      <c r="D10" s="3">
        <v>2222</v>
      </c>
      <c r="E10" s="7">
        <v>7317</v>
      </c>
      <c r="G10" s="5" t="s">
        <v>169</v>
      </c>
      <c r="H10" s="3">
        <v>8934</v>
      </c>
      <c r="I10" s="3">
        <v>3158</v>
      </c>
      <c r="J10" s="7">
        <v>12092</v>
      </c>
      <c r="L10" s="3">
        <f t="shared" si="0"/>
        <v>7317</v>
      </c>
      <c r="M10" s="3">
        <f t="shared" si="1"/>
        <v>12092</v>
      </c>
      <c r="N10" s="19">
        <f>M10/L10</f>
        <v>1.6525898592319257</v>
      </c>
      <c r="P10" s="5" t="s">
        <v>169</v>
      </c>
      <c r="Q10" s="3">
        <v>2326</v>
      </c>
      <c r="R10" s="3">
        <v>540</v>
      </c>
      <c r="S10" s="7">
        <v>2866</v>
      </c>
      <c r="U10" s="5" t="s">
        <v>169</v>
      </c>
      <c r="V10" s="3">
        <v>1408</v>
      </c>
      <c r="W10" s="3">
        <v>368</v>
      </c>
      <c r="X10" s="7">
        <v>1776</v>
      </c>
      <c r="Z10" s="5" t="s">
        <v>169</v>
      </c>
      <c r="AA10" s="3">
        <v>142059</v>
      </c>
      <c r="AB10" s="3">
        <v>66383</v>
      </c>
      <c r="AC10" s="7">
        <v>208442</v>
      </c>
      <c r="AE10" s="3">
        <f t="shared" si="2"/>
        <v>208442</v>
      </c>
      <c r="AF10" s="16">
        <f>AE10/$AE$7</f>
        <v>208.44200000000001</v>
      </c>
      <c r="AH10" s="3">
        <f t="shared" si="3"/>
        <v>12092</v>
      </c>
      <c r="AI10" s="3">
        <f t="shared" si="4"/>
        <v>208442</v>
      </c>
      <c r="AJ10" s="16">
        <f>AI10/AH10*1000</f>
        <v>17238.008600727753</v>
      </c>
      <c r="AL10" s="16">
        <f>AJ10*N10</f>
        <v>28487.358206915404</v>
      </c>
    </row>
    <row r="11" spans="2:38">
      <c r="B11" s="5" t="s">
        <v>170</v>
      </c>
      <c r="C11" s="3">
        <v>8708</v>
      </c>
      <c r="D11" s="3">
        <v>3033</v>
      </c>
      <c r="E11" s="7">
        <v>11741</v>
      </c>
      <c r="G11" s="5" t="s">
        <v>170</v>
      </c>
      <c r="H11" s="3">
        <v>15618</v>
      </c>
      <c r="I11" s="3">
        <v>4418</v>
      </c>
      <c r="J11" s="7">
        <v>20036</v>
      </c>
      <c r="L11" s="3">
        <f t="shared" si="0"/>
        <v>11741</v>
      </c>
      <c r="M11" s="3">
        <f t="shared" si="1"/>
        <v>20036</v>
      </c>
      <c r="N11" s="19">
        <f t="shared" ref="N11:N72" si="5">M11/L11</f>
        <v>1.7064985946682565</v>
      </c>
      <c r="P11" s="5" t="s">
        <v>170</v>
      </c>
      <c r="Q11" s="3">
        <v>3700</v>
      </c>
      <c r="R11" s="3">
        <v>676</v>
      </c>
      <c r="S11" s="7">
        <v>4376</v>
      </c>
      <c r="U11" s="5" t="s">
        <v>170</v>
      </c>
      <c r="V11" s="3">
        <v>2913</v>
      </c>
      <c r="W11" s="3">
        <v>655</v>
      </c>
      <c r="X11" s="7">
        <v>3568</v>
      </c>
      <c r="Z11" s="5" t="s">
        <v>170</v>
      </c>
      <c r="AA11" s="3">
        <v>736275</v>
      </c>
      <c r="AB11" s="3">
        <v>245689</v>
      </c>
      <c r="AC11" s="7">
        <v>981964</v>
      </c>
      <c r="AE11" s="3">
        <f t="shared" si="2"/>
        <v>981964</v>
      </c>
      <c r="AF11" s="16">
        <f t="shared" ref="AF11:AF16" si="6">AE11/$AE$7</f>
        <v>981.96400000000006</v>
      </c>
      <c r="AH11" s="3">
        <f t="shared" si="3"/>
        <v>20036</v>
      </c>
      <c r="AI11" s="3">
        <f t="shared" si="4"/>
        <v>981964</v>
      </c>
      <c r="AJ11" s="16">
        <f t="shared" ref="AJ11:AJ16" si="7">AI11/AH11*1000</f>
        <v>49009.982032341781</v>
      </c>
      <c r="AL11" s="16">
        <f t="shared" ref="AL11:AL16" si="8">AJ11*N11</f>
        <v>83635.465462907756</v>
      </c>
    </row>
    <row r="12" spans="2:38">
      <c r="B12" s="5" t="s">
        <v>171</v>
      </c>
      <c r="C12" s="3">
        <v>9085</v>
      </c>
      <c r="D12" s="3">
        <v>1842</v>
      </c>
      <c r="E12" s="7">
        <v>10927</v>
      </c>
      <c r="G12" s="5" t="s">
        <v>171</v>
      </c>
      <c r="H12" s="3">
        <v>25223</v>
      </c>
      <c r="I12" s="3">
        <v>4506</v>
      </c>
      <c r="J12" s="7">
        <v>29729</v>
      </c>
      <c r="L12" s="3">
        <f t="shared" si="0"/>
        <v>10927</v>
      </c>
      <c r="M12" s="3">
        <f t="shared" si="1"/>
        <v>29729</v>
      </c>
      <c r="N12" s="19">
        <f t="shared" si="5"/>
        <v>2.7206918641896221</v>
      </c>
      <c r="P12" s="5" t="s">
        <v>171</v>
      </c>
      <c r="Q12" s="3">
        <v>10388</v>
      </c>
      <c r="R12" s="3">
        <v>1583</v>
      </c>
      <c r="S12" s="7">
        <v>11971</v>
      </c>
      <c r="U12" s="5" t="s">
        <v>171</v>
      </c>
      <c r="V12" s="3">
        <v>5368</v>
      </c>
      <c r="W12" s="3">
        <v>1013</v>
      </c>
      <c r="X12" s="7">
        <v>6381</v>
      </c>
      <c r="Z12" s="5" t="s">
        <v>171</v>
      </c>
      <c r="AA12" s="3">
        <v>1656764</v>
      </c>
      <c r="AB12" s="3">
        <v>324609</v>
      </c>
      <c r="AC12" s="7">
        <v>1981373</v>
      </c>
      <c r="AE12" s="3">
        <f t="shared" si="2"/>
        <v>1981373</v>
      </c>
      <c r="AF12" s="16">
        <f t="shared" si="6"/>
        <v>1981.373</v>
      </c>
      <c r="AH12" s="3">
        <f t="shared" si="3"/>
        <v>29729</v>
      </c>
      <c r="AI12" s="3">
        <f t="shared" si="4"/>
        <v>1981373</v>
      </c>
      <c r="AJ12" s="16">
        <f t="shared" si="7"/>
        <v>66647.818628275418</v>
      </c>
      <c r="AL12" s="16">
        <f t="shared" si="8"/>
        <v>181328.17790793447</v>
      </c>
    </row>
    <row r="13" spans="2:38">
      <c r="B13" s="5" t="s">
        <v>172</v>
      </c>
      <c r="C13" s="3">
        <v>11560</v>
      </c>
      <c r="D13" s="3">
        <v>1210</v>
      </c>
      <c r="E13" s="7">
        <v>12770</v>
      </c>
      <c r="G13" s="5" t="s">
        <v>172</v>
      </c>
      <c r="H13" s="3">
        <v>53312</v>
      </c>
      <c r="I13" s="3">
        <v>4958</v>
      </c>
      <c r="J13" s="7">
        <v>58270</v>
      </c>
      <c r="L13" s="3">
        <f t="shared" si="0"/>
        <v>12770</v>
      </c>
      <c r="M13" s="3">
        <f t="shared" si="1"/>
        <v>58270</v>
      </c>
      <c r="N13" s="19">
        <f t="shared" si="5"/>
        <v>4.5630383711824587</v>
      </c>
      <c r="P13" s="5" t="s">
        <v>172</v>
      </c>
      <c r="Q13" s="3">
        <v>31156</v>
      </c>
      <c r="R13" s="3">
        <v>2639</v>
      </c>
      <c r="S13" s="7">
        <v>33795</v>
      </c>
      <c r="U13" s="5" t="s">
        <v>172</v>
      </c>
      <c r="V13" s="3">
        <v>10107</v>
      </c>
      <c r="W13" s="3">
        <v>1076</v>
      </c>
      <c r="X13" s="7">
        <v>11183</v>
      </c>
      <c r="Z13" s="5" t="s">
        <v>172</v>
      </c>
      <c r="AA13" s="3">
        <v>4197747</v>
      </c>
      <c r="AB13" s="3">
        <v>419226</v>
      </c>
      <c r="AC13" s="7">
        <v>4616973</v>
      </c>
      <c r="AE13" s="3">
        <f t="shared" si="2"/>
        <v>4616973</v>
      </c>
      <c r="AF13" s="16">
        <f t="shared" si="6"/>
        <v>4616.973</v>
      </c>
      <c r="AH13" s="3">
        <f t="shared" si="3"/>
        <v>58270</v>
      </c>
      <c r="AI13" s="3">
        <f t="shared" si="4"/>
        <v>4616973</v>
      </c>
      <c r="AJ13" s="16">
        <f t="shared" si="7"/>
        <v>79234.134202848814</v>
      </c>
      <c r="AL13" s="16">
        <f t="shared" si="8"/>
        <v>361548.3946750196</v>
      </c>
    </row>
    <row r="14" spans="2:38">
      <c r="B14" s="5" t="s">
        <v>173</v>
      </c>
      <c r="C14" s="3">
        <v>28645</v>
      </c>
      <c r="D14" s="3">
        <v>1111</v>
      </c>
      <c r="E14" s="7">
        <v>29756</v>
      </c>
      <c r="G14" s="5" t="s">
        <v>173</v>
      </c>
      <c r="H14" s="3">
        <v>365824</v>
      </c>
      <c r="I14" s="3">
        <v>10656</v>
      </c>
      <c r="J14" s="7">
        <v>376480</v>
      </c>
      <c r="L14" s="3">
        <f t="shared" si="0"/>
        <v>29756</v>
      </c>
      <c r="M14" s="3">
        <f t="shared" si="1"/>
        <v>376480</v>
      </c>
      <c r="N14" s="19">
        <f t="shared" si="5"/>
        <v>12.652238204059685</v>
      </c>
      <c r="P14" s="5" t="s">
        <v>173</v>
      </c>
      <c r="Q14" s="3">
        <v>290726</v>
      </c>
      <c r="R14" s="3">
        <v>7730</v>
      </c>
      <c r="S14" s="7">
        <v>298456</v>
      </c>
      <c r="U14" s="5" t="s">
        <v>173</v>
      </c>
      <c r="V14" s="3">
        <v>45777</v>
      </c>
      <c r="W14" s="3">
        <v>1779</v>
      </c>
      <c r="X14" s="7">
        <v>47556</v>
      </c>
      <c r="Z14" s="5" t="s">
        <v>173</v>
      </c>
      <c r="AA14" s="3">
        <v>44133432</v>
      </c>
      <c r="AB14" s="3">
        <v>1312136</v>
      </c>
      <c r="AC14" s="7">
        <v>45445568</v>
      </c>
      <c r="AE14" s="3">
        <f t="shared" si="2"/>
        <v>45445568</v>
      </c>
      <c r="AF14" s="16">
        <f t="shared" si="6"/>
        <v>45445.567999999999</v>
      </c>
      <c r="AH14" s="3">
        <f t="shared" si="3"/>
        <v>376480</v>
      </c>
      <c r="AI14" s="3">
        <f t="shared" si="4"/>
        <v>45445568</v>
      </c>
      <c r="AJ14" s="16">
        <f t="shared" si="7"/>
        <v>120711.77220569486</v>
      </c>
      <c r="AL14" s="16">
        <f t="shared" si="8"/>
        <v>1527274.0959806426</v>
      </c>
    </row>
    <row r="15" spans="2:38">
      <c r="B15" s="5" t="s">
        <v>174</v>
      </c>
      <c r="C15" s="3">
        <v>4344</v>
      </c>
      <c r="D15" s="3">
        <v>22</v>
      </c>
      <c r="E15" s="7">
        <v>4366</v>
      </c>
      <c r="G15" s="5" t="s">
        <v>174</v>
      </c>
      <c r="H15" s="3">
        <v>329218</v>
      </c>
      <c r="I15" s="3">
        <v>795</v>
      </c>
      <c r="J15" s="7">
        <v>330013</v>
      </c>
      <c r="L15" s="3">
        <f t="shared" si="0"/>
        <v>4366</v>
      </c>
      <c r="M15" s="3">
        <f t="shared" si="1"/>
        <v>330013</v>
      </c>
      <c r="N15" s="19">
        <f t="shared" si="5"/>
        <v>75.587036188731105</v>
      </c>
      <c r="P15" s="5" t="s">
        <v>174</v>
      </c>
      <c r="Q15" s="3">
        <v>308841</v>
      </c>
      <c r="R15" s="3">
        <v>708</v>
      </c>
      <c r="S15" s="7">
        <v>309549</v>
      </c>
      <c r="U15" s="5" t="s">
        <v>174</v>
      </c>
      <c r="V15" s="3">
        <v>16025</v>
      </c>
      <c r="W15" s="3">
        <v>65</v>
      </c>
      <c r="X15" s="7">
        <v>16090</v>
      </c>
      <c r="Z15" s="5" t="s">
        <v>174</v>
      </c>
      <c r="AA15" s="3">
        <v>84447358</v>
      </c>
      <c r="AB15" s="3">
        <v>199362</v>
      </c>
      <c r="AC15" s="7">
        <v>84646720</v>
      </c>
      <c r="AE15" s="3">
        <f t="shared" si="2"/>
        <v>84646720</v>
      </c>
      <c r="AF15" s="16">
        <f t="shared" si="6"/>
        <v>84646.720000000001</v>
      </c>
      <c r="AH15" s="3">
        <f t="shared" si="3"/>
        <v>330013</v>
      </c>
      <c r="AI15" s="3">
        <f t="shared" si="4"/>
        <v>84646720</v>
      </c>
      <c r="AJ15" s="16">
        <f t="shared" si="7"/>
        <v>256495.10776848183</v>
      </c>
      <c r="AL15" s="16">
        <f t="shared" si="8"/>
        <v>19387704.993128721</v>
      </c>
    </row>
    <row r="16" spans="2:38">
      <c r="B16" s="28" t="s">
        <v>13</v>
      </c>
      <c r="C16" s="7">
        <v>67437</v>
      </c>
      <c r="D16" s="7">
        <v>9440</v>
      </c>
      <c r="E16" s="7">
        <v>76877</v>
      </c>
      <c r="G16" s="28" t="s">
        <v>13</v>
      </c>
      <c r="H16" s="7">
        <v>798129</v>
      </c>
      <c r="I16" s="7">
        <v>28491</v>
      </c>
      <c r="J16" s="7">
        <v>826620</v>
      </c>
      <c r="L16" s="3">
        <f t="shared" si="0"/>
        <v>76877</v>
      </c>
      <c r="M16" s="3">
        <f t="shared" si="1"/>
        <v>826620</v>
      </c>
      <c r="N16" s="19">
        <f t="shared" si="5"/>
        <v>10.752500747948021</v>
      </c>
      <c r="P16" s="28" t="s">
        <v>13</v>
      </c>
      <c r="Q16" s="7">
        <v>647137</v>
      </c>
      <c r="R16" s="7">
        <v>13876</v>
      </c>
      <c r="S16" s="7">
        <v>661013</v>
      </c>
      <c r="U16" s="28" t="s">
        <v>13</v>
      </c>
      <c r="V16" s="7">
        <v>81598</v>
      </c>
      <c r="W16" s="7">
        <v>4956</v>
      </c>
      <c r="X16" s="7">
        <v>86554</v>
      </c>
      <c r="Z16" s="28" t="s">
        <v>13</v>
      </c>
      <c r="AA16" s="7">
        <v>135313635</v>
      </c>
      <c r="AB16" s="7">
        <v>2567405</v>
      </c>
      <c r="AC16" s="7">
        <v>137881040</v>
      </c>
      <c r="AE16" s="3">
        <f t="shared" si="2"/>
        <v>137881040</v>
      </c>
      <c r="AF16" s="16">
        <f t="shared" si="6"/>
        <v>137881.04</v>
      </c>
      <c r="AH16" s="3">
        <f t="shared" si="3"/>
        <v>826620</v>
      </c>
      <c r="AI16" s="3">
        <f t="shared" si="4"/>
        <v>137881040</v>
      </c>
      <c r="AJ16" s="16">
        <f t="shared" si="7"/>
        <v>166800.99683046623</v>
      </c>
      <c r="AL16" s="16">
        <f t="shared" si="8"/>
        <v>1793527.8431780636</v>
      </c>
    </row>
    <row r="17" spans="2:38">
      <c r="B17" s="4" t="s">
        <v>34</v>
      </c>
      <c r="C17" s="3"/>
      <c r="D17" s="3"/>
      <c r="E17" s="7"/>
      <c r="G17" s="4" t="s">
        <v>34</v>
      </c>
      <c r="H17" s="3"/>
      <c r="I17" s="3"/>
      <c r="J17" s="7"/>
      <c r="L17" s="3">
        <f t="shared" si="0"/>
        <v>0</v>
      </c>
      <c r="M17" s="3">
        <f t="shared" si="1"/>
        <v>0</v>
      </c>
      <c r="N17" s="18"/>
      <c r="P17" s="4" t="s">
        <v>34</v>
      </c>
      <c r="Q17" s="3"/>
      <c r="R17" s="3"/>
      <c r="S17" s="7"/>
      <c r="U17" s="4" t="s">
        <v>34</v>
      </c>
      <c r="V17" s="3"/>
      <c r="W17" s="3"/>
      <c r="X17" s="7"/>
      <c r="Z17" s="4" t="s">
        <v>34</v>
      </c>
      <c r="AA17" s="3"/>
      <c r="AB17" s="3"/>
      <c r="AC17" s="7"/>
      <c r="AE17" s="3">
        <f t="shared" si="2"/>
        <v>0</v>
      </c>
      <c r="AF17" s="15"/>
      <c r="AH17" s="3">
        <f t="shared" si="3"/>
        <v>0</v>
      </c>
      <c r="AI17" s="3">
        <f t="shared" si="4"/>
        <v>0</v>
      </c>
      <c r="AJ17" s="15"/>
      <c r="AL17" s="15"/>
    </row>
    <row r="18" spans="2:38">
      <c r="B18" s="5" t="s">
        <v>169</v>
      </c>
      <c r="C18" s="3">
        <v>22799</v>
      </c>
      <c r="D18" s="3"/>
      <c r="E18" s="7">
        <v>22799</v>
      </c>
      <c r="G18" s="5" t="s">
        <v>169</v>
      </c>
      <c r="H18" s="3">
        <v>32699</v>
      </c>
      <c r="I18" s="3"/>
      <c r="J18" s="7">
        <v>32699</v>
      </c>
      <c r="L18" s="3">
        <f t="shared" si="0"/>
        <v>22799</v>
      </c>
      <c r="M18" s="3">
        <f t="shared" si="1"/>
        <v>32699</v>
      </c>
      <c r="N18" s="19">
        <f t="shared" si="5"/>
        <v>1.4342295714724329</v>
      </c>
      <c r="P18" s="5" t="s">
        <v>169</v>
      </c>
      <c r="Q18" s="3">
        <v>5384</v>
      </c>
      <c r="R18" s="3"/>
      <c r="S18" s="7">
        <v>5384</v>
      </c>
      <c r="U18" s="5" t="s">
        <v>169</v>
      </c>
      <c r="V18" s="3">
        <v>4175</v>
      </c>
      <c r="W18" s="3"/>
      <c r="X18" s="7">
        <v>4175</v>
      </c>
      <c r="Z18" s="5" t="s">
        <v>169</v>
      </c>
      <c r="AA18" s="3">
        <v>697626</v>
      </c>
      <c r="AB18" s="3"/>
      <c r="AC18" s="7">
        <v>697626</v>
      </c>
      <c r="AE18" s="3">
        <f t="shared" si="2"/>
        <v>697626</v>
      </c>
      <c r="AF18" s="16">
        <f t="shared" ref="AF18:AF72" si="9">AE18/$AE$7</f>
        <v>697.62599999999998</v>
      </c>
      <c r="AH18" s="3">
        <f t="shared" si="3"/>
        <v>32699</v>
      </c>
      <c r="AI18" s="3">
        <f t="shared" si="4"/>
        <v>697626</v>
      </c>
      <c r="AJ18" s="16">
        <f t="shared" ref="AJ18:AJ72" si="10">AI18/AH18*1000</f>
        <v>21334.780880149239</v>
      </c>
      <c r="AL18" s="16">
        <f t="shared" ref="AL18:AL72" si="11">AJ18*N18</f>
        <v>30598.973639194697</v>
      </c>
    </row>
    <row r="19" spans="2:38">
      <c r="B19" s="5" t="s">
        <v>170</v>
      </c>
      <c r="C19" s="3">
        <v>42371</v>
      </c>
      <c r="D19" s="3"/>
      <c r="E19" s="7">
        <v>42371</v>
      </c>
      <c r="G19" s="5" t="s">
        <v>170</v>
      </c>
      <c r="H19" s="3">
        <v>65035</v>
      </c>
      <c r="I19" s="3"/>
      <c r="J19" s="7">
        <v>65035</v>
      </c>
      <c r="L19" s="3">
        <f t="shared" si="0"/>
        <v>42371</v>
      </c>
      <c r="M19" s="3">
        <f t="shared" si="1"/>
        <v>65035</v>
      </c>
      <c r="N19" s="19">
        <f t="shared" si="5"/>
        <v>1.5348941493002288</v>
      </c>
      <c r="P19" s="5" t="s">
        <v>170</v>
      </c>
      <c r="Q19" s="3">
        <v>10498</v>
      </c>
      <c r="R19" s="3"/>
      <c r="S19" s="7">
        <v>10498</v>
      </c>
      <c r="U19" s="5" t="s">
        <v>170</v>
      </c>
      <c r="V19" s="3">
        <v>11276</v>
      </c>
      <c r="W19" s="3"/>
      <c r="X19" s="7">
        <v>11276</v>
      </c>
      <c r="Z19" s="5" t="s">
        <v>170</v>
      </c>
      <c r="AA19" s="3">
        <v>3547471</v>
      </c>
      <c r="AB19" s="3"/>
      <c r="AC19" s="7">
        <v>3547471</v>
      </c>
      <c r="AE19" s="3">
        <f t="shared" si="2"/>
        <v>3547471</v>
      </c>
      <c r="AF19" s="16">
        <f t="shared" si="9"/>
        <v>3547.471</v>
      </c>
      <c r="AH19" s="3">
        <f t="shared" si="3"/>
        <v>65035</v>
      </c>
      <c r="AI19" s="3">
        <f t="shared" si="4"/>
        <v>3547471</v>
      </c>
      <c r="AJ19" s="16">
        <f t="shared" si="10"/>
        <v>54547.105404782036</v>
      </c>
      <c r="AL19" s="16">
        <f t="shared" si="11"/>
        <v>83724.032947062835</v>
      </c>
    </row>
    <row r="20" spans="2:38">
      <c r="B20" s="5" t="s">
        <v>171</v>
      </c>
      <c r="C20" s="3">
        <v>37809</v>
      </c>
      <c r="D20" s="3"/>
      <c r="E20" s="7">
        <v>37809</v>
      </c>
      <c r="G20" s="5" t="s">
        <v>171</v>
      </c>
      <c r="H20" s="3">
        <v>95892</v>
      </c>
      <c r="I20" s="3"/>
      <c r="J20" s="7">
        <v>95892</v>
      </c>
      <c r="L20" s="3">
        <f t="shared" si="0"/>
        <v>37809</v>
      </c>
      <c r="M20" s="3">
        <f t="shared" si="1"/>
        <v>95892</v>
      </c>
      <c r="N20" s="19">
        <f t="shared" si="5"/>
        <v>2.5362215345552648</v>
      </c>
      <c r="P20" s="5" t="s">
        <v>171</v>
      </c>
      <c r="Q20" s="3">
        <v>34180</v>
      </c>
      <c r="R20" s="3"/>
      <c r="S20" s="7">
        <v>34180</v>
      </c>
      <c r="U20" s="5" t="s">
        <v>171</v>
      </c>
      <c r="V20" s="3">
        <v>22505</v>
      </c>
      <c r="W20" s="3"/>
      <c r="X20" s="7">
        <v>22505</v>
      </c>
      <c r="Z20" s="5" t="s">
        <v>171</v>
      </c>
      <c r="AA20" s="3">
        <v>6818173</v>
      </c>
      <c r="AB20" s="3"/>
      <c r="AC20" s="7">
        <v>6818173</v>
      </c>
      <c r="AE20" s="3">
        <f t="shared" si="2"/>
        <v>6818173</v>
      </c>
      <c r="AF20" s="16">
        <f t="shared" si="9"/>
        <v>6818.1729999999998</v>
      </c>
      <c r="AH20" s="3">
        <f t="shared" si="3"/>
        <v>95892</v>
      </c>
      <c r="AI20" s="3">
        <f t="shared" si="4"/>
        <v>6818173</v>
      </c>
      <c r="AJ20" s="16">
        <f t="shared" si="10"/>
        <v>71102.625870771284</v>
      </c>
      <c r="AL20" s="16">
        <f t="shared" si="11"/>
        <v>180332.01089687643</v>
      </c>
    </row>
    <row r="21" spans="2:38">
      <c r="B21" s="5" t="s">
        <v>172</v>
      </c>
      <c r="C21" s="3">
        <v>37665</v>
      </c>
      <c r="D21" s="3"/>
      <c r="E21" s="7">
        <v>37665</v>
      </c>
      <c r="G21" s="5" t="s">
        <v>172</v>
      </c>
      <c r="H21" s="3">
        <v>161945</v>
      </c>
      <c r="I21" s="3"/>
      <c r="J21" s="7">
        <v>161945</v>
      </c>
      <c r="L21" s="3">
        <f t="shared" si="0"/>
        <v>37665</v>
      </c>
      <c r="M21" s="3">
        <f t="shared" si="1"/>
        <v>161945</v>
      </c>
      <c r="N21" s="19">
        <f t="shared" si="5"/>
        <v>4.2996150272135933</v>
      </c>
      <c r="P21" s="5" t="s">
        <v>172</v>
      </c>
      <c r="Q21" s="3">
        <v>87142</v>
      </c>
      <c r="R21" s="3"/>
      <c r="S21" s="7">
        <v>87142</v>
      </c>
      <c r="U21" s="5" t="s">
        <v>172</v>
      </c>
      <c r="V21" s="3">
        <v>35543</v>
      </c>
      <c r="W21" s="3"/>
      <c r="X21" s="7">
        <v>35543</v>
      </c>
      <c r="Z21" s="5" t="s">
        <v>172</v>
      </c>
      <c r="AA21" s="3">
        <v>13528071</v>
      </c>
      <c r="AB21" s="3"/>
      <c r="AC21" s="7">
        <v>13528071</v>
      </c>
      <c r="AE21" s="3">
        <f t="shared" si="2"/>
        <v>13528071</v>
      </c>
      <c r="AF21" s="16">
        <f t="shared" si="9"/>
        <v>13528.071</v>
      </c>
      <c r="AH21" s="3">
        <f t="shared" si="3"/>
        <v>161945</v>
      </c>
      <c r="AI21" s="3">
        <f t="shared" si="4"/>
        <v>13528071</v>
      </c>
      <c r="AJ21" s="16">
        <f t="shared" si="10"/>
        <v>83534.971749668097</v>
      </c>
      <c r="AL21" s="16">
        <f t="shared" si="11"/>
        <v>359168.21983273595</v>
      </c>
    </row>
    <row r="22" spans="2:38">
      <c r="B22" s="5" t="s">
        <v>173</v>
      </c>
      <c r="C22" s="3">
        <v>66638</v>
      </c>
      <c r="D22" s="3"/>
      <c r="E22" s="7">
        <v>66638</v>
      </c>
      <c r="G22" s="5" t="s">
        <v>173</v>
      </c>
      <c r="H22" s="3">
        <v>792123</v>
      </c>
      <c r="I22" s="3"/>
      <c r="J22" s="7">
        <v>792123</v>
      </c>
      <c r="L22" s="3">
        <f t="shared" si="0"/>
        <v>66638</v>
      </c>
      <c r="M22" s="3">
        <f t="shared" si="1"/>
        <v>792123</v>
      </c>
      <c r="N22" s="19">
        <f t="shared" si="5"/>
        <v>11.886956391248237</v>
      </c>
      <c r="P22" s="5" t="s">
        <v>173</v>
      </c>
      <c r="Q22" s="3">
        <v>602466</v>
      </c>
      <c r="R22" s="3"/>
      <c r="S22" s="7">
        <v>602466</v>
      </c>
      <c r="U22" s="5" t="s">
        <v>173</v>
      </c>
      <c r="V22" s="3">
        <v>120904</v>
      </c>
      <c r="W22" s="3"/>
      <c r="X22" s="7">
        <v>120904</v>
      </c>
      <c r="Z22" s="5" t="s">
        <v>173</v>
      </c>
      <c r="AA22" s="3">
        <v>92749161</v>
      </c>
      <c r="AB22" s="3"/>
      <c r="AC22" s="7">
        <v>92749161</v>
      </c>
      <c r="AE22" s="3">
        <f t="shared" si="2"/>
        <v>92749161</v>
      </c>
      <c r="AF22" s="16">
        <f t="shared" si="9"/>
        <v>92749.160999999993</v>
      </c>
      <c r="AH22" s="3">
        <f t="shared" si="3"/>
        <v>792123</v>
      </c>
      <c r="AI22" s="3">
        <f t="shared" si="4"/>
        <v>92749161</v>
      </c>
      <c r="AJ22" s="16">
        <f t="shared" si="10"/>
        <v>117089.34218549392</v>
      </c>
      <c r="AL22" s="16">
        <f t="shared" si="11"/>
        <v>1391835.9044389089</v>
      </c>
    </row>
    <row r="23" spans="2:38">
      <c r="B23" s="5" t="s">
        <v>174</v>
      </c>
      <c r="C23" s="3">
        <v>6024</v>
      </c>
      <c r="D23" s="3"/>
      <c r="E23" s="7">
        <v>6024</v>
      </c>
      <c r="G23" s="5" t="s">
        <v>174</v>
      </c>
      <c r="H23" s="3">
        <v>487594</v>
      </c>
      <c r="I23" s="3"/>
      <c r="J23" s="7">
        <v>487594</v>
      </c>
      <c r="L23" s="3">
        <f t="shared" si="0"/>
        <v>6024</v>
      </c>
      <c r="M23" s="3">
        <f t="shared" si="1"/>
        <v>487594</v>
      </c>
      <c r="N23" s="19">
        <f t="shared" si="5"/>
        <v>80.941899070385119</v>
      </c>
      <c r="P23" s="5" t="s">
        <v>174</v>
      </c>
      <c r="Q23" s="3">
        <v>448911</v>
      </c>
      <c r="R23" s="3"/>
      <c r="S23" s="7">
        <v>448911</v>
      </c>
      <c r="U23" s="5" t="s">
        <v>174</v>
      </c>
      <c r="V23" s="3">
        <v>32632</v>
      </c>
      <c r="W23" s="3"/>
      <c r="X23" s="7">
        <v>32632</v>
      </c>
      <c r="Z23" s="5" t="s">
        <v>174</v>
      </c>
      <c r="AA23" s="3">
        <v>95776276</v>
      </c>
      <c r="AB23" s="3"/>
      <c r="AC23" s="7">
        <v>95776276</v>
      </c>
      <c r="AE23" s="3">
        <f t="shared" si="2"/>
        <v>95776276</v>
      </c>
      <c r="AF23" s="16">
        <f t="shared" si="9"/>
        <v>95776.275999999998</v>
      </c>
      <c r="AH23" s="3">
        <f t="shared" si="3"/>
        <v>487594</v>
      </c>
      <c r="AI23" s="3">
        <f t="shared" si="4"/>
        <v>95776276</v>
      </c>
      <c r="AJ23" s="16">
        <f t="shared" si="10"/>
        <v>196426.28088122496</v>
      </c>
      <c r="AL23" s="16">
        <f t="shared" si="11"/>
        <v>15899116.201859228</v>
      </c>
    </row>
    <row r="24" spans="2:38">
      <c r="B24" s="28" t="s">
        <v>13</v>
      </c>
      <c r="C24" s="7">
        <v>213306</v>
      </c>
      <c r="D24" s="7"/>
      <c r="E24" s="7">
        <v>213306</v>
      </c>
      <c r="G24" s="28" t="s">
        <v>13</v>
      </c>
      <c r="H24" s="7">
        <v>1635288</v>
      </c>
      <c r="I24" s="7"/>
      <c r="J24" s="7">
        <v>1635288</v>
      </c>
      <c r="L24" s="3">
        <f t="shared" si="0"/>
        <v>213306</v>
      </c>
      <c r="M24" s="3">
        <f t="shared" si="1"/>
        <v>1635288</v>
      </c>
      <c r="N24" s="19">
        <f t="shared" si="5"/>
        <v>7.6663947568282182</v>
      </c>
      <c r="P24" s="28" t="s">
        <v>13</v>
      </c>
      <c r="Q24" s="7">
        <v>1188581</v>
      </c>
      <c r="R24" s="7"/>
      <c r="S24" s="7">
        <v>1188581</v>
      </c>
      <c r="U24" s="28" t="s">
        <v>13</v>
      </c>
      <c r="V24" s="7">
        <v>227035</v>
      </c>
      <c r="W24" s="7"/>
      <c r="X24" s="7">
        <v>227035</v>
      </c>
      <c r="Z24" s="28" t="s">
        <v>13</v>
      </c>
      <c r="AA24" s="7">
        <v>213116778</v>
      </c>
      <c r="AB24" s="7"/>
      <c r="AC24" s="7">
        <v>213116778</v>
      </c>
      <c r="AE24" s="3">
        <f t="shared" si="2"/>
        <v>213116778</v>
      </c>
      <c r="AF24" s="16">
        <f t="shared" si="9"/>
        <v>213116.77799999999</v>
      </c>
      <c r="AH24" s="3">
        <f t="shared" si="3"/>
        <v>1635288</v>
      </c>
      <c r="AI24" s="3">
        <f t="shared" si="4"/>
        <v>213116778</v>
      </c>
      <c r="AJ24" s="16">
        <f t="shared" si="10"/>
        <v>130323.69711023378</v>
      </c>
      <c r="AL24" s="16">
        <f t="shared" si="11"/>
        <v>999112.90821636515</v>
      </c>
    </row>
    <row r="25" spans="2:38">
      <c r="B25" s="4" t="s">
        <v>35</v>
      </c>
      <c r="C25" s="3"/>
      <c r="D25" s="3"/>
      <c r="E25" s="7"/>
      <c r="G25" s="4" t="s">
        <v>35</v>
      </c>
      <c r="H25" s="3"/>
      <c r="I25" s="3"/>
      <c r="J25" s="7"/>
      <c r="L25" s="3">
        <f t="shared" si="0"/>
        <v>0</v>
      </c>
      <c r="M25" s="3">
        <f t="shared" si="1"/>
        <v>0</v>
      </c>
      <c r="N25" s="18"/>
      <c r="P25" s="4" t="s">
        <v>35</v>
      </c>
      <c r="Q25" s="3"/>
      <c r="R25" s="3"/>
      <c r="S25" s="7"/>
      <c r="U25" s="4" t="s">
        <v>35</v>
      </c>
      <c r="V25" s="3"/>
      <c r="W25" s="3"/>
      <c r="X25" s="7"/>
      <c r="Z25" s="4" t="s">
        <v>35</v>
      </c>
      <c r="AA25" s="3"/>
      <c r="AB25" s="3"/>
      <c r="AC25" s="7"/>
      <c r="AE25" s="3">
        <f t="shared" si="2"/>
        <v>0</v>
      </c>
      <c r="AF25" s="15"/>
      <c r="AH25" s="3">
        <f t="shared" si="3"/>
        <v>0</v>
      </c>
      <c r="AI25" s="3">
        <f t="shared" si="4"/>
        <v>0</v>
      </c>
      <c r="AJ25" s="15"/>
      <c r="AL25" s="15"/>
    </row>
    <row r="26" spans="2:38">
      <c r="B26" s="5" t="s">
        <v>169</v>
      </c>
      <c r="C26" s="3">
        <v>3502</v>
      </c>
      <c r="D26" s="3">
        <v>7902</v>
      </c>
      <c r="E26" s="7">
        <v>11404</v>
      </c>
      <c r="G26" s="5" t="s">
        <v>169</v>
      </c>
      <c r="H26" s="3">
        <v>5428</v>
      </c>
      <c r="I26" s="3">
        <v>18125</v>
      </c>
      <c r="J26" s="7">
        <v>23553</v>
      </c>
      <c r="L26" s="3">
        <f t="shared" si="0"/>
        <v>11404</v>
      </c>
      <c r="M26" s="3">
        <f t="shared" si="1"/>
        <v>23553</v>
      </c>
      <c r="N26" s="19">
        <f t="shared" si="5"/>
        <v>2.0653279551034727</v>
      </c>
      <c r="P26" s="5" t="s">
        <v>169</v>
      </c>
      <c r="Q26" s="3">
        <v>786</v>
      </c>
      <c r="R26" s="3">
        <v>3870</v>
      </c>
      <c r="S26" s="7">
        <v>4656</v>
      </c>
      <c r="U26" s="5" t="s">
        <v>169</v>
      </c>
      <c r="V26" s="3">
        <v>1050</v>
      </c>
      <c r="W26" s="3">
        <v>6177</v>
      </c>
      <c r="X26" s="7">
        <v>7227</v>
      </c>
      <c r="Z26" s="5" t="s">
        <v>169</v>
      </c>
      <c r="AA26" s="3">
        <v>104420</v>
      </c>
      <c r="AB26" s="3">
        <v>201121</v>
      </c>
      <c r="AC26" s="7">
        <v>305541</v>
      </c>
      <c r="AE26" s="3">
        <f t="shared" si="2"/>
        <v>305541</v>
      </c>
      <c r="AF26" s="16">
        <f t="shared" ref="AF26" si="12">AE26/$AE$7</f>
        <v>305.541</v>
      </c>
      <c r="AH26" s="3">
        <f t="shared" si="3"/>
        <v>23553</v>
      </c>
      <c r="AI26" s="3">
        <f t="shared" si="4"/>
        <v>305541</v>
      </c>
      <c r="AJ26" s="16">
        <f t="shared" ref="AJ26" si="13">AI26/AH26*1000</f>
        <v>12972.487581199846</v>
      </c>
      <c r="AL26" s="16">
        <f t="shared" ref="AL26" si="14">AJ26*N26</f>
        <v>26792.441248684674</v>
      </c>
    </row>
    <row r="27" spans="2:38">
      <c r="B27" s="5" t="s">
        <v>170</v>
      </c>
      <c r="C27" s="3">
        <v>6160</v>
      </c>
      <c r="D27" s="3">
        <v>9043</v>
      </c>
      <c r="E27" s="7">
        <v>15203</v>
      </c>
      <c r="G27" s="5" t="s">
        <v>170</v>
      </c>
      <c r="H27" s="3">
        <v>10616</v>
      </c>
      <c r="I27" s="3">
        <v>29131</v>
      </c>
      <c r="J27" s="7">
        <v>39747</v>
      </c>
      <c r="L27" s="3">
        <f t="shared" si="0"/>
        <v>15203</v>
      </c>
      <c r="M27" s="3">
        <f t="shared" si="1"/>
        <v>39747</v>
      </c>
      <c r="N27" s="19">
        <f t="shared" si="5"/>
        <v>2.6144182069328421</v>
      </c>
      <c r="P27" s="5" t="s">
        <v>170</v>
      </c>
      <c r="Q27" s="3">
        <v>1654</v>
      </c>
      <c r="R27" s="3">
        <v>5973</v>
      </c>
      <c r="S27" s="7">
        <v>7627</v>
      </c>
      <c r="U27" s="5" t="s">
        <v>170</v>
      </c>
      <c r="V27" s="3">
        <v>2642</v>
      </c>
      <c r="W27" s="3">
        <v>13842</v>
      </c>
      <c r="X27" s="7">
        <v>16484</v>
      </c>
      <c r="Z27" s="5" t="s">
        <v>170</v>
      </c>
      <c r="AA27" s="3">
        <v>520073</v>
      </c>
      <c r="AB27" s="3">
        <v>744117</v>
      </c>
      <c r="AC27" s="7">
        <v>1264190</v>
      </c>
      <c r="AE27" s="3">
        <f t="shared" si="2"/>
        <v>1264190</v>
      </c>
      <c r="AF27" s="16">
        <f t="shared" si="9"/>
        <v>1264.19</v>
      </c>
      <c r="AH27" s="3">
        <f t="shared" si="3"/>
        <v>39747</v>
      </c>
      <c r="AI27" s="3">
        <f t="shared" si="4"/>
        <v>1264190</v>
      </c>
      <c r="AJ27" s="16">
        <f t="shared" si="10"/>
        <v>31805.922459556696</v>
      </c>
      <c r="AL27" s="16">
        <f t="shared" si="11"/>
        <v>83153.982766559231</v>
      </c>
    </row>
    <row r="28" spans="2:38">
      <c r="B28" s="5" t="s">
        <v>171</v>
      </c>
      <c r="C28" s="3">
        <v>6032</v>
      </c>
      <c r="D28" s="3">
        <v>6663</v>
      </c>
      <c r="E28" s="7">
        <v>12695</v>
      </c>
      <c r="G28" s="5" t="s">
        <v>171</v>
      </c>
      <c r="H28" s="3">
        <v>16631</v>
      </c>
      <c r="I28" s="3">
        <v>40307</v>
      </c>
      <c r="J28" s="7">
        <v>56938</v>
      </c>
      <c r="L28" s="3">
        <f t="shared" si="0"/>
        <v>12695</v>
      </c>
      <c r="M28" s="3">
        <f t="shared" si="1"/>
        <v>56938</v>
      </c>
      <c r="N28" s="19">
        <f t="shared" si="5"/>
        <v>4.4850728633320207</v>
      </c>
      <c r="P28" s="5" t="s">
        <v>171</v>
      </c>
      <c r="Q28" s="3">
        <v>5139</v>
      </c>
      <c r="R28" s="3">
        <v>11296</v>
      </c>
      <c r="S28" s="7">
        <v>16435</v>
      </c>
      <c r="U28" s="5" t="s">
        <v>171</v>
      </c>
      <c r="V28" s="3">
        <v>5231</v>
      </c>
      <c r="W28" s="3">
        <v>22135</v>
      </c>
      <c r="X28" s="7">
        <v>27366</v>
      </c>
      <c r="Z28" s="5" t="s">
        <v>171</v>
      </c>
      <c r="AA28" s="3">
        <v>1093455</v>
      </c>
      <c r="AB28" s="3">
        <v>1188065</v>
      </c>
      <c r="AC28" s="7">
        <v>2281520</v>
      </c>
      <c r="AE28" s="3">
        <f t="shared" si="2"/>
        <v>2281520</v>
      </c>
      <c r="AF28" s="16">
        <f t="shared" si="9"/>
        <v>2281.52</v>
      </c>
      <c r="AH28" s="3">
        <f t="shared" si="3"/>
        <v>56938</v>
      </c>
      <c r="AI28" s="3">
        <f t="shared" si="4"/>
        <v>2281520</v>
      </c>
      <c r="AJ28" s="16">
        <f t="shared" si="10"/>
        <v>40070.251852892616</v>
      </c>
      <c r="AL28" s="16">
        <f t="shared" si="11"/>
        <v>179717.9992122883</v>
      </c>
    </row>
    <row r="29" spans="2:38">
      <c r="B29" s="5" t="s">
        <v>172</v>
      </c>
      <c r="C29" s="3">
        <v>6715</v>
      </c>
      <c r="D29" s="3">
        <v>5246</v>
      </c>
      <c r="E29" s="7">
        <v>11961</v>
      </c>
      <c r="G29" s="5" t="s">
        <v>172</v>
      </c>
      <c r="H29" s="3">
        <v>30973</v>
      </c>
      <c r="I29" s="3">
        <v>58363</v>
      </c>
      <c r="J29" s="7">
        <v>89336</v>
      </c>
      <c r="L29" s="3">
        <f t="shared" si="0"/>
        <v>11961</v>
      </c>
      <c r="M29" s="3">
        <f t="shared" si="1"/>
        <v>89336</v>
      </c>
      <c r="N29" s="19">
        <f t="shared" si="5"/>
        <v>7.4689407240197312</v>
      </c>
      <c r="P29" s="5" t="s">
        <v>172</v>
      </c>
      <c r="Q29" s="3">
        <v>14763</v>
      </c>
      <c r="R29" s="3">
        <v>20936</v>
      </c>
      <c r="S29" s="7">
        <v>35699</v>
      </c>
      <c r="U29" s="5" t="s">
        <v>172</v>
      </c>
      <c r="V29" s="3">
        <v>9194</v>
      </c>
      <c r="W29" s="3">
        <v>32007</v>
      </c>
      <c r="X29" s="7">
        <v>41201</v>
      </c>
      <c r="Z29" s="5" t="s">
        <v>172</v>
      </c>
      <c r="AA29" s="3">
        <v>2428536</v>
      </c>
      <c r="AB29" s="3">
        <v>1854861</v>
      </c>
      <c r="AC29" s="7">
        <v>4283397</v>
      </c>
      <c r="AE29" s="3">
        <f t="shared" si="2"/>
        <v>4283397</v>
      </c>
      <c r="AF29" s="16">
        <f t="shared" si="9"/>
        <v>4283.3969999999999</v>
      </c>
      <c r="AH29" s="3">
        <f t="shared" si="3"/>
        <v>89336</v>
      </c>
      <c r="AI29" s="3">
        <f t="shared" si="4"/>
        <v>4283397</v>
      </c>
      <c r="AJ29" s="16">
        <f t="shared" si="10"/>
        <v>47947.042625593269</v>
      </c>
      <c r="AL29" s="16">
        <f t="shared" si="11"/>
        <v>358113.61926260352</v>
      </c>
    </row>
    <row r="30" spans="2:38">
      <c r="B30" s="5" t="s">
        <v>173</v>
      </c>
      <c r="C30" s="3">
        <v>18056</v>
      </c>
      <c r="D30" s="3">
        <v>7444</v>
      </c>
      <c r="E30" s="7">
        <v>25500</v>
      </c>
      <c r="G30" s="5" t="s">
        <v>173</v>
      </c>
      <c r="H30" s="3">
        <v>245963</v>
      </c>
      <c r="I30" s="3">
        <v>307924</v>
      </c>
      <c r="J30" s="7">
        <v>553887</v>
      </c>
      <c r="L30" s="3">
        <f t="shared" si="0"/>
        <v>25500</v>
      </c>
      <c r="M30" s="3">
        <f t="shared" si="1"/>
        <v>553887</v>
      </c>
      <c r="N30" s="19">
        <f t="shared" si="5"/>
        <v>21.721058823529411</v>
      </c>
      <c r="P30" s="5" t="s">
        <v>173</v>
      </c>
      <c r="Q30" s="3">
        <v>182176</v>
      </c>
      <c r="R30" s="3">
        <v>147195</v>
      </c>
      <c r="S30" s="7">
        <v>329371</v>
      </c>
      <c r="U30" s="5" t="s">
        <v>173</v>
      </c>
      <c r="V30" s="3">
        <v>45235</v>
      </c>
      <c r="W30" s="3">
        <v>153095</v>
      </c>
      <c r="X30" s="7">
        <v>198330</v>
      </c>
      <c r="Z30" s="5" t="s">
        <v>173</v>
      </c>
      <c r="AA30" s="3">
        <v>29390671</v>
      </c>
      <c r="AB30" s="3">
        <v>10465975</v>
      </c>
      <c r="AC30" s="7">
        <v>39856646</v>
      </c>
      <c r="AE30" s="3">
        <f t="shared" si="2"/>
        <v>39856646</v>
      </c>
      <c r="AF30" s="16">
        <f t="shared" si="9"/>
        <v>39856.646000000001</v>
      </c>
      <c r="AH30" s="3">
        <f t="shared" si="3"/>
        <v>553887</v>
      </c>
      <c r="AI30" s="3">
        <f t="shared" si="4"/>
        <v>39856646</v>
      </c>
      <c r="AJ30" s="16">
        <f t="shared" si="10"/>
        <v>71958.08170258555</v>
      </c>
      <c r="AL30" s="16">
        <f t="shared" si="11"/>
        <v>1563005.7254901961</v>
      </c>
    </row>
    <row r="31" spans="2:38">
      <c r="B31" s="5" t="s">
        <v>174</v>
      </c>
      <c r="C31" s="3">
        <v>3769</v>
      </c>
      <c r="D31" s="3">
        <v>1072</v>
      </c>
      <c r="E31" s="7">
        <v>4841</v>
      </c>
      <c r="G31" s="5" t="s">
        <v>174</v>
      </c>
      <c r="H31" s="3">
        <v>323366</v>
      </c>
      <c r="I31" s="3">
        <v>587348</v>
      </c>
      <c r="J31" s="7">
        <v>910714</v>
      </c>
      <c r="L31" s="3">
        <f t="shared" si="0"/>
        <v>4841</v>
      </c>
      <c r="M31" s="3">
        <f t="shared" si="1"/>
        <v>910714</v>
      </c>
      <c r="N31" s="19">
        <f t="shared" si="5"/>
        <v>188.12518074777938</v>
      </c>
      <c r="P31" s="5" t="s">
        <v>174</v>
      </c>
      <c r="Q31" s="3">
        <v>299564</v>
      </c>
      <c r="R31" s="3">
        <v>337478</v>
      </c>
      <c r="S31" s="7">
        <v>637042</v>
      </c>
      <c r="U31" s="5" t="s">
        <v>174</v>
      </c>
      <c r="V31" s="3">
        <v>20017</v>
      </c>
      <c r="W31" s="3">
        <v>248796</v>
      </c>
      <c r="X31" s="7">
        <v>268813</v>
      </c>
      <c r="Z31" s="5" t="s">
        <v>174</v>
      </c>
      <c r="AA31" s="3">
        <v>72964436</v>
      </c>
      <c r="AB31" s="3">
        <v>18455755</v>
      </c>
      <c r="AC31" s="7">
        <v>91420191</v>
      </c>
      <c r="AE31" s="3">
        <f t="shared" si="2"/>
        <v>91420191</v>
      </c>
      <c r="AF31" s="16">
        <f t="shared" si="9"/>
        <v>91420.191000000006</v>
      </c>
      <c r="AH31" s="3">
        <f t="shared" si="3"/>
        <v>910714</v>
      </c>
      <c r="AI31" s="3">
        <f t="shared" si="4"/>
        <v>91420191</v>
      </c>
      <c r="AJ31" s="16">
        <f t="shared" si="10"/>
        <v>100382.98631623099</v>
      </c>
      <c r="AL31" s="16">
        <f t="shared" si="11"/>
        <v>18884567.444742821</v>
      </c>
    </row>
    <row r="32" spans="2:38">
      <c r="B32" s="28" t="s">
        <v>13</v>
      </c>
      <c r="C32" s="7">
        <v>44234</v>
      </c>
      <c r="D32" s="7">
        <v>37370</v>
      </c>
      <c r="E32" s="7">
        <v>81604</v>
      </c>
      <c r="G32" s="28" t="s">
        <v>13</v>
      </c>
      <c r="H32" s="7">
        <v>632977</v>
      </c>
      <c r="I32" s="7">
        <v>1041198</v>
      </c>
      <c r="J32" s="7">
        <v>1674175</v>
      </c>
      <c r="L32" s="3">
        <f t="shared" si="0"/>
        <v>81604</v>
      </c>
      <c r="M32" s="3">
        <f t="shared" si="1"/>
        <v>1674175</v>
      </c>
      <c r="N32" s="19">
        <f t="shared" si="5"/>
        <v>20.515844811528847</v>
      </c>
      <c r="P32" s="28" t="s">
        <v>13</v>
      </c>
      <c r="Q32" s="7">
        <v>504082</v>
      </c>
      <c r="R32" s="7">
        <v>526748</v>
      </c>
      <c r="S32" s="7">
        <v>1030830</v>
      </c>
      <c r="U32" s="28" t="s">
        <v>13</v>
      </c>
      <c r="V32" s="7">
        <v>83369</v>
      </c>
      <c r="W32" s="7">
        <v>476052</v>
      </c>
      <c r="X32" s="7">
        <v>559421</v>
      </c>
      <c r="Z32" s="28" t="s">
        <v>13</v>
      </c>
      <c r="AA32" s="7">
        <v>106501591</v>
      </c>
      <c r="AB32" s="7">
        <v>32909894</v>
      </c>
      <c r="AC32" s="7">
        <v>139411485</v>
      </c>
      <c r="AE32" s="3">
        <f t="shared" si="2"/>
        <v>139411485</v>
      </c>
      <c r="AF32" s="16">
        <f t="shared" si="9"/>
        <v>139411.48499999999</v>
      </c>
      <c r="AH32" s="3">
        <f t="shared" si="3"/>
        <v>1674175</v>
      </c>
      <c r="AI32" s="3">
        <f t="shared" si="4"/>
        <v>139411485</v>
      </c>
      <c r="AJ32" s="16">
        <f t="shared" si="10"/>
        <v>83271.751758328726</v>
      </c>
      <c r="AL32" s="16">
        <f t="shared" si="11"/>
        <v>1708390.3362580265</v>
      </c>
    </row>
    <row r="33" spans="2:38">
      <c r="B33" s="4" t="s">
        <v>36</v>
      </c>
      <c r="C33" s="3"/>
      <c r="D33" s="3"/>
      <c r="E33" s="7"/>
      <c r="G33" s="4" t="s">
        <v>36</v>
      </c>
      <c r="H33" s="3"/>
      <c r="I33" s="3"/>
      <c r="J33" s="7"/>
      <c r="L33" s="3">
        <f t="shared" si="0"/>
        <v>0</v>
      </c>
      <c r="M33" s="3">
        <f t="shared" si="1"/>
        <v>0</v>
      </c>
      <c r="N33" s="18"/>
      <c r="P33" s="4" t="s">
        <v>36</v>
      </c>
      <c r="Q33" s="3"/>
      <c r="R33" s="3"/>
      <c r="S33" s="7"/>
      <c r="U33" s="4" t="s">
        <v>36</v>
      </c>
      <c r="V33" s="3"/>
      <c r="W33" s="3"/>
      <c r="X33" s="7"/>
      <c r="Z33" s="4" t="s">
        <v>36</v>
      </c>
      <c r="AA33" s="3"/>
      <c r="AB33" s="3"/>
      <c r="AC33" s="7"/>
      <c r="AE33" s="3">
        <f t="shared" si="2"/>
        <v>0</v>
      </c>
      <c r="AF33" s="15"/>
      <c r="AH33" s="3">
        <f t="shared" si="3"/>
        <v>0</v>
      </c>
      <c r="AI33" s="3">
        <f t="shared" si="4"/>
        <v>0</v>
      </c>
      <c r="AJ33" s="15"/>
      <c r="AL33" s="15"/>
    </row>
    <row r="34" spans="2:38">
      <c r="B34" s="5" t="s">
        <v>169</v>
      </c>
      <c r="C34" s="3">
        <v>2870</v>
      </c>
      <c r="D34" s="3"/>
      <c r="E34" s="7">
        <v>2870</v>
      </c>
      <c r="G34" s="5" t="s">
        <v>169</v>
      </c>
      <c r="H34" s="3">
        <v>4339</v>
      </c>
      <c r="I34" s="3"/>
      <c r="J34" s="7">
        <v>4339</v>
      </c>
      <c r="L34" s="3">
        <f t="shared" si="0"/>
        <v>2870</v>
      </c>
      <c r="M34" s="3">
        <f t="shared" si="1"/>
        <v>4339</v>
      </c>
      <c r="N34" s="19">
        <f t="shared" si="5"/>
        <v>1.5118466898954703</v>
      </c>
      <c r="P34" s="5" t="s">
        <v>169</v>
      </c>
      <c r="Q34" s="3">
        <v>867</v>
      </c>
      <c r="R34" s="3"/>
      <c r="S34" s="7">
        <v>867</v>
      </c>
      <c r="U34" s="5" t="s">
        <v>169</v>
      </c>
      <c r="V34" s="3">
        <v>523</v>
      </c>
      <c r="W34" s="3"/>
      <c r="X34" s="7">
        <v>523</v>
      </c>
      <c r="Z34" s="5" t="s">
        <v>169</v>
      </c>
      <c r="AA34" s="3">
        <v>84928</v>
      </c>
      <c r="AB34" s="3"/>
      <c r="AC34" s="7">
        <v>84928</v>
      </c>
      <c r="AE34" s="3">
        <f t="shared" si="2"/>
        <v>84928</v>
      </c>
      <c r="AF34" s="16">
        <f t="shared" ref="AF34" si="15">AE34/$AE$7</f>
        <v>84.927999999999997</v>
      </c>
      <c r="AH34" s="3">
        <f t="shared" si="3"/>
        <v>4339</v>
      </c>
      <c r="AI34" s="3">
        <f t="shared" si="4"/>
        <v>84928</v>
      </c>
      <c r="AJ34" s="16">
        <f t="shared" ref="AJ34" si="16">AI34/AH34*1000</f>
        <v>19573.17354229085</v>
      </c>
      <c r="AL34" s="16">
        <f t="shared" ref="AL34" si="17">AJ34*N34</f>
        <v>29591.637630662019</v>
      </c>
    </row>
    <row r="35" spans="2:38">
      <c r="B35" s="5" t="s">
        <v>170</v>
      </c>
      <c r="C35" s="3">
        <v>5915</v>
      </c>
      <c r="D35" s="3"/>
      <c r="E35" s="7">
        <v>5915</v>
      </c>
      <c r="G35" s="5" t="s">
        <v>170</v>
      </c>
      <c r="H35" s="3">
        <v>9290</v>
      </c>
      <c r="I35" s="3"/>
      <c r="J35" s="7">
        <v>9290</v>
      </c>
      <c r="L35" s="3">
        <f t="shared" si="0"/>
        <v>5915</v>
      </c>
      <c r="M35" s="3">
        <f t="shared" si="1"/>
        <v>9290</v>
      </c>
      <c r="N35" s="19">
        <f t="shared" si="5"/>
        <v>1.5705832628909553</v>
      </c>
      <c r="P35" s="5" t="s">
        <v>170</v>
      </c>
      <c r="Q35" s="3">
        <v>1709</v>
      </c>
      <c r="R35" s="3"/>
      <c r="S35" s="7">
        <v>1709</v>
      </c>
      <c r="U35" s="5" t="s">
        <v>170</v>
      </c>
      <c r="V35" s="3">
        <v>1440</v>
      </c>
      <c r="W35" s="3"/>
      <c r="X35" s="7">
        <v>1440</v>
      </c>
      <c r="Z35" s="5" t="s">
        <v>170</v>
      </c>
      <c r="AA35" s="3">
        <v>507481</v>
      </c>
      <c r="AB35" s="3"/>
      <c r="AC35" s="7">
        <v>507481</v>
      </c>
      <c r="AE35" s="3">
        <f t="shared" si="2"/>
        <v>507481</v>
      </c>
      <c r="AF35" s="16">
        <f t="shared" si="9"/>
        <v>507.48099999999999</v>
      </c>
      <c r="AH35" s="3">
        <f t="shared" si="3"/>
        <v>9290</v>
      </c>
      <c r="AI35" s="3">
        <f t="shared" si="4"/>
        <v>507481</v>
      </c>
      <c r="AJ35" s="16">
        <f t="shared" si="10"/>
        <v>54626.587728740582</v>
      </c>
      <c r="AL35" s="16">
        <f t="shared" si="11"/>
        <v>85795.604395604401</v>
      </c>
    </row>
    <row r="36" spans="2:38">
      <c r="B36" s="5" t="s">
        <v>171</v>
      </c>
      <c r="C36" s="3">
        <v>7262</v>
      </c>
      <c r="D36" s="3"/>
      <c r="E36" s="7">
        <v>7262</v>
      </c>
      <c r="G36" s="5" t="s">
        <v>171</v>
      </c>
      <c r="H36" s="3">
        <v>17451</v>
      </c>
      <c r="I36" s="3"/>
      <c r="J36" s="7">
        <v>17451</v>
      </c>
      <c r="L36" s="3">
        <f t="shared" si="0"/>
        <v>7262</v>
      </c>
      <c r="M36" s="3">
        <f t="shared" si="1"/>
        <v>17451</v>
      </c>
      <c r="N36" s="19">
        <f t="shared" si="5"/>
        <v>2.4030570090884056</v>
      </c>
      <c r="P36" s="5" t="s">
        <v>171</v>
      </c>
      <c r="Q36" s="3">
        <v>6007</v>
      </c>
      <c r="R36" s="3"/>
      <c r="S36" s="7">
        <v>6007</v>
      </c>
      <c r="U36" s="5" t="s">
        <v>171</v>
      </c>
      <c r="V36" s="3">
        <v>3786</v>
      </c>
      <c r="W36" s="3"/>
      <c r="X36" s="7">
        <v>3786</v>
      </c>
      <c r="Z36" s="5" t="s">
        <v>171</v>
      </c>
      <c r="AA36" s="3">
        <v>1333960</v>
      </c>
      <c r="AB36" s="3"/>
      <c r="AC36" s="7">
        <v>1333960</v>
      </c>
      <c r="AE36" s="3">
        <f t="shared" si="2"/>
        <v>1333960</v>
      </c>
      <c r="AF36" s="16">
        <f t="shared" si="9"/>
        <v>1333.96</v>
      </c>
      <c r="AH36" s="3">
        <f t="shared" si="3"/>
        <v>17451</v>
      </c>
      <c r="AI36" s="3">
        <f t="shared" si="4"/>
        <v>1333960</v>
      </c>
      <c r="AJ36" s="16">
        <f t="shared" si="10"/>
        <v>76440.318606383589</v>
      </c>
      <c r="AL36" s="16">
        <f t="shared" si="11"/>
        <v>183690.44340402095</v>
      </c>
    </row>
    <row r="37" spans="2:38">
      <c r="B37" s="5" t="s">
        <v>172</v>
      </c>
      <c r="C37" s="3">
        <v>9484</v>
      </c>
      <c r="D37" s="3"/>
      <c r="E37" s="7">
        <v>9484</v>
      </c>
      <c r="G37" s="5" t="s">
        <v>172</v>
      </c>
      <c r="H37" s="3">
        <v>38561</v>
      </c>
      <c r="I37" s="3"/>
      <c r="J37" s="7">
        <v>38561</v>
      </c>
      <c r="L37" s="3">
        <f t="shared" si="0"/>
        <v>9484</v>
      </c>
      <c r="M37" s="3">
        <f t="shared" si="1"/>
        <v>38561</v>
      </c>
      <c r="N37" s="19">
        <f t="shared" si="5"/>
        <v>4.0659004639392657</v>
      </c>
      <c r="P37" s="5" t="s">
        <v>172</v>
      </c>
      <c r="Q37" s="3">
        <v>19514</v>
      </c>
      <c r="R37" s="3"/>
      <c r="S37" s="7">
        <v>19514</v>
      </c>
      <c r="U37" s="5" t="s">
        <v>172</v>
      </c>
      <c r="V37" s="3">
        <v>8878</v>
      </c>
      <c r="W37" s="3"/>
      <c r="X37" s="7">
        <v>8878</v>
      </c>
      <c r="Z37" s="5" t="s">
        <v>172</v>
      </c>
      <c r="AA37" s="3">
        <v>3442398</v>
      </c>
      <c r="AB37" s="3"/>
      <c r="AC37" s="7">
        <v>3442398</v>
      </c>
      <c r="AE37" s="3">
        <f t="shared" si="2"/>
        <v>3442398</v>
      </c>
      <c r="AF37" s="16">
        <f t="shared" si="9"/>
        <v>3442.3980000000001</v>
      </c>
      <c r="AH37" s="3">
        <f t="shared" si="3"/>
        <v>38561</v>
      </c>
      <c r="AI37" s="3">
        <f t="shared" si="4"/>
        <v>3442398</v>
      </c>
      <c r="AJ37" s="16">
        <f t="shared" si="10"/>
        <v>89271.491921889989</v>
      </c>
      <c r="AL37" s="16">
        <f t="shared" si="11"/>
        <v>362969.00042176293</v>
      </c>
    </row>
    <row r="38" spans="2:38">
      <c r="B38" s="5" t="s">
        <v>173</v>
      </c>
      <c r="C38" s="3">
        <v>20157</v>
      </c>
      <c r="D38" s="3"/>
      <c r="E38" s="7">
        <v>20157</v>
      </c>
      <c r="G38" s="5" t="s">
        <v>173</v>
      </c>
      <c r="H38" s="3">
        <v>212290</v>
      </c>
      <c r="I38" s="3"/>
      <c r="J38" s="7">
        <v>212290</v>
      </c>
      <c r="L38" s="3">
        <f t="shared" si="0"/>
        <v>20157</v>
      </c>
      <c r="M38" s="3">
        <f t="shared" si="1"/>
        <v>212290</v>
      </c>
      <c r="N38" s="19">
        <f t="shared" si="5"/>
        <v>10.531825172396687</v>
      </c>
      <c r="P38" s="5" t="s">
        <v>173</v>
      </c>
      <c r="Q38" s="3">
        <v>146824</v>
      </c>
      <c r="R38" s="3"/>
      <c r="S38" s="7">
        <v>146824</v>
      </c>
      <c r="U38" s="5" t="s">
        <v>173</v>
      </c>
      <c r="V38" s="3">
        <v>44212</v>
      </c>
      <c r="W38" s="3"/>
      <c r="X38" s="7">
        <v>44212</v>
      </c>
      <c r="Z38" s="5" t="s">
        <v>173</v>
      </c>
      <c r="AA38" s="3">
        <v>30021921</v>
      </c>
      <c r="AB38" s="3"/>
      <c r="AC38" s="7">
        <v>30021921</v>
      </c>
      <c r="AE38" s="3">
        <f t="shared" si="2"/>
        <v>30021921</v>
      </c>
      <c r="AF38" s="16">
        <f t="shared" si="9"/>
        <v>30021.920999999998</v>
      </c>
      <c r="AH38" s="3">
        <f t="shared" si="3"/>
        <v>212290</v>
      </c>
      <c r="AI38" s="3">
        <f t="shared" si="4"/>
        <v>30021921</v>
      </c>
      <c r="AJ38" s="16">
        <f t="shared" si="10"/>
        <v>141419.38386169862</v>
      </c>
      <c r="AL38" s="16">
        <f t="shared" si="11"/>
        <v>1489404.2268194673</v>
      </c>
    </row>
    <row r="39" spans="2:38">
      <c r="B39" s="5" t="s">
        <v>174</v>
      </c>
      <c r="C39" s="3">
        <v>4756</v>
      </c>
      <c r="D39" s="3"/>
      <c r="E39" s="7">
        <v>4756</v>
      </c>
      <c r="G39" s="5" t="s">
        <v>174</v>
      </c>
      <c r="H39" s="3">
        <v>351521</v>
      </c>
      <c r="I39" s="3"/>
      <c r="J39" s="7">
        <v>351521</v>
      </c>
      <c r="L39" s="3">
        <f t="shared" si="0"/>
        <v>4756</v>
      </c>
      <c r="M39" s="3">
        <f t="shared" si="1"/>
        <v>351521</v>
      </c>
      <c r="N39" s="19">
        <f t="shared" si="5"/>
        <v>73.911059714045422</v>
      </c>
      <c r="P39" s="5" t="s">
        <v>174</v>
      </c>
      <c r="Q39" s="3">
        <v>313037</v>
      </c>
      <c r="R39" s="3"/>
      <c r="S39" s="7">
        <v>313037</v>
      </c>
      <c r="U39" s="5" t="s">
        <v>174</v>
      </c>
      <c r="V39" s="3">
        <v>33664</v>
      </c>
      <c r="W39" s="3"/>
      <c r="X39" s="7">
        <v>33664</v>
      </c>
      <c r="Z39" s="5" t="s">
        <v>174</v>
      </c>
      <c r="AA39" s="3">
        <v>141765178</v>
      </c>
      <c r="AB39" s="3"/>
      <c r="AC39" s="7">
        <v>141765178</v>
      </c>
      <c r="AE39" s="3">
        <f t="shared" si="2"/>
        <v>141765178</v>
      </c>
      <c r="AF39" s="16">
        <f t="shared" si="9"/>
        <v>141765.17800000001</v>
      </c>
      <c r="AH39" s="3">
        <f t="shared" si="3"/>
        <v>351521</v>
      </c>
      <c r="AI39" s="3">
        <f t="shared" si="4"/>
        <v>141765178</v>
      </c>
      <c r="AJ39" s="16">
        <f t="shared" si="10"/>
        <v>403290.77921375958</v>
      </c>
      <c r="AL39" s="16">
        <f t="shared" si="11"/>
        <v>29807648.864592094</v>
      </c>
    </row>
    <row r="40" spans="2:38">
      <c r="B40" s="28" t="s">
        <v>13</v>
      </c>
      <c r="C40" s="7">
        <v>50444</v>
      </c>
      <c r="D40" s="7"/>
      <c r="E40" s="7">
        <v>50444</v>
      </c>
      <c r="G40" s="28" t="s">
        <v>13</v>
      </c>
      <c r="H40" s="7">
        <v>633452</v>
      </c>
      <c r="I40" s="7"/>
      <c r="J40" s="7">
        <v>633452</v>
      </c>
      <c r="L40" s="3">
        <f t="shared" ref="L40:L72" si="18">E40</f>
        <v>50444</v>
      </c>
      <c r="M40" s="3">
        <f t="shared" ref="M40:M72" si="19">J40</f>
        <v>633452</v>
      </c>
      <c r="N40" s="19">
        <f t="shared" si="5"/>
        <v>12.557529141225913</v>
      </c>
      <c r="P40" s="28" t="s">
        <v>13</v>
      </c>
      <c r="Q40" s="7">
        <v>487958</v>
      </c>
      <c r="R40" s="7"/>
      <c r="S40" s="7">
        <v>487958</v>
      </c>
      <c r="U40" s="28" t="s">
        <v>13</v>
      </c>
      <c r="V40" s="7">
        <v>92503</v>
      </c>
      <c r="W40" s="7"/>
      <c r="X40" s="7">
        <v>92503</v>
      </c>
      <c r="Z40" s="28" t="s">
        <v>13</v>
      </c>
      <c r="AA40" s="7">
        <v>177155866</v>
      </c>
      <c r="AB40" s="7"/>
      <c r="AC40" s="7">
        <v>177155866</v>
      </c>
      <c r="AE40" s="3">
        <f t="shared" ref="AE40:AE72" si="20">AC40</f>
        <v>177155866</v>
      </c>
      <c r="AF40" s="16">
        <f t="shared" si="9"/>
        <v>177155.86600000001</v>
      </c>
      <c r="AH40" s="3">
        <f t="shared" ref="AH40:AH72" si="21">J40</f>
        <v>633452</v>
      </c>
      <c r="AI40" s="3">
        <f t="shared" ref="AI40:AI72" si="22">AC40</f>
        <v>177155866</v>
      </c>
      <c r="AJ40" s="16">
        <f t="shared" si="10"/>
        <v>279667.38758422103</v>
      </c>
      <c r="AL40" s="16">
        <f t="shared" si="11"/>
        <v>3511931.3694393779</v>
      </c>
    </row>
    <row r="41" spans="2:38">
      <c r="B41" s="4" t="s">
        <v>37</v>
      </c>
      <c r="C41" s="3"/>
      <c r="D41" s="3"/>
      <c r="E41" s="7"/>
      <c r="G41" s="4" t="s">
        <v>37</v>
      </c>
      <c r="H41" s="3"/>
      <c r="I41" s="3"/>
      <c r="J41" s="7"/>
      <c r="L41" s="3">
        <f t="shared" si="18"/>
        <v>0</v>
      </c>
      <c r="M41" s="3">
        <f t="shared" si="19"/>
        <v>0</v>
      </c>
      <c r="N41" s="18"/>
      <c r="P41" s="4" t="s">
        <v>37</v>
      </c>
      <c r="Q41" s="3"/>
      <c r="R41" s="3"/>
      <c r="S41" s="7"/>
      <c r="U41" s="4" t="s">
        <v>37</v>
      </c>
      <c r="V41" s="3"/>
      <c r="W41" s="3"/>
      <c r="X41" s="7"/>
      <c r="Z41" s="4" t="s">
        <v>37</v>
      </c>
      <c r="AA41" s="3"/>
      <c r="AB41" s="3"/>
      <c r="AC41" s="7"/>
      <c r="AE41" s="3">
        <f t="shared" si="20"/>
        <v>0</v>
      </c>
      <c r="AF41" s="15"/>
      <c r="AH41" s="3">
        <f t="shared" si="21"/>
        <v>0</v>
      </c>
      <c r="AI41" s="3">
        <f t="shared" si="22"/>
        <v>0</v>
      </c>
      <c r="AJ41" s="15"/>
      <c r="AL41" s="15"/>
    </row>
    <row r="42" spans="2:38">
      <c r="B42" s="5" t="s">
        <v>169</v>
      </c>
      <c r="C42" s="3">
        <v>921</v>
      </c>
      <c r="D42" s="3">
        <v>121</v>
      </c>
      <c r="E42" s="7">
        <v>1042</v>
      </c>
      <c r="G42" s="5" t="s">
        <v>169</v>
      </c>
      <c r="H42" s="3">
        <v>2171</v>
      </c>
      <c r="I42" s="3">
        <v>270</v>
      </c>
      <c r="J42" s="7">
        <v>2441</v>
      </c>
      <c r="L42" s="3">
        <f t="shared" si="18"/>
        <v>1042</v>
      </c>
      <c r="M42" s="3">
        <f t="shared" si="19"/>
        <v>2441</v>
      </c>
      <c r="N42" s="19">
        <f t="shared" si="5"/>
        <v>2.3426103646833014</v>
      </c>
      <c r="P42" s="5" t="s">
        <v>169</v>
      </c>
      <c r="Q42" s="3">
        <v>540</v>
      </c>
      <c r="R42" s="3">
        <v>38</v>
      </c>
      <c r="S42" s="7">
        <v>578</v>
      </c>
      <c r="U42" s="5" t="s">
        <v>169</v>
      </c>
      <c r="V42" s="3">
        <v>681</v>
      </c>
      <c r="W42" s="3">
        <v>98</v>
      </c>
      <c r="X42" s="7">
        <v>779</v>
      </c>
      <c r="Z42" s="5" t="s">
        <v>169</v>
      </c>
      <c r="AA42" s="3">
        <v>15507</v>
      </c>
      <c r="AB42" s="3">
        <v>2889</v>
      </c>
      <c r="AC42" s="7">
        <v>18396</v>
      </c>
      <c r="AE42" s="3">
        <f t="shared" si="20"/>
        <v>18396</v>
      </c>
      <c r="AF42" s="16">
        <f t="shared" ref="AF42" si="23">AE42/$AE$7</f>
        <v>18.396000000000001</v>
      </c>
      <c r="AH42" s="3">
        <f t="shared" si="21"/>
        <v>2441</v>
      </c>
      <c r="AI42" s="3">
        <f t="shared" si="22"/>
        <v>18396</v>
      </c>
      <c r="AJ42" s="16">
        <f t="shared" ref="AJ42" si="24">AI42/AH42*1000</f>
        <v>7536.255632937321</v>
      </c>
      <c r="AL42" s="16">
        <f t="shared" ref="AL42" si="25">AJ42*N42</f>
        <v>17654.510556621881</v>
      </c>
    </row>
    <row r="43" spans="2:38">
      <c r="B43" s="5" t="s">
        <v>170</v>
      </c>
      <c r="C43" s="3">
        <v>1139</v>
      </c>
      <c r="D43" s="3">
        <v>145</v>
      </c>
      <c r="E43" s="7">
        <v>1284</v>
      </c>
      <c r="G43" s="5" t="s">
        <v>170</v>
      </c>
      <c r="H43" s="3">
        <v>3022</v>
      </c>
      <c r="I43" s="3">
        <v>373</v>
      </c>
      <c r="J43" s="7">
        <v>3395</v>
      </c>
      <c r="L43" s="3">
        <f t="shared" si="18"/>
        <v>1284</v>
      </c>
      <c r="M43" s="3">
        <f t="shared" si="19"/>
        <v>3395</v>
      </c>
      <c r="N43" s="19">
        <f t="shared" si="5"/>
        <v>2.6440809968847354</v>
      </c>
      <c r="P43" s="5" t="s">
        <v>170</v>
      </c>
      <c r="Q43" s="3">
        <v>664</v>
      </c>
      <c r="R43" s="3">
        <v>51</v>
      </c>
      <c r="S43" s="7">
        <v>715</v>
      </c>
      <c r="U43" s="5" t="s">
        <v>170</v>
      </c>
      <c r="V43" s="3">
        <v>1174</v>
      </c>
      <c r="W43" s="3">
        <v>164</v>
      </c>
      <c r="X43" s="7">
        <v>1338</v>
      </c>
      <c r="Z43" s="5" t="s">
        <v>170</v>
      </c>
      <c r="AA43" s="3">
        <v>99373</v>
      </c>
      <c r="AB43" s="3">
        <v>12076</v>
      </c>
      <c r="AC43" s="7">
        <v>111449</v>
      </c>
      <c r="AE43" s="3">
        <f t="shared" si="20"/>
        <v>111449</v>
      </c>
      <c r="AF43" s="16">
        <f t="shared" si="9"/>
        <v>111.449</v>
      </c>
      <c r="AH43" s="3">
        <f t="shared" si="21"/>
        <v>3395</v>
      </c>
      <c r="AI43" s="3">
        <f t="shared" si="22"/>
        <v>111449</v>
      </c>
      <c r="AJ43" s="16">
        <f t="shared" si="10"/>
        <v>32827.393225331369</v>
      </c>
      <c r="AL43" s="16">
        <f t="shared" si="11"/>
        <v>86798.286604361376</v>
      </c>
    </row>
    <row r="44" spans="2:38">
      <c r="B44" s="5" t="s">
        <v>171</v>
      </c>
      <c r="C44" s="3">
        <v>2048</v>
      </c>
      <c r="D44" s="3">
        <v>144</v>
      </c>
      <c r="E44" s="7">
        <v>2192</v>
      </c>
      <c r="G44" s="5" t="s">
        <v>171</v>
      </c>
      <c r="H44" s="3">
        <v>9723</v>
      </c>
      <c r="I44" s="3">
        <v>673</v>
      </c>
      <c r="J44" s="7">
        <v>10396</v>
      </c>
      <c r="L44" s="3">
        <f t="shared" si="18"/>
        <v>2192</v>
      </c>
      <c r="M44" s="3">
        <f t="shared" si="19"/>
        <v>10396</v>
      </c>
      <c r="N44" s="19">
        <f t="shared" si="5"/>
        <v>4.742700729927007</v>
      </c>
      <c r="P44" s="5" t="s">
        <v>171</v>
      </c>
      <c r="Q44" s="3">
        <v>3415</v>
      </c>
      <c r="R44" s="3">
        <v>165</v>
      </c>
      <c r="S44" s="7">
        <v>3580</v>
      </c>
      <c r="U44" s="5" t="s">
        <v>171</v>
      </c>
      <c r="V44" s="3">
        <v>4177</v>
      </c>
      <c r="W44" s="3">
        <v>358</v>
      </c>
      <c r="X44" s="7">
        <v>4535</v>
      </c>
      <c r="Z44" s="5" t="s">
        <v>171</v>
      </c>
      <c r="AA44" s="3">
        <v>382896</v>
      </c>
      <c r="AB44" s="3">
        <v>25818</v>
      </c>
      <c r="AC44" s="7">
        <v>408714</v>
      </c>
      <c r="AE44" s="3">
        <f t="shared" si="20"/>
        <v>408714</v>
      </c>
      <c r="AF44" s="16">
        <f t="shared" si="9"/>
        <v>408.714</v>
      </c>
      <c r="AH44" s="3">
        <f t="shared" si="21"/>
        <v>10396</v>
      </c>
      <c r="AI44" s="3">
        <f t="shared" si="22"/>
        <v>408714</v>
      </c>
      <c r="AJ44" s="16">
        <f t="shared" si="10"/>
        <v>39314.544055405924</v>
      </c>
      <c r="AL44" s="16">
        <f t="shared" si="11"/>
        <v>186457.11678832115</v>
      </c>
    </row>
    <row r="45" spans="2:38">
      <c r="B45" s="5" t="s">
        <v>172</v>
      </c>
      <c r="C45" s="3">
        <v>3368</v>
      </c>
      <c r="D45" s="3">
        <v>154</v>
      </c>
      <c r="E45" s="7">
        <v>3522</v>
      </c>
      <c r="G45" s="5" t="s">
        <v>172</v>
      </c>
      <c r="H45" s="3">
        <v>26253</v>
      </c>
      <c r="I45" s="3">
        <v>1193</v>
      </c>
      <c r="J45" s="7">
        <v>27446</v>
      </c>
      <c r="L45" s="3">
        <f t="shared" si="18"/>
        <v>3522</v>
      </c>
      <c r="M45" s="3">
        <f t="shared" si="19"/>
        <v>27446</v>
      </c>
      <c r="N45" s="19">
        <f t="shared" si="5"/>
        <v>7.7927314026121524</v>
      </c>
      <c r="P45" s="5" t="s">
        <v>172</v>
      </c>
      <c r="Q45" s="3">
        <v>12172</v>
      </c>
      <c r="R45" s="3">
        <v>355</v>
      </c>
      <c r="S45" s="7">
        <v>12527</v>
      </c>
      <c r="U45" s="5" t="s">
        <v>172</v>
      </c>
      <c r="V45" s="3">
        <v>10563</v>
      </c>
      <c r="W45" s="3">
        <v>674</v>
      </c>
      <c r="X45" s="7">
        <v>11237</v>
      </c>
      <c r="Z45" s="5" t="s">
        <v>172</v>
      </c>
      <c r="AA45" s="3">
        <v>1227390</v>
      </c>
      <c r="AB45" s="3">
        <v>55097</v>
      </c>
      <c r="AC45" s="7">
        <v>1282487</v>
      </c>
      <c r="AE45" s="3">
        <f t="shared" si="20"/>
        <v>1282487</v>
      </c>
      <c r="AF45" s="16">
        <f t="shared" si="9"/>
        <v>1282.4870000000001</v>
      </c>
      <c r="AH45" s="3">
        <f t="shared" si="21"/>
        <v>27446</v>
      </c>
      <c r="AI45" s="3">
        <f t="shared" si="22"/>
        <v>1282487</v>
      </c>
      <c r="AJ45" s="16">
        <f t="shared" si="10"/>
        <v>46727.64701595861</v>
      </c>
      <c r="AL45" s="16">
        <f t="shared" si="11"/>
        <v>364136.00227143668</v>
      </c>
    </row>
    <row r="46" spans="2:38">
      <c r="B46" s="5" t="s">
        <v>173</v>
      </c>
      <c r="C46" s="3">
        <v>8302</v>
      </c>
      <c r="D46" s="3">
        <v>473</v>
      </c>
      <c r="E46" s="7">
        <v>8775</v>
      </c>
      <c r="G46" s="5" t="s">
        <v>173</v>
      </c>
      <c r="H46" s="3">
        <v>201978</v>
      </c>
      <c r="I46" s="3">
        <v>9686</v>
      </c>
      <c r="J46" s="7">
        <v>211664</v>
      </c>
      <c r="L46" s="3">
        <f t="shared" si="18"/>
        <v>8775</v>
      </c>
      <c r="M46" s="3">
        <f t="shared" si="19"/>
        <v>211664</v>
      </c>
      <c r="N46" s="19">
        <f t="shared" si="5"/>
        <v>24.12125356125356</v>
      </c>
      <c r="P46" s="5" t="s">
        <v>173</v>
      </c>
      <c r="Q46" s="3">
        <v>125190</v>
      </c>
      <c r="R46" s="3">
        <v>4535</v>
      </c>
      <c r="S46" s="7">
        <v>129725</v>
      </c>
      <c r="U46" s="5" t="s">
        <v>173</v>
      </c>
      <c r="V46" s="3">
        <v>67927</v>
      </c>
      <c r="W46" s="3">
        <v>4645</v>
      </c>
      <c r="X46" s="7">
        <v>72572</v>
      </c>
      <c r="Z46" s="5" t="s">
        <v>173</v>
      </c>
      <c r="AA46" s="3">
        <v>11804871</v>
      </c>
      <c r="AB46" s="3">
        <v>771215</v>
      </c>
      <c r="AC46" s="7">
        <v>12576086</v>
      </c>
      <c r="AE46" s="3">
        <f t="shared" si="20"/>
        <v>12576086</v>
      </c>
      <c r="AF46" s="16">
        <f t="shared" si="9"/>
        <v>12576.085999999999</v>
      </c>
      <c r="AH46" s="3">
        <f t="shared" si="21"/>
        <v>211664</v>
      </c>
      <c r="AI46" s="3">
        <f t="shared" si="22"/>
        <v>12576086</v>
      </c>
      <c r="AJ46" s="16">
        <f t="shared" si="10"/>
        <v>59415.328067125251</v>
      </c>
      <c r="AL46" s="16">
        <f t="shared" si="11"/>
        <v>1433172.1937321937</v>
      </c>
    </row>
    <row r="47" spans="2:38">
      <c r="B47" s="5" t="s">
        <v>174</v>
      </c>
      <c r="C47" s="3">
        <v>1257</v>
      </c>
      <c r="D47" s="3">
        <v>126</v>
      </c>
      <c r="E47" s="7">
        <v>1383</v>
      </c>
      <c r="G47" s="5" t="s">
        <v>174</v>
      </c>
      <c r="H47" s="3">
        <v>299197</v>
      </c>
      <c r="I47" s="3">
        <v>8255</v>
      </c>
      <c r="J47" s="7">
        <v>307452</v>
      </c>
      <c r="L47" s="3">
        <f t="shared" si="18"/>
        <v>1383</v>
      </c>
      <c r="M47" s="3">
        <f t="shared" si="19"/>
        <v>307452</v>
      </c>
      <c r="N47" s="19">
        <f t="shared" si="5"/>
        <v>222.30802603036875</v>
      </c>
      <c r="P47" s="5" t="s">
        <v>174</v>
      </c>
      <c r="Q47" s="3">
        <v>226195</v>
      </c>
      <c r="R47" s="3">
        <v>6693</v>
      </c>
      <c r="S47" s="7">
        <v>232888</v>
      </c>
      <c r="U47" s="5" t="s">
        <v>174</v>
      </c>
      <c r="V47" s="3">
        <v>71718</v>
      </c>
      <c r="W47" s="3">
        <v>1432</v>
      </c>
      <c r="X47" s="7">
        <v>73150</v>
      </c>
      <c r="Z47" s="5" t="s">
        <v>174</v>
      </c>
      <c r="AA47" s="3">
        <v>31708715</v>
      </c>
      <c r="AB47" s="3">
        <v>3036174</v>
      </c>
      <c r="AC47" s="7">
        <v>34744889</v>
      </c>
      <c r="AE47" s="3">
        <f t="shared" si="20"/>
        <v>34744889</v>
      </c>
      <c r="AF47" s="16">
        <f t="shared" si="9"/>
        <v>34744.889000000003</v>
      </c>
      <c r="AH47" s="3">
        <f t="shared" si="21"/>
        <v>307452</v>
      </c>
      <c r="AI47" s="3">
        <f t="shared" si="22"/>
        <v>34744889</v>
      </c>
      <c r="AJ47" s="16">
        <f t="shared" si="10"/>
        <v>113009.14939567802</v>
      </c>
      <c r="AL47" s="16">
        <f t="shared" si="11"/>
        <v>25122840.92552422</v>
      </c>
    </row>
    <row r="48" spans="2:38">
      <c r="B48" s="28" t="s">
        <v>13</v>
      </c>
      <c r="C48" s="7">
        <v>17035</v>
      </c>
      <c r="D48" s="7">
        <v>1163</v>
      </c>
      <c r="E48" s="7">
        <v>18198</v>
      </c>
      <c r="G48" s="28" t="s">
        <v>13</v>
      </c>
      <c r="H48" s="7">
        <v>542344</v>
      </c>
      <c r="I48" s="7">
        <v>20450</v>
      </c>
      <c r="J48" s="7">
        <v>562794</v>
      </c>
      <c r="L48" s="3">
        <f t="shared" si="18"/>
        <v>18198</v>
      </c>
      <c r="M48" s="3">
        <f t="shared" si="19"/>
        <v>562794</v>
      </c>
      <c r="N48" s="19">
        <f t="shared" si="5"/>
        <v>30.926145730300032</v>
      </c>
      <c r="P48" s="28" t="s">
        <v>13</v>
      </c>
      <c r="Q48" s="7">
        <v>368176</v>
      </c>
      <c r="R48" s="7">
        <v>11837</v>
      </c>
      <c r="S48" s="7">
        <v>380013</v>
      </c>
      <c r="U48" s="28" t="s">
        <v>13</v>
      </c>
      <c r="V48" s="7">
        <v>156240</v>
      </c>
      <c r="W48" s="7">
        <v>7371</v>
      </c>
      <c r="X48" s="7">
        <v>163611</v>
      </c>
      <c r="Z48" s="28" t="s">
        <v>13</v>
      </c>
      <c r="AA48" s="7">
        <v>45238752</v>
      </c>
      <c r="AB48" s="7">
        <v>3903269</v>
      </c>
      <c r="AC48" s="7">
        <v>49142021</v>
      </c>
      <c r="AE48" s="3">
        <f t="shared" si="20"/>
        <v>49142021</v>
      </c>
      <c r="AF48" s="16">
        <f t="shared" si="9"/>
        <v>49142.021000000001</v>
      </c>
      <c r="AH48" s="3">
        <f t="shared" si="21"/>
        <v>562794</v>
      </c>
      <c r="AI48" s="3">
        <f t="shared" si="22"/>
        <v>49142021</v>
      </c>
      <c r="AJ48" s="16">
        <f t="shared" si="10"/>
        <v>87317.954704563308</v>
      </c>
      <c r="AL48" s="16">
        <f t="shared" si="11"/>
        <v>2700407.7920650621</v>
      </c>
    </row>
    <row r="49" spans="2:38">
      <c r="B49" s="4" t="s">
        <v>38</v>
      </c>
      <c r="C49" s="3"/>
      <c r="D49" s="3"/>
      <c r="E49" s="7"/>
      <c r="G49" s="4" t="s">
        <v>38</v>
      </c>
      <c r="H49" s="3"/>
      <c r="I49" s="3"/>
      <c r="J49" s="7"/>
      <c r="L49" s="3">
        <f t="shared" si="18"/>
        <v>0</v>
      </c>
      <c r="M49" s="3">
        <f t="shared" si="19"/>
        <v>0</v>
      </c>
      <c r="N49" s="18"/>
      <c r="P49" s="4" t="s">
        <v>38</v>
      </c>
      <c r="Q49" s="3"/>
      <c r="R49" s="3"/>
      <c r="S49" s="7"/>
      <c r="U49" s="4" t="s">
        <v>38</v>
      </c>
      <c r="V49" s="3"/>
      <c r="W49" s="3"/>
      <c r="X49" s="7"/>
      <c r="Z49" s="4" t="s">
        <v>38</v>
      </c>
      <c r="AA49" s="3"/>
      <c r="AB49" s="3"/>
      <c r="AC49" s="7"/>
      <c r="AE49" s="3">
        <f t="shared" si="20"/>
        <v>0</v>
      </c>
      <c r="AF49" s="15"/>
      <c r="AH49" s="3">
        <f t="shared" si="21"/>
        <v>0</v>
      </c>
      <c r="AI49" s="3">
        <f t="shared" si="22"/>
        <v>0</v>
      </c>
      <c r="AJ49" s="15"/>
      <c r="AL49" s="15"/>
    </row>
    <row r="50" spans="2:38">
      <c r="B50" s="5" t="s">
        <v>169</v>
      </c>
      <c r="C50" s="3">
        <v>676</v>
      </c>
      <c r="D50" s="3"/>
      <c r="E50" s="7">
        <v>676</v>
      </c>
      <c r="G50" s="5" t="s">
        <v>169</v>
      </c>
      <c r="H50" s="3">
        <v>1426</v>
      </c>
      <c r="I50" s="3"/>
      <c r="J50" s="7">
        <v>1426</v>
      </c>
      <c r="L50" s="3">
        <f t="shared" si="18"/>
        <v>676</v>
      </c>
      <c r="M50" s="3">
        <f t="shared" si="19"/>
        <v>1426</v>
      </c>
      <c r="N50" s="19">
        <f t="shared" si="5"/>
        <v>2.1094674556213016</v>
      </c>
      <c r="P50" s="5" t="s">
        <v>169</v>
      </c>
      <c r="Q50" s="3">
        <v>409</v>
      </c>
      <c r="R50" s="3"/>
      <c r="S50" s="7">
        <v>409</v>
      </c>
      <c r="U50" s="5" t="s">
        <v>169</v>
      </c>
      <c r="V50" s="3">
        <v>315</v>
      </c>
      <c r="W50" s="3"/>
      <c r="X50" s="7">
        <v>315</v>
      </c>
      <c r="Z50" s="5" t="s">
        <v>169</v>
      </c>
      <c r="AA50" s="3">
        <v>13427</v>
      </c>
      <c r="AB50" s="3"/>
      <c r="AC50" s="7">
        <v>13427</v>
      </c>
      <c r="AE50" s="3">
        <f t="shared" si="20"/>
        <v>13427</v>
      </c>
      <c r="AF50" s="16">
        <f t="shared" ref="AF50" si="26">AE50/$AE$7</f>
        <v>13.427</v>
      </c>
      <c r="AH50" s="3">
        <f t="shared" si="21"/>
        <v>1426</v>
      </c>
      <c r="AI50" s="3">
        <f t="shared" si="22"/>
        <v>13427</v>
      </c>
      <c r="AJ50" s="16">
        <f t="shared" ref="AJ50" si="27">AI50/AH50*1000</f>
        <v>9415.8485273492279</v>
      </c>
      <c r="AL50" s="16">
        <f t="shared" ref="AL50" si="28">AJ50*N50</f>
        <v>19862.426035502955</v>
      </c>
    </row>
    <row r="51" spans="2:38">
      <c r="B51" s="5" t="s">
        <v>170</v>
      </c>
      <c r="C51" s="3">
        <v>1485</v>
      </c>
      <c r="D51" s="3"/>
      <c r="E51" s="7">
        <v>1485</v>
      </c>
      <c r="G51" s="5" t="s">
        <v>170</v>
      </c>
      <c r="H51" s="3">
        <v>2749</v>
      </c>
      <c r="I51" s="3"/>
      <c r="J51" s="7">
        <v>2749</v>
      </c>
      <c r="L51" s="3">
        <f t="shared" si="18"/>
        <v>1485</v>
      </c>
      <c r="M51" s="3">
        <f t="shared" si="19"/>
        <v>2749</v>
      </c>
      <c r="N51" s="19">
        <f t="shared" si="5"/>
        <v>1.8511784511784513</v>
      </c>
      <c r="P51" s="5" t="s">
        <v>170</v>
      </c>
      <c r="Q51" s="3">
        <v>587</v>
      </c>
      <c r="R51" s="3"/>
      <c r="S51" s="7">
        <v>587</v>
      </c>
      <c r="U51" s="5" t="s">
        <v>170</v>
      </c>
      <c r="V51" s="3">
        <v>635</v>
      </c>
      <c r="W51" s="3"/>
      <c r="X51" s="7">
        <v>635</v>
      </c>
      <c r="Z51" s="5" t="s">
        <v>170</v>
      </c>
      <c r="AA51" s="3">
        <v>131524</v>
      </c>
      <c r="AB51" s="3"/>
      <c r="AC51" s="7">
        <v>131524</v>
      </c>
      <c r="AE51" s="3">
        <f t="shared" si="20"/>
        <v>131524</v>
      </c>
      <c r="AF51" s="16">
        <f t="shared" si="9"/>
        <v>131.524</v>
      </c>
      <c r="AH51" s="3">
        <f t="shared" si="21"/>
        <v>2749</v>
      </c>
      <c r="AI51" s="3">
        <f t="shared" si="22"/>
        <v>131524</v>
      </c>
      <c r="AJ51" s="16">
        <f t="shared" si="10"/>
        <v>47844.307020734806</v>
      </c>
      <c r="AL51" s="16">
        <f t="shared" si="11"/>
        <v>88568.350168350167</v>
      </c>
    </row>
    <row r="52" spans="2:38">
      <c r="B52" s="5" t="s">
        <v>171</v>
      </c>
      <c r="C52" s="3">
        <v>2766</v>
      </c>
      <c r="D52" s="3"/>
      <c r="E52" s="7">
        <v>2766</v>
      </c>
      <c r="G52" s="5" t="s">
        <v>171</v>
      </c>
      <c r="H52" s="3">
        <v>7994</v>
      </c>
      <c r="I52" s="3"/>
      <c r="J52" s="7">
        <v>7994</v>
      </c>
      <c r="L52" s="3">
        <f t="shared" si="18"/>
        <v>2766</v>
      </c>
      <c r="M52" s="3">
        <f t="shared" si="19"/>
        <v>7994</v>
      </c>
      <c r="N52" s="19">
        <f t="shared" si="5"/>
        <v>2.8900939985538683</v>
      </c>
      <c r="P52" s="5" t="s">
        <v>171</v>
      </c>
      <c r="Q52" s="3">
        <v>2818</v>
      </c>
      <c r="R52" s="3"/>
      <c r="S52" s="7">
        <v>2818</v>
      </c>
      <c r="U52" s="5" t="s">
        <v>171</v>
      </c>
      <c r="V52" s="3">
        <v>2289</v>
      </c>
      <c r="W52" s="3"/>
      <c r="X52" s="7">
        <v>2289</v>
      </c>
      <c r="Z52" s="5" t="s">
        <v>171</v>
      </c>
      <c r="AA52" s="3">
        <v>516935</v>
      </c>
      <c r="AB52" s="3"/>
      <c r="AC52" s="7">
        <v>516935</v>
      </c>
      <c r="AE52" s="3">
        <f t="shared" si="20"/>
        <v>516935</v>
      </c>
      <c r="AF52" s="16">
        <f t="shared" si="9"/>
        <v>516.93499999999995</v>
      </c>
      <c r="AH52" s="3">
        <f t="shared" si="21"/>
        <v>7994</v>
      </c>
      <c r="AI52" s="3">
        <f t="shared" si="22"/>
        <v>516935</v>
      </c>
      <c r="AJ52" s="16">
        <f t="shared" si="10"/>
        <v>64665.3740305229</v>
      </c>
      <c r="AL52" s="16">
        <f t="shared" si="11"/>
        <v>186889.00939985539</v>
      </c>
    </row>
    <row r="53" spans="2:38">
      <c r="B53" s="5" t="s">
        <v>172</v>
      </c>
      <c r="C53" s="3">
        <v>4344</v>
      </c>
      <c r="D53" s="3"/>
      <c r="E53" s="7">
        <v>4344</v>
      </c>
      <c r="G53" s="5" t="s">
        <v>172</v>
      </c>
      <c r="H53" s="3">
        <v>21126</v>
      </c>
      <c r="I53" s="3"/>
      <c r="J53" s="7">
        <v>21126</v>
      </c>
      <c r="L53" s="3">
        <f t="shared" si="18"/>
        <v>4344</v>
      </c>
      <c r="M53" s="3">
        <f t="shared" si="19"/>
        <v>21126</v>
      </c>
      <c r="N53" s="19">
        <f t="shared" si="5"/>
        <v>4.8632596685082872</v>
      </c>
      <c r="P53" s="5" t="s">
        <v>172</v>
      </c>
      <c r="Q53" s="3">
        <v>10785</v>
      </c>
      <c r="R53" s="3"/>
      <c r="S53" s="7">
        <v>10785</v>
      </c>
      <c r="U53" s="5" t="s">
        <v>172</v>
      </c>
      <c r="V53" s="3">
        <v>5767</v>
      </c>
      <c r="W53" s="3"/>
      <c r="X53" s="7">
        <v>5767</v>
      </c>
      <c r="Z53" s="5" t="s">
        <v>172</v>
      </c>
      <c r="AA53" s="3">
        <v>1588987</v>
      </c>
      <c r="AB53" s="3"/>
      <c r="AC53" s="7">
        <v>1588987</v>
      </c>
      <c r="AE53" s="3">
        <f t="shared" si="20"/>
        <v>1588987</v>
      </c>
      <c r="AF53" s="16">
        <f t="shared" si="9"/>
        <v>1588.9870000000001</v>
      </c>
      <c r="AH53" s="3">
        <f t="shared" si="21"/>
        <v>21126</v>
      </c>
      <c r="AI53" s="3">
        <f t="shared" si="22"/>
        <v>1588987</v>
      </c>
      <c r="AJ53" s="16">
        <f t="shared" si="10"/>
        <v>75214.759064659665</v>
      </c>
      <c r="AL53" s="16">
        <f t="shared" si="11"/>
        <v>365788.90423572744</v>
      </c>
    </row>
    <row r="54" spans="2:38">
      <c r="B54" s="5" t="s">
        <v>173</v>
      </c>
      <c r="C54" s="3">
        <v>7913</v>
      </c>
      <c r="D54" s="3"/>
      <c r="E54" s="7">
        <v>7913</v>
      </c>
      <c r="G54" s="5" t="s">
        <v>173</v>
      </c>
      <c r="H54" s="3">
        <v>117716</v>
      </c>
      <c r="I54" s="3"/>
      <c r="J54" s="7">
        <v>117716</v>
      </c>
      <c r="L54" s="3">
        <f t="shared" si="18"/>
        <v>7913</v>
      </c>
      <c r="M54" s="3">
        <f t="shared" si="19"/>
        <v>117716</v>
      </c>
      <c r="N54" s="19">
        <f t="shared" si="5"/>
        <v>14.876279539997473</v>
      </c>
      <c r="P54" s="5" t="s">
        <v>173</v>
      </c>
      <c r="Q54" s="3">
        <v>86086</v>
      </c>
      <c r="R54" s="3"/>
      <c r="S54" s="7">
        <v>86086</v>
      </c>
      <c r="U54" s="5" t="s">
        <v>173</v>
      </c>
      <c r="V54" s="3">
        <v>22785</v>
      </c>
      <c r="W54" s="3"/>
      <c r="X54" s="7">
        <v>22785</v>
      </c>
      <c r="Z54" s="5" t="s">
        <v>173</v>
      </c>
      <c r="AA54" s="3">
        <v>10092285</v>
      </c>
      <c r="AB54" s="3"/>
      <c r="AC54" s="7">
        <v>10092285</v>
      </c>
      <c r="AE54" s="3">
        <f t="shared" si="20"/>
        <v>10092285</v>
      </c>
      <c r="AF54" s="16">
        <f t="shared" si="9"/>
        <v>10092.285</v>
      </c>
      <c r="AH54" s="3">
        <f t="shared" si="21"/>
        <v>117716</v>
      </c>
      <c r="AI54" s="3">
        <f t="shared" si="22"/>
        <v>10092285</v>
      </c>
      <c r="AJ54" s="16">
        <f t="shared" si="10"/>
        <v>85734.182269190263</v>
      </c>
      <c r="AL54" s="16">
        <f t="shared" si="11"/>
        <v>1275405.6615695693</v>
      </c>
    </row>
    <row r="55" spans="2:38">
      <c r="B55" s="5" t="s">
        <v>174</v>
      </c>
      <c r="C55" s="3">
        <v>459</v>
      </c>
      <c r="D55" s="3"/>
      <c r="E55" s="7">
        <v>459</v>
      </c>
      <c r="G55" s="5" t="s">
        <v>174</v>
      </c>
      <c r="H55" s="3">
        <v>71080</v>
      </c>
      <c r="I55" s="3"/>
      <c r="J55" s="7">
        <v>71080</v>
      </c>
      <c r="L55" s="3">
        <f t="shared" si="18"/>
        <v>459</v>
      </c>
      <c r="M55" s="3">
        <f t="shared" si="19"/>
        <v>71080</v>
      </c>
      <c r="N55" s="19">
        <f t="shared" si="5"/>
        <v>154.85838779956427</v>
      </c>
      <c r="P55" s="5" t="s">
        <v>174</v>
      </c>
      <c r="Q55" s="3">
        <v>65284</v>
      </c>
      <c r="R55" s="3"/>
      <c r="S55" s="7">
        <v>65284</v>
      </c>
      <c r="U55" s="5" t="s">
        <v>174</v>
      </c>
      <c r="V55" s="3">
        <v>5319</v>
      </c>
      <c r="W55" s="3"/>
      <c r="X55" s="7">
        <v>5319</v>
      </c>
      <c r="Z55" s="5" t="s">
        <v>174</v>
      </c>
      <c r="AA55" s="3">
        <v>8541255</v>
      </c>
      <c r="AB55" s="3"/>
      <c r="AC55" s="7">
        <v>8541255</v>
      </c>
      <c r="AE55" s="3">
        <f t="shared" si="20"/>
        <v>8541255</v>
      </c>
      <c r="AF55" s="16">
        <f t="shared" si="9"/>
        <v>8541.2549999999992</v>
      </c>
      <c r="AH55" s="3">
        <f t="shared" si="21"/>
        <v>71080</v>
      </c>
      <c r="AI55" s="3">
        <f t="shared" si="22"/>
        <v>8541255</v>
      </c>
      <c r="AJ55" s="16">
        <f t="shared" si="10"/>
        <v>120163.97017445131</v>
      </c>
      <c r="AL55" s="16">
        <f t="shared" si="11"/>
        <v>18608398.692810457</v>
      </c>
    </row>
    <row r="56" spans="2:38">
      <c r="B56" s="28" t="s">
        <v>13</v>
      </c>
      <c r="C56" s="7">
        <v>17643</v>
      </c>
      <c r="D56" s="7"/>
      <c r="E56" s="7">
        <v>17643</v>
      </c>
      <c r="G56" s="28" t="s">
        <v>13</v>
      </c>
      <c r="H56" s="7">
        <v>222091</v>
      </c>
      <c r="I56" s="7"/>
      <c r="J56" s="7">
        <v>222091</v>
      </c>
      <c r="L56" s="3">
        <f t="shared" si="18"/>
        <v>17643</v>
      </c>
      <c r="M56" s="3">
        <f t="shared" si="19"/>
        <v>222091</v>
      </c>
      <c r="N56" s="19">
        <f t="shared" si="5"/>
        <v>12.588051918607947</v>
      </c>
      <c r="P56" s="28" t="s">
        <v>13</v>
      </c>
      <c r="Q56" s="7">
        <v>165969</v>
      </c>
      <c r="R56" s="7"/>
      <c r="S56" s="7">
        <v>165969</v>
      </c>
      <c r="U56" s="28" t="s">
        <v>13</v>
      </c>
      <c r="V56" s="7">
        <v>37110</v>
      </c>
      <c r="W56" s="7"/>
      <c r="X56" s="7">
        <v>37110</v>
      </c>
      <c r="Z56" s="28" t="s">
        <v>13</v>
      </c>
      <c r="AA56" s="7">
        <v>20884413</v>
      </c>
      <c r="AB56" s="7"/>
      <c r="AC56" s="7">
        <v>20884413</v>
      </c>
      <c r="AE56" s="3">
        <f t="shared" si="20"/>
        <v>20884413</v>
      </c>
      <c r="AF56" s="16">
        <f t="shared" si="9"/>
        <v>20884.413</v>
      </c>
      <c r="AH56" s="3">
        <f t="shared" si="21"/>
        <v>222091</v>
      </c>
      <c r="AI56" s="3">
        <f t="shared" si="22"/>
        <v>20884413</v>
      </c>
      <c r="AJ56" s="16">
        <f t="shared" si="10"/>
        <v>94035.386395666632</v>
      </c>
      <c r="AL56" s="16">
        <f t="shared" si="11"/>
        <v>1183722.3261350109</v>
      </c>
    </row>
    <row r="57" spans="2:38">
      <c r="B57" s="4" t="s">
        <v>39</v>
      </c>
      <c r="C57" s="3"/>
      <c r="D57" s="3"/>
      <c r="E57" s="7"/>
      <c r="G57" s="4" t="s">
        <v>39</v>
      </c>
      <c r="H57" s="3"/>
      <c r="I57" s="3"/>
      <c r="J57" s="7"/>
      <c r="L57" s="3">
        <f t="shared" si="18"/>
        <v>0</v>
      </c>
      <c r="M57" s="3">
        <f t="shared" si="19"/>
        <v>0</v>
      </c>
      <c r="N57" s="18"/>
      <c r="P57" s="4" t="s">
        <v>39</v>
      </c>
      <c r="Q57" s="3"/>
      <c r="R57" s="3"/>
      <c r="S57" s="7"/>
      <c r="U57" s="4" t="s">
        <v>39</v>
      </c>
      <c r="V57" s="3"/>
      <c r="W57" s="3"/>
      <c r="X57" s="7"/>
      <c r="Z57" s="4" t="s">
        <v>39</v>
      </c>
      <c r="AA57" s="3"/>
      <c r="AB57" s="3"/>
      <c r="AC57" s="7"/>
      <c r="AE57" s="3">
        <f t="shared" si="20"/>
        <v>0</v>
      </c>
      <c r="AF57" s="15"/>
      <c r="AH57" s="3">
        <f t="shared" si="21"/>
        <v>0</v>
      </c>
      <c r="AI57" s="3">
        <f t="shared" si="22"/>
        <v>0</v>
      </c>
      <c r="AJ57" s="15"/>
      <c r="AL57" s="15"/>
    </row>
    <row r="58" spans="2:38">
      <c r="B58" s="5" t="s">
        <v>169</v>
      </c>
      <c r="C58" s="3">
        <v>14256</v>
      </c>
      <c r="D58" s="3">
        <v>14401</v>
      </c>
      <c r="E58" s="7">
        <v>28657</v>
      </c>
      <c r="G58" s="5" t="s">
        <v>169</v>
      </c>
      <c r="H58" s="3">
        <v>23858</v>
      </c>
      <c r="I58" s="3">
        <v>19933</v>
      </c>
      <c r="J58" s="7">
        <v>43791</v>
      </c>
      <c r="L58" s="3">
        <f t="shared" si="18"/>
        <v>28657</v>
      </c>
      <c r="M58" s="3">
        <f t="shared" si="19"/>
        <v>43791</v>
      </c>
      <c r="N58" s="19">
        <f t="shared" si="5"/>
        <v>1.5281083155947937</v>
      </c>
      <c r="P58" s="5" t="s">
        <v>169</v>
      </c>
      <c r="Q58" s="3">
        <v>4665</v>
      </c>
      <c r="R58" s="3">
        <v>2222</v>
      </c>
      <c r="S58" s="7">
        <v>6887</v>
      </c>
      <c r="U58" s="5" t="s">
        <v>169</v>
      </c>
      <c r="V58" s="3">
        <v>4611</v>
      </c>
      <c r="W58" s="3">
        <v>3088</v>
      </c>
      <c r="X58" s="7">
        <v>7699</v>
      </c>
      <c r="Z58" s="5" t="s">
        <v>169</v>
      </c>
      <c r="AA58" s="3">
        <v>436848</v>
      </c>
      <c r="AB58" s="3">
        <v>439854</v>
      </c>
      <c r="AC58" s="7">
        <v>876702</v>
      </c>
      <c r="AE58" s="3">
        <f t="shared" si="20"/>
        <v>876702</v>
      </c>
      <c r="AF58" s="16">
        <f t="shared" ref="AF58" si="29">AE58/$AE$7</f>
        <v>876.702</v>
      </c>
      <c r="AH58" s="3">
        <f t="shared" si="21"/>
        <v>43791</v>
      </c>
      <c r="AI58" s="3">
        <f t="shared" si="22"/>
        <v>876702</v>
      </c>
      <c r="AJ58" s="16">
        <f t="shared" ref="AJ58" si="30">AI58/AH58*1000</f>
        <v>20020.141124888672</v>
      </c>
      <c r="AL58" s="16">
        <f t="shared" ref="AL58" si="31">AJ58*N58</f>
        <v>30592.944132323686</v>
      </c>
    </row>
    <row r="59" spans="2:38">
      <c r="B59" s="5" t="s">
        <v>170</v>
      </c>
      <c r="C59" s="3">
        <v>21541</v>
      </c>
      <c r="D59" s="3">
        <v>13084</v>
      </c>
      <c r="E59" s="7">
        <v>34625</v>
      </c>
      <c r="G59" s="5" t="s">
        <v>170</v>
      </c>
      <c r="H59" s="3">
        <v>59232</v>
      </c>
      <c r="I59" s="3">
        <v>23948</v>
      </c>
      <c r="J59" s="7">
        <v>83180</v>
      </c>
      <c r="L59" s="3">
        <f t="shared" si="18"/>
        <v>34625</v>
      </c>
      <c r="M59" s="3">
        <f t="shared" si="19"/>
        <v>83180</v>
      </c>
      <c r="N59" s="19">
        <f t="shared" si="5"/>
        <v>2.4023104693140795</v>
      </c>
      <c r="P59" s="5" t="s">
        <v>170</v>
      </c>
      <c r="Q59" s="3">
        <v>23340</v>
      </c>
      <c r="R59" s="3">
        <v>4980</v>
      </c>
      <c r="S59" s="7">
        <v>28320</v>
      </c>
      <c r="U59" s="5" t="s">
        <v>170</v>
      </c>
      <c r="V59" s="3">
        <v>13618</v>
      </c>
      <c r="W59" s="3">
        <v>5472</v>
      </c>
      <c r="X59" s="7">
        <v>19090</v>
      </c>
      <c r="Z59" s="5" t="s">
        <v>170</v>
      </c>
      <c r="AA59" s="3">
        <v>1776315</v>
      </c>
      <c r="AB59" s="3">
        <v>1018611</v>
      </c>
      <c r="AC59" s="7">
        <v>2794926</v>
      </c>
      <c r="AE59" s="3">
        <f t="shared" si="20"/>
        <v>2794926</v>
      </c>
      <c r="AF59" s="16">
        <f t="shared" si="9"/>
        <v>2794.9259999999999</v>
      </c>
      <c r="AH59" s="3">
        <f t="shared" si="21"/>
        <v>83180</v>
      </c>
      <c r="AI59" s="3">
        <f t="shared" si="22"/>
        <v>2794926</v>
      </c>
      <c r="AJ59" s="16">
        <f t="shared" si="10"/>
        <v>33600.937725414769</v>
      </c>
      <c r="AL59" s="16">
        <f t="shared" si="11"/>
        <v>80719.884476534309</v>
      </c>
    </row>
    <row r="60" spans="2:38">
      <c r="B60" s="5" t="s">
        <v>171</v>
      </c>
      <c r="C60" s="3">
        <v>16906</v>
      </c>
      <c r="D60" s="3">
        <v>5754</v>
      </c>
      <c r="E60" s="7">
        <v>22660</v>
      </c>
      <c r="G60" s="5" t="s">
        <v>171</v>
      </c>
      <c r="H60" s="3">
        <v>75817</v>
      </c>
      <c r="I60" s="3">
        <v>19799</v>
      </c>
      <c r="J60" s="7">
        <v>95616</v>
      </c>
      <c r="L60" s="3">
        <f t="shared" si="18"/>
        <v>22660</v>
      </c>
      <c r="M60" s="3">
        <f t="shared" si="19"/>
        <v>95616</v>
      </c>
      <c r="N60" s="19">
        <f t="shared" si="5"/>
        <v>4.2195939982347745</v>
      </c>
      <c r="P60" s="5" t="s">
        <v>171</v>
      </c>
      <c r="Q60" s="3">
        <v>42041</v>
      </c>
      <c r="R60" s="3">
        <v>7605</v>
      </c>
      <c r="S60" s="7">
        <v>49646</v>
      </c>
      <c r="U60" s="5" t="s">
        <v>171</v>
      </c>
      <c r="V60" s="3">
        <v>16222</v>
      </c>
      <c r="W60" s="3">
        <v>6159</v>
      </c>
      <c r="X60" s="7">
        <v>22381</v>
      </c>
      <c r="Z60" s="5" t="s">
        <v>171</v>
      </c>
      <c r="AA60" s="3">
        <v>3059275</v>
      </c>
      <c r="AB60" s="3">
        <v>1009771</v>
      </c>
      <c r="AC60" s="7">
        <v>4069046</v>
      </c>
      <c r="AE60" s="3">
        <f t="shared" si="20"/>
        <v>4069046</v>
      </c>
      <c r="AF60" s="16">
        <f t="shared" si="9"/>
        <v>4069.0459999999998</v>
      </c>
      <c r="AH60" s="3">
        <f t="shared" si="21"/>
        <v>95616</v>
      </c>
      <c r="AI60" s="3">
        <f t="shared" si="22"/>
        <v>4069046</v>
      </c>
      <c r="AJ60" s="16">
        <f t="shared" si="10"/>
        <v>42556.120314591702</v>
      </c>
      <c r="AL60" s="16">
        <f t="shared" si="11"/>
        <v>179569.54986760812</v>
      </c>
    </row>
    <row r="61" spans="2:38">
      <c r="B61" s="5" t="s">
        <v>172</v>
      </c>
      <c r="C61" s="3">
        <v>9793</v>
      </c>
      <c r="D61" s="3">
        <v>3494</v>
      </c>
      <c r="E61" s="7">
        <v>13287</v>
      </c>
      <c r="G61" s="5" t="s">
        <v>172</v>
      </c>
      <c r="H61" s="3">
        <v>60745</v>
      </c>
      <c r="I61" s="3">
        <v>19671</v>
      </c>
      <c r="J61" s="7">
        <v>80416</v>
      </c>
      <c r="L61" s="3">
        <f t="shared" si="18"/>
        <v>13287</v>
      </c>
      <c r="M61" s="3">
        <f t="shared" si="19"/>
        <v>80416</v>
      </c>
      <c r="N61" s="19">
        <f t="shared" si="5"/>
        <v>6.052231504478061</v>
      </c>
      <c r="P61" s="5" t="s">
        <v>172</v>
      </c>
      <c r="Q61" s="3">
        <v>37540</v>
      </c>
      <c r="R61" s="3">
        <v>9005</v>
      </c>
      <c r="S61" s="7">
        <v>46545</v>
      </c>
      <c r="U61" s="5" t="s">
        <v>172</v>
      </c>
      <c r="V61" s="3">
        <v>12982</v>
      </c>
      <c r="W61" s="3">
        <v>6936</v>
      </c>
      <c r="X61" s="7">
        <v>19918</v>
      </c>
      <c r="Z61" s="5" t="s">
        <v>172</v>
      </c>
      <c r="AA61" s="3">
        <v>3213192</v>
      </c>
      <c r="AB61" s="3">
        <v>1226648</v>
      </c>
      <c r="AC61" s="7">
        <v>4439840</v>
      </c>
      <c r="AE61" s="3">
        <f t="shared" si="20"/>
        <v>4439840</v>
      </c>
      <c r="AF61" s="16">
        <f t="shared" si="9"/>
        <v>4439.84</v>
      </c>
      <c r="AH61" s="3">
        <f t="shared" si="21"/>
        <v>80416</v>
      </c>
      <c r="AI61" s="3">
        <f t="shared" si="22"/>
        <v>4439840</v>
      </c>
      <c r="AJ61" s="16">
        <f t="shared" si="10"/>
        <v>55210.903302825311</v>
      </c>
      <c r="AL61" s="16">
        <f t="shared" si="11"/>
        <v>334149.16836005118</v>
      </c>
    </row>
    <row r="62" spans="2:38">
      <c r="B62" s="5" t="s">
        <v>173</v>
      </c>
      <c r="C62" s="3">
        <v>2894</v>
      </c>
      <c r="D62" s="3">
        <v>3535</v>
      </c>
      <c r="E62" s="7">
        <v>6429</v>
      </c>
      <c r="G62" s="5" t="s">
        <v>173</v>
      </c>
      <c r="H62" s="3">
        <v>44791</v>
      </c>
      <c r="I62" s="3">
        <v>47773</v>
      </c>
      <c r="J62" s="7">
        <v>92564</v>
      </c>
      <c r="L62" s="3">
        <f t="shared" si="18"/>
        <v>6429</v>
      </c>
      <c r="M62" s="3">
        <f t="shared" si="19"/>
        <v>92564</v>
      </c>
      <c r="N62" s="19">
        <f t="shared" si="5"/>
        <v>14.397884585472079</v>
      </c>
      <c r="P62" s="5" t="s">
        <v>173</v>
      </c>
      <c r="Q62" s="3">
        <v>34312</v>
      </c>
      <c r="R62" s="3">
        <v>29361</v>
      </c>
      <c r="S62" s="7">
        <v>63673</v>
      </c>
      <c r="U62" s="5" t="s">
        <v>173</v>
      </c>
      <c r="V62" s="3">
        <v>7378</v>
      </c>
      <c r="W62" s="3">
        <v>14616</v>
      </c>
      <c r="X62" s="7">
        <v>21994</v>
      </c>
      <c r="Z62" s="5" t="s">
        <v>173</v>
      </c>
      <c r="AA62" s="3">
        <v>2734796</v>
      </c>
      <c r="AB62" s="3">
        <v>3950179</v>
      </c>
      <c r="AC62" s="7">
        <v>6684975</v>
      </c>
      <c r="AE62" s="3">
        <f t="shared" si="20"/>
        <v>6684975</v>
      </c>
      <c r="AF62" s="16">
        <f t="shared" si="9"/>
        <v>6684.9750000000004</v>
      </c>
      <c r="AH62" s="3">
        <f t="shared" si="21"/>
        <v>92564</v>
      </c>
      <c r="AI62" s="3">
        <f t="shared" si="22"/>
        <v>6684975</v>
      </c>
      <c r="AJ62" s="16">
        <f t="shared" si="10"/>
        <v>72220.031545741323</v>
      </c>
      <c r="AL62" s="16">
        <f t="shared" si="11"/>
        <v>1039815.6789547363</v>
      </c>
    </row>
    <row r="63" spans="2:38">
      <c r="B63" s="5" t="s">
        <v>174</v>
      </c>
      <c r="C63" s="3">
        <v>77</v>
      </c>
      <c r="D63" s="3">
        <v>238</v>
      </c>
      <c r="E63" s="7">
        <v>315</v>
      </c>
      <c r="G63" s="5" t="s">
        <v>174</v>
      </c>
      <c r="H63" s="3">
        <v>11876</v>
      </c>
      <c r="I63" s="3">
        <v>27366</v>
      </c>
      <c r="J63" s="7">
        <v>39242</v>
      </c>
      <c r="L63" s="3">
        <f t="shared" si="18"/>
        <v>315</v>
      </c>
      <c r="M63" s="3">
        <f t="shared" si="19"/>
        <v>39242</v>
      </c>
      <c r="N63" s="19">
        <f t="shared" si="5"/>
        <v>124.57777777777778</v>
      </c>
      <c r="P63" s="5" t="s">
        <v>174</v>
      </c>
      <c r="Q63" s="3">
        <v>10770</v>
      </c>
      <c r="R63" s="3">
        <v>24259</v>
      </c>
      <c r="S63" s="7">
        <v>35029</v>
      </c>
      <c r="U63" s="5" t="s">
        <v>174</v>
      </c>
      <c r="V63" s="3">
        <v>1027</v>
      </c>
      <c r="W63" s="3">
        <v>2864</v>
      </c>
      <c r="X63" s="7">
        <v>3891</v>
      </c>
      <c r="Z63" s="5" t="s">
        <v>174</v>
      </c>
      <c r="AA63" s="3">
        <v>1210759</v>
      </c>
      <c r="AB63" s="3">
        <v>3991503</v>
      </c>
      <c r="AC63" s="7">
        <v>5202262</v>
      </c>
      <c r="AE63" s="3">
        <f t="shared" si="20"/>
        <v>5202262</v>
      </c>
      <c r="AF63" s="16">
        <f t="shared" si="9"/>
        <v>5202.2619999999997</v>
      </c>
      <c r="AH63" s="3">
        <f t="shared" si="21"/>
        <v>39242</v>
      </c>
      <c r="AI63" s="3">
        <f t="shared" si="22"/>
        <v>5202262</v>
      </c>
      <c r="AJ63" s="16">
        <f t="shared" si="10"/>
        <v>132568.7273839254</v>
      </c>
      <c r="AL63" s="16">
        <f t="shared" si="11"/>
        <v>16515117.460317463</v>
      </c>
    </row>
    <row r="64" spans="2:38">
      <c r="B64" s="28" t="s">
        <v>13</v>
      </c>
      <c r="C64" s="7">
        <v>65467</v>
      </c>
      <c r="D64" s="7">
        <v>40506</v>
      </c>
      <c r="E64" s="7">
        <v>105973</v>
      </c>
      <c r="G64" s="28" t="s">
        <v>13</v>
      </c>
      <c r="H64" s="7">
        <v>276319</v>
      </c>
      <c r="I64" s="7">
        <v>158490</v>
      </c>
      <c r="J64" s="7">
        <v>434809</v>
      </c>
      <c r="L64" s="3">
        <f t="shared" si="18"/>
        <v>105973</v>
      </c>
      <c r="M64" s="3">
        <f t="shared" si="19"/>
        <v>434809</v>
      </c>
      <c r="N64" s="19">
        <f t="shared" si="5"/>
        <v>4.1030168061676084</v>
      </c>
      <c r="P64" s="28" t="s">
        <v>13</v>
      </c>
      <c r="Q64" s="7">
        <v>152668</v>
      </c>
      <c r="R64" s="7">
        <v>77432</v>
      </c>
      <c r="S64" s="7">
        <v>230100</v>
      </c>
      <c r="U64" s="28" t="s">
        <v>13</v>
      </c>
      <c r="V64" s="7">
        <v>55838</v>
      </c>
      <c r="W64" s="7">
        <v>39135</v>
      </c>
      <c r="X64" s="7">
        <v>94973</v>
      </c>
      <c r="Z64" s="28" t="s">
        <v>13</v>
      </c>
      <c r="AA64" s="7">
        <v>12431185</v>
      </c>
      <c r="AB64" s="7">
        <v>11636566</v>
      </c>
      <c r="AC64" s="7">
        <v>24067751</v>
      </c>
      <c r="AE64" s="3">
        <f t="shared" si="20"/>
        <v>24067751</v>
      </c>
      <c r="AF64" s="16">
        <f t="shared" si="9"/>
        <v>24067.751</v>
      </c>
      <c r="AH64" s="3">
        <f t="shared" si="21"/>
        <v>434809</v>
      </c>
      <c r="AI64" s="3">
        <f t="shared" si="22"/>
        <v>24067751</v>
      </c>
      <c r="AJ64" s="16">
        <f t="shared" si="10"/>
        <v>55352.467405228505</v>
      </c>
      <c r="AL64" s="16">
        <f t="shared" si="11"/>
        <v>227112.10402649731</v>
      </c>
    </row>
    <row r="65" spans="2:38">
      <c r="B65" s="4" t="s">
        <v>13</v>
      </c>
      <c r="C65" s="3"/>
      <c r="D65" s="3"/>
      <c r="E65" s="7"/>
      <c r="G65" s="4" t="s">
        <v>13</v>
      </c>
      <c r="H65" s="3"/>
      <c r="I65" s="3"/>
      <c r="J65" s="7"/>
      <c r="L65" s="3">
        <f t="shared" si="18"/>
        <v>0</v>
      </c>
      <c r="M65" s="3">
        <f t="shared" si="19"/>
        <v>0</v>
      </c>
      <c r="N65" s="18"/>
      <c r="P65" s="4" t="s">
        <v>13</v>
      </c>
      <c r="Q65" s="3"/>
      <c r="R65" s="3"/>
      <c r="S65" s="7"/>
      <c r="U65" s="4" t="s">
        <v>13</v>
      </c>
      <c r="V65" s="3"/>
      <c r="W65" s="3"/>
      <c r="X65" s="7"/>
      <c r="Z65" s="4" t="s">
        <v>13</v>
      </c>
      <c r="AA65" s="3"/>
      <c r="AB65" s="3"/>
      <c r="AC65" s="7"/>
      <c r="AE65" s="3">
        <f t="shared" si="20"/>
        <v>0</v>
      </c>
      <c r="AF65" s="15"/>
      <c r="AH65" s="3">
        <f t="shared" si="21"/>
        <v>0</v>
      </c>
      <c r="AI65" s="3">
        <f t="shared" si="22"/>
        <v>0</v>
      </c>
      <c r="AJ65" s="15"/>
      <c r="AL65" s="15"/>
    </row>
    <row r="66" spans="2:38">
      <c r="B66" s="5" t="s">
        <v>169</v>
      </c>
      <c r="C66" s="3">
        <v>50119</v>
      </c>
      <c r="D66" s="3">
        <v>24646</v>
      </c>
      <c r="E66" s="7">
        <v>74765</v>
      </c>
      <c r="G66" s="5" t="s">
        <v>169</v>
      </c>
      <c r="H66" s="3">
        <v>78855</v>
      </c>
      <c r="I66" s="3">
        <v>41486</v>
      </c>
      <c r="J66" s="7">
        <v>120341</v>
      </c>
      <c r="L66" s="3">
        <f t="shared" si="18"/>
        <v>74765</v>
      </c>
      <c r="M66" s="3">
        <f t="shared" si="19"/>
        <v>120341</v>
      </c>
      <c r="N66" s="19">
        <f t="shared" si="5"/>
        <v>1.6095900488196349</v>
      </c>
      <c r="P66" s="5" t="s">
        <v>169</v>
      </c>
      <c r="Q66" s="3">
        <v>14977</v>
      </c>
      <c r="R66" s="3">
        <v>6670</v>
      </c>
      <c r="S66" s="7">
        <v>21647</v>
      </c>
      <c r="U66" s="5" t="s">
        <v>169</v>
      </c>
      <c r="V66" s="3">
        <v>12763</v>
      </c>
      <c r="W66" s="3">
        <v>9731</v>
      </c>
      <c r="X66" s="7">
        <v>22494</v>
      </c>
      <c r="Z66" s="5" t="s">
        <v>169</v>
      </c>
      <c r="AA66" s="3">
        <v>1494815</v>
      </c>
      <c r="AB66" s="3">
        <v>710247</v>
      </c>
      <c r="AC66" s="7">
        <v>2205062</v>
      </c>
      <c r="AE66" s="3">
        <f t="shared" si="20"/>
        <v>2205062</v>
      </c>
      <c r="AF66" s="16">
        <f t="shared" ref="AF66" si="32">AE66/$AE$7</f>
        <v>2205.0619999999999</v>
      </c>
      <c r="AH66" s="3">
        <f t="shared" si="21"/>
        <v>120341</v>
      </c>
      <c r="AI66" s="3">
        <f t="shared" si="22"/>
        <v>2205062</v>
      </c>
      <c r="AJ66" s="16">
        <f t="shared" ref="AJ66" si="33">AI66/AH66*1000</f>
        <v>18323.447536583539</v>
      </c>
      <c r="AL66" s="16">
        <f t="shared" ref="AL66" si="34">AJ66*N66</f>
        <v>29493.238814953515</v>
      </c>
    </row>
    <row r="67" spans="2:38">
      <c r="B67" s="5" t="s">
        <v>170</v>
      </c>
      <c r="C67" s="3">
        <v>87319</v>
      </c>
      <c r="D67" s="3">
        <v>25305</v>
      </c>
      <c r="E67" s="7">
        <v>112624</v>
      </c>
      <c r="G67" s="5" t="s">
        <v>170</v>
      </c>
      <c r="H67" s="3">
        <v>165562</v>
      </c>
      <c r="I67" s="3">
        <v>57870</v>
      </c>
      <c r="J67" s="7">
        <v>223432</v>
      </c>
      <c r="L67" s="3">
        <f t="shared" si="18"/>
        <v>112624</v>
      </c>
      <c r="M67" s="3">
        <f t="shared" si="19"/>
        <v>223432</v>
      </c>
      <c r="N67" s="19">
        <f t="shared" si="5"/>
        <v>1.9838755505043331</v>
      </c>
      <c r="P67" s="5" t="s">
        <v>170</v>
      </c>
      <c r="Q67" s="3">
        <v>42152</v>
      </c>
      <c r="R67" s="3">
        <v>11680</v>
      </c>
      <c r="S67" s="7">
        <v>53832</v>
      </c>
      <c r="U67" s="5" t="s">
        <v>170</v>
      </c>
      <c r="V67" s="3">
        <v>33698</v>
      </c>
      <c r="W67" s="3">
        <v>20133</v>
      </c>
      <c r="X67" s="7">
        <v>53831</v>
      </c>
      <c r="Z67" s="5" t="s">
        <v>170</v>
      </c>
      <c r="AA67" s="3">
        <v>7318512</v>
      </c>
      <c r="AB67" s="3">
        <v>2020493</v>
      </c>
      <c r="AC67" s="7">
        <v>9339005</v>
      </c>
      <c r="AE67" s="3">
        <f t="shared" si="20"/>
        <v>9339005</v>
      </c>
      <c r="AF67" s="16">
        <f t="shared" si="9"/>
        <v>9339.0049999999992</v>
      </c>
      <c r="AH67" s="3">
        <f t="shared" si="21"/>
        <v>223432</v>
      </c>
      <c r="AI67" s="3">
        <f t="shared" si="22"/>
        <v>9339005</v>
      </c>
      <c r="AJ67" s="16">
        <f t="shared" si="10"/>
        <v>41797.974327759672</v>
      </c>
      <c r="AL67" s="16">
        <f t="shared" si="11"/>
        <v>82921.979329450201</v>
      </c>
    </row>
    <row r="68" spans="2:38">
      <c r="B68" s="5" t="s">
        <v>171</v>
      </c>
      <c r="C68" s="3">
        <v>81908</v>
      </c>
      <c r="D68" s="3">
        <v>14403</v>
      </c>
      <c r="E68" s="7">
        <v>96311</v>
      </c>
      <c r="G68" s="5" t="s">
        <v>171</v>
      </c>
      <c r="H68" s="3">
        <v>248731</v>
      </c>
      <c r="I68" s="3">
        <v>65285</v>
      </c>
      <c r="J68" s="7">
        <v>314016</v>
      </c>
      <c r="L68" s="3">
        <f t="shared" si="18"/>
        <v>96311</v>
      </c>
      <c r="M68" s="3">
        <f t="shared" si="19"/>
        <v>314016</v>
      </c>
      <c r="N68" s="19">
        <f t="shared" si="5"/>
        <v>3.2604375408831805</v>
      </c>
      <c r="P68" s="5" t="s">
        <v>171</v>
      </c>
      <c r="Q68" s="3">
        <v>103988</v>
      </c>
      <c r="R68" s="3">
        <v>20649</v>
      </c>
      <c r="S68" s="7">
        <v>124637</v>
      </c>
      <c r="U68" s="5" t="s">
        <v>171</v>
      </c>
      <c r="V68" s="3">
        <v>59578</v>
      </c>
      <c r="W68" s="3">
        <v>29665</v>
      </c>
      <c r="X68" s="7">
        <v>89243</v>
      </c>
      <c r="Z68" s="5" t="s">
        <v>171</v>
      </c>
      <c r="AA68" s="3">
        <v>14861458</v>
      </c>
      <c r="AB68" s="3">
        <v>2548263</v>
      </c>
      <c r="AC68" s="7">
        <v>17409721</v>
      </c>
      <c r="AE68" s="3">
        <f t="shared" si="20"/>
        <v>17409721</v>
      </c>
      <c r="AF68" s="16">
        <f t="shared" si="9"/>
        <v>17409.721000000001</v>
      </c>
      <c r="AH68" s="3">
        <f t="shared" si="21"/>
        <v>314016</v>
      </c>
      <c r="AI68" s="3">
        <f t="shared" si="22"/>
        <v>17409721</v>
      </c>
      <c r="AJ68" s="16">
        <f t="shared" si="10"/>
        <v>55442.146260063186</v>
      </c>
      <c r="AL68" s="16">
        <f t="shared" si="11"/>
        <v>180765.65501344603</v>
      </c>
    </row>
    <row r="69" spans="2:38">
      <c r="B69" s="5" t="s">
        <v>172</v>
      </c>
      <c r="C69" s="3">
        <v>82929</v>
      </c>
      <c r="D69" s="3">
        <v>10104</v>
      </c>
      <c r="E69" s="7">
        <v>93033</v>
      </c>
      <c r="G69" s="5" t="s">
        <v>172</v>
      </c>
      <c r="H69" s="3">
        <v>392915</v>
      </c>
      <c r="I69" s="3">
        <v>84185</v>
      </c>
      <c r="J69" s="7">
        <v>477100</v>
      </c>
      <c r="L69" s="3">
        <f t="shared" si="18"/>
        <v>93033</v>
      </c>
      <c r="M69" s="3">
        <f t="shared" si="19"/>
        <v>477100</v>
      </c>
      <c r="N69" s="19">
        <f t="shared" si="5"/>
        <v>5.1282878118517088</v>
      </c>
      <c r="P69" s="5" t="s">
        <v>172</v>
      </c>
      <c r="Q69" s="3">
        <v>213072</v>
      </c>
      <c r="R69" s="3">
        <v>32935</v>
      </c>
      <c r="S69" s="7">
        <v>246007</v>
      </c>
      <c r="U69" s="5" t="s">
        <v>172</v>
      </c>
      <c r="V69" s="3">
        <v>93034</v>
      </c>
      <c r="W69" s="3">
        <v>40693</v>
      </c>
      <c r="X69" s="7">
        <v>133727</v>
      </c>
      <c r="Z69" s="5" t="s">
        <v>172</v>
      </c>
      <c r="AA69" s="3">
        <v>29626321</v>
      </c>
      <c r="AB69" s="3">
        <v>3555832</v>
      </c>
      <c r="AC69" s="7">
        <v>33182153</v>
      </c>
      <c r="AE69" s="3">
        <f t="shared" si="20"/>
        <v>33182153</v>
      </c>
      <c r="AF69" s="16">
        <f t="shared" si="9"/>
        <v>33182.152999999998</v>
      </c>
      <c r="AH69" s="3">
        <f t="shared" si="21"/>
        <v>477100</v>
      </c>
      <c r="AI69" s="3">
        <f t="shared" si="22"/>
        <v>33182153</v>
      </c>
      <c r="AJ69" s="16">
        <f t="shared" si="10"/>
        <v>69549.681408509743</v>
      </c>
      <c r="AL69" s="16">
        <f t="shared" si="11"/>
        <v>356670.78348542989</v>
      </c>
    </row>
    <row r="70" spans="2:38">
      <c r="B70" s="5" t="s">
        <v>173</v>
      </c>
      <c r="C70" s="3">
        <v>152605</v>
      </c>
      <c r="D70" s="3">
        <v>12563</v>
      </c>
      <c r="E70" s="7">
        <v>165168</v>
      </c>
      <c r="G70" s="5" t="s">
        <v>173</v>
      </c>
      <c r="H70" s="3">
        <v>1980685</v>
      </c>
      <c r="I70" s="3">
        <v>376039</v>
      </c>
      <c r="J70" s="7">
        <v>2356724</v>
      </c>
      <c r="L70" s="3">
        <f t="shared" si="18"/>
        <v>165168</v>
      </c>
      <c r="M70" s="3">
        <f t="shared" si="19"/>
        <v>2356724</v>
      </c>
      <c r="N70" s="19">
        <f t="shared" si="5"/>
        <v>14.268647679938002</v>
      </c>
      <c r="P70" s="5" t="s">
        <v>173</v>
      </c>
      <c r="Q70" s="3">
        <v>1467780</v>
      </c>
      <c r="R70" s="3">
        <v>188821</v>
      </c>
      <c r="S70" s="7">
        <v>1656601</v>
      </c>
      <c r="U70" s="5" t="s">
        <v>173</v>
      </c>
      <c r="V70" s="3">
        <v>354218</v>
      </c>
      <c r="W70" s="3">
        <v>174135</v>
      </c>
      <c r="X70" s="7">
        <v>528353</v>
      </c>
      <c r="Z70" s="5" t="s">
        <v>173</v>
      </c>
      <c r="AA70" s="3">
        <v>220927137</v>
      </c>
      <c r="AB70" s="3">
        <v>16499505</v>
      </c>
      <c r="AC70" s="7">
        <v>237426642</v>
      </c>
      <c r="AE70" s="3">
        <f t="shared" si="20"/>
        <v>237426642</v>
      </c>
      <c r="AF70" s="16">
        <f t="shared" si="9"/>
        <v>237426.64199999999</v>
      </c>
      <c r="AH70" s="3">
        <f t="shared" si="21"/>
        <v>2356724</v>
      </c>
      <c r="AI70" s="3">
        <f t="shared" si="22"/>
        <v>237426642</v>
      </c>
      <c r="AJ70" s="16">
        <f t="shared" si="10"/>
        <v>100744.35614861986</v>
      </c>
      <c r="AL70" s="16">
        <f t="shared" si="11"/>
        <v>1437485.7236268525</v>
      </c>
    </row>
    <row r="71" spans="2:38">
      <c r="B71" s="5" t="s">
        <v>174</v>
      </c>
      <c r="C71" s="3">
        <v>20686</v>
      </c>
      <c r="D71" s="3">
        <v>1458</v>
      </c>
      <c r="E71" s="7">
        <v>22144</v>
      </c>
      <c r="G71" s="5" t="s">
        <v>174</v>
      </c>
      <c r="H71" s="3">
        <v>1873852</v>
      </c>
      <c r="I71" s="3">
        <v>623764</v>
      </c>
      <c r="J71" s="7">
        <v>2497616</v>
      </c>
      <c r="L71" s="3">
        <f t="shared" si="18"/>
        <v>22144</v>
      </c>
      <c r="M71" s="3">
        <f t="shared" si="19"/>
        <v>2497616</v>
      </c>
      <c r="N71" s="19">
        <f t="shared" si="5"/>
        <v>112.78973988439306</v>
      </c>
      <c r="P71" s="5" t="s">
        <v>174</v>
      </c>
      <c r="Q71" s="3">
        <v>1672602</v>
      </c>
      <c r="R71" s="3">
        <v>369138</v>
      </c>
      <c r="S71" s="7">
        <v>2041740</v>
      </c>
      <c r="U71" s="5" t="s">
        <v>174</v>
      </c>
      <c r="V71" s="3">
        <v>180402</v>
      </c>
      <c r="W71" s="3">
        <v>253157</v>
      </c>
      <c r="X71" s="7">
        <v>433559</v>
      </c>
      <c r="Z71" s="5" t="s">
        <v>174</v>
      </c>
      <c r="AA71" s="3">
        <v>436413977</v>
      </c>
      <c r="AB71" s="3">
        <v>25682794</v>
      </c>
      <c r="AC71" s="7">
        <v>462096771</v>
      </c>
      <c r="AE71" s="3">
        <f t="shared" si="20"/>
        <v>462096771</v>
      </c>
      <c r="AF71" s="16">
        <f t="shared" si="9"/>
        <v>462096.77100000001</v>
      </c>
      <c r="AH71" s="3">
        <f t="shared" si="21"/>
        <v>2497616</v>
      </c>
      <c r="AI71" s="3">
        <f t="shared" si="22"/>
        <v>462096771</v>
      </c>
      <c r="AJ71" s="16">
        <f t="shared" si="10"/>
        <v>185015.13883639438</v>
      </c>
      <c r="AL71" s="16">
        <f t="shared" si="11"/>
        <v>20867809.384031791</v>
      </c>
    </row>
    <row r="72" spans="2:38">
      <c r="B72" s="28" t="s">
        <v>13</v>
      </c>
      <c r="C72" s="7">
        <v>475566</v>
      </c>
      <c r="D72" s="7">
        <v>88479</v>
      </c>
      <c r="E72" s="7">
        <v>564045</v>
      </c>
      <c r="G72" s="28" t="s">
        <v>13</v>
      </c>
      <c r="H72" s="7">
        <v>4740600</v>
      </c>
      <c r="I72" s="7">
        <v>1248629</v>
      </c>
      <c r="J72" s="7">
        <v>5989229</v>
      </c>
      <c r="L72" s="3">
        <f t="shared" si="18"/>
        <v>564045</v>
      </c>
      <c r="M72" s="3">
        <f t="shared" si="19"/>
        <v>5989229</v>
      </c>
      <c r="N72" s="20">
        <f t="shared" si="5"/>
        <v>10.618353145582356</v>
      </c>
      <c r="P72" s="28" t="s">
        <v>13</v>
      </c>
      <c r="Q72" s="7">
        <v>3514571</v>
      </c>
      <c r="R72" s="7">
        <v>629893</v>
      </c>
      <c r="S72" s="7">
        <v>4144464</v>
      </c>
      <c r="U72" s="28" t="s">
        <v>13</v>
      </c>
      <c r="V72" s="7">
        <v>733693</v>
      </c>
      <c r="W72" s="7">
        <v>527514</v>
      </c>
      <c r="X72" s="7">
        <v>1261207</v>
      </c>
      <c r="Z72" s="28" t="s">
        <v>13</v>
      </c>
      <c r="AA72" s="7">
        <v>710642220</v>
      </c>
      <c r="AB72" s="7">
        <v>51017134</v>
      </c>
      <c r="AC72" s="7">
        <v>761659354</v>
      </c>
      <c r="AE72" s="3">
        <f t="shared" si="20"/>
        <v>761659354</v>
      </c>
      <c r="AF72" s="17">
        <f t="shared" si="9"/>
        <v>761659.35400000005</v>
      </c>
      <c r="AH72" s="3">
        <f t="shared" si="21"/>
        <v>5989229</v>
      </c>
      <c r="AI72" s="3">
        <f t="shared" si="22"/>
        <v>761659354</v>
      </c>
      <c r="AJ72" s="17">
        <f t="shared" si="10"/>
        <v>127171.519739853</v>
      </c>
      <c r="AL72" s="17">
        <f t="shared" si="11"/>
        <v>1350352.1066581567</v>
      </c>
    </row>
    <row r="73" spans="2:38" hidden="1"/>
    <row r="74" spans="2:38" hidden="1">
      <c r="C74" s="3">
        <f t="shared" ref="C74:E80" si="35">C66</f>
        <v>50119</v>
      </c>
      <c r="D74" s="3">
        <f t="shared" si="35"/>
        <v>24646</v>
      </c>
      <c r="E74" s="3">
        <f t="shared" si="35"/>
        <v>74765</v>
      </c>
      <c r="H74" s="3">
        <f t="shared" ref="H74:J80" si="36">H66</f>
        <v>78855</v>
      </c>
      <c r="I74" s="3">
        <f t="shared" si="36"/>
        <v>41486</v>
      </c>
      <c r="J74" s="3">
        <f t="shared" si="36"/>
        <v>120341</v>
      </c>
      <c r="Q74" s="3">
        <f t="shared" ref="Q74:S74" si="37">Q66</f>
        <v>14977</v>
      </c>
      <c r="R74" s="3">
        <f t="shared" si="37"/>
        <v>6670</v>
      </c>
      <c r="S74" s="3">
        <f t="shared" si="37"/>
        <v>21647</v>
      </c>
      <c r="V74" s="3">
        <f t="shared" ref="V74:X74" si="38">V66</f>
        <v>12763</v>
      </c>
      <c r="W74" s="3">
        <f t="shared" si="38"/>
        <v>9731</v>
      </c>
      <c r="X74" s="3">
        <f t="shared" si="38"/>
        <v>22494</v>
      </c>
      <c r="AA74" s="3">
        <f t="shared" ref="AA74:AC74" si="39">AA66</f>
        <v>1494815</v>
      </c>
      <c r="AB74" s="3">
        <f t="shared" si="39"/>
        <v>710247</v>
      </c>
      <c r="AC74" s="3">
        <f t="shared" si="39"/>
        <v>2205062</v>
      </c>
      <c r="AF74" s="3"/>
      <c r="AJ74" s="3"/>
      <c r="AL74" s="3"/>
    </row>
    <row r="75" spans="2:38" hidden="1">
      <c r="C75" s="3">
        <f t="shared" si="35"/>
        <v>87319</v>
      </c>
      <c r="D75" s="3">
        <f t="shared" si="35"/>
        <v>25305</v>
      </c>
      <c r="E75" s="3">
        <f t="shared" si="35"/>
        <v>112624</v>
      </c>
      <c r="H75" s="3">
        <f t="shared" si="36"/>
        <v>165562</v>
      </c>
      <c r="I75" s="3">
        <f t="shared" si="36"/>
        <v>57870</v>
      </c>
      <c r="J75" s="3">
        <f t="shared" si="36"/>
        <v>223432</v>
      </c>
      <c r="Q75" s="3">
        <f t="shared" ref="Q75:S75" si="40">Q67</f>
        <v>42152</v>
      </c>
      <c r="R75" s="3">
        <f t="shared" si="40"/>
        <v>11680</v>
      </c>
      <c r="S75" s="3">
        <f t="shared" si="40"/>
        <v>53832</v>
      </c>
      <c r="V75" s="3">
        <f t="shared" ref="V75:X75" si="41">V67</f>
        <v>33698</v>
      </c>
      <c r="W75" s="3">
        <f t="shared" si="41"/>
        <v>20133</v>
      </c>
      <c r="X75" s="3">
        <f t="shared" si="41"/>
        <v>53831</v>
      </c>
      <c r="AA75" s="3">
        <f t="shared" ref="AA75:AC75" si="42">AA67</f>
        <v>7318512</v>
      </c>
      <c r="AB75" s="3">
        <f t="shared" si="42"/>
        <v>2020493</v>
      </c>
      <c r="AC75" s="3">
        <f t="shared" si="42"/>
        <v>9339005</v>
      </c>
      <c r="AF75" s="3"/>
      <c r="AJ75" s="3"/>
      <c r="AL75" s="3"/>
    </row>
    <row r="76" spans="2:38" hidden="1">
      <c r="C76" s="3">
        <f t="shared" si="35"/>
        <v>81908</v>
      </c>
      <c r="D76" s="3">
        <f t="shared" si="35"/>
        <v>14403</v>
      </c>
      <c r="E76" s="3">
        <f t="shared" si="35"/>
        <v>96311</v>
      </c>
      <c r="H76" s="3">
        <f t="shared" si="36"/>
        <v>248731</v>
      </c>
      <c r="I76" s="3">
        <f t="shared" si="36"/>
        <v>65285</v>
      </c>
      <c r="J76" s="3">
        <f t="shared" si="36"/>
        <v>314016</v>
      </c>
      <c r="Q76" s="3">
        <f t="shared" ref="Q76:S76" si="43">Q68</f>
        <v>103988</v>
      </c>
      <c r="R76" s="3">
        <f t="shared" si="43"/>
        <v>20649</v>
      </c>
      <c r="S76" s="3">
        <f t="shared" si="43"/>
        <v>124637</v>
      </c>
      <c r="V76" s="3">
        <f t="shared" ref="V76:X76" si="44">V68</f>
        <v>59578</v>
      </c>
      <c r="W76" s="3">
        <f t="shared" si="44"/>
        <v>29665</v>
      </c>
      <c r="X76" s="3">
        <f t="shared" si="44"/>
        <v>89243</v>
      </c>
      <c r="AA76" s="3">
        <f t="shared" ref="AA76:AC76" si="45">AA68</f>
        <v>14861458</v>
      </c>
      <c r="AB76" s="3">
        <f t="shared" si="45"/>
        <v>2548263</v>
      </c>
      <c r="AC76" s="3">
        <f t="shared" si="45"/>
        <v>17409721</v>
      </c>
      <c r="AF76" s="3"/>
      <c r="AJ76" s="3"/>
      <c r="AL76" s="3"/>
    </row>
    <row r="77" spans="2:38" hidden="1">
      <c r="C77" s="3">
        <f t="shared" si="35"/>
        <v>82929</v>
      </c>
      <c r="D77" s="3">
        <f t="shared" si="35"/>
        <v>10104</v>
      </c>
      <c r="E77" s="3">
        <f t="shared" si="35"/>
        <v>93033</v>
      </c>
      <c r="H77" s="3">
        <f t="shared" si="36"/>
        <v>392915</v>
      </c>
      <c r="I77" s="3">
        <f t="shared" si="36"/>
        <v>84185</v>
      </c>
      <c r="J77" s="3">
        <f t="shared" si="36"/>
        <v>477100</v>
      </c>
      <c r="Q77" s="3">
        <f t="shared" ref="Q77:S77" si="46">Q69</f>
        <v>213072</v>
      </c>
      <c r="R77" s="3">
        <f t="shared" si="46"/>
        <v>32935</v>
      </c>
      <c r="S77" s="3">
        <f t="shared" si="46"/>
        <v>246007</v>
      </c>
      <c r="V77" s="3">
        <f t="shared" ref="V77:X77" si="47">V69</f>
        <v>93034</v>
      </c>
      <c r="W77" s="3">
        <f t="shared" si="47"/>
        <v>40693</v>
      </c>
      <c r="X77" s="3">
        <f t="shared" si="47"/>
        <v>133727</v>
      </c>
      <c r="AA77" s="3">
        <f t="shared" ref="AA77:AC77" si="48">AA69</f>
        <v>29626321</v>
      </c>
      <c r="AB77" s="3">
        <f t="shared" si="48"/>
        <v>3555832</v>
      </c>
      <c r="AC77" s="3">
        <f t="shared" si="48"/>
        <v>33182153</v>
      </c>
      <c r="AF77" s="3"/>
      <c r="AJ77" s="3"/>
      <c r="AL77" s="3"/>
    </row>
    <row r="78" spans="2:38" hidden="1">
      <c r="C78" s="3">
        <f t="shared" si="35"/>
        <v>152605</v>
      </c>
      <c r="D78" s="3">
        <f t="shared" si="35"/>
        <v>12563</v>
      </c>
      <c r="E78" s="3">
        <f t="shared" si="35"/>
        <v>165168</v>
      </c>
      <c r="H78" s="3">
        <f t="shared" si="36"/>
        <v>1980685</v>
      </c>
      <c r="I78" s="3">
        <f t="shared" si="36"/>
        <v>376039</v>
      </c>
      <c r="J78" s="3">
        <f t="shared" si="36"/>
        <v>2356724</v>
      </c>
      <c r="Q78" s="3">
        <f t="shared" ref="Q78:S78" si="49">Q70</f>
        <v>1467780</v>
      </c>
      <c r="R78" s="3">
        <f t="shared" si="49"/>
        <v>188821</v>
      </c>
      <c r="S78" s="3">
        <f t="shared" si="49"/>
        <v>1656601</v>
      </c>
      <c r="V78" s="3">
        <f t="shared" ref="V78:X78" si="50">V70</f>
        <v>354218</v>
      </c>
      <c r="W78" s="3">
        <f t="shared" si="50"/>
        <v>174135</v>
      </c>
      <c r="X78" s="3">
        <f t="shared" si="50"/>
        <v>528353</v>
      </c>
      <c r="AA78" s="3">
        <f t="shared" ref="AA78:AC78" si="51">AA70</f>
        <v>220927137</v>
      </c>
      <c r="AB78" s="3">
        <f t="shared" si="51"/>
        <v>16499505</v>
      </c>
      <c r="AC78" s="3">
        <f t="shared" si="51"/>
        <v>237426642</v>
      </c>
      <c r="AF78" s="3"/>
      <c r="AJ78" s="3"/>
      <c r="AL78" s="3"/>
    </row>
    <row r="79" spans="2:38" hidden="1">
      <c r="C79" s="3">
        <f t="shared" si="35"/>
        <v>20686</v>
      </c>
      <c r="D79" s="3">
        <f t="shared" si="35"/>
        <v>1458</v>
      </c>
      <c r="E79" s="3">
        <f t="shared" si="35"/>
        <v>22144</v>
      </c>
      <c r="H79" s="3">
        <f t="shared" si="36"/>
        <v>1873852</v>
      </c>
      <c r="I79" s="3">
        <f t="shared" si="36"/>
        <v>623764</v>
      </c>
      <c r="J79" s="3">
        <f t="shared" si="36"/>
        <v>2497616</v>
      </c>
      <c r="Q79" s="3">
        <f t="shared" ref="Q79:S79" si="52">Q71</f>
        <v>1672602</v>
      </c>
      <c r="R79" s="3">
        <f t="shared" si="52"/>
        <v>369138</v>
      </c>
      <c r="S79" s="3">
        <f t="shared" si="52"/>
        <v>2041740</v>
      </c>
      <c r="V79" s="3">
        <f t="shared" ref="V79:X79" si="53">V71</f>
        <v>180402</v>
      </c>
      <c r="W79" s="3">
        <f t="shared" si="53"/>
        <v>253157</v>
      </c>
      <c r="X79" s="3">
        <f t="shared" si="53"/>
        <v>433559</v>
      </c>
      <c r="AA79" s="3">
        <f t="shared" ref="AA79:AC79" si="54">AA71</f>
        <v>436413977</v>
      </c>
      <c r="AB79" s="3">
        <f t="shared" si="54"/>
        <v>25682794</v>
      </c>
      <c r="AC79" s="3">
        <f t="shared" si="54"/>
        <v>462096771</v>
      </c>
      <c r="AF79" s="3"/>
      <c r="AJ79" s="3"/>
      <c r="AL79" s="3"/>
    </row>
    <row r="80" spans="2:38" hidden="1">
      <c r="C80" s="3">
        <f t="shared" si="35"/>
        <v>475566</v>
      </c>
      <c r="D80" s="3">
        <f t="shared" si="35"/>
        <v>88479</v>
      </c>
      <c r="E80" s="3">
        <f t="shared" si="35"/>
        <v>564045</v>
      </c>
      <c r="H80" s="3">
        <f t="shared" si="36"/>
        <v>4740600</v>
      </c>
      <c r="I80" s="3">
        <f t="shared" si="36"/>
        <v>1248629</v>
      </c>
      <c r="J80" s="3">
        <f t="shared" si="36"/>
        <v>5989229</v>
      </c>
      <c r="Q80" s="3">
        <f t="shared" ref="Q80:S80" si="55">Q72</f>
        <v>3514571</v>
      </c>
      <c r="R80" s="3">
        <f t="shared" si="55"/>
        <v>629893</v>
      </c>
      <c r="S80" s="3">
        <f t="shared" si="55"/>
        <v>4144464</v>
      </c>
      <c r="V80" s="3">
        <f t="shared" ref="V80:X80" si="56">V72</f>
        <v>733693</v>
      </c>
      <c r="W80" s="3">
        <f t="shared" si="56"/>
        <v>527514</v>
      </c>
      <c r="X80" s="3">
        <f t="shared" si="56"/>
        <v>1261207</v>
      </c>
      <c r="AA80" s="3">
        <f t="shared" ref="AA80:AC80" si="57">AA72</f>
        <v>710642220</v>
      </c>
      <c r="AB80" s="3">
        <f t="shared" si="57"/>
        <v>51017134</v>
      </c>
      <c r="AC80" s="3">
        <f t="shared" si="57"/>
        <v>761659354</v>
      </c>
      <c r="AF80" s="3"/>
      <c r="AJ80" s="3"/>
      <c r="AL80" s="3"/>
    </row>
    <row r="82" spans="2:38" ht="23.45">
      <c r="B82" s="24" t="s">
        <v>40</v>
      </c>
      <c r="C82" s="7"/>
      <c r="D82" s="7"/>
      <c r="E82" s="7"/>
      <c r="H82" s="25"/>
      <c r="I82" s="25"/>
      <c r="J82" s="25"/>
      <c r="Q82" s="25"/>
      <c r="R82" s="25"/>
      <c r="S82" s="25"/>
      <c r="V82" s="25"/>
      <c r="W82" s="25"/>
      <c r="X82" s="25"/>
      <c r="AA82" s="25"/>
      <c r="AB82" s="25"/>
      <c r="AC82" s="25"/>
      <c r="AF82" s="25"/>
      <c r="AJ82" s="25"/>
      <c r="AL82" s="25"/>
    </row>
    <row r="83" spans="2:38">
      <c r="AF83" s="25"/>
      <c r="AJ83" s="25"/>
      <c r="AL83" s="25"/>
    </row>
    <row r="84" spans="2:38">
      <c r="B84" s="27" t="s">
        <v>169</v>
      </c>
      <c r="C84" s="27">
        <f>C74/C$80</f>
        <v>0.10538810596215878</v>
      </c>
      <c r="D84" s="27">
        <f t="shared" ref="D84:E84" si="58">D74/D$80</f>
        <v>0.27855197278450256</v>
      </c>
      <c r="E84" s="27">
        <f t="shared" si="58"/>
        <v>0.13255148082156565</v>
      </c>
      <c r="H84" s="27">
        <f>H74/H$80</f>
        <v>1.6633970383495761E-2</v>
      </c>
      <c r="I84" s="27">
        <f t="shared" ref="I84:J84" si="59">I74/I$80</f>
        <v>3.3225241444816672E-2</v>
      </c>
      <c r="J84" s="27">
        <f t="shared" si="59"/>
        <v>2.0092903443832254E-2</v>
      </c>
      <c r="Q84" s="27">
        <f>Q74/Q$80</f>
        <v>4.2614020317131166E-3</v>
      </c>
      <c r="R84" s="27">
        <f t="shared" ref="R84:S84" si="60">R74/R$80</f>
        <v>1.058910005350115E-2</v>
      </c>
      <c r="S84" s="27">
        <f t="shared" si="60"/>
        <v>5.2231120839751535E-3</v>
      </c>
      <c r="V84" s="27">
        <f>V74/V$80</f>
        <v>1.7395559178021325E-2</v>
      </c>
      <c r="W84" s="27">
        <f t="shared" ref="W84:X84" si="61">W74/W$80</f>
        <v>1.8446903778857052E-2</v>
      </c>
      <c r="X84" s="27">
        <f t="shared" si="61"/>
        <v>1.7835295871335949E-2</v>
      </c>
      <c r="AA84" s="27">
        <f>AA74/AA$80</f>
        <v>2.1034705762345502E-3</v>
      </c>
      <c r="AB84" s="27">
        <f t="shared" ref="AB84:AC84" si="62">AB74/AB$80</f>
        <v>1.3921734607828029E-2</v>
      </c>
      <c r="AC84" s="27">
        <f t="shared" si="62"/>
        <v>2.8950763729476891E-3</v>
      </c>
      <c r="AF84" s="25"/>
      <c r="AJ84" s="25"/>
      <c r="AL84" s="25"/>
    </row>
    <row r="85" spans="2:38">
      <c r="B85" s="27" t="s">
        <v>170</v>
      </c>
      <c r="C85" s="27">
        <f t="shared" ref="C85:E89" si="63">C75/C$80</f>
        <v>0.18361068705500394</v>
      </c>
      <c r="D85" s="27">
        <f t="shared" si="63"/>
        <v>0.28600006781270132</v>
      </c>
      <c r="E85" s="27">
        <f t="shared" si="63"/>
        <v>0.19967201198485937</v>
      </c>
      <c r="H85" s="27">
        <f t="shared" ref="H85:J89" si="64">H75/H$80</f>
        <v>3.4924271189300936E-2</v>
      </c>
      <c r="I85" s="27">
        <f t="shared" si="64"/>
        <v>4.6346833206661067E-2</v>
      </c>
      <c r="J85" s="27">
        <f t="shared" si="64"/>
        <v>3.7305636501793471E-2</v>
      </c>
      <c r="Q85" s="27">
        <f t="shared" ref="Q85:S85" si="65">Q75/Q$80</f>
        <v>1.1993497926204934E-2</v>
      </c>
      <c r="R85" s="27">
        <f t="shared" si="65"/>
        <v>1.8542831877795117E-2</v>
      </c>
      <c r="S85" s="27">
        <f t="shared" si="65"/>
        <v>1.2988893135517645E-2</v>
      </c>
      <c r="V85" s="27">
        <f t="shared" ref="V85:X85" si="66">V75/V$80</f>
        <v>4.5929291951810905E-2</v>
      </c>
      <c r="W85" s="27">
        <f t="shared" si="66"/>
        <v>3.8165811713054061E-2</v>
      </c>
      <c r="X85" s="27">
        <f t="shared" si="66"/>
        <v>4.2682129103311352E-2</v>
      </c>
      <c r="AA85" s="27">
        <f t="shared" ref="AA85:AC85" si="67">AA75/AA$80</f>
        <v>1.0298448071379716E-2</v>
      </c>
      <c r="AB85" s="27">
        <f t="shared" si="67"/>
        <v>3.9604204344367913E-2</v>
      </c>
      <c r="AC85" s="27">
        <f t="shared" si="67"/>
        <v>1.2261393431268751E-2</v>
      </c>
      <c r="AF85" s="25"/>
      <c r="AJ85" s="25"/>
      <c r="AL85" s="25"/>
    </row>
    <row r="86" spans="2:38">
      <c r="B86" s="27" t="s">
        <v>171</v>
      </c>
      <c r="C86" s="27">
        <f t="shared" si="63"/>
        <v>0.17223266591808498</v>
      </c>
      <c r="D86" s="27">
        <f t="shared" si="63"/>
        <v>0.16278438951615637</v>
      </c>
      <c r="E86" s="27">
        <f t="shared" si="63"/>
        <v>0.17075056068221506</v>
      </c>
      <c r="H86" s="27">
        <f t="shared" si="64"/>
        <v>5.2468252963759864E-2</v>
      </c>
      <c r="I86" s="27">
        <f t="shared" si="64"/>
        <v>5.2285346568115912E-2</v>
      </c>
      <c r="J86" s="27">
        <f t="shared" si="64"/>
        <v>5.24301208051988E-2</v>
      </c>
      <c r="Q86" s="27">
        <f t="shared" ref="Q86:S86" si="68">Q76/Q$80</f>
        <v>2.9587679406675806E-2</v>
      </c>
      <c r="R86" s="27">
        <f t="shared" si="68"/>
        <v>3.2781758171625971E-2</v>
      </c>
      <c r="S86" s="27">
        <f t="shared" si="68"/>
        <v>3.0073128877461597E-2</v>
      </c>
      <c r="V86" s="27">
        <f t="shared" ref="V86:X86" si="69">V76/V$80</f>
        <v>8.1202900940856734E-2</v>
      </c>
      <c r="W86" s="27">
        <f t="shared" si="69"/>
        <v>5.6235474319164987E-2</v>
      </c>
      <c r="X86" s="27">
        <f t="shared" si="69"/>
        <v>7.0759994196036013E-2</v>
      </c>
      <c r="AA86" s="27">
        <f t="shared" ref="AA86:AC86" si="70">AA76/AA$80</f>
        <v>2.0912714699106959E-2</v>
      </c>
      <c r="AB86" s="27">
        <f t="shared" si="70"/>
        <v>4.994916021742813E-2</v>
      </c>
      <c r="AC86" s="27">
        <f t="shared" si="70"/>
        <v>2.2857621203717274E-2</v>
      </c>
      <c r="AF86" s="25"/>
      <c r="AJ86" s="25"/>
      <c r="AL86" s="25"/>
    </row>
    <row r="87" spans="2:38">
      <c r="B87" s="27" t="s">
        <v>172</v>
      </c>
      <c r="C87" s="27">
        <f t="shared" si="63"/>
        <v>0.1743795813830257</v>
      </c>
      <c r="D87" s="27">
        <f t="shared" si="63"/>
        <v>0.11419658902112366</v>
      </c>
      <c r="E87" s="27">
        <f t="shared" si="63"/>
        <v>0.16493896763556098</v>
      </c>
      <c r="H87" s="27">
        <f t="shared" si="64"/>
        <v>8.2882968400624396E-2</v>
      </c>
      <c r="I87" s="27">
        <f t="shared" si="64"/>
        <v>6.7421948392997436E-2</v>
      </c>
      <c r="J87" s="27">
        <f t="shared" si="64"/>
        <v>7.9659669049221532E-2</v>
      </c>
      <c r="Q87" s="27">
        <f t="shared" ref="Q87:S87" si="71">Q77/Q$80</f>
        <v>6.0625322407770396E-2</v>
      </c>
      <c r="R87" s="27">
        <f t="shared" si="71"/>
        <v>5.2286658210203958E-2</v>
      </c>
      <c r="S87" s="27">
        <f t="shared" si="71"/>
        <v>5.9357977292117871E-2</v>
      </c>
      <c r="V87" s="27">
        <f t="shared" ref="V87:X87" si="72">V77/V$80</f>
        <v>0.12680235466332648</v>
      </c>
      <c r="W87" s="27">
        <f t="shared" si="72"/>
        <v>7.7141080615869911E-2</v>
      </c>
      <c r="X87" s="27">
        <f t="shared" si="72"/>
        <v>0.10603096874660543</v>
      </c>
      <c r="AA87" s="27">
        <f t="shared" ref="AA87:AC87" si="73">AA77/AA$80</f>
        <v>4.1689503052605006E-2</v>
      </c>
      <c r="AB87" s="27">
        <f t="shared" si="73"/>
        <v>6.9698780021629603E-2</v>
      </c>
      <c r="AC87" s="27">
        <f t="shared" si="73"/>
        <v>4.3565608202325051E-2</v>
      </c>
      <c r="AF87" s="25"/>
      <c r="AJ87" s="25"/>
      <c r="AL87" s="25"/>
    </row>
    <row r="88" spans="2:38">
      <c r="B88" s="27" t="s">
        <v>173</v>
      </c>
      <c r="C88" s="27">
        <f t="shared" si="63"/>
        <v>0.3208913168729472</v>
      </c>
      <c r="D88" s="27">
        <f t="shared" si="63"/>
        <v>0.14198849444500955</v>
      </c>
      <c r="E88" s="27">
        <f t="shared" si="63"/>
        <v>0.29282769991755975</v>
      </c>
      <c r="H88" s="27">
        <f t="shared" si="64"/>
        <v>0.41781314601527231</v>
      </c>
      <c r="I88" s="27">
        <f t="shared" si="64"/>
        <v>0.30116151394849872</v>
      </c>
      <c r="J88" s="27">
        <f t="shared" si="64"/>
        <v>0.39349372014327721</v>
      </c>
      <c r="Q88" s="27">
        <f t="shared" ref="Q88:S88" si="74">Q78/Q$80</f>
        <v>0.41762707311930813</v>
      </c>
      <c r="R88" s="27">
        <f t="shared" si="74"/>
        <v>0.29976678578742738</v>
      </c>
      <c r="S88" s="27">
        <f t="shared" si="74"/>
        <v>0.39971417293044409</v>
      </c>
      <c r="V88" s="27">
        <f t="shared" ref="V88:X88" si="75">V78/V$80</f>
        <v>0.48278776000316209</v>
      </c>
      <c r="W88" s="27">
        <f t="shared" si="75"/>
        <v>0.33010498299571195</v>
      </c>
      <c r="X88" s="27">
        <f t="shared" si="75"/>
        <v>0.41892647281532691</v>
      </c>
      <c r="AA88" s="27">
        <f t="shared" ref="AA88:AC88" si="76">AA78/AA$80</f>
        <v>0.31088377636780434</v>
      </c>
      <c r="AB88" s="27">
        <f t="shared" si="76"/>
        <v>0.32341105245151558</v>
      </c>
      <c r="AC88" s="27">
        <f t="shared" si="76"/>
        <v>0.31172287289994999</v>
      </c>
      <c r="AF88" s="25"/>
      <c r="AJ88" s="25"/>
      <c r="AL88" s="25"/>
    </row>
    <row r="89" spans="2:38">
      <c r="B89" s="27" t="s">
        <v>174</v>
      </c>
      <c r="C89" s="27">
        <f t="shared" si="63"/>
        <v>4.3497642808779435E-2</v>
      </c>
      <c r="D89" s="27">
        <f t="shared" si="63"/>
        <v>1.6478486420506561E-2</v>
      </c>
      <c r="E89" s="27">
        <f t="shared" si="63"/>
        <v>3.9259278958239149E-2</v>
      </c>
      <c r="H89" s="27">
        <f t="shared" si="64"/>
        <v>0.39527739104754672</v>
      </c>
      <c r="I89" s="27">
        <f t="shared" si="64"/>
        <v>0.49955911643891021</v>
      </c>
      <c r="J89" s="27">
        <f t="shared" si="64"/>
        <v>0.41701795005667674</v>
      </c>
      <c r="Q89" s="27">
        <f t="shared" ref="Q89:S89" si="77">Q79/Q$80</f>
        <v>0.47590502510832761</v>
      </c>
      <c r="R89" s="27">
        <f t="shared" si="77"/>
        <v>0.58603286589944636</v>
      </c>
      <c r="S89" s="27">
        <f t="shared" si="77"/>
        <v>0.49264271568048368</v>
      </c>
      <c r="V89" s="27">
        <f t="shared" ref="V89:X89" si="78">V79/V$80</f>
        <v>0.24588213326282246</v>
      </c>
      <c r="W89" s="27">
        <f t="shared" si="78"/>
        <v>0.47990574657734203</v>
      </c>
      <c r="X89" s="27">
        <f t="shared" si="78"/>
        <v>0.34376513926738433</v>
      </c>
      <c r="AA89" s="27">
        <f t="shared" ref="AA89:AC89" si="79">AA79/AA$80</f>
        <v>0.61411208723286947</v>
      </c>
      <c r="AB89" s="27">
        <f t="shared" si="79"/>
        <v>0.50341506835723071</v>
      </c>
      <c r="AC89" s="27">
        <f t="shared" si="79"/>
        <v>0.60669742788979131</v>
      </c>
      <c r="AF89" s="25"/>
      <c r="AJ89" s="25"/>
      <c r="AL89" s="25"/>
    </row>
    <row r="90" spans="2:38">
      <c r="AF90" s="25"/>
      <c r="AJ90" s="25"/>
      <c r="AL90" s="25"/>
    </row>
    <row r="91" spans="2:38" ht="23.45">
      <c r="B91" s="24" t="s">
        <v>41</v>
      </c>
      <c r="C91" s="7"/>
      <c r="D91" s="7"/>
      <c r="E91" s="7"/>
      <c r="H91" s="7"/>
      <c r="I91" s="7"/>
      <c r="J91" s="7"/>
      <c r="Q91" s="7"/>
      <c r="R91" s="7"/>
      <c r="S91" s="7"/>
      <c r="V91" s="7"/>
      <c r="W91" s="7"/>
      <c r="X91" s="7"/>
      <c r="AA91" s="7"/>
      <c r="AB91" s="7"/>
      <c r="AC91" s="7"/>
      <c r="AF91" s="25"/>
      <c r="AJ91" s="25"/>
      <c r="AL91" s="25"/>
    </row>
    <row r="92" spans="2:38">
      <c r="C92" s="7"/>
      <c r="D92" s="7"/>
      <c r="E92" s="7"/>
      <c r="H92" s="7"/>
      <c r="I92" s="7"/>
      <c r="J92" s="7"/>
      <c r="Q92" s="7"/>
      <c r="R92" s="7"/>
      <c r="S92" s="7"/>
      <c r="V92" s="7"/>
      <c r="W92" s="7"/>
      <c r="X92" s="7"/>
      <c r="AA92" s="7"/>
      <c r="AB92" s="7"/>
      <c r="AC92" s="7"/>
      <c r="AF92" s="25"/>
      <c r="AJ92" s="25"/>
      <c r="AL92" s="25"/>
    </row>
    <row r="93" spans="2:38">
      <c r="B93" s="27" t="s">
        <v>169</v>
      </c>
      <c r="C93" s="27">
        <f>C74/C$80</f>
        <v>0.10538810596215878</v>
      </c>
      <c r="D93" s="27">
        <f>D74/D$80</f>
        <v>0.27855197278450256</v>
      </c>
      <c r="E93" s="27">
        <f>E74/E$80</f>
        <v>0.13255148082156565</v>
      </c>
      <c r="H93" s="27">
        <f>H74/H$80</f>
        <v>1.6633970383495761E-2</v>
      </c>
      <c r="I93" s="27">
        <f>I74/I$80</f>
        <v>3.3225241444816672E-2</v>
      </c>
      <c r="J93" s="27">
        <f>J74/J$80</f>
        <v>2.0092903443832254E-2</v>
      </c>
      <c r="Q93" s="27">
        <f>Q74/Q$80</f>
        <v>4.2614020317131166E-3</v>
      </c>
      <c r="R93" s="27">
        <f>R74/R$80</f>
        <v>1.058910005350115E-2</v>
      </c>
      <c r="S93" s="27">
        <f>S74/S$80</f>
        <v>5.2231120839751535E-3</v>
      </c>
      <c r="V93" s="27">
        <f>V74/V$80</f>
        <v>1.7395559178021325E-2</v>
      </c>
      <c r="W93" s="27">
        <f>W74/W$80</f>
        <v>1.8446903778857052E-2</v>
      </c>
      <c r="X93" s="27">
        <f>X74/X$80</f>
        <v>1.7835295871335949E-2</v>
      </c>
      <c r="AA93" s="27">
        <f>AA74/AA$80</f>
        <v>2.1034705762345502E-3</v>
      </c>
      <c r="AB93" s="27">
        <f>AB74/AB$80</f>
        <v>1.3921734607828029E-2</v>
      </c>
      <c r="AC93" s="27">
        <f>AC74/AC$80</f>
        <v>2.8950763729476891E-3</v>
      </c>
      <c r="AF93" s="25"/>
      <c r="AJ93" s="25"/>
      <c r="AL93" s="25"/>
    </row>
    <row r="94" spans="2:38">
      <c r="B94" s="27" t="s">
        <v>170</v>
      </c>
      <c r="C94" s="27">
        <f>(C75+C74)/C$80</f>
        <v>0.28899879301716269</v>
      </c>
      <c r="D94" s="27">
        <f>(D75+D74)/D$80</f>
        <v>0.56455204059720387</v>
      </c>
      <c r="E94" s="27">
        <f>(E75+E74)/E$80</f>
        <v>0.33222349280642505</v>
      </c>
      <c r="H94" s="27">
        <f>(H75+H74)/H$80</f>
        <v>5.155824157279669E-2</v>
      </c>
      <c r="I94" s="27">
        <f>(I75+I74)/I$80</f>
        <v>7.9572074651477739E-2</v>
      </c>
      <c r="J94" s="27">
        <f>(J75+J74)/J$80</f>
        <v>5.7398539945625722E-2</v>
      </c>
      <c r="Q94" s="27">
        <f>(Q75+Q74)/Q$80</f>
        <v>1.625489995791805E-2</v>
      </c>
      <c r="R94" s="27">
        <f>(R75+R74)/R$80</f>
        <v>2.9131931931296269E-2</v>
      </c>
      <c r="S94" s="27">
        <f>(S75+S74)/S$80</f>
        <v>1.8212005219492799E-2</v>
      </c>
      <c r="V94" s="27">
        <f>(V75+V74)/V$80</f>
        <v>6.332485112983223E-2</v>
      </c>
      <c r="W94" s="27">
        <f>(W75+W74)/W$80</f>
        <v>5.6612715491911117E-2</v>
      </c>
      <c r="X94" s="27">
        <f>(X75+X74)/X$80</f>
        <v>6.0517424974647301E-2</v>
      </c>
      <c r="AA94" s="27">
        <f>(AA75+AA74)/AA$80</f>
        <v>1.2401918647614266E-2</v>
      </c>
      <c r="AB94" s="27">
        <f>(AB75+AB74)/AB$80</f>
        <v>5.3525938952195942E-2</v>
      </c>
      <c r="AC94" s="27">
        <f>(AC75+AC74)/AC$80</f>
        <v>1.5156469804216441E-2</v>
      </c>
      <c r="AF94" s="25"/>
      <c r="AJ94" s="25"/>
      <c r="AL94" s="25"/>
    </row>
    <row r="95" spans="2:38">
      <c r="B95" s="27" t="s">
        <v>171</v>
      </c>
      <c r="C95" s="27">
        <f>(C76+C75+C74)/C$80</f>
        <v>0.4612314589352477</v>
      </c>
      <c r="D95" s="27">
        <f>(D76+D75+D74)/D$80</f>
        <v>0.72733643011336024</v>
      </c>
      <c r="E95" s="27">
        <f>(E76+E75+E74)/E$80</f>
        <v>0.5029740534886401</v>
      </c>
      <c r="H95" s="27">
        <f>(H76+H75+H74)/H$80</f>
        <v>0.10402649453655656</v>
      </c>
      <c r="I95" s="27">
        <f>(I76+I75+I74)/I$80</f>
        <v>0.13185742121959365</v>
      </c>
      <c r="J95" s="27">
        <f>(J76+J75+J74)/J$80</f>
        <v>0.10982866075082452</v>
      </c>
      <c r="Q95" s="27">
        <f>(Q76+Q75+Q74)/Q$80</f>
        <v>4.5842579364593856E-2</v>
      </c>
      <c r="R95" s="27">
        <f>(R76+R75+R74)/R$80</f>
        <v>6.1913690102922241E-2</v>
      </c>
      <c r="S95" s="27">
        <f>(S76+S75+S74)/S$80</f>
        <v>4.8285134096954396E-2</v>
      </c>
      <c r="V95" s="27">
        <f>(V76+V75+V74)/V$80</f>
        <v>0.14452775207068896</v>
      </c>
      <c r="W95" s="27">
        <f>(W76+W75+W74)/W$80</f>
        <v>0.11284818981107611</v>
      </c>
      <c r="X95" s="27">
        <f>(X76+X75+X74)/X$80</f>
        <v>0.13127741917068333</v>
      </c>
      <c r="AA95" s="27">
        <f>(AA76+AA75+AA74)/AA$80</f>
        <v>3.3314633346721224E-2</v>
      </c>
      <c r="AB95" s="27">
        <f>(AB76+AB75+AB74)/AB$80</f>
        <v>0.10347509916962407</v>
      </c>
      <c r="AC95" s="27">
        <f>(AC76+AC75+AC74)/AC$80</f>
        <v>3.8014091007933709E-2</v>
      </c>
      <c r="AF95" s="25"/>
      <c r="AJ95" s="25"/>
      <c r="AL95" s="25"/>
    </row>
    <row r="96" spans="2:38">
      <c r="B96" s="27" t="s">
        <v>172</v>
      </c>
      <c r="C96" s="27">
        <f>(C77+C76+C75+C74)/C$80</f>
        <v>0.63561104031827342</v>
      </c>
      <c r="D96" s="27">
        <f>(D77+D76+D75+D74)/D$80</f>
        <v>0.84153301913448386</v>
      </c>
      <c r="E96" s="27">
        <f>(E77+E76+E75+E74)/E$80</f>
        <v>0.66791302112420103</v>
      </c>
      <c r="H96" s="27">
        <f>(H77+H76+H75+H74)/H$80</f>
        <v>0.18690946293718094</v>
      </c>
      <c r="I96" s="27">
        <f>(I77+I76+I75+I74)/I$80</f>
        <v>0.1992793696125911</v>
      </c>
      <c r="J96" s="27">
        <f>(J77+J76+J75+J74)/J$80</f>
        <v>0.18948832980004604</v>
      </c>
      <c r="Q96" s="27">
        <f>(Q77+Q76+Q75+Q74)/Q$80</f>
        <v>0.10646790177236425</v>
      </c>
      <c r="R96" s="27">
        <f>(R77+R76+R75+R74)/R$80</f>
        <v>0.1142003483131262</v>
      </c>
      <c r="S96" s="27">
        <f>(S77+S76+S75+S74)/S$80</f>
        <v>0.10764311138907226</v>
      </c>
      <c r="V96" s="27">
        <f>(V77+V76+V75+V74)/V$80</f>
        <v>0.27133010673401547</v>
      </c>
      <c r="W96" s="27">
        <f>(W77+W76+W75+W74)/W$80</f>
        <v>0.18998927042694602</v>
      </c>
      <c r="X96" s="27">
        <f>(X77+X76+X75+X74)/X$80</f>
        <v>0.23730838791728875</v>
      </c>
      <c r="AA96" s="27">
        <f>(AA77+AA76+AA75+AA74)/AA$80</f>
        <v>7.5004136399326238E-2</v>
      </c>
      <c r="AB96" s="27">
        <f>(AB77+AB76+AB75+AB74)/AB$80</f>
        <v>0.17317387919125365</v>
      </c>
      <c r="AC96" s="27">
        <f>(AC77+AC76+AC75+AC74)/AC$80</f>
        <v>8.157969921025876E-2</v>
      </c>
      <c r="AF96" s="25"/>
      <c r="AJ96" s="25"/>
      <c r="AL96" s="25"/>
    </row>
    <row r="97" spans="2:38">
      <c r="B97" s="27" t="s">
        <v>173</v>
      </c>
      <c r="C97" s="27">
        <f>(C78+C77+C76+C75+C74)/C$80</f>
        <v>0.95650235719122056</v>
      </c>
      <c r="D97" s="27">
        <f>(D78+D77+D76+D75+D74)/D$80</f>
        <v>0.98352151357949347</v>
      </c>
      <c r="E97" s="27">
        <f>(E78+E77+E76+E75+E74)/E$80</f>
        <v>0.96074072104176089</v>
      </c>
      <c r="H97" s="27">
        <f>(H78+H77+H76+H75+H74)/H$80</f>
        <v>0.60472260895245322</v>
      </c>
      <c r="I97" s="27">
        <f>(I78+I77+I76+I75+I74)/I$80</f>
        <v>0.50044088356108984</v>
      </c>
      <c r="J97" s="27">
        <f>(J78+J77+J76+J75+J74)/J$80</f>
        <v>0.58298204994332326</v>
      </c>
      <c r="Q97" s="27">
        <f>(Q78+Q77+Q76+Q75+Q74)/Q$80</f>
        <v>0.52409497489167245</v>
      </c>
      <c r="R97" s="27">
        <f>(R78+R77+R76+R75+R74)/R$80</f>
        <v>0.41396713410055358</v>
      </c>
      <c r="S97" s="27">
        <f>(S78+S77+S76+S75+S74)/S$80</f>
        <v>0.50735728431951632</v>
      </c>
      <c r="V97" s="27">
        <f>(V78+V77+V76+V75+V74)/V$80</f>
        <v>0.75411786673717751</v>
      </c>
      <c r="W97" s="27">
        <f>(W78+W77+W76+W75+W74)/W$80</f>
        <v>0.52009425342265803</v>
      </c>
      <c r="X97" s="27">
        <f>(X78+X77+X76+X75+X74)/X$80</f>
        <v>0.65623486073261561</v>
      </c>
      <c r="AA97" s="27">
        <f>(AA78+AA77+AA76+AA75+AA74)/AA$80</f>
        <v>0.38588791276713058</v>
      </c>
      <c r="AB97" s="27">
        <f>(AB78+AB77+AB76+AB75+AB74)/AB$80</f>
        <v>0.49658493164276929</v>
      </c>
      <c r="AC97" s="27">
        <f>(AC78+AC77+AC76+AC75+AC74)/AC$80</f>
        <v>0.39330257211020875</v>
      </c>
      <c r="AF97" s="25"/>
      <c r="AJ97" s="25"/>
      <c r="AL97" s="25"/>
    </row>
    <row r="98" spans="2:38">
      <c r="B98" s="27" t="s">
        <v>174</v>
      </c>
      <c r="C98" s="27">
        <f>(C79+C78+C77+C76+C75+C74)/C$80</f>
        <v>1</v>
      </c>
      <c r="D98" s="27">
        <f>(D79+D78+D77+D76+D75+D74)/D$80</f>
        <v>1</v>
      </c>
      <c r="E98" s="27">
        <f>(E79+E78+E77+E76+E75+E74)/E$80</f>
        <v>1</v>
      </c>
      <c r="H98" s="27">
        <f>(H79+H78+H77+H76+H75+H74)/H$80</f>
        <v>1</v>
      </c>
      <c r="I98" s="27">
        <f>(I79+I78+I77+I76+I75+I74)/I$80</f>
        <v>1</v>
      </c>
      <c r="J98" s="27">
        <f>(J79+J78+J77+J76+J75+J74)/J$80</f>
        <v>1</v>
      </c>
      <c r="Q98" s="27">
        <f>(Q79+Q78+Q77+Q76+Q75+Q74)/Q$80</f>
        <v>1</v>
      </c>
      <c r="R98" s="27">
        <f>(R79+R78+R77+R76+R75+R74)/R$80</f>
        <v>1</v>
      </c>
      <c r="S98" s="27">
        <f>(S79+S78+S77+S76+S75+S74)/S$80</f>
        <v>1</v>
      </c>
      <c r="V98" s="27">
        <f>(V79+V78+V77+V76+V75+V74)/V$80</f>
        <v>1</v>
      </c>
      <c r="W98" s="27">
        <f>(W79+W78+W77+W76+W75+W74)/W$80</f>
        <v>1</v>
      </c>
      <c r="X98" s="27">
        <f>(X79+X78+X77+X76+X75+X74)/X$80</f>
        <v>1</v>
      </c>
      <c r="AA98" s="27">
        <f>(AA79+AA78+AA77+AA76+AA75+AA74)/AA$80</f>
        <v>1</v>
      </c>
      <c r="AB98" s="27">
        <f>(AB79+AB78+AB77+AB76+AB75+AB74)/AB$80</f>
        <v>1</v>
      </c>
      <c r="AC98" s="27">
        <f>(AC79+AC78+AC77+AC76+AC75+AC74)/AC$80</f>
        <v>1</v>
      </c>
      <c r="AF98" s="25"/>
      <c r="AJ98" s="25"/>
      <c r="AL98" s="25"/>
    </row>
    <row r="99" spans="2:38">
      <c r="AF99" s="25"/>
      <c r="AJ99" s="25"/>
      <c r="AL99" s="25"/>
    </row>
    <row r="100" spans="2:38" ht="19.899999999999999">
      <c r="B100" s="10" t="s">
        <v>42</v>
      </c>
    </row>
    <row r="101" spans="2:38" s="11" customFormat="1" ht="23.45" customHeight="1">
      <c r="C101" s="98" t="s">
        <v>4</v>
      </c>
      <c r="D101" s="98"/>
      <c r="E101" s="98"/>
      <c r="F101" s="13"/>
      <c r="H101" s="98" t="s">
        <v>17</v>
      </c>
      <c r="I101" s="98"/>
      <c r="J101" s="98"/>
      <c r="N101" s="103" t="s">
        <v>18</v>
      </c>
      <c r="Q101" s="98" t="s">
        <v>19</v>
      </c>
      <c r="R101" s="98"/>
      <c r="S101" s="98"/>
      <c r="V101" s="98" t="s">
        <v>43</v>
      </c>
      <c r="W101" s="98"/>
      <c r="X101" s="98"/>
      <c r="AA101" s="98" t="s">
        <v>21</v>
      </c>
      <c r="AB101" s="98"/>
      <c r="AC101" s="98"/>
      <c r="AE101" s="13"/>
      <c r="AF101" s="96" t="s">
        <v>22</v>
      </c>
      <c r="AG101" s="38"/>
      <c r="AJ101" s="96" t="s">
        <v>23</v>
      </c>
      <c r="AL101" s="96" t="s">
        <v>24</v>
      </c>
    </row>
    <row r="102" spans="2:38">
      <c r="B102" s="2" t="s">
        <v>4</v>
      </c>
      <c r="C102" s="2" t="s">
        <v>25</v>
      </c>
      <c r="D102" s="3"/>
      <c r="E102" s="3"/>
      <c r="G102" s="2" t="s">
        <v>143</v>
      </c>
      <c r="H102" s="2" t="s">
        <v>25</v>
      </c>
      <c r="I102" s="3"/>
      <c r="J102" s="3"/>
      <c r="N102" s="103"/>
      <c r="P102" s="2" t="s">
        <v>144</v>
      </c>
      <c r="Q102" s="2" t="s">
        <v>25</v>
      </c>
      <c r="R102" s="3"/>
      <c r="S102" s="3"/>
      <c r="U102" s="2" t="s">
        <v>166</v>
      </c>
      <c r="V102" s="2" t="s">
        <v>25</v>
      </c>
      <c r="W102" s="3"/>
      <c r="X102" s="3"/>
      <c r="Z102" s="2" t="s">
        <v>167</v>
      </c>
      <c r="AA102" s="2" t="s">
        <v>25</v>
      </c>
      <c r="AB102" s="3"/>
      <c r="AC102" s="3"/>
      <c r="AF102" s="96"/>
      <c r="AJ102" s="96"/>
      <c r="AL102" s="96"/>
    </row>
    <row r="103" spans="2:38">
      <c r="B103" s="2" t="s">
        <v>168</v>
      </c>
      <c r="C103" s="43" t="s">
        <v>30</v>
      </c>
      <c r="D103" s="43" t="s">
        <v>31</v>
      </c>
      <c r="E103" s="40" t="s">
        <v>32</v>
      </c>
      <c r="F103" s="41"/>
      <c r="G103" s="42" t="s">
        <v>168</v>
      </c>
      <c r="H103" s="43" t="s">
        <v>30</v>
      </c>
      <c r="I103" s="43" t="s">
        <v>31</v>
      </c>
      <c r="J103" s="40" t="s">
        <v>32</v>
      </c>
      <c r="K103" s="41"/>
      <c r="L103" s="43" t="str">
        <f t="shared" ref="L103:L166" si="80">E103</f>
        <v>A+B1</v>
      </c>
      <c r="M103" s="43" t="str">
        <f t="shared" ref="M103:M166" si="81">J103</f>
        <v>A+B1</v>
      </c>
      <c r="N103" s="21" t="s">
        <v>32</v>
      </c>
      <c r="P103" s="2" t="s">
        <v>168</v>
      </c>
      <c r="Q103" s="43" t="s">
        <v>30</v>
      </c>
      <c r="R103" s="43" t="s">
        <v>31</v>
      </c>
      <c r="S103" s="40" t="s">
        <v>32</v>
      </c>
      <c r="U103" s="2" t="s">
        <v>168</v>
      </c>
      <c r="V103" s="43" t="s">
        <v>30</v>
      </c>
      <c r="W103" s="43" t="s">
        <v>31</v>
      </c>
      <c r="X103" s="40" t="s">
        <v>32</v>
      </c>
      <c r="Z103" s="2" t="s">
        <v>168</v>
      </c>
      <c r="AA103" s="43" t="s">
        <v>30</v>
      </c>
      <c r="AB103" s="43" t="s">
        <v>31</v>
      </c>
      <c r="AC103" s="40" t="s">
        <v>32</v>
      </c>
      <c r="AE103" t="s">
        <v>32</v>
      </c>
      <c r="AF103" s="56" t="s">
        <v>7</v>
      </c>
      <c r="AG103" s="45"/>
      <c r="AH103" s="47" t="str">
        <f t="shared" ref="AH103:AH166" si="82">J103</f>
        <v>A+B1</v>
      </c>
      <c r="AI103" s="47" t="str">
        <f t="shared" ref="AI103:AI166" si="83">AC103</f>
        <v>A+B1</v>
      </c>
      <c r="AJ103" s="56" t="s">
        <v>7</v>
      </c>
      <c r="AL103" s="56" t="s">
        <v>7</v>
      </c>
    </row>
    <row r="104" spans="2:38">
      <c r="B104" s="4" t="s">
        <v>33</v>
      </c>
      <c r="C104" s="3"/>
      <c r="D104" s="3"/>
      <c r="E104" s="7"/>
      <c r="G104" s="4" t="s">
        <v>33</v>
      </c>
      <c r="H104" s="3"/>
      <c r="I104" s="3"/>
      <c r="J104" s="7"/>
      <c r="L104" s="3">
        <f t="shared" si="80"/>
        <v>0</v>
      </c>
      <c r="M104" s="3">
        <f t="shared" si="81"/>
        <v>0</v>
      </c>
      <c r="N104" s="15"/>
      <c r="P104" s="4" t="s">
        <v>33</v>
      </c>
      <c r="Q104" s="3"/>
      <c r="R104" s="3"/>
      <c r="S104" s="7"/>
      <c r="U104" s="4" t="s">
        <v>33</v>
      </c>
      <c r="V104" s="3"/>
      <c r="W104" s="3"/>
      <c r="X104" s="7"/>
      <c r="Z104" s="4" t="s">
        <v>33</v>
      </c>
      <c r="AA104" s="3"/>
      <c r="AB104" s="3"/>
      <c r="AC104" s="7"/>
      <c r="AF104" s="15"/>
      <c r="AH104" s="3">
        <f t="shared" si="82"/>
        <v>0</v>
      </c>
      <c r="AI104" s="3">
        <f t="shared" si="83"/>
        <v>0</v>
      </c>
      <c r="AJ104" s="15"/>
      <c r="AL104" s="15"/>
    </row>
    <row r="105" spans="2:38">
      <c r="B105" s="5" t="s">
        <v>45</v>
      </c>
      <c r="C105" s="3"/>
      <c r="D105" s="3"/>
      <c r="E105" s="7"/>
      <c r="G105" s="5" t="s">
        <v>45</v>
      </c>
      <c r="H105" s="3"/>
      <c r="I105" s="3"/>
      <c r="J105" s="7"/>
      <c r="L105" s="3">
        <f t="shared" si="80"/>
        <v>0</v>
      </c>
      <c r="M105" s="3">
        <f t="shared" si="81"/>
        <v>0</v>
      </c>
      <c r="N105" s="36"/>
      <c r="P105" s="5" t="s">
        <v>45</v>
      </c>
      <c r="Q105" s="3"/>
      <c r="R105" s="3"/>
      <c r="S105" s="7"/>
      <c r="U105" s="5" t="s">
        <v>45</v>
      </c>
      <c r="V105" s="3"/>
      <c r="W105" s="3"/>
      <c r="X105" s="7"/>
      <c r="Z105" s="5" t="s">
        <v>45</v>
      </c>
      <c r="AA105" s="3"/>
      <c r="AB105" s="3"/>
      <c r="AC105" s="7"/>
      <c r="AF105" s="36"/>
      <c r="AH105" s="3">
        <f t="shared" si="82"/>
        <v>0</v>
      </c>
      <c r="AI105" s="3">
        <f t="shared" si="83"/>
        <v>0</v>
      </c>
      <c r="AJ105" s="36"/>
      <c r="AL105" s="36"/>
    </row>
    <row r="106" spans="2:38">
      <c r="B106" s="29" t="s">
        <v>169</v>
      </c>
      <c r="C106" s="3">
        <v>32</v>
      </c>
      <c r="D106" s="3"/>
      <c r="E106" s="7">
        <v>32</v>
      </c>
      <c r="G106" s="29" t="s">
        <v>169</v>
      </c>
      <c r="H106" s="3">
        <v>62</v>
      </c>
      <c r="I106" s="3"/>
      <c r="J106" s="7">
        <v>62</v>
      </c>
      <c r="L106" s="3">
        <f t="shared" si="80"/>
        <v>32</v>
      </c>
      <c r="M106" s="3">
        <f t="shared" si="81"/>
        <v>62</v>
      </c>
      <c r="N106" s="19">
        <f t="shared" ref="N106:N169" si="84">IF(L106+M106&gt;0,M106/L106,"")</f>
        <v>1.9375</v>
      </c>
      <c r="P106" s="29" t="s">
        <v>169</v>
      </c>
      <c r="Q106" s="3">
        <v>11</v>
      </c>
      <c r="R106" s="3"/>
      <c r="S106" s="7">
        <v>11</v>
      </c>
      <c r="U106" s="29" t="s">
        <v>169</v>
      </c>
      <c r="V106" s="3">
        <v>17</v>
      </c>
      <c r="W106" s="3"/>
      <c r="X106" s="7">
        <v>17</v>
      </c>
      <c r="Z106" s="29" t="s">
        <v>169</v>
      </c>
      <c r="AA106" s="3">
        <v>899</v>
      </c>
      <c r="AB106" s="3"/>
      <c r="AC106" s="7">
        <v>899</v>
      </c>
      <c r="AE106">
        <v>884</v>
      </c>
      <c r="AF106" s="16">
        <f t="shared" ref="AF106:AF169" si="85">IF(AE106/$AE$7&gt;0,AE106/$AE$7,"")</f>
        <v>0.88400000000000001</v>
      </c>
      <c r="AH106" s="3">
        <f t="shared" si="82"/>
        <v>62</v>
      </c>
      <c r="AI106" s="3">
        <f t="shared" si="83"/>
        <v>899</v>
      </c>
      <c r="AJ106" s="16">
        <f t="shared" ref="AJ106:AJ169" si="86">IF(AI106*AH106&gt;0,AI106/AH106*$AI$7,"")</f>
        <v>14500</v>
      </c>
      <c r="AL106" s="16">
        <f t="shared" ref="AL106:AL169" si="87">IF(AI106&gt;0,M106/L106*AJ106,"")</f>
        <v>28093.75</v>
      </c>
    </row>
    <row r="107" spans="2:38">
      <c r="B107" s="29" t="s">
        <v>170</v>
      </c>
      <c r="C107" s="3">
        <v>50</v>
      </c>
      <c r="D107" s="3"/>
      <c r="E107" s="7">
        <v>50</v>
      </c>
      <c r="G107" s="29" t="s">
        <v>170</v>
      </c>
      <c r="H107" s="3">
        <v>91</v>
      </c>
      <c r="I107" s="3"/>
      <c r="J107" s="7">
        <v>91</v>
      </c>
      <c r="L107" s="3">
        <f t="shared" si="80"/>
        <v>50</v>
      </c>
      <c r="M107" s="3">
        <f t="shared" si="81"/>
        <v>91</v>
      </c>
      <c r="N107" s="19">
        <f t="shared" si="84"/>
        <v>1.82</v>
      </c>
      <c r="P107" s="29" t="s">
        <v>170</v>
      </c>
      <c r="Q107" s="3">
        <v>14</v>
      </c>
      <c r="R107" s="3"/>
      <c r="S107" s="7">
        <v>14</v>
      </c>
      <c r="U107" s="29" t="s">
        <v>170</v>
      </c>
      <c r="V107" s="3">
        <v>24</v>
      </c>
      <c r="W107" s="3"/>
      <c r="X107" s="7">
        <v>24</v>
      </c>
      <c r="Z107" s="29" t="s">
        <v>170</v>
      </c>
      <c r="AA107" s="3">
        <v>4342</v>
      </c>
      <c r="AB107" s="3"/>
      <c r="AC107" s="7">
        <v>4342</v>
      </c>
      <c r="AE107">
        <v>3791</v>
      </c>
      <c r="AF107" s="16">
        <f t="shared" si="85"/>
        <v>3.7909999999999999</v>
      </c>
      <c r="AH107" s="3">
        <f t="shared" si="82"/>
        <v>91</v>
      </c>
      <c r="AI107" s="3">
        <f t="shared" si="83"/>
        <v>4342</v>
      </c>
      <c r="AJ107" s="16">
        <f t="shared" si="86"/>
        <v>47714.285714285717</v>
      </c>
      <c r="AL107" s="16">
        <f t="shared" si="87"/>
        <v>86840.000000000015</v>
      </c>
    </row>
    <row r="108" spans="2:38">
      <c r="B108" s="29" t="s">
        <v>171</v>
      </c>
      <c r="C108" s="3">
        <v>50</v>
      </c>
      <c r="D108" s="3"/>
      <c r="E108" s="7">
        <v>50</v>
      </c>
      <c r="G108" s="29" t="s">
        <v>171</v>
      </c>
      <c r="H108" s="3">
        <v>147</v>
      </c>
      <c r="I108" s="3"/>
      <c r="J108" s="7">
        <v>147</v>
      </c>
      <c r="L108" s="3">
        <f t="shared" si="80"/>
        <v>50</v>
      </c>
      <c r="M108" s="3">
        <f t="shared" si="81"/>
        <v>147</v>
      </c>
      <c r="N108" s="19">
        <f t="shared" si="84"/>
        <v>2.94</v>
      </c>
      <c r="P108" s="29" t="s">
        <v>171</v>
      </c>
      <c r="Q108" s="3">
        <v>49</v>
      </c>
      <c r="R108" s="3"/>
      <c r="S108" s="7">
        <v>49</v>
      </c>
      <c r="U108" s="29" t="s">
        <v>171</v>
      </c>
      <c r="V108" s="3">
        <v>46</v>
      </c>
      <c r="W108" s="3"/>
      <c r="X108" s="7">
        <v>46</v>
      </c>
      <c r="Z108" s="29" t="s">
        <v>171</v>
      </c>
      <c r="AA108" s="3">
        <v>8808</v>
      </c>
      <c r="AB108" s="3"/>
      <c r="AC108" s="7">
        <v>8808</v>
      </c>
      <c r="AE108">
        <v>8538</v>
      </c>
      <c r="AF108" s="16">
        <f t="shared" si="85"/>
        <v>8.5380000000000003</v>
      </c>
      <c r="AH108" s="3">
        <f t="shared" si="82"/>
        <v>147</v>
      </c>
      <c r="AI108" s="3">
        <f t="shared" si="83"/>
        <v>8808</v>
      </c>
      <c r="AJ108" s="16">
        <f t="shared" si="86"/>
        <v>59918.367346938772</v>
      </c>
      <c r="AL108" s="16">
        <f t="shared" si="87"/>
        <v>176160</v>
      </c>
    </row>
    <row r="109" spans="2:38">
      <c r="B109" s="29" t="s">
        <v>172</v>
      </c>
      <c r="C109" s="3">
        <v>66</v>
      </c>
      <c r="D109" s="3"/>
      <c r="E109" s="7">
        <v>66</v>
      </c>
      <c r="G109" s="29" t="s">
        <v>172</v>
      </c>
      <c r="H109" s="3">
        <v>302</v>
      </c>
      <c r="I109" s="3"/>
      <c r="J109" s="7">
        <v>302</v>
      </c>
      <c r="L109" s="3">
        <f t="shared" si="80"/>
        <v>66</v>
      </c>
      <c r="M109" s="3">
        <f t="shared" si="81"/>
        <v>302</v>
      </c>
      <c r="N109" s="19">
        <f t="shared" si="84"/>
        <v>4.5757575757575761</v>
      </c>
      <c r="P109" s="29" t="s">
        <v>172</v>
      </c>
      <c r="Q109" s="3">
        <v>150</v>
      </c>
      <c r="R109" s="3"/>
      <c r="S109" s="7">
        <v>150</v>
      </c>
      <c r="U109" s="29" t="s">
        <v>172</v>
      </c>
      <c r="V109" s="3">
        <v>83</v>
      </c>
      <c r="W109" s="3"/>
      <c r="X109" s="7">
        <v>83</v>
      </c>
      <c r="Z109" s="29" t="s">
        <v>172</v>
      </c>
      <c r="AA109" s="3">
        <v>24495</v>
      </c>
      <c r="AB109" s="3"/>
      <c r="AC109" s="7">
        <v>24495</v>
      </c>
      <c r="AE109">
        <v>30319</v>
      </c>
      <c r="AF109" s="16">
        <f t="shared" si="85"/>
        <v>30.318999999999999</v>
      </c>
      <c r="AH109" s="3">
        <f t="shared" si="82"/>
        <v>302</v>
      </c>
      <c r="AI109" s="3">
        <f t="shared" si="83"/>
        <v>24495</v>
      </c>
      <c r="AJ109" s="16">
        <f t="shared" si="86"/>
        <v>81109.271523178802</v>
      </c>
      <c r="AL109" s="16">
        <f t="shared" si="87"/>
        <v>371136.36363636365</v>
      </c>
    </row>
    <row r="110" spans="2:38">
      <c r="B110" s="29" t="s">
        <v>173</v>
      </c>
      <c r="C110" s="3">
        <v>208</v>
      </c>
      <c r="D110" s="3"/>
      <c r="E110" s="7">
        <v>208</v>
      </c>
      <c r="G110" s="29" t="s">
        <v>173</v>
      </c>
      <c r="H110" s="3">
        <v>2873</v>
      </c>
      <c r="I110" s="3"/>
      <c r="J110" s="7">
        <v>2873</v>
      </c>
      <c r="L110" s="3">
        <f t="shared" si="80"/>
        <v>208</v>
      </c>
      <c r="M110" s="3">
        <f t="shared" si="81"/>
        <v>2873</v>
      </c>
      <c r="N110" s="19">
        <f t="shared" si="84"/>
        <v>13.8125</v>
      </c>
      <c r="P110" s="29" t="s">
        <v>173</v>
      </c>
      <c r="Q110" s="3">
        <v>2222</v>
      </c>
      <c r="R110" s="3"/>
      <c r="S110" s="7">
        <v>2222</v>
      </c>
      <c r="U110" s="29" t="s">
        <v>173</v>
      </c>
      <c r="V110" s="3">
        <v>441</v>
      </c>
      <c r="W110" s="3"/>
      <c r="X110" s="7">
        <v>441</v>
      </c>
      <c r="Z110" s="29" t="s">
        <v>173</v>
      </c>
      <c r="AA110" s="3">
        <v>392651</v>
      </c>
      <c r="AB110" s="3"/>
      <c r="AC110" s="7">
        <v>392651</v>
      </c>
      <c r="AE110">
        <v>348848</v>
      </c>
      <c r="AF110" s="16">
        <f t="shared" si="85"/>
        <v>348.84800000000001</v>
      </c>
      <c r="AH110" s="3">
        <f t="shared" si="82"/>
        <v>2873</v>
      </c>
      <c r="AI110" s="3">
        <f t="shared" si="83"/>
        <v>392651</v>
      </c>
      <c r="AJ110" s="16">
        <f t="shared" si="86"/>
        <v>136669.33518969719</v>
      </c>
      <c r="AL110" s="16">
        <f t="shared" si="87"/>
        <v>1887745.1923076925</v>
      </c>
    </row>
    <row r="111" spans="2:38">
      <c r="B111" s="29" t="s">
        <v>174</v>
      </c>
      <c r="C111" s="3">
        <v>53</v>
      </c>
      <c r="D111" s="3"/>
      <c r="E111" s="7">
        <v>53</v>
      </c>
      <c r="G111" s="29" t="s">
        <v>174</v>
      </c>
      <c r="H111" s="3">
        <v>3228</v>
      </c>
      <c r="I111" s="3"/>
      <c r="J111" s="7">
        <v>3228</v>
      </c>
      <c r="L111" s="3">
        <f t="shared" si="80"/>
        <v>53</v>
      </c>
      <c r="M111" s="3">
        <f t="shared" si="81"/>
        <v>3228</v>
      </c>
      <c r="N111" s="19">
        <f t="shared" si="84"/>
        <v>60.905660377358494</v>
      </c>
      <c r="P111" s="29" t="s">
        <v>174</v>
      </c>
      <c r="Q111" s="3">
        <v>2987</v>
      </c>
      <c r="R111" s="3"/>
      <c r="S111" s="7">
        <v>2987</v>
      </c>
      <c r="U111" s="29" t="s">
        <v>174</v>
      </c>
      <c r="V111" s="3">
        <v>188</v>
      </c>
      <c r="W111" s="3"/>
      <c r="X111" s="7">
        <v>188</v>
      </c>
      <c r="Z111" s="29" t="s">
        <v>174</v>
      </c>
      <c r="AA111" s="3">
        <v>892860</v>
      </c>
      <c r="AB111" s="3"/>
      <c r="AC111" s="7">
        <v>892860</v>
      </c>
      <c r="AE111">
        <v>575780</v>
      </c>
      <c r="AF111" s="16">
        <f t="shared" si="85"/>
        <v>575.78</v>
      </c>
      <c r="AH111" s="3">
        <f t="shared" si="82"/>
        <v>3228</v>
      </c>
      <c r="AI111" s="3">
        <f t="shared" si="83"/>
        <v>892860</v>
      </c>
      <c r="AJ111" s="16">
        <f t="shared" si="86"/>
        <v>276598.51301115245</v>
      </c>
      <c r="AL111" s="16">
        <f t="shared" si="87"/>
        <v>16846415.094339624</v>
      </c>
    </row>
    <row r="112" spans="2:38">
      <c r="B112" s="30" t="s">
        <v>13</v>
      </c>
      <c r="C112" s="7">
        <v>459</v>
      </c>
      <c r="D112" s="7"/>
      <c r="E112" s="7">
        <v>459</v>
      </c>
      <c r="G112" s="30" t="s">
        <v>13</v>
      </c>
      <c r="H112" s="7">
        <v>6703</v>
      </c>
      <c r="I112" s="7"/>
      <c r="J112" s="7">
        <v>6703</v>
      </c>
      <c r="L112" s="3">
        <f t="shared" si="80"/>
        <v>459</v>
      </c>
      <c r="M112" s="3">
        <f t="shared" si="81"/>
        <v>6703</v>
      </c>
      <c r="N112" s="19">
        <f t="shared" si="84"/>
        <v>14.603485838779957</v>
      </c>
      <c r="P112" s="30" t="s">
        <v>13</v>
      </c>
      <c r="Q112" s="7">
        <v>5433</v>
      </c>
      <c r="R112" s="7"/>
      <c r="S112" s="7">
        <v>5433</v>
      </c>
      <c r="U112" s="30" t="s">
        <v>13</v>
      </c>
      <c r="V112" s="7">
        <v>799</v>
      </c>
      <c r="W112" s="7"/>
      <c r="X112" s="7">
        <v>799</v>
      </c>
      <c r="Z112" s="30" t="s">
        <v>13</v>
      </c>
      <c r="AA112" s="7">
        <v>1324055</v>
      </c>
      <c r="AB112" s="7"/>
      <c r="AC112" s="7">
        <v>1324055</v>
      </c>
      <c r="AE112">
        <v>968160</v>
      </c>
      <c r="AF112" s="16">
        <f t="shared" si="85"/>
        <v>968.16</v>
      </c>
      <c r="AH112" s="3">
        <f>J112</f>
        <v>6703</v>
      </c>
      <c r="AI112" s="3">
        <f>AC112</f>
        <v>1324055</v>
      </c>
      <c r="AJ112" s="16">
        <f>IF(AI112*AH112&gt;0,AI112/AH112*$AI$7,"")</f>
        <v>197531.70222288527</v>
      </c>
      <c r="AL112" s="16">
        <f t="shared" si="87"/>
        <v>2884651.4161220044</v>
      </c>
    </row>
    <row r="113" spans="2:38">
      <c r="B113" s="5" t="s">
        <v>46</v>
      </c>
      <c r="C113" s="3"/>
      <c r="D113" s="3"/>
      <c r="E113" s="7"/>
      <c r="G113" s="5" t="s">
        <v>46</v>
      </c>
      <c r="H113" s="3"/>
      <c r="I113" s="3"/>
      <c r="J113" s="7"/>
      <c r="L113" s="3">
        <f t="shared" si="80"/>
        <v>0</v>
      </c>
      <c r="M113" s="3">
        <f t="shared" si="81"/>
        <v>0</v>
      </c>
      <c r="N113" s="37" t="str">
        <f t="shared" si="84"/>
        <v/>
      </c>
      <c r="P113" s="5" t="s">
        <v>46</v>
      </c>
      <c r="Q113" s="3"/>
      <c r="R113" s="3"/>
      <c r="S113" s="7"/>
      <c r="U113" s="5" t="s">
        <v>46</v>
      </c>
      <c r="V113" s="3"/>
      <c r="W113" s="3"/>
      <c r="X113" s="7"/>
      <c r="Z113" s="5" t="s">
        <v>46</v>
      </c>
      <c r="AA113" s="3"/>
      <c r="AB113" s="3"/>
      <c r="AC113" s="7"/>
      <c r="AF113" s="36" t="str">
        <f t="shared" si="85"/>
        <v/>
      </c>
      <c r="AH113" s="3">
        <f t="shared" si="82"/>
        <v>0</v>
      </c>
      <c r="AI113" s="3">
        <f t="shared" si="83"/>
        <v>0</v>
      </c>
      <c r="AJ113" s="36" t="str">
        <f t="shared" si="86"/>
        <v/>
      </c>
      <c r="AL113" s="36" t="str">
        <f t="shared" si="87"/>
        <v/>
      </c>
    </row>
    <row r="114" spans="2:38">
      <c r="B114" s="29" t="s">
        <v>169</v>
      </c>
      <c r="C114" s="3">
        <v>668</v>
      </c>
      <c r="D114" s="3"/>
      <c r="E114" s="7">
        <v>668</v>
      </c>
      <c r="G114" s="29" t="s">
        <v>169</v>
      </c>
      <c r="H114" s="3">
        <v>1013</v>
      </c>
      <c r="I114" s="3"/>
      <c r="J114" s="7">
        <v>1013</v>
      </c>
      <c r="L114" s="3">
        <f t="shared" si="80"/>
        <v>668</v>
      </c>
      <c r="M114" s="3">
        <f t="shared" si="81"/>
        <v>1013</v>
      </c>
      <c r="N114" s="19">
        <f t="shared" si="84"/>
        <v>1.5164670658682635</v>
      </c>
      <c r="P114" s="29" t="s">
        <v>169</v>
      </c>
      <c r="Q114" s="3">
        <v>190</v>
      </c>
      <c r="R114" s="3"/>
      <c r="S114" s="7">
        <v>190</v>
      </c>
      <c r="U114" s="29" t="s">
        <v>169</v>
      </c>
      <c r="V114" s="3">
        <v>145</v>
      </c>
      <c r="W114" s="3"/>
      <c r="X114" s="7">
        <v>145</v>
      </c>
      <c r="Z114" s="29" t="s">
        <v>169</v>
      </c>
      <c r="AA114" s="3">
        <v>19472</v>
      </c>
      <c r="AB114" s="3"/>
      <c r="AC114" s="7">
        <v>19472</v>
      </c>
      <c r="AE114">
        <v>18759</v>
      </c>
      <c r="AF114" s="16">
        <f t="shared" si="85"/>
        <v>18.759</v>
      </c>
      <c r="AH114" s="3">
        <f t="shared" si="82"/>
        <v>1013</v>
      </c>
      <c r="AI114" s="3">
        <f t="shared" si="83"/>
        <v>19472</v>
      </c>
      <c r="AJ114" s="16">
        <f t="shared" si="86"/>
        <v>19222.112537018755</v>
      </c>
      <c r="AL114" s="16">
        <f t="shared" si="87"/>
        <v>29149.700598802392</v>
      </c>
    </row>
    <row r="115" spans="2:38">
      <c r="B115" s="29" t="s">
        <v>170</v>
      </c>
      <c r="C115" s="3">
        <v>1519</v>
      </c>
      <c r="D115" s="3"/>
      <c r="E115" s="7">
        <v>1519</v>
      </c>
      <c r="G115" s="29" t="s">
        <v>170</v>
      </c>
      <c r="H115" s="3">
        <v>2490</v>
      </c>
      <c r="I115" s="3"/>
      <c r="J115" s="7">
        <v>2490</v>
      </c>
      <c r="L115" s="3">
        <f t="shared" si="80"/>
        <v>1519</v>
      </c>
      <c r="M115" s="3">
        <f t="shared" si="81"/>
        <v>2490</v>
      </c>
      <c r="N115" s="19">
        <f t="shared" si="84"/>
        <v>1.6392363396971692</v>
      </c>
      <c r="P115" s="29" t="s">
        <v>170</v>
      </c>
      <c r="Q115" s="3">
        <v>467</v>
      </c>
      <c r="R115" s="3"/>
      <c r="S115" s="7">
        <v>467</v>
      </c>
      <c r="U115" s="29" t="s">
        <v>170</v>
      </c>
      <c r="V115" s="3">
        <v>463</v>
      </c>
      <c r="W115" s="3"/>
      <c r="X115" s="7">
        <v>463</v>
      </c>
      <c r="Z115" s="29" t="s">
        <v>170</v>
      </c>
      <c r="AA115" s="3">
        <v>131084</v>
      </c>
      <c r="AB115" s="3"/>
      <c r="AC115" s="7">
        <v>131084</v>
      </c>
      <c r="AE115">
        <v>147442</v>
      </c>
      <c r="AF115" s="16">
        <f t="shared" si="85"/>
        <v>147.44200000000001</v>
      </c>
      <c r="AH115" s="3">
        <f t="shared" si="82"/>
        <v>2490</v>
      </c>
      <c r="AI115" s="3">
        <f t="shared" si="83"/>
        <v>131084</v>
      </c>
      <c r="AJ115" s="16">
        <f t="shared" si="86"/>
        <v>52644.176706827311</v>
      </c>
      <c r="AL115" s="16">
        <f t="shared" si="87"/>
        <v>86296.247531270579</v>
      </c>
    </row>
    <row r="116" spans="2:38">
      <c r="B116" s="29" t="s">
        <v>171</v>
      </c>
      <c r="C116" s="3">
        <v>1921</v>
      </c>
      <c r="D116" s="3"/>
      <c r="E116" s="7">
        <v>1921</v>
      </c>
      <c r="G116" s="29" t="s">
        <v>171</v>
      </c>
      <c r="H116" s="3">
        <v>4756</v>
      </c>
      <c r="I116" s="3"/>
      <c r="J116" s="7">
        <v>4756</v>
      </c>
      <c r="L116" s="3">
        <f t="shared" si="80"/>
        <v>1921</v>
      </c>
      <c r="M116" s="3">
        <f t="shared" si="81"/>
        <v>4756</v>
      </c>
      <c r="N116" s="19">
        <f t="shared" si="84"/>
        <v>2.475793857365955</v>
      </c>
      <c r="P116" s="29" t="s">
        <v>171</v>
      </c>
      <c r="Q116" s="3">
        <v>1783</v>
      </c>
      <c r="R116" s="3"/>
      <c r="S116" s="7">
        <v>1783</v>
      </c>
      <c r="U116" s="29" t="s">
        <v>171</v>
      </c>
      <c r="V116" s="3">
        <v>983</v>
      </c>
      <c r="W116" s="3"/>
      <c r="X116" s="7">
        <v>983</v>
      </c>
      <c r="Z116" s="29" t="s">
        <v>171</v>
      </c>
      <c r="AA116" s="3">
        <v>352690</v>
      </c>
      <c r="AB116" s="3"/>
      <c r="AC116" s="7">
        <v>352690</v>
      </c>
      <c r="AE116">
        <v>393938</v>
      </c>
      <c r="AF116" s="16">
        <f t="shared" si="85"/>
        <v>393.93799999999999</v>
      </c>
      <c r="AH116" s="3">
        <f t="shared" si="82"/>
        <v>4756</v>
      </c>
      <c r="AI116" s="3">
        <f t="shared" si="83"/>
        <v>352690</v>
      </c>
      <c r="AJ116" s="16">
        <f t="shared" si="86"/>
        <v>74156.85449957948</v>
      </c>
      <c r="AL116" s="16">
        <f t="shared" si="87"/>
        <v>183597.08485163975</v>
      </c>
    </row>
    <row r="117" spans="2:38">
      <c r="B117" s="29" t="s">
        <v>172</v>
      </c>
      <c r="C117" s="3">
        <v>2847</v>
      </c>
      <c r="D117" s="3"/>
      <c r="E117" s="7">
        <v>2847</v>
      </c>
      <c r="G117" s="29" t="s">
        <v>172</v>
      </c>
      <c r="H117" s="3">
        <v>12137</v>
      </c>
      <c r="I117" s="3"/>
      <c r="J117" s="7">
        <v>12137</v>
      </c>
      <c r="L117" s="3">
        <f t="shared" si="80"/>
        <v>2847</v>
      </c>
      <c r="M117" s="3">
        <f t="shared" si="81"/>
        <v>12137</v>
      </c>
      <c r="N117" s="19">
        <f t="shared" si="84"/>
        <v>4.2630839480154545</v>
      </c>
      <c r="P117" s="29" t="s">
        <v>172</v>
      </c>
      <c r="Q117" s="3">
        <v>7066</v>
      </c>
      <c r="R117" s="3"/>
      <c r="S117" s="7">
        <v>7066</v>
      </c>
      <c r="U117" s="29" t="s">
        <v>172</v>
      </c>
      <c r="V117" s="3">
        <v>2115</v>
      </c>
      <c r="W117" s="3"/>
      <c r="X117" s="7">
        <v>2115</v>
      </c>
      <c r="Z117" s="29" t="s">
        <v>172</v>
      </c>
      <c r="AA117" s="3">
        <v>1039684</v>
      </c>
      <c r="AB117" s="3"/>
      <c r="AC117" s="7">
        <v>1039684</v>
      </c>
      <c r="AE117">
        <v>1139933</v>
      </c>
      <c r="AF117" s="16">
        <f t="shared" si="85"/>
        <v>1139.933</v>
      </c>
      <c r="AH117" s="3">
        <f t="shared" si="82"/>
        <v>12137</v>
      </c>
      <c r="AI117" s="3">
        <f t="shared" si="83"/>
        <v>1039684</v>
      </c>
      <c r="AJ117" s="16">
        <f t="shared" si="86"/>
        <v>85662.354782895272</v>
      </c>
      <c r="AL117" s="16">
        <f t="shared" si="87"/>
        <v>365185.8096241657</v>
      </c>
    </row>
    <row r="118" spans="2:38">
      <c r="B118" s="29" t="s">
        <v>173</v>
      </c>
      <c r="C118" s="3">
        <v>6077</v>
      </c>
      <c r="D118" s="3"/>
      <c r="E118" s="7">
        <v>6077</v>
      </c>
      <c r="G118" s="29" t="s">
        <v>173</v>
      </c>
      <c r="H118" s="3">
        <v>68455</v>
      </c>
      <c r="I118" s="3"/>
      <c r="J118" s="7">
        <v>68455</v>
      </c>
      <c r="L118" s="3">
        <f t="shared" si="80"/>
        <v>6077</v>
      </c>
      <c r="M118" s="3">
        <f t="shared" si="81"/>
        <v>68455</v>
      </c>
      <c r="N118" s="19">
        <f t="shared" si="84"/>
        <v>11.26460424551588</v>
      </c>
      <c r="P118" s="29" t="s">
        <v>173</v>
      </c>
      <c r="Q118" s="3">
        <v>54165</v>
      </c>
      <c r="R118" s="3"/>
      <c r="S118" s="7">
        <v>54165</v>
      </c>
      <c r="U118" s="29" t="s">
        <v>173</v>
      </c>
      <c r="V118" s="3">
        <v>8052</v>
      </c>
      <c r="W118" s="3"/>
      <c r="X118" s="7">
        <v>8052</v>
      </c>
      <c r="Z118" s="29" t="s">
        <v>173</v>
      </c>
      <c r="AA118" s="3">
        <v>8238578</v>
      </c>
      <c r="AB118" s="3"/>
      <c r="AC118" s="7">
        <v>8238578</v>
      </c>
      <c r="AE118">
        <v>7314256</v>
      </c>
      <c r="AF118" s="16">
        <f t="shared" si="85"/>
        <v>7314.2560000000003</v>
      </c>
      <c r="AH118" s="3">
        <f t="shared" si="82"/>
        <v>68455</v>
      </c>
      <c r="AI118" s="3">
        <f t="shared" si="83"/>
        <v>8238578</v>
      </c>
      <c r="AJ118" s="16">
        <f t="shared" si="86"/>
        <v>120350.27390256373</v>
      </c>
      <c r="AL118" s="16">
        <f t="shared" si="87"/>
        <v>1355698.2063518183</v>
      </c>
    </row>
    <row r="119" spans="2:38">
      <c r="B119" s="29" t="s">
        <v>174</v>
      </c>
      <c r="C119" s="3">
        <v>340</v>
      </c>
      <c r="D119" s="3"/>
      <c r="E119" s="7">
        <v>340</v>
      </c>
      <c r="G119" s="29" t="s">
        <v>174</v>
      </c>
      <c r="H119" s="3">
        <v>16137</v>
      </c>
      <c r="I119" s="3"/>
      <c r="J119" s="7">
        <v>16137</v>
      </c>
      <c r="L119" s="3">
        <f t="shared" si="80"/>
        <v>340</v>
      </c>
      <c r="M119" s="3">
        <f t="shared" si="81"/>
        <v>16137</v>
      </c>
      <c r="N119" s="19">
        <f t="shared" si="84"/>
        <v>47.461764705882352</v>
      </c>
      <c r="P119" s="29" t="s">
        <v>174</v>
      </c>
      <c r="Q119" s="3">
        <v>14645</v>
      </c>
      <c r="R119" s="3"/>
      <c r="S119" s="7">
        <v>14645</v>
      </c>
      <c r="U119" s="29" t="s">
        <v>174</v>
      </c>
      <c r="V119" s="3">
        <v>1151</v>
      </c>
      <c r="W119" s="3"/>
      <c r="X119" s="7">
        <v>1151</v>
      </c>
      <c r="Z119" s="29" t="s">
        <v>174</v>
      </c>
      <c r="AA119" s="3">
        <v>3740805</v>
      </c>
      <c r="AB119" s="3"/>
      <c r="AC119" s="7">
        <v>3740805</v>
      </c>
      <c r="AE119">
        <v>2353905</v>
      </c>
      <c r="AF119" s="16">
        <f t="shared" si="85"/>
        <v>2353.9050000000002</v>
      </c>
      <c r="AH119" s="3">
        <f t="shared" si="82"/>
        <v>16137</v>
      </c>
      <c r="AI119" s="3">
        <f t="shared" si="83"/>
        <v>3740805</v>
      </c>
      <c r="AJ119" s="16">
        <f t="shared" si="86"/>
        <v>231815.39319576128</v>
      </c>
      <c r="AL119" s="16">
        <f t="shared" si="87"/>
        <v>11002367.647058822</v>
      </c>
    </row>
    <row r="120" spans="2:38">
      <c r="B120" s="30" t="s">
        <v>13</v>
      </c>
      <c r="C120" s="7">
        <v>13372</v>
      </c>
      <c r="D120" s="7"/>
      <c r="E120" s="7">
        <v>13372</v>
      </c>
      <c r="G120" s="30" t="s">
        <v>13</v>
      </c>
      <c r="H120" s="7">
        <v>104988</v>
      </c>
      <c r="I120" s="7"/>
      <c r="J120" s="7">
        <v>104988</v>
      </c>
      <c r="L120" s="3">
        <f t="shared" si="80"/>
        <v>13372</v>
      </c>
      <c r="M120" s="3">
        <f t="shared" si="81"/>
        <v>104988</v>
      </c>
      <c r="N120" s="19">
        <f t="shared" si="84"/>
        <v>7.8513311396948851</v>
      </c>
      <c r="P120" s="30" t="s">
        <v>13</v>
      </c>
      <c r="Q120" s="7">
        <v>78316</v>
      </c>
      <c r="R120" s="7"/>
      <c r="S120" s="7">
        <v>78316</v>
      </c>
      <c r="U120" s="30" t="s">
        <v>13</v>
      </c>
      <c r="V120" s="7">
        <v>12909</v>
      </c>
      <c r="W120" s="7"/>
      <c r="X120" s="7">
        <v>12909</v>
      </c>
      <c r="Z120" s="30" t="s">
        <v>13</v>
      </c>
      <c r="AA120" s="7">
        <v>13522313</v>
      </c>
      <c r="AB120" s="7"/>
      <c r="AC120" s="7">
        <v>13522313</v>
      </c>
      <c r="AE120">
        <v>11368233</v>
      </c>
      <c r="AF120" s="16">
        <f t="shared" si="85"/>
        <v>11368.233</v>
      </c>
      <c r="AH120" s="3">
        <f t="shared" si="82"/>
        <v>104988</v>
      </c>
      <c r="AI120" s="3">
        <f t="shared" si="83"/>
        <v>13522313</v>
      </c>
      <c r="AJ120" s="16">
        <f t="shared" si="86"/>
        <v>128798.65317941099</v>
      </c>
      <c r="AL120" s="16">
        <f t="shared" si="87"/>
        <v>1011240.8764582712</v>
      </c>
    </row>
    <row r="121" spans="2:38">
      <c r="B121" s="5" t="s">
        <v>47</v>
      </c>
      <c r="C121" s="3"/>
      <c r="D121" s="3"/>
      <c r="E121" s="7"/>
      <c r="G121" s="5" t="s">
        <v>47</v>
      </c>
      <c r="H121" s="3"/>
      <c r="I121" s="3"/>
      <c r="J121" s="7"/>
      <c r="L121" s="3">
        <f t="shared" si="80"/>
        <v>0</v>
      </c>
      <c r="M121" s="3">
        <f t="shared" si="81"/>
        <v>0</v>
      </c>
      <c r="N121" s="37" t="str">
        <f t="shared" si="84"/>
        <v/>
      </c>
      <c r="P121" s="5" t="s">
        <v>47</v>
      </c>
      <c r="Q121" s="3"/>
      <c r="R121" s="3"/>
      <c r="S121" s="7"/>
      <c r="U121" s="5" t="s">
        <v>47</v>
      </c>
      <c r="V121" s="3"/>
      <c r="W121" s="3"/>
      <c r="X121" s="7"/>
      <c r="Z121" s="5" t="s">
        <v>47</v>
      </c>
      <c r="AA121" s="3"/>
      <c r="AB121" s="3"/>
      <c r="AC121" s="7"/>
      <c r="AF121" s="36" t="str">
        <f t="shared" si="85"/>
        <v/>
      </c>
      <c r="AH121" s="3">
        <f t="shared" si="82"/>
        <v>0</v>
      </c>
      <c r="AI121" s="3">
        <f t="shared" si="83"/>
        <v>0</v>
      </c>
      <c r="AJ121" s="36" t="str">
        <f t="shared" si="86"/>
        <v/>
      </c>
      <c r="AL121" s="36" t="str">
        <f t="shared" si="87"/>
        <v/>
      </c>
    </row>
    <row r="122" spans="2:38">
      <c r="B122" s="29" t="s">
        <v>169</v>
      </c>
      <c r="C122" s="3">
        <v>179</v>
      </c>
      <c r="D122" s="3"/>
      <c r="E122" s="7">
        <v>179</v>
      </c>
      <c r="G122" s="29" t="s">
        <v>169</v>
      </c>
      <c r="H122" s="3">
        <v>432</v>
      </c>
      <c r="I122" s="3"/>
      <c r="J122" s="7">
        <v>432</v>
      </c>
      <c r="L122" s="3">
        <f t="shared" si="80"/>
        <v>179</v>
      </c>
      <c r="M122" s="3">
        <f t="shared" si="81"/>
        <v>432</v>
      </c>
      <c r="N122" s="19">
        <f t="shared" si="84"/>
        <v>2.4134078212290504</v>
      </c>
      <c r="P122" s="29" t="s">
        <v>169</v>
      </c>
      <c r="Q122" s="3">
        <v>101</v>
      </c>
      <c r="R122" s="3"/>
      <c r="S122" s="7">
        <v>101</v>
      </c>
      <c r="U122" s="29" t="s">
        <v>169</v>
      </c>
      <c r="V122" s="3">
        <v>144</v>
      </c>
      <c r="W122" s="3"/>
      <c r="X122" s="7">
        <v>144</v>
      </c>
      <c r="Z122" s="29" t="s">
        <v>169</v>
      </c>
      <c r="AA122" s="3">
        <v>4629</v>
      </c>
      <c r="AB122" s="3"/>
      <c r="AC122" s="7">
        <v>4629</v>
      </c>
      <c r="AE122">
        <v>5281</v>
      </c>
      <c r="AF122" s="16">
        <f t="shared" si="85"/>
        <v>5.2809999999999997</v>
      </c>
      <c r="AH122" s="3">
        <f t="shared" si="82"/>
        <v>432</v>
      </c>
      <c r="AI122" s="3">
        <f t="shared" si="83"/>
        <v>4629</v>
      </c>
      <c r="AJ122" s="16">
        <f t="shared" si="86"/>
        <v>10715.277777777779</v>
      </c>
      <c r="AL122" s="16">
        <f t="shared" si="87"/>
        <v>25860.33519553073</v>
      </c>
    </row>
    <row r="123" spans="2:38">
      <c r="B123" s="29" t="s">
        <v>170</v>
      </c>
      <c r="C123" s="3">
        <v>261</v>
      </c>
      <c r="D123" s="3"/>
      <c r="E123" s="7">
        <v>261</v>
      </c>
      <c r="G123" s="29" t="s">
        <v>170</v>
      </c>
      <c r="H123" s="3">
        <v>835</v>
      </c>
      <c r="I123" s="3"/>
      <c r="J123" s="7">
        <v>835</v>
      </c>
      <c r="L123" s="3">
        <f t="shared" si="80"/>
        <v>261</v>
      </c>
      <c r="M123" s="3">
        <f t="shared" si="81"/>
        <v>835</v>
      </c>
      <c r="N123" s="19">
        <f t="shared" si="84"/>
        <v>3.1992337164750957</v>
      </c>
      <c r="P123" s="29" t="s">
        <v>170</v>
      </c>
      <c r="Q123" s="3">
        <v>281</v>
      </c>
      <c r="R123" s="3"/>
      <c r="S123" s="7">
        <v>281</v>
      </c>
      <c r="U123" s="29" t="s">
        <v>170</v>
      </c>
      <c r="V123" s="3">
        <v>280</v>
      </c>
      <c r="W123" s="3"/>
      <c r="X123" s="7">
        <v>280</v>
      </c>
      <c r="Z123" s="29" t="s">
        <v>170</v>
      </c>
      <c r="AA123" s="3">
        <v>22463</v>
      </c>
      <c r="AB123" s="3"/>
      <c r="AC123" s="7">
        <v>22463</v>
      </c>
      <c r="AE123">
        <v>26314</v>
      </c>
      <c r="AF123" s="16">
        <f t="shared" si="85"/>
        <v>26.314</v>
      </c>
      <c r="AH123" s="3">
        <f t="shared" si="82"/>
        <v>835</v>
      </c>
      <c r="AI123" s="3">
        <f t="shared" si="83"/>
        <v>22463</v>
      </c>
      <c r="AJ123" s="16">
        <f t="shared" si="86"/>
        <v>26901.79640718563</v>
      </c>
      <c r="AL123" s="16">
        <f t="shared" si="87"/>
        <v>86065.134099616858</v>
      </c>
    </row>
    <row r="124" spans="2:38">
      <c r="B124" s="29" t="s">
        <v>171</v>
      </c>
      <c r="C124" s="3">
        <v>314</v>
      </c>
      <c r="D124" s="3"/>
      <c r="E124" s="7">
        <v>314</v>
      </c>
      <c r="G124" s="29" t="s">
        <v>171</v>
      </c>
      <c r="H124" s="3">
        <v>1288</v>
      </c>
      <c r="I124" s="3"/>
      <c r="J124" s="7">
        <v>1288</v>
      </c>
      <c r="L124" s="3">
        <f t="shared" si="80"/>
        <v>314</v>
      </c>
      <c r="M124" s="3">
        <f t="shared" si="81"/>
        <v>1288</v>
      </c>
      <c r="N124" s="19">
        <f t="shared" si="84"/>
        <v>4.1019108280254777</v>
      </c>
      <c r="P124" s="29" t="s">
        <v>171</v>
      </c>
      <c r="Q124" s="3">
        <v>581</v>
      </c>
      <c r="R124" s="3"/>
      <c r="S124" s="7">
        <v>581</v>
      </c>
      <c r="U124" s="29" t="s">
        <v>171</v>
      </c>
      <c r="V124" s="3">
        <v>382</v>
      </c>
      <c r="W124" s="3"/>
      <c r="X124" s="7">
        <v>382</v>
      </c>
      <c r="Z124" s="29" t="s">
        <v>171</v>
      </c>
      <c r="AA124" s="3">
        <v>57509</v>
      </c>
      <c r="AB124" s="3"/>
      <c r="AC124" s="7">
        <v>57509</v>
      </c>
      <c r="AE124">
        <v>70913</v>
      </c>
      <c r="AF124" s="16">
        <f t="shared" si="85"/>
        <v>70.912999999999997</v>
      </c>
      <c r="AH124" s="3">
        <f t="shared" si="82"/>
        <v>1288</v>
      </c>
      <c r="AI124" s="3">
        <f t="shared" si="83"/>
        <v>57509</v>
      </c>
      <c r="AJ124" s="16">
        <f t="shared" si="86"/>
        <v>44649.844720496891</v>
      </c>
      <c r="AL124" s="16">
        <f t="shared" si="87"/>
        <v>183149.68152866239</v>
      </c>
    </row>
    <row r="125" spans="2:38">
      <c r="B125" s="29" t="s">
        <v>172</v>
      </c>
      <c r="C125" s="3">
        <v>550</v>
      </c>
      <c r="D125" s="3"/>
      <c r="E125" s="7">
        <v>550</v>
      </c>
      <c r="G125" s="29" t="s">
        <v>172</v>
      </c>
      <c r="H125" s="3">
        <v>3353</v>
      </c>
      <c r="I125" s="3"/>
      <c r="J125" s="7">
        <v>3353</v>
      </c>
      <c r="L125" s="3">
        <f t="shared" si="80"/>
        <v>550</v>
      </c>
      <c r="M125" s="3">
        <f t="shared" si="81"/>
        <v>3353</v>
      </c>
      <c r="N125" s="19">
        <f t="shared" si="84"/>
        <v>6.0963636363636367</v>
      </c>
      <c r="P125" s="29" t="s">
        <v>172</v>
      </c>
      <c r="Q125" s="3">
        <v>1950</v>
      </c>
      <c r="R125" s="3"/>
      <c r="S125" s="7">
        <v>1950</v>
      </c>
      <c r="U125" s="29" t="s">
        <v>172</v>
      </c>
      <c r="V125" s="3">
        <v>819</v>
      </c>
      <c r="W125" s="3"/>
      <c r="X125" s="7">
        <v>819</v>
      </c>
      <c r="Z125" s="29" t="s">
        <v>172</v>
      </c>
      <c r="AA125" s="3">
        <v>202249</v>
      </c>
      <c r="AB125" s="3"/>
      <c r="AC125" s="7">
        <v>202249</v>
      </c>
      <c r="AE125">
        <v>196832</v>
      </c>
      <c r="AF125" s="16">
        <f t="shared" si="85"/>
        <v>196.83199999999999</v>
      </c>
      <c r="AH125" s="3">
        <f t="shared" si="82"/>
        <v>3353</v>
      </c>
      <c r="AI125" s="3">
        <f t="shared" si="83"/>
        <v>202249</v>
      </c>
      <c r="AJ125" s="16">
        <f t="shared" si="86"/>
        <v>60318.818968088279</v>
      </c>
      <c r="AL125" s="16">
        <f t="shared" si="87"/>
        <v>367725.45454545459</v>
      </c>
    </row>
    <row r="126" spans="2:38">
      <c r="B126" s="29" t="s">
        <v>173</v>
      </c>
      <c r="C126" s="3">
        <v>1329</v>
      </c>
      <c r="D126" s="3"/>
      <c r="E126" s="7">
        <v>1329</v>
      </c>
      <c r="G126" s="29" t="s">
        <v>173</v>
      </c>
      <c r="H126" s="3">
        <v>19806</v>
      </c>
      <c r="I126" s="3"/>
      <c r="J126" s="7">
        <v>19806</v>
      </c>
      <c r="L126" s="3">
        <f t="shared" si="80"/>
        <v>1329</v>
      </c>
      <c r="M126" s="3">
        <f t="shared" si="81"/>
        <v>19806</v>
      </c>
      <c r="N126" s="19">
        <f t="shared" si="84"/>
        <v>14.90293453724605</v>
      </c>
      <c r="P126" s="29" t="s">
        <v>173</v>
      </c>
      <c r="Q126" s="3">
        <v>15480</v>
      </c>
      <c r="R126" s="3"/>
      <c r="S126" s="7">
        <v>15480</v>
      </c>
      <c r="U126" s="29" t="s">
        <v>173</v>
      </c>
      <c r="V126" s="3">
        <v>2948</v>
      </c>
      <c r="W126" s="3"/>
      <c r="X126" s="7">
        <v>2948</v>
      </c>
      <c r="Z126" s="29" t="s">
        <v>173</v>
      </c>
      <c r="AA126" s="3">
        <v>1974472</v>
      </c>
      <c r="AB126" s="3"/>
      <c r="AC126" s="7">
        <v>1974472</v>
      </c>
      <c r="AE126">
        <v>1798422</v>
      </c>
      <c r="AF126" s="16">
        <f t="shared" si="85"/>
        <v>1798.422</v>
      </c>
      <c r="AH126" s="3">
        <f t="shared" si="82"/>
        <v>19806</v>
      </c>
      <c r="AI126" s="3">
        <f t="shared" si="83"/>
        <v>1974472</v>
      </c>
      <c r="AJ126" s="16">
        <f t="shared" si="86"/>
        <v>99690.598808441893</v>
      </c>
      <c r="AL126" s="16">
        <f t="shared" si="87"/>
        <v>1485682.4680210687</v>
      </c>
    </row>
    <row r="127" spans="2:38">
      <c r="B127" s="29" t="s">
        <v>174</v>
      </c>
      <c r="C127" s="3">
        <v>138</v>
      </c>
      <c r="D127" s="3"/>
      <c r="E127" s="7">
        <v>138</v>
      </c>
      <c r="G127" s="29" t="s">
        <v>174</v>
      </c>
      <c r="H127" s="3">
        <v>11344</v>
      </c>
      <c r="I127" s="3"/>
      <c r="J127" s="7">
        <v>11344</v>
      </c>
      <c r="L127" s="3">
        <f t="shared" si="80"/>
        <v>138</v>
      </c>
      <c r="M127" s="3">
        <f t="shared" si="81"/>
        <v>11344</v>
      </c>
      <c r="N127" s="19">
        <f t="shared" si="84"/>
        <v>82.20289855072464</v>
      </c>
      <c r="P127" s="29" t="s">
        <v>174</v>
      </c>
      <c r="Q127" s="3">
        <v>10474</v>
      </c>
      <c r="R127" s="3"/>
      <c r="S127" s="7">
        <v>10474</v>
      </c>
      <c r="U127" s="29" t="s">
        <v>174</v>
      </c>
      <c r="V127" s="3">
        <v>731</v>
      </c>
      <c r="W127" s="3"/>
      <c r="X127" s="7">
        <v>731</v>
      </c>
      <c r="Z127" s="29" t="s">
        <v>174</v>
      </c>
      <c r="AA127" s="3">
        <v>1816163</v>
      </c>
      <c r="AB127" s="3"/>
      <c r="AC127" s="7">
        <v>1816163</v>
      </c>
      <c r="AE127">
        <v>1345137</v>
      </c>
      <c r="AF127" s="16">
        <f t="shared" si="85"/>
        <v>1345.1369999999999</v>
      </c>
      <c r="AH127" s="3">
        <f t="shared" si="82"/>
        <v>11344</v>
      </c>
      <c r="AI127" s="3">
        <f t="shared" si="83"/>
        <v>1816163</v>
      </c>
      <c r="AJ127" s="16">
        <f t="shared" si="86"/>
        <v>160098.99506346969</v>
      </c>
      <c r="AL127" s="16">
        <f t="shared" si="87"/>
        <v>13160601.449275363</v>
      </c>
    </row>
    <row r="128" spans="2:38">
      <c r="B128" s="30" t="s">
        <v>13</v>
      </c>
      <c r="C128" s="7">
        <v>2771</v>
      </c>
      <c r="D128" s="7"/>
      <c r="E128" s="7">
        <v>2771</v>
      </c>
      <c r="G128" s="30" t="s">
        <v>13</v>
      </c>
      <c r="H128" s="7">
        <v>37058</v>
      </c>
      <c r="I128" s="7"/>
      <c r="J128" s="7">
        <v>37058</v>
      </c>
      <c r="L128" s="3">
        <f t="shared" si="80"/>
        <v>2771</v>
      </c>
      <c r="M128" s="3">
        <f t="shared" si="81"/>
        <v>37058</v>
      </c>
      <c r="N128" s="19">
        <f t="shared" si="84"/>
        <v>13.373511367737279</v>
      </c>
      <c r="P128" s="30" t="s">
        <v>13</v>
      </c>
      <c r="Q128" s="7">
        <v>28867</v>
      </c>
      <c r="R128" s="7"/>
      <c r="S128" s="7">
        <v>28867</v>
      </c>
      <c r="U128" s="30" t="s">
        <v>13</v>
      </c>
      <c r="V128" s="7">
        <v>5304</v>
      </c>
      <c r="W128" s="7"/>
      <c r="X128" s="7">
        <v>5304</v>
      </c>
      <c r="Z128" s="30" t="s">
        <v>13</v>
      </c>
      <c r="AA128" s="7">
        <v>4077485</v>
      </c>
      <c r="AB128" s="7"/>
      <c r="AC128" s="7">
        <v>4077485</v>
      </c>
      <c r="AE128">
        <v>3442899</v>
      </c>
      <c r="AF128" s="16">
        <f t="shared" si="85"/>
        <v>3442.8989999999999</v>
      </c>
      <c r="AH128" s="3">
        <f t="shared" si="82"/>
        <v>37058</v>
      </c>
      <c r="AI128" s="3">
        <f t="shared" si="83"/>
        <v>4077485</v>
      </c>
      <c r="AJ128" s="16">
        <f t="shared" si="86"/>
        <v>110029.81812294242</v>
      </c>
      <c r="AL128" s="16">
        <f t="shared" si="87"/>
        <v>1471485.0234572359</v>
      </c>
    </row>
    <row r="129" spans="2:38">
      <c r="B129" s="5" t="s">
        <v>145</v>
      </c>
      <c r="C129" s="3"/>
      <c r="D129" s="3"/>
      <c r="E129" s="7"/>
      <c r="G129" s="5" t="s">
        <v>145</v>
      </c>
      <c r="H129" s="3"/>
      <c r="I129" s="3"/>
      <c r="J129" s="7"/>
      <c r="L129" s="3">
        <f t="shared" si="80"/>
        <v>0</v>
      </c>
      <c r="M129" s="3">
        <f t="shared" si="81"/>
        <v>0</v>
      </c>
      <c r="N129" s="37" t="str">
        <f t="shared" si="84"/>
        <v/>
      </c>
      <c r="P129" s="5" t="s">
        <v>145</v>
      </c>
      <c r="Q129" s="3"/>
      <c r="R129" s="3"/>
      <c r="S129" s="7"/>
      <c r="U129" s="5" t="s">
        <v>145</v>
      </c>
      <c r="V129" s="3"/>
      <c r="W129" s="3"/>
      <c r="X129" s="7"/>
      <c r="Z129" s="5" t="s">
        <v>145</v>
      </c>
      <c r="AA129" s="3"/>
      <c r="AB129" s="3"/>
      <c r="AC129" s="7"/>
      <c r="AF129" s="36" t="str">
        <f t="shared" si="85"/>
        <v/>
      </c>
      <c r="AH129" s="3">
        <f t="shared" si="82"/>
        <v>0</v>
      </c>
      <c r="AI129" s="3">
        <f t="shared" si="83"/>
        <v>0</v>
      </c>
      <c r="AJ129" s="36" t="str">
        <f t="shared" si="86"/>
        <v/>
      </c>
      <c r="AL129" s="36" t="str">
        <f t="shared" si="87"/>
        <v/>
      </c>
    </row>
    <row r="130" spans="2:38">
      <c r="B130" s="29" t="s">
        <v>169</v>
      </c>
      <c r="C130" s="3"/>
      <c r="D130" s="3">
        <v>2222</v>
      </c>
      <c r="E130" s="7">
        <v>2222</v>
      </c>
      <c r="G130" s="29" t="s">
        <v>169</v>
      </c>
      <c r="H130" s="3"/>
      <c r="I130" s="3">
        <v>3158</v>
      </c>
      <c r="J130" s="7">
        <v>3158</v>
      </c>
      <c r="L130" s="3">
        <f t="shared" si="80"/>
        <v>2222</v>
      </c>
      <c r="M130" s="3">
        <f t="shared" si="81"/>
        <v>3158</v>
      </c>
      <c r="N130" s="19">
        <f t="shared" si="84"/>
        <v>1.4212421242124211</v>
      </c>
      <c r="P130" s="29" t="s">
        <v>169</v>
      </c>
      <c r="Q130" s="3"/>
      <c r="R130" s="3">
        <v>540</v>
      </c>
      <c r="S130" s="7">
        <v>540</v>
      </c>
      <c r="U130" s="29" t="s">
        <v>169</v>
      </c>
      <c r="V130" s="3"/>
      <c r="W130" s="3">
        <v>368</v>
      </c>
      <c r="X130" s="7">
        <v>368</v>
      </c>
      <c r="Z130" s="29" t="s">
        <v>169</v>
      </c>
      <c r="AA130" s="3"/>
      <c r="AB130" s="3">
        <v>66383</v>
      </c>
      <c r="AC130" s="7">
        <v>66383</v>
      </c>
      <c r="AE130">
        <v>69318</v>
      </c>
      <c r="AF130" s="16">
        <f t="shared" si="85"/>
        <v>69.317999999999998</v>
      </c>
      <c r="AH130" s="3">
        <f t="shared" si="82"/>
        <v>3158</v>
      </c>
      <c r="AI130" s="3">
        <f t="shared" si="83"/>
        <v>66383</v>
      </c>
      <c r="AJ130" s="16">
        <f t="shared" si="86"/>
        <v>21020.582647245094</v>
      </c>
      <c r="AL130" s="16">
        <f t="shared" si="87"/>
        <v>29875.337533753376</v>
      </c>
    </row>
    <row r="131" spans="2:38">
      <c r="B131" s="29" t="s">
        <v>170</v>
      </c>
      <c r="C131" s="3"/>
      <c r="D131" s="3">
        <v>3033</v>
      </c>
      <c r="E131" s="7">
        <v>3033</v>
      </c>
      <c r="G131" s="29" t="s">
        <v>170</v>
      </c>
      <c r="H131" s="3"/>
      <c r="I131" s="3">
        <v>4418</v>
      </c>
      <c r="J131" s="7">
        <v>4418</v>
      </c>
      <c r="L131" s="3">
        <f t="shared" si="80"/>
        <v>3033</v>
      </c>
      <c r="M131" s="3">
        <f t="shared" si="81"/>
        <v>4418</v>
      </c>
      <c r="N131" s="19">
        <f t="shared" si="84"/>
        <v>1.4566435872073855</v>
      </c>
      <c r="P131" s="29" t="s">
        <v>170</v>
      </c>
      <c r="Q131" s="3"/>
      <c r="R131" s="3">
        <v>676</v>
      </c>
      <c r="S131" s="7">
        <v>676</v>
      </c>
      <c r="U131" s="29" t="s">
        <v>170</v>
      </c>
      <c r="V131" s="3"/>
      <c r="W131" s="3">
        <v>655</v>
      </c>
      <c r="X131" s="7">
        <v>655</v>
      </c>
      <c r="Z131" s="29" t="s">
        <v>170</v>
      </c>
      <c r="AA131" s="3"/>
      <c r="AB131" s="3">
        <v>245689</v>
      </c>
      <c r="AC131" s="7">
        <v>245689</v>
      </c>
      <c r="AE131">
        <v>227284</v>
      </c>
      <c r="AF131" s="16">
        <f t="shared" si="85"/>
        <v>227.28399999999999</v>
      </c>
      <c r="AH131" s="3">
        <f t="shared" si="82"/>
        <v>4418</v>
      </c>
      <c r="AI131" s="3">
        <f t="shared" si="83"/>
        <v>245689</v>
      </c>
      <c r="AJ131" s="16">
        <f t="shared" si="86"/>
        <v>55610.909913988231</v>
      </c>
      <c r="AL131" s="16">
        <f t="shared" si="87"/>
        <v>81005.275304978582</v>
      </c>
    </row>
    <row r="132" spans="2:38">
      <c r="B132" s="29" t="s">
        <v>171</v>
      </c>
      <c r="C132" s="3"/>
      <c r="D132" s="3">
        <v>1842</v>
      </c>
      <c r="E132" s="7">
        <v>1842</v>
      </c>
      <c r="G132" s="29" t="s">
        <v>171</v>
      </c>
      <c r="H132" s="3"/>
      <c r="I132" s="3">
        <v>4506</v>
      </c>
      <c r="J132" s="7">
        <v>4506</v>
      </c>
      <c r="L132" s="3">
        <f t="shared" si="80"/>
        <v>1842</v>
      </c>
      <c r="M132" s="3">
        <f t="shared" si="81"/>
        <v>4506</v>
      </c>
      <c r="N132" s="19">
        <f t="shared" si="84"/>
        <v>2.446254071661238</v>
      </c>
      <c r="P132" s="29" t="s">
        <v>171</v>
      </c>
      <c r="Q132" s="3"/>
      <c r="R132" s="3">
        <v>1583</v>
      </c>
      <c r="S132" s="7">
        <v>1583</v>
      </c>
      <c r="U132" s="29" t="s">
        <v>171</v>
      </c>
      <c r="V132" s="3"/>
      <c r="W132" s="3">
        <v>1013</v>
      </c>
      <c r="X132" s="7">
        <v>1013</v>
      </c>
      <c r="Z132" s="29" t="s">
        <v>171</v>
      </c>
      <c r="AA132" s="3"/>
      <c r="AB132" s="3">
        <v>324609</v>
      </c>
      <c r="AC132" s="7">
        <v>324609</v>
      </c>
      <c r="AE132">
        <v>287502</v>
      </c>
      <c r="AF132" s="16">
        <f t="shared" si="85"/>
        <v>287.50200000000001</v>
      </c>
      <c r="AH132" s="3">
        <f t="shared" si="82"/>
        <v>4506</v>
      </c>
      <c r="AI132" s="3">
        <f t="shared" si="83"/>
        <v>324609</v>
      </c>
      <c r="AJ132" s="16">
        <f t="shared" si="86"/>
        <v>72039.280958721705</v>
      </c>
      <c r="AL132" s="16">
        <f t="shared" si="87"/>
        <v>176226.38436482087</v>
      </c>
    </row>
    <row r="133" spans="2:38">
      <c r="B133" s="29" t="s">
        <v>172</v>
      </c>
      <c r="C133" s="3"/>
      <c r="D133" s="3">
        <v>1210</v>
      </c>
      <c r="E133" s="7">
        <v>1210</v>
      </c>
      <c r="G133" s="29" t="s">
        <v>172</v>
      </c>
      <c r="H133" s="3"/>
      <c r="I133" s="3">
        <v>4958</v>
      </c>
      <c r="J133" s="7">
        <v>4958</v>
      </c>
      <c r="L133" s="3">
        <f t="shared" si="80"/>
        <v>1210</v>
      </c>
      <c r="M133" s="3">
        <f t="shared" si="81"/>
        <v>4958</v>
      </c>
      <c r="N133" s="19">
        <f t="shared" si="84"/>
        <v>4.0975206611570245</v>
      </c>
      <c r="P133" s="29" t="s">
        <v>172</v>
      </c>
      <c r="Q133" s="3"/>
      <c r="R133" s="3">
        <v>2639</v>
      </c>
      <c r="S133" s="7">
        <v>2639</v>
      </c>
      <c r="U133" s="29" t="s">
        <v>172</v>
      </c>
      <c r="V133" s="3"/>
      <c r="W133" s="3">
        <v>1076</v>
      </c>
      <c r="X133" s="7">
        <v>1076</v>
      </c>
      <c r="Z133" s="29" t="s">
        <v>172</v>
      </c>
      <c r="AA133" s="3"/>
      <c r="AB133" s="3">
        <v>419226</v>
      </c>
      <c r="AC133" s="7">
        <v>419226</v>
      </c>
      <c r="AE133">
        <v>337592</v>
      </c>
      <c r="AF133" s="16">
        <f t="shared" si="85"/>
        <v>337.59199999999998</v>
      </c>
      <c r="AH133" s="3">
        <f t="shared" si="82"/>
        <v>4958</v>
      </c>
      <c r="AI133" s="3">
        <f t="shared" si="83"/>
        <v>419226</v>
      </c>
      <c r="AJ133" s="16">
        <f t="shared" si="86"/>
        <v>84555.465913674867</v>
      </c>
      <c r="AL133" s="16">
        <f t="shared" si="87"/>
        <v>346467.7685950413</v>
      </c>
    </row>
    <row r="134" spans="2:38">
      <c r="B134" s="29" t="s">
        <v>173</v>
      </c>
      <c r="C134" s="3"/>
      <c r="D134" s="3">
        <v>1111</v>
      </c>
      <c r="E134" s="7">
        <v>1111</v>
      </c>
      <c r="G134" s="29" t="s">
        <v>173</v>
      </c>
      <c r="H134" s="3"/>
      <c r="I134" s="3">
        <v>10656</v>
      </c>
      <c r="J134" s="7">
        <v>10656</v>
      </c>
      <c r="L134" s="3">
        <f t="shared" si="80"/>
        <v>1111</v>
      </c>
      <c r="M134" s="3">
        <f t="shared" si="81"/>
        <v>10656</v>
      </c>
      <c r="N134" s="19">
        <f t="shared" si="84"/>
        <v>9.5913591359135921</v>
      </c>
      <c r="P134" s="29" t="s">
        <v>173</v>
      </c>
      <c r="Q134" s="3"/>
      <c r="R134" s="3">
        <v>7730</v>
      </c>
      <c r="S134" s="7">
        <v>7730</v>
      </c>
      <c r="U134" s="29" t="s">
        <v>173</v>
      </c>
      <c r="V134" s="3"/>
      <c r="W134" s="3">
        <v>1779</v>
      </c>
      <c r="X134" s="7">
        <v>1779</v>
      </c>
      <c r="Z134" s="29" t="s">
        <v>173</v>
      </c>
      <c r="AA134" s="3"/>
      <c r="AB134" s="3">
        <v>1312136</v>
      </c>
      <c r="AC134" s="7">
        <v>1312136</v>
      </c>
      <c r="AE134">
        <v>952211</v>
      </c>
      <c r="AF134" s="16">
        <f t="shared" si="85"/>
        <v>952.21100000000001</v>
      </c>
      <c r="AH134" s="3">
        <f t="shared" si="82"/>
        <v>10656</v>
      </c>
      <c r="AI134" s="3">
        <f t="shared" si="83"/>
        <v>1312136</v>
      </c>
      <c r="AJ134" s="16">
        <f t="shared" si="86"/>
        <v>123135.88588588589</v>
      </c>
      <c r="AL134" s="16">
        <f t="shared" si="87"/>
        <v>1181040.5040504052</v>
      </c>
    </row>
    <row r="135" spans="2:38">
      <c r="B135" s="29" t="s">
        <v>174</v>
      </c>
      <c r="C135" s="3"/>
      <c r="D135" s="3">
        <v>22</v>
      </c>
      <c r="E135" s="7">
        <v>22</v>
      </c>
      <c r="G135" s="29" t="s">
        <v>174</v>
      </c>
      <c r="H135" s="3"/>
      <c r="I135" s="3">
        <v>795</v>
      </c>
      <c r="J135" s="7">
        <v>795</v>
      </c>
      <c r="L135" s="3">
        <f t="shared" si="80"/>
        <v>22</v>
      </c>
      <c r="M135" s="3">
        <f t="shared" si="81"/>
        <v>795</v>
      </c>
      <c r="N135" s="19">
        <f t="shared" si="84"/>
        <v>36.136363636363633</v>
      </c>
      <c r="P135" s="29" t="s">
        <v>174</v>
      </c>
      <c r="Q135" s="3"/>
      <c r="R135" s="3">
        <v>708</v>
      </c>
      <c r="S135" s="7">
        <v>708</v>
      </c>
      <c r="U135" s="29" t="s">
        <v>174</v>
      </c>
      <c r="V135" s="3"/>
      <c r="W135" s="3">
        <v>65</v>
      </c>
      <c r="X135" s="7">
        <v>65</v>
      </c>
      <c r="Z135" s="29" t="s">
        <v>174</v>
      </c>
      <c r="AA135" s="3"/>
      <c r="AB135" s="3">
        <v>199362</v>
      </c>
      <c r="AC135" s="7">
        <v>199362</v>
      </c>
      <c r="AE135">
        <v>159743</v>
      </c>
      <c r="AF135" s="16">
        <f t="shared" si="85"/>
        <v>159.74299999999999</v>
      </c>
      <c r="AH135" s="3">
        <f t="shared" si="82"/>
        <v>795</v>
      </c>
      <c r="AI135" s="3">
        <f t="shared" si="83"/>
        <v>199362</v>
      </c>
      <c r="AJ135" s="16">
        <f t="shared" si="86"/>
        <v>250769.8113207547</v>
      </c>
      <c r="AL135" s="16">
        <f t="shared" si="87"/>
        <v>9061909.0909090899</v>
      </c>
    </row>
    <row r="136" spans="2:38">
      <c r="B136" s="30" t="s">
        <v>13</v>
      </c>
      <c r="C136" s="7"/>
      <c r="D136" s="7">
        <v>9440</v>
      </c>
      <c r="E136" s="7">
        <v>9440</v>
      </c>
      <c r="G136" s="30" t="s">
        <v>13</v>
      </c>
      <c r="H136" s="7"/>
      <c r="I136" s="7">
        <v>28491</v>
      </c>
      <c r="J136" s="7">
        <v>28491</v>
      </c>
      <c r="L136" s="3">
        <f t="shared" si="80"/>
        <v>9440</v>
      </c>
      <c r="M136" s="3">
        <f t="shared" si="81"/>
        <v>28491</v>
      </c>
      <c r="N136" s="19">
        <f t="shared" si="84"/>
        <v>3.0181144067796608</v>
      </c>
      <c r="P136" s="30" t="s">
        <v>13</v>
      </c>
      <c r="Q136" s="7"/>
      <c r="R136" s="7">
        <v>13876</v>
      </c>
      <c r="S136" s="7">
        <v>13876</v>
      </c>
      <c r="U136" s="30" t="s">
        <v>13</v>
      </c>
      <c r="V136" s="7"/>
      <c r="W136" s="7">
        <v>4956</v>
      </c>
      <c r="X136" s="7">
        <v>4956</v>
      </c>
      <c r="Z136" s="30" t="s">
        <v>13</v>
      </c>
      <c r="AA136" s="7"/>
      <c r="AB136" s="7">
        <v>2567405</v>
      </c>
      <c r="AC136" s="7">
        <v>2567405</v>
      </c>
      <c r="AE136">
        <v>2033650</v>
      </c>
      <c r="AF136" s="16">
        <f t="shared" si="85"/>
        <v>2033.65</v>
      </c>
      <c r="AH136" s="3">
        <f t="shared" si="82"/>
        <v>28491</v>
      </c>
      <c r="AI136" s="3">
        <f t="shared" si="83"/>
        <v>2567405</v>
      </c>
      <c r="AJ136" s="16">
        <f t="shared" si="86"/>
        <v>90112.842652065563</v>
      </c>
      <c r="AL136" s="16">
        <f t="shared" si="87"/>
        <v>271970.86864406778</v>
      </c>
    </row>
    <row r="137" spans="2:38">
      <c r="B137" s="5" t="s">
        <v>48</v>
      </c>
      <c r="C137" s="3"/>
      <c r="D137" s="3"/>
      <c r="E137" s="7"/>
      <c r="G137" s="5" t="s">
        <v>48</v>
      </c>
      <c r="H137" s="3"/>
      <c r="I137" s="3"/>
      <c r="J137" s="7"/>
      <c r="L137" s="3">
        <f t="shared" si="80"/>
        <v>0</v>
      </c>
      <c r="M137" s="3">
        <f t="shared" si="81"/>
        <v>0</v>
      </c>
      <c r="N137" s="37" t="str">
        <f t="shared" si="84"/>
        <v/>
      </c>
      <c r="P137" s="5" t="s">
        <v>48</v>
      </c>
      <c r="Q137" s="3"/>
      <c r="R137" s="3"/>
      <c r="S137" s="7"/>
      <c r="U137" s="5" t="s">
        <v>48</v>
      </c>
      <c r="V137" s="3"/>
      <c r="W137" s="3"/>
      <c r="X137" s="7"/>
      <c r="Z137" s="5" t="s">
        <v>48</v>
      </c>
      <c r="AA137" s="3"/>
      <c r="AB137" s="3"/>
      <c r="AC137" s="7"/>
      <c r="AF137" s="36" t="str">
        <f t="shared" si="85"/>
        <v/>
      </c>
      <c r="AH137" s="3">
        <f t="shared" si="82"/>
        <v>0</v>
      </c>
      <c r="AI137" s="3">
        <f t="shared" si="83"/>
        <v>0</v>
      </c>
      <c r="AJ137" s="36" t="str">
        <f t="shared" si="86"/>
        <v/>
      </c>
      <c r="AL137" s="36" t="str">
        <f t="shared" si="87"/>
        <v/>
      </c>
    </row>
    <row r="138" spans="2:38">
      <c r="B138" s="29" t="s">
        <v>169</v>
      </c>
      <c r="C138" s="3">
        <v>2770</v>
      </c>
      <c r="D138" s="3"/>
      <c r="E138" s="7">
        <v>2770</v>
      </c>
      <c r="G138" s="29" t="s">
        <v>169</v>
      </c>
      <c r="H138" s="3">
        <v>5048</v>
      </c>
      <c r="I138" s="3"/>
      <c r="J138" s="7">
        <v>5048</v>
      </c>
      <c r="L138" s="3">
        <f t="shared" si="80"/>
        <v>2770</v>
      </c>
      <c r="M138" s="3">
        <f t="shared" si="81"/>
        <v>5048</v>
      </c>
      <c r="N138" s="19">
        <f t="shared" si="84"/>
        <v>1.8223826714801443</v>
      </c>
      <c r="P138" s="29" t="s">
        <v>169</v>
      </c>
      <c r="Q138" s="3">
        <v>1457</v>
      </c>
      <c r="R138" s="3"/>
      <c r="S138" s="7">
        <v>1457</v>
      </c>
      <c r="U138" s="29" t="s">
        <v>169</v>
      </c>
      <c r="V138" s="3">
        <v>768</v>
      </c>
      <c r="W138" s="3"/>
      <c r="X138" s="7">
        <v>768</v>
      </c>
      <c r="Z138" s="29" t="s">
        <v>169</v>
      </c>
      <c r="AA138" s="3">
        <v>74969</v>
      </c>
      <c r="AB138" s="3"/>
      <c r="AC138" s="7">
        <v>74969</v>
      </c>
      <c r="AE138">
        <v>81015</v>
      </c>
      <c r="AF138" s="16">
        <f t="shared" si="85"/>
        <v>81.015000000000001</v>
      </c>
      <c r="AH138" s="3">
        <f t="shared" si="82"/>
        <v>5048</v>
      </c>
      <c r="AI138" s="3">
        <f t="shared" si="83"/>
        <v>74969</v>
      </c>
      <c r="AJ138" s="16">
        <f t="shared" si="86"/>
        <v>14851.22820919176</v>
      </c>
      <c r="AL138" s="16">
        <f t="shared" si="87"/>
        <v>27064.620938628159</v>
      </c>
    </row>
    <row r="139" spans="2:38">
      <c r="B139" s="29" t="s">
        <v>170</v>
      </c>
      <c r="C139" s="3">
        <v>4133</v>
      </c>
      <c r="D139" s="3"/>
      <c r="E139" s="7">
        <v>4133</v>
      </c>
      <c r="G139" s="29" t="s">
        <v>170</v>
      </c>
      <c r="H139" s="3">
        <v>7884</v>
      </c>
      <c r="I139" s="3"/>
      <c r="J139" s="7">
        <v>7884</v>
      </c>
      <c r="L139" s="3">
        <f t="shared" si="80"/>
        <v>4133</v>
      </c>
      <c r="M139" s="3">
        <f t="shared" si="81"/>
        <v>7884</v>
      </c>
      <c r="N139" s="19">
        <f t="shared" si="84"/>
        <v>1.907573191386402</v>
      </c>
      <c r="P139" s="29" t="s">
        <v>170</v>
      </c>
      <c r="Q139" s="3">
        <v>2223</v>
      </c>
      <c r="R139" s="3"/>
      <c r="S139" s="7">
        <v>2223</v>
      </c>
      <c r="U139" s="29" t="s">
        <v>170</v>
      </c>
      <c r="V139" s="3">
        <v>1380</v>
      </c>
      <c r="W139" s="3"/>
      <c r="X139" s="7">
        <v>1380</v>
      </c>
      <c r="Z139" s="29" t="s">
        <v>170</v>
      </c>
      <c r="AA139" s="3">
        <v>345171</v>
      </c>
      <c r="AB139" s="3"/>
      <c r="AC139" s="7">
        <v>345171</v>
      </c>
      <c r="AE139">
        <v>363914</v>
      </c>
      <c r="AF139" s="16">
        <f t="shared" si="85"/>
        <v>363.91399999999999</v>
      </c>
      <c r="AH139" s="3">
        <f t="shared" si="82"/>
        <v>7884</v>
      </c>
      <c r="AI139" s="3">
        <f t="shared" si="83"/>
        <v>345171</v>
      </c>
      <c r="AJ139" s="16">
        <f t="shared" si="86"/>
        <v>43781.202435312021</v>
      </c>
      <c r="AL139" s="16">
        <f t="shared" si="87"/>
        <v>83515.84805226227</v>
      </c>
    </row>
    <row r="140" spans="2:38">
      <c r="B140" s="29" t="s">
        <v>171</v>
      </c>
      <c r="C140" s="3">
        <v>3945</v>
      </c>
      <c r="D140" s="3"/>
      <c r="E140" s="7">
        <v>3945</v>
      </c>
      <c r="G140" s="29" t="s">
        <v>171</v>
      </c>
      <c r="H140" s="3">
        <v>12066</v>
      </c>
      <c r="I140" s="3"/>
      <c r="J140" s="7">
        <v>12066</v>
      </c>
      <c r="L140" s="3">
        <f t="shared" si="80"/>
        <v>3945</v>
      </c>
      <c r="M140" s="3">
        <f t="shared" si="81"/>
        <v>12066</v>
      </c>
      <c r="N140" s="19">
        <f t="shared" si="84"/>
        <v>3.0585551330798477</v>
      </c>
      <c r="P140" s="29" t="s">
        <v>171</v>
      </c>
      <c r="Q140" s="3">
        <v>5545</v>
      </c>
      <c r="R140" s="3"/>
      <c r="S140" s="7">
        <v>5545</v>
      </c>
      <c r="U140" s="29" t="s">
        <v>171</v>
      </c>
      <c r="V140" s="3">
        <v>2395</v>
      </c>
      <c r="W140" s="3"/>
      <c r="X140" s="7">
        <v>2395</v>
      </c>
      <c r="Z140" s="29" t="s">
        <v>171</v>
      </c>
      <c r="AA140" s="3">
        <v>720490</v>
      </c>
      <c r="AB140" s="3"/>
      <c r="AC140" s="7">
        <v>720490</v>
      </c>
      <c r="AE140">
        <v>764046</v>
      </c>
      <c r="AF140" s="16">
        <f t="shared" si="85"/>
        <v>764.04600000000005</v>
      </c>
      <c r="AH140" s="3">
        <f t="shared" si="82"/>
        <v>12066</v>
      </c>
      <c r="AI140" s="3">
        <f t="shared" si="83"/>
        <v>720490</v>
      </c>
      <c r="AJ140" s="16">
        <f t="shared" si="86"/>
        <v>59712.415050555283</v>
      </c>
      <c r="AL140" s="16">
        <f t="shared" si="87"/>
        <v>182633.71356147021</v>
      </c>
    </row>
    <row r="141" spans="2:38">
      <c r="B141" s="29" t="s">
        <v>172</v>
      </c>
      <c r="C141" s="3">
        <v>4691</v>
      </c>
      <c r="D141" s="3"/>
      <c r="E141" s="7">
        <v>4691</v>
      </c>
      <c r="G141" s="29" t="s">
        <v>172</v>
      </c>
      <c r="H141" s="3">
        <v>22772</v>
      </c>
      <c r="I141" s="3"/>
      <c r="J141" s="7">
        <v>22772</v>
      </c>
      <c r="L141" s="3">
        <f t="shared" si="80"/>
        <v>4691</v>
      </c>
      <c r="M141" s="3">
        <f t="shared" si="81"/>
        <v>22772</v>
      </c>
      <c r="N141" s="19">
        <f t="shared" si="84"/>
        <v>4.8544020464719679</v>
      </c>
      <c r="P141" s="29" t="s">
        <v>172</v>
      </c>
      <c r="Q141" s="3">
        <v>13816</v>
      </c>
      <c r="R141" s="3"/>
      <c r="S141" s="7">
        <v>13816</v>
      </c>
      <c r="U141" s="29" t="s">
        <v>172</v>
      </c>
      <c r="V141" s="3">
        <v>4061</v>
      </c>
      <c r="W141" s="3"/>
      <c r="X141" s="7">
        <v>4061</v>
      </c>
      <c r="Z141" s="29" t="s">
        <v>172</v>
      </c>
      <c r="AA141" s="3">
        <v>1689478</v>
      </c>
      <c r="AB141" s="3"/>
      <c r="AC141" s="7">
        <v>1689478</v>
      </c>
      <c r="AE141">
        <v>1804014</v>
      </c>
      <c r="AF141" s="16">
        <f t="shared" si="85"/>
        <v>1804.0139999999999</v>
      </c>
      <c r="AH141" s="3">
        <f t="shared" si="82"/>
        <v>22772</v>
      </c>
      <c r="AI141" s="3">
        <f t="shared" si="83"/>
        <v>1689478</v>
      </c>
      <c r="AJ141" s="16">
        <f t="shared" si="86"/>
        <v>74191.024064640791</v>
      </c>
      <c r="AL141" s="16">
        <f t="shared" si="87"/>
        <v>360153.05904924328</v>
      </c>
    </row>
    <row r="142" spans="2:38">
      <c r="B142" s="29" t="s">
        <v>173</v>
      </c>
      <c r="C142" s="3">
        <v>11827</v>
      </c>
      <c r="D142" s="3"/>
      <c r="E142" s="7">
        <v>11827</v>
      </c>
      <c r="G142" s="29" t="s">
        <v>173</v>
      </c>
      <c r="H142" s="3">
        <v>156092</v>
      </c>
      <c r="I142" s="3"/>
      <c r="J142" s="7">
        <v>156092</v>
      </c>
      <c r="L142" s="3">
        <f t="shared" si="80"/>
        <v>11827</v>
      </c>
      <c r="M142" s="3">
        <f t="shared" si="81"/>
        <v>156092</v>
      </c>
      <c r="N142" s="19">
        <f t="shared" si="84"/>
        <v>13.197936923987486</v>
      </c>
      <c r="P142" s="29" t="s">
        <v>173</v>
      </c>
      <c r="Q142" s="3">
        <v>125899</v>
      </c>
      <c r="R142" s="3"/>
      <c r="S142" s="7">
        <v>125899</v>
      </c>
      <c r="U142" s="29" t="s">
        <v>173</v>
      </c>
      <c r="V142" s="3">
        <v>18153</v>
      </c>
      <c r="W142" s="3"/>
      <c r="X142" s="7">
        <v>18153</v>
      </c>
      <c r="Z142" s="29" t="s">
        <v>173</v>
      </c>
      <c r="AA142" s="3">
        <v>18867249</v>
      </c>
      <c r="AB142" s="3"/>
      <c r="AC142" s="7">
        <v>18867249</v>
      </c>
      <c r="AE142">
        <v>21040997</v>
      </c>
      <c r="AF142" s="16">
        <f t="shared" si="85"/>
        <v>21040.996999999999</v>
      </c>
      <c r="AH142" s="3">
        <f t="shared" si="82"/>
        <v>156092</v>
      </c>
      <c r="AI142" s="3">
        <f t="shared" si="83"/>
        <v>18867249</v>
      </c>
      <c r="AJ142" s="16">
        <f t="shared" si="86"/>
        <v>120872.61999333727</v>
      </c>
      <c r="AL142" s="16">
        <f t="shared" si="87"/>
        <v>1595269.214509174</v>
      </c>
    </row>
    <row r="143" spans="2:38">
      <c r="B143" s="29" t="s">
        <v>174</v>
      </c>
      <c r="C143" s="3">
        <v>2205</v>
      </c>
      <c r="D143" s="3"/>
      <c r="E143" s="7">
        <v>2205</v>
      </c>
      <c r="G143" s="29" t="s">
        <v>174</v>
      </c>
      <c r="H143" s="3">
        <v>168599</v>
      </c>
      <c r="I143" s="3"/>
      <c r="J143" s="7">
        <v>168599</v>
      </c>
      <c r="L143" s="3">
        <f t="shared" si="80"/>
        <v>2205</v>
      </c>
      <c r="M143" s="3">
        <f t="shared" si="81"/>
        <v>168599</v>
      </c>
      <c r="N143" s="19">
        <f t="shared" si="84"/>
        <v>76.462131519274379</v>
      </c>
      <c r="P143" s="29" t="s">
        <v>174</v>
      </c>
      <c r="Q143" s="3">
        <v>158895</v>
      </c>
      <c r="R143" s="3"/>
      <c r="S143" s="7">
        <v>158895</v>
      </c>
      <c r="U143" s="29" t="s">
        <v>174</v>
      </c>
      <c r="V143" s="3">
        <v>7497</v>
      </c>
      <c r="W143" s="3"/>
      <c r="X143" s="7">
        <v>7497</v>
      </c>
      <c r="Z143" s="29" t="s">
        <v>174</v>
      </c>
      <c r="AA143" s="3">
        <v>48580860</v>
      </c>
      <c r="AB143" s="3"/>
      <c r="AC143" s="7">
        <v>48580860</v>
      </c>
      <c r="AE143">
        <v>46414310</v>
      </c>
      <c r="AF143" s="16">
        <f t="shared" si="85"/>
        <v>46414.31</v>
      </c>
      <c r="AH143" s="3">
        <f t="shared" si="82"/>
        <v>168599</v>
      </c>
      <c r="AI143" s="3">
        <f t="shared" si="83"/>
        <v>48580860</v>
      </c>
      <c r="AJ143" s="16">
        <f t="shared" si="86"/>
        <v>288144.41366793396</v>
      </c>
      <c r="AL143" s="16">
        <f t="shared" si="87"/>
        <v>22032136.054421768</v>
      </c>
    </row>
    <row r="144" spans="2:38">
      <c r="B144" s="30" t="s">
        <v>13</v>
      </c>
      <c r="C144" s="7">
        <v>29571</v>
      </c>
      <c r="D144" s="7"/>
      <c r="E144" s="7">
        <v>29571</v>
      </c>
      <c r="G144" s="30" t="s">
        <v>13</v>
      </c>
      <c r="H144" s="7">
        <v>372461</v>
      </c>
      <c r="I144" s="7"/>
      <c r="J144" s="7">
        <v>372461</v>
      </c>
      <c r="L144" s="3">
        <f t="shared" si="80"/>
        <v>29571</v>
      </c>
      <c r="M144" s="3">
        <f t="shared" si="81"/>
        <v>372461</v>
      </c>
      <c r="N144" s="19">
        <f t="shared" si="84"/>
        <v>12.595482060126475</v>
      </c>
      <c r="P144" s="30" t="s">
        <v>13</v>
      </c>
      <c r="Q144" s="7">
        <v>307835</v>
      </c>
      <c r="R144" s="7"/>
      <c r="S144" s="7">
        <v>307835</v>
      </c>
      <c r="U144" s="30" t="s">
        <v>13</v>
      </c>
      <c r="V144" s="7">
        <v>34254</v>
      </c>
      <c r="W144" s="7"/>
      <c r="X144" s="7">
        <v>34254</v>
      </c>
      <c r="Z144" s="30" t="s">
        <v>13</v>
      </c>
      <c r="AA144" s="7">
        <v>70278217</v>
      </c>
      <c r="AB144" s="7"/>
      <c r="AC144" s="7">
        <v>70278217</v>
      </c>
      <c r="AE144">
        <v>70468296</v>
      </c>
      <c r="AF144" s="16">
        <f t="shared" si="85"/>
        <v>70468.296000000002</v>
      </c>
      <c r="AH144" s="3">
        <f t="shared" si="82"/>
        <v>372461</v>
      </c>
      <c r="AI144" s="3">
        <f t="shared" si="83"/>
        <v>70278217</v>
      </c>
      <c r="AJ144" s="16">
        <f t="shared" si="86"/>
        <v>188686.10941816727</v>
      </c>
      <c r="AL144" s="16">
        <f t="shared" si="87"/>
        <v>2376592.5061715869</v>
      </c>
    </row>
    <row r="145" spans="2:38">
      <c r="B145" s="5" t="s">
        <v>49</v>
      </c>
      <c r="C145" s="3"/>
      <c r="D145" s="3"/>
      <c r="E145" s="7"/>
      <c r="G145" s="5" t="s">
        <v>49</v>
      </c>
      <c r="H145" s="3"/>
      <c r="I145" s="3"/>
      <c r="J145" s="7"/>
      <c r="L145" s="3">
        <f t="shared" si="80"/>
        <v>0</v>
      </c>
      <c r="M145" s="3">
        <f t="shared" si="81"/>
        <v>0</v>
      </c>
      <c r="N145" s="37" t="str">
        <f t="shared" si="84"/>
        <v/>
      </c>
      <c r="P145" s="5" t="s">
        <v>49</v>
      </c>
      <c r="Q145" s="3"/>
      <c r="R145" s="3"/>
      <c r="S145" s="7"/>
      <c r="U145" s="5" t="s">
        <v>49</v>
      </c>
      <c r="V145" s="3"/>
      <c r="W145" s="3"/>
      <c r="X145" s="7"/>
      <c r="Z145" s="5" t="s">
        <v>49</v>
      </c>
      <c r="AA145" s="3"/>
      <c r="AB145" s="3"/>
      <c r="AC145" s="7"/>
      <c r="AF145" s="36" t="str">
        <f t="shared" si="85"/>
        <v/>
      </c>
      <c r="AH145" s="3">
        <f t="shared" si="82"/>
        <v>0</v>
      </c>
      <c r="AI145" s="3">
        <f t="shared" si="83"/>
        <v>0</v>
      </c>
      <c r="AJ145" s="36" t="str">
        <f t="shared" si="86"/>
        <v/>
      </c>
      <c r="AL145" s="36" t="str">
        <f t="shared" si="87"/>
        <v/>
      </c>
    </row>
    <row r="146" spans="2:38">
      <c r="B146" s="29" t="s">
        <v>169</v>
      </c>
      <c r="C146" s="3">
        <v>249</v>
      </c>
      <c r="D146" s="3"/>
      <c r="E146" s="7">
        <v>249</v>
      </c>
      <c r="G146" s="29" t="s">
        <v>169</v>
      </c>
      <c r="H146" s="3">
        <v>592</v>
      </c>
      <c r="I146" s="3"/>
      <c r="J146" s="7">
        <v>592</v>
      </c>
      <c r="L146" s="3">
        <f t="shared" si="80"/>
        <v>249</v>
      </c>
      <c r="M146" s="3">
        <f t="shared" si="81"/>
        <v>592</v>
      </c>
      <c r="N146" s="19">
        <f t="shared" si="84"/>
        <v>2.3775100401606424</v>
      </c>
      <c r="P146" s="29" t="s">
        <v>169</v>
      </c>
      <c r="Q146" s="3">
        <v>241</v>
      </c>
      <c r="R146" s="3"/>
      <c r="S146" s="7">
        <v>241</v>
      </c>
      <c r="U146" s="29" t="s">
        <v>169</v>
      </c>
      <c r="V146" s="3">
        <v>99</v>
      </c>
      <c r="W146" s="3"/>
      <c r="X146" s="7">
        <v>99</v>
      </c>
      <c r="Z146" s="29" t="s">
        <v>169</v>
      </c>
      <c r="AA146" s="3">
        <v>5580</v>
      </c>
      <c r="AB146" s="3"/>
      <c r="AC146" s="7">
        <v>5580</v>
      </c>
      <c r="AE146">
        <v>4972</v>
      </c>
      <c r="AF146" s="16">
        <f t="shared" si="85"/>
        <v>4.9720000000000004</v>
      </c>
      <c r="AH146" s="3">
        <f t="shared" si="82"/>
        <v>592</v>
      </c>
      <c r="AI146" s="3">
        <f t="shared" si="83"/>
        <v>5580</v>
      </c>
      <c r="AJ146" s="16">
        <f t="shared" si="86"/>
        <v>9425.6756756756749</v>
      </c>
      <c r="AL146" s="16">
        <f t="shared" si="87"/>
        <v>22409.638554216865</v>
      </c>
    </row>
    <row r="147" spans="2:38">
      <c r="B147" s="29" t="s">
        <v>170</v>
      </c>
      <c r="C147" s="3">
        <v>343</v>
      </c>
      <c r="D147" s="3"/>
      <c r="E147" s="7">
        <v>343</v>
      </c>
      <c r="G147" s="29" t="s">
        <v>170</v>
      </c>
      <c r="H147" s="3">
        <v>691</v>
      </c>
      <c r="I147" s="3"/>
      <c r="J147" s="7">
        <v>691</v>
      </c>
      <c r="L147" s="3">
        <f t="shared" si="80"/>
        <v>343</v>
      </c>
      <c r="M147" s="3">
        <f t="shared" si="81"/>
        <v>691</v>
      </c>
      <c r="N147" s="19">
        <f t="shared" si="84"/>
        <v>2.0145772594752187</v>
      </c>
      <c r="P147" s="29" t="s">
        <v>170</v>
      </c>
      <c r="Q147" s="3">
        <v>189</v>
      </c>
      <c r="R147" s="3"/>
      <c r="S147" s="7">
        <v>189</v>
      </c>
      <c r="U147" s="29" t="s">
        <v>170</v>
      </c>
      <c r="V147" s="3">
        <v>147</v>
      </c>
      <c r="W147" s="3"/>
      <c r="X147" s="7">
        <v>147</v>
      </c>
      <c r="Z147" s="29" t="s">
        <v>170</v>
      </c>
      <c r="AA147" s="3">
        <v>29751</v>
      </c>
      <c r="AB147" s="3"/>
      <c r="AC147" s="7">
        <v>29751</v>
      </c>
      <c r="AE147">
        <v>37504</v>
      </c>
      <c r="AF147" s="16">
        <f t="shared" si="85"/>
        <v>37.503999999999998</v>
      </c>
      <c r="AH147" s="3">
        <f t="shared" si="82"/>
        <v>691</v>
      </c>
      <c r="AI147" s="3">
        <f t="shared" si="83"/>
        <v>29751</v>
      </c>
      <c r="AJ147" s="16">
        <f t="shared" si="86"/>
        <v>43054.992764109986</v>
      </c>
      <c r="AL147" s="16">
        <f t="shared" si="87"/>
        <v>86737.609329446073</v>
      </c>
    </row>
    <row r="148" spans="2:38">
      <c r="B148" s="29" t="s">
        <v>171</v>
      </c>
      <c r="C148" s="3">
        <v>496</v>
      </c>
      <c r="D148" s="3"/>
      <c r="E148" s="7">
        <v>496</v>
      </c>
      <c r="G148" s="29" t="s">
        <v>171</v>
      </c>
      <c r="H148" s="3">
        <v>1502</v>
      </c>
      <c r="I148" s="3"/>
      <c r="J148" s="7">
        <v>1502</v>
      </c>
      <c r="L148" s="3">
        <f t="shared" si="80"/>
        <v>496</v>
      </c>
      <c r="M148" s="3">
        <f t="shared" si="81"/>
        <v>1502</v>
      </c>
      <c r="N148" s="19">
        <f t="shared" si="84"/>
        <v>3.028225806451613</v>
      </c>
      <c r="P148" s="29" t="s">
        <v>171</v>
      </c>
      <c r="Q148" s="3">
        <v>676</v>
      </c>
      <c r="R148" s="3"/>
      <c r="S148" s="7">
        <v>676</v>
      </c>
      <c r="U148" s="29" t="s">
        <v>171</v>
      </c>
      <c r="V148" s="3">
        <v>314</v>
      </c>
      <c r="W148" s="3"/>
      <c r="X148" s="7">
        <v>314</v>
      </c>
      <c r="Z148" s="29" t="s">
        <v>171</v>
      </c>
      <c r="AA148" s="3">
        <v>91689</v>
      </c>
      <c r="AB148" s="3"/>
      <c r="AC148" s="7">
        <v>91689</v>
      </c>
      <c r="AE148">
        <v>92541</v>
      </c>
      <c r="AF148" s="16">
        <f t="shared" si="85"/>
        <v>92.540999999999997</v>
      </c>
      <c r="AH148" s="3">
        <f t="shared" si="82"/>
        <v>1502</v>
      </c>
      <c r="AI148" s="3">
        <f t="shared" si="83"/>
        <v>91689</v>
      </c>
      <c r="AJ148" s="16">
        <f t="shared" si="86"/>
        <v>61044.607190412782</v>
      </c>
      <c r="AL148" s="16">
        <f t="shared" si="87"/>
        <v>184856.85483870967</v>
      </c>
    </row>
    <row r="149" spans="2:38">
      <c r="B149" s="29" t="s">
        <v>172</v>
      </c>
      <c r="C149" s="3">
        <v>760</v>
      </c>
      <c r="D149" s="3"/>
      <c r="E149" s="7">
        <v>760</v>
      </c>
      <c r="G149" s="29" t="s">
        <v>172</v>
      </c>
      <c r="H149" s="3">
        <v>4024</v>
      </c>
      <c r="I149" s="3"/>
      <c r="J149" s="7">
        <v>4024</v>
      </c>
      <c r="L149" s="3">
        <f t="shared" si="80"/>
        <v>760</v>
      </c>
      <c r="M149" s="3">
        <f t="shared" si="81"/>
        <v>4024</v>
      </c>
      <c r="N149" s="19">
        <f t="shared" si="84"/>
        <v>5.2947368421052632</v>
      </c>
      <c r="P149" s="29" t="s">
        <v>172</v>
      </c>
      <c r="Q149" s="3">
        <v>2438</v>
      </c>
      <c r="R149" s="3"/>
      <c r="S149" s="7">
        <v>2438</v>
      </c>
      <c r="U149" s="29" t="s">
        <v>172</v>
      </c>
      <c r="V149" s="3">
        <v>798</v>
      </c>
      <c r="W149" s="3"/>
      <c r="X149" s="7">
        <v>798</v>
      </c>
      <c r="Z149" s="29" t="s">
        <v>172</v>
      </c>
      <c r="AA149" s="3">
        <v>279881</v>
      </c>
      <c r="AB149" s="3"/>
      <c r="AC149" s="7">
        <v>279881</v>
      </c>
      <c r="AE149">
        <v>283972</v>
      </c>
      <c r="AF149" s="16">
        <f t="shared" si="85"/>
        <v>283.97199999999998</v>
      </c>
      <c r="AH149" s="3">
        <f t="shared" si="82"/>
        <v>4024</v>
      </c>
      <c r="AI149" s="3">
        <f t="shared" si="83"/>
        <v>279881</v>
      </c>
      <c r="AJ149" s="16">
        <f t="shared" si="86"/>
        <v>69552.932405566593</v>
      </c>
      <c r="AL149" s="16">
        <f t="shared" si="87"/>
        <v>368264.4736842105</v>
      </c>
    </row>
    <row r="150" spans="2:38">
      <c r="B150" s="29" t="s">
        <v>173</v>
      </c>
      <c r="C150" s="3">
        <v>3106</v>
      </c>
      <c r="D150" s="3"/>
      <c r="E150" s="7">
        <v>3106</v>
      </c>
      <c r="G150" s="29" t="s">
        <v>173</v>
      </c>
      <c r="H150" s="3">
        <v>48695</v>
      </c>
      <c r="I150" s="3"/>
      <c r="J150" s="7">
        <v>48695</v>
      </c>
      <c r="L150" s="3">
        <f t="shared" si="80"/>
        <v>3106</v>
      </c>
      <c r="M150" s="3">
        <f t="shared" si="81"/>
        <v>48695</v>
      </c>
      <c r="N150" s="19">
        <f t="shared" si="84"/>
        <v>15.677720540888602</v>
      </c>
      <c r="P150" s="29" t="s">
        <v>173</v>
      </c>
      <c r="Q150" s="3">
        <v>39768</v>
      </c>
      <c r="R150" s="3"/>
      <c r="S150" s="7">
        <v>39768</v>
      </c>
      <c r="U150" s="29" t="s">
        <v>173</v>
      </c>
      <c r="V150" s="3">
        <v>5757</v>
      </c>
      <c r="W150" s="3"/>
      <c r="X150" s="7">
        <v>5757</v>
      </c>
      <c r="Z150" s="29" t="s">
        <v>173</v>
      </c>
      <c r="AA150" s="3">
        <v>5975905</v>
      </c>
      <c r="AB150" s="3"/>
      <c r="AC150" s="7">
        <v>5975905</v>
      </c>
      <c r="AE150">
        <v>5745670</v>
      </c>
      <c r="AF150" s="16">
        <f t="shared" si="85"/>
        <v>5745.67</v>
      </c>
      <c r="AH150" s="3">
        <f t="shared" si="82"/>
        <v>48695</v>
      </c>
      <c r="AI150" s="3">
        <f t="shared" si="83"/>
        <v>5975905</v>
      </c>
      <c r="AJ150" s="16">
        <f t="shared" si="86"/>
        <v>122721.12126501695</v>
      </c>
      <c r="AL150" s="16">
        <f t="shared" si="87"/>
        <v>1923987.4436574373</v>
      </c>
    </row>
    <row r="151" spans="2:38">
      <c r="B151" s="29" t="s">
        <v>174</v>
      </c>
      <c r="C151" s="3">
        <v>1143</v>
      </c>
      <c r="D151" s="3"/>
      <c r="E151" s="7">
        <v>1143</v>
      </c>
      <c r="G151" s="29" t="s">
        <v>174</v>
      </c>
      <c r="H151" s="3">
        <v>98007</v>
      </c>
      <c r="I151" s="3"/>
      <c r="J151" s="7">
        <v>98007</v>
      </c>
      <c r="L151" s="3">
        <f t="shared" si="80"/>
        <v>1143</v>
      </c>
      <c r="M151" s="3">
        <f t="shared" si="81"/>
        <v>98007</v>
      </c>
      <c r="N151" s="19">
        <f t="shared" si="84"/>
        <v>85.745406824146983</v>
      </c>
      <c r="P151" s="29" t="s">
        <v>174</v>
      </c>
      <c r="Q151" s="3">
        <v>92759</v>
      </c>
      <c r="R151" s="3"/>
      <c r="S151" s="7">
        <v>92759</v>
      </c>
      <c r="U151" s="29" t="s">
        <v>174</v>
      </c>
      <c r="V151" s="3">
        <v>4103</v>
      </c>
      <c r="W151" s="3"/>
      <c r="X151" s="7">
        <v>4103</v>
      </c>
      <c r="Z151" s="29" t="s">
        <v>174</v>
      </c>
      <c r="AA151" s="3">
        <v>21673174</v>
      </c>
      <c r="AB151" s="3"/>
      <c r="AC151" s="7">
        <v>21673174</v>
      </c>
      <c r="AE151">
        <v>16630801</v>
      </c>
      <c r="AF151" s="16">
        <f t="shared" si="85"/>
        <v>16630.800999999999</v>
      </c>
      <c r="AH151" s="3">
        <f t="shared" si="82"/>
        <v>98007</v>
      </c>
      <c r="AI151" s="3">
        <f t="shared" si="83"/>
        <v>21673174</v>
      </c>
      <c r="AJ151" s="16">
        <f t="shared" si="86"/>
        <v>221139.04108890181</v>
      </c>
      <c r="AL151" s="16">
        <f t="shared" si="87"/>
        <v>18961657.042869642</v>
      </c>
    </row>
    <row r="152" spans="2:38">
      <c r="B152" s="30" t="s">
        <v>13</v>
      </c>
      <c r="C152" s="7">
        <v>6097</v>
      </c>
      <c r="D152" s="7"/>
      <c r="E152" s="7">
        <v>6097</v>
      </c>
      <c r="G152" s="30" t="s">
        <v>13</v>
      </c>
      <c r="H152" s="7">
        <v>153511</v>
      </c>
      <c r="I152" s="7"/>
      <c r="J152" s="7">
        <v>153511</v>
      </c>
      <c r="L152" s="3">
        <f t="shared" si="80"/>
        <v>6097</v>
      </c>
      <c r="M152" s="3">
        <f t="shared" si="81"/>
        <v>153511</v>
      </c>
      <c r="N152" s="19">
        <f t="shared" si="84"/>
        <v>25.178120387075612</v>
      </c>
      <c r="P152" s="30" t="s">
        <v>13</v>
      </c>
      <c r="Q152" s="7">
        <v>136071</v>
      </c>
      <c r="R152" s="7"/>
      <c r="S152" s="7">
        <v>136071</v>
      </c>
      <c r="U152" s="30" t="s">
        <v>13</v>
      </c>
      <c r="V152" s="7">
        <v>11218</v>
      </c>
      <c r="W152" s="7"/>
      <c r="X152" s="7">
        <v>11218</v>
      </c>
      <c r="Z152" s="30" t="s">
        <v>13</v>
      </c>
      <c r="AA152" s="7">
        <v>28055980</v>
      </c>
      <c r="AB152" s="7"/>
      <c r="AC152" s="7">
        <v>28055980</v>
      </c>
      <c r="AE152">
        <v>22795460</v>
      </c>
      <c r="AF152" s="16">
        <f t="shared" si="85"/>
        <v>22795.46</v>
      </c>
      <c r="AH152" s="3">
        <f t="shared" si="82"/>
        <v>153511</v>
      </c>
      <c r="AI152" s="3">
        <f t="shared" si="83"/>
        <v>28055980</v>
      </c>
      <c r="AJ152" s="16">
        <f t="shared" si="86"/>
        <v>182762.01705415247</v>
      </c>
      <c r="AL152" s="16">
        <f t="shared" si="87"/>
        <v>4601604.067574217</v>
      </c>
    </row>
    <row r="153" spans="2:38">
      <c r="B153" s="5" t="s">
        <v>146</v>
      </c>
      <c r="C153" s="3"/>
      <c r="D153" s="3"/>
      <c r="E153" s="7"/>
      <c r="G153" s="5" t="s">
        <v>146</v>
      </c>
      <c r="H153" s="3"/>
      <c r="I153" s="3"/>
      <c r="J153" s="7"/>
      <c r="L153" s="3">
        <f t="shared" si="80"/>
        <v>0</v>
      </c>
      <c r="M153" s="3">
        <f t="shared" si="81"/>
        <v>0</v>
      </c>
      <c r="N153" s="37" t="str">
        <f t="shared" si="84"/>
        <v/>
      </c>
      <c r="P153" s="5" t="s">
        <v>146</v>
      </c>
      <c r="Q153" s="3"/>
      <c r="R153" s="3"/>
      <c r="S153" s="7"/>
      <c r="U153" s="5" t="s">
        <v>146</v>
      </c>
      <c r="V153" s="3"/>
      <c r="W153" s="3"/>
      <c r="X153" s="7"/>
      <c r="Z153" s="5" t="s">
        <v>146</v>
      </c>
      <c r="AA153" s="3"/>
      <c r="AB153" s="3"/>
      <c r="AC153" s="7"/>
      <c r="AF153" s="36" t="str">
        <f t="shared" si="85"/>
        <v/>
      </c>
      <c r="AH153" s="3">
        <f t="shared" si="82"/>
        <v>0</v>
      </c>
      <c r="AI153" s="3">
        <f t="shared" si="83"/>
        <v>0</v>
      </c>
      <c r="AJ153" s="36" t="str">
        <f t="shared" si="86"/>
        <v/>
      </c>
      <c r="AL153" s="36" t="str">
        <f t="shared" si="87"/>
        <v/>
      </c>
    </row>
    <row r="154" spans="2:38">
      <c r="B154" s="29" t="s">
        <v>169</v>
      </c>
      <c r="C154" s="3">
        <v>67</v>
      </c>
      <c r="D154" s="3"/>
      <c r="E154" s="7">
        <v>67</v>
      </c>
      <c r="G154" s="29" t="s">
        <v>169</v>
      </c>
      <c r="H154" s="3">
        <v>146</v>
      </c>
      <c r="I154" s="3"/>
      <c r="J154" s="7">
        <v>146</v>
      </c>
      <c r="L154" s="3">
        <f t="shared" si="80"/>
        <v>67</v>
      </c>
      <c r="M154" s="3">
        <f t="shared" si="81"/>
        <v>146</v>
      </c>
      <c r="N154" s="19">
        <f t="shared" si="84"/>
        <v>2.1791044776119404</v>
      </c>
      <c r="P154" s="29" t="s">
        <v>169</v>
      </c>
      <c r="Q154" s="3">
        <v>46</v>
      </c>
      <c r="R154" s="3"/>
      <c r="S154" s="7">
        <v>46</v>
      </c>
      <c r="U154" s="29" t="s">
        <v>169</v>
      </c>
      <c r="V154" s="3">
        <v>31</v>
      </c>
      <c r="W154" s="3"/>
      <c r="X154" s="7">
        <v>31</v>
      </c>
      <c r="Z154" s="29" t="s">
        <v>169</v>
      </c>
      <c r="AA154" s="3">
        <v>1360</v>
      </c>
      <c r="AB154" s="3"/>
      <c r="AC154" s="7">
        <v>1360</v>
      </c>
      <c r="AE154">
        <v>1568</v>
      </c>
      <c r="AF154" s="16">
        <f t="shared" si="85"/>
        <v>1.5680000000000001</v>
      </c>
      <c r="AH154" s="3">
        <f t="shared" si="82"/>
        <v>146</v>
      </c>
      <c r="AI154" s="3">
        <f t="shared" si="83"/>
        <v>1360</v>
      </c>
      <c r="AJ154" s="16">
        <f t="shared" si="86"/>
        <v>9315.0684931506858</v>
      </c>
      <c r="AL154" s="16">
        <f t="shared" si="87"/>
        <v>20298.507462686568</v>
      </c>
    </row>
    <row r="155" spans="2:38">
      <c r="B155" s="29" t="s">
        <v>170</v>
      </c>
      <c r="C155" s="3">
        <v>114</v>
      </c>
      <c r="D155" s="3"/>
      <c r="E155" s="7">
        <v>114</v>
      </c>
      <c r="G155" s="29" t="s">
        <v>170</v>
      </c>
      <c r="H155" s="3">
        <v>173</v>
      </c>
      <c r="I155" s="3"/>
      <c r="J155" s="7">
        <v>173</v>
      </c>
      <c r="L155" s="3">
        <f t="shared" si="80"/>
        <v>114</v>
      </c>
      <c r="M155" s="3">
        <f t="shared" si="81"/>
        <v>173</v>
      </c>
      <c r="N155" s="19">
        <f t="shared" si="84"/>
        <v>1.5175438596491229</v>
      </c>
      <c r="P155" s="29" t="s">
        <v>170</v>
      </c>
      <c r="Q155" s="3">
        <v>26</v>
      </c>
      <c r="R155" s="3"/>
      <c r="S155" s="7">
        <v>26</v>
      </c>
      <c r="U155" s="29" t="s">
        <v>170</v>
      </c>
      <c r="V155" s="3">
        <v>29</v>
      </c>
      <c r="W155" s="3"/>
      <c r="X155" s="7">
        <v>29</v>
      </c>
      <c r="Z155" s="29" t="s">
        <v>170</v>
      </c>
      <c r="AA155" s="3">
        <v>9703</v>
      </c>
      <c r="AB155" s="3"/>
      <c r="AC155" s="7">
        <v>9703</v>
      </c>
      <c r="AE155">
        <v>12628</v>
      </c>
      <c r="AF155" s="16">
        <f t="shared" si="85"/>
        <v>12.628</v>
      </c>
      <c r="AH155" s="3">
        <f t="shared" si="82"/>
        <v>173</v>
      </c>
      <c r="AI155" s="3">
        <f t="shared" si="83"/>
        <v>9703</v>
      </c>
      <c r="AJ155" s="16">
        <f t="shared" si="86"/>
        <v>56086.705202312136</v>
      </c>
      <c r="AL155" s="16">
        <f t="shared" si="87"/>
        <v>85114.035087719298</v>
      </c>
    </row>
    <row r="156" spans="2:38">
      <c r="B156" s="29" t="s">
        <v>171</v>
      </c>
      <c r="C156" s="3">
        <v>156</v>
      </c>
      <c r="D156" s="3"/>
      <c r="E156" s="7">
        <v>156</v>
      </c>
      <c r="G156" s="29" t="s">
        <v>171</v>
      </c>
      <c r="H156" s="3">
        <v>424</v>
      </c>
      <c r="I156" s="3"/>
      <c r="J156" s="7">
        <v>424</v>
      </c>
      <c r="L156" s="3">
        <f t="shared" si="80"/>
        <v>156</v>
      </c>
      <c r="M156" s="3">
        <f t="shared" si="81"/>
        <v>424</v>
      </c>
      <c r="N156" s="19">
        <f t="shared" si="84"/>
        <v>2.7179487179487181</v>
      </c>
      <c r="P156" s="29" t="s">
        <v>171</v>
      </c>
      <c r="Q156" s="3">
        <v>154</v>
      </c>
      <c r="R156" s="3"/>
      <c r="S156" s="7">
        <v>154</v>
      </c>
      <c r="U156" s="29" t="s">
        <v>171</v>
      </c>
      <c r="V156" s="3">
        <v>105</v>
      </c>
      <c r="W156" s="3"/>
      <c r="X156" s="7">
        <v>105</v>
      </c>
      <c r="Z156" s="29" t="s">
        <v>171</v>
      </c>
      <c r="AA156" s="3">
        <v>29082</v>
      </c>
      <c r="AB156" s="3"/>
      <c r="AC156" s="7">
        <v>29082</v>
      </c>
      <c r="AE156">
        <v>33178</v>
      </c>
      <c r="AF156" s="16">
        <f t="shared" si="85"/>
        <v>33.177999999999997</v>
      </c>
      <c r="AH156" s="3">
        <f t="shared" si="82"/>
        <v>424</v>
      </c>
      <c r="AI156" s="3">
        <f t="shared" si="83"/>
        <v>29082</v>
      </c>
      <c r="AJ156" s="16">
        <f t="shared" si="86"/>
        <v>68589.622641509442</v>
      </c>
      <c r="AL156" s="16">
        <f t="shared" si="87"/>
        <v>186423.07692307697</v>
      </c>
    </row>
    <row r="157" spans="2:38">
      <c r="B157" s="29" t="s">
        <v>172</v>
      </c>
      <c r="C157" s="3">
        <v>195</v>
      </c>
      <c r="D157" s="3"/>
      <c r="E157" s="7">
        <v>195</v>
      </c>
      <c r="G157" s="29" t="s">
        <v>172</v>
      </c>
      <c r="H157" s="3">
        <v>773</v>
      </c>
      <c r="I157" s="3"/>
      <c r="J157" s="7">
        <v>773</v>
      </c>
      <c r="L157" s="3">
        <f t="shared" si="80"/>
        <v>195</v>
      </c>
      <c r="M157" s="3">
        <f t="shared" si="81"/>
        <v>773</v>
      </c>
      <c r="N157" s="19">
        <f t="shared" si="84"/>
        <v>3.9641025641025642</v>
      </c>
      <c r="P157" s="29" t="s">
        <v>172</v>
      </c>
      <c r="Q157" s="3">
        <v>389</v>
      </c>
      <c r="R157" s="3"/>
      <c r="S157" s="7">
        <v>389</v>
      </c>
      <c r="U157" s="29" t="s">
        <v>172</v>
      </c>
      <c r="V157" s="3">
        <v>181</v>
      </c>
      <c r="W157" s="3"/>
      <c r="X157" s="7">
        <v>181</v>
      </c>
      <c r="Z157" s="29" t="s">
        <v>172</v>
      </c>
      <c r="AA157" s="3">
        <v>69054</v>
      </c>
      <c r="AB157" s="3"/>
      <c r="AC157" s="7">
        <v>69054</v>
      </c>
      <c r="AE157">
        <v>81018</v>
      </c>
      <c r="AF157" s="16">
        <f t="shared" si="85"/>
        <v>81.018000000000001</v>
      </c>
      <c r="AH157" s="3">
        <f t="shared" si="82"/>
        <v>773</v>
      </c>
      <c r="AI157" s="3">
        <f t="shared" si="83"/>
        <v>69054</v>
      </c>
      <c r="AJ157" s="16">
        <f t="shared" si="86"/>
        <v>89332.470892626137</v>
      </c>
      <c r="AL157" s="16">
        <f t="shared" si="87"/>
        <v>354123.07692307694</v>
      </c>
    </row>
    <row r="158" spans="2:38">
      <c r="B158" s="29" t="s">
        <v>173</v>
      </c>
      <c r="C158" s="3">
        <v>578</v>
      </c>
      <c r="D158" s="3"/>
      <c r="E158" s="7">
        <v>578</v>
      </c>
      <c r="G158" s="29" t="s">
        <v>173</v>
      </c>
      <c r="H158" s="3">
        <v>7178</v>
      </c>
      <c r="I158" s="3"/>
      <c r="J158" s="7">
        <v>7178</v>
      </c>
      <c r="L158" s="3">
        <f t="shared" si="80"/>
        <v>578</v>
      </c>
      <c r="M158" s="3">
        <f t="shared" si="81"/>
        <v>7178</v>
      </c>
      <c r="N158" s="19">
        <f t="shared" si="84"/>
        <v>12.418685121107266</v>
      </c>
      <c r="P158" s="29" t="s">
        <v>173</v>
      </c>
      <c r="Q158" s="3">
        <v>5674</v>
      </c>
      <c r="R158" s="3"/>
      <c r="S158" s="7">
        <v>5674</v>
      </c>
      <c r="U158" s="29" t="s">
        <v>173</v>
      </c>
      <c r="V158" s="3">
        <v>916</v>
      </c>
      <c r="W158" s="3"/>
      <c r="X158" s="7">
        <v>916</v>
      </c>
      <c r="Z158" s="29" t="s">
        <v>173</v>
      </c>
      <c r="AA158" s="3">
        <v>938781</v>
      </c>
      <c r="AB158" s="3"/>
      <c r="AC158" s="7">
        <v>938781</v>
      </c>
      <c r="AE158">
        <v>848771</v>
      </c>
      <c r="AF158" s="16">
        <f t="shared" si="85"/>
        <v>848.77099999999996</v>
      </c>
      <c r="AH158" s="3">
        <f t="shared" si="82"/>
        <v>7178</v>
      </c>
      <c r="AI158" s="3">
        <f t="shared" si="83"/>
        <v>938781</v>
      </c>
      <c r="AJ158" s="16">
        <f t="shared" si="86"/>
        <v>130785.87350236835</v>
      </c>
      <c r="AL158" s="16">
        <f t="shared" si="87"/>
        <v>1624188.581314879</v>
      </c>
    </row>
    <row r="159" spans="2:38">
      <c r="B159" s="29" t="s">
        <v>174</v>
      </c>
      <c r="C159" s="3">
        <v>78</v>
      </c>
      <c r="D159" s="3"/>
      <c r="E159" s="7">
        <v>78</v>
      </c>
      <c r="G159" s="29" t="s">
        <v>174</v>
      </c>
      <c r="H159" s="3">
        <v>5924</v>
      </c>
      <c r="I159" s="3"/>
      <c r="J159" s="7">
        <v>5924</v>
      </c>
      <c r="L159" s="3">
        <f t="shared" si="80"/>
        <v>78</v>
      </c>
      <c r="M159" s="3">
        <f t="shared" si="81"/>
        <v>5924</v>
      </c>
      <c r="N159" s="19">
        <f t="shared" si="84"/>
        <v>75.948717948717942</v>
      </c>
      <c r="P159" s="29" t="s">
        <v>174</v>
      </c>
      <c r="Q159" s="3">
        <v>5507</v>
      </c>
      <c r="R159" s="3"/>
      <c r="S159" s="7">
        <v>5507</v>
      </c>
      <c r="U159" s="29" t="s">
        <v>174</v>
      </c>
      <c r="V159" s="3">
        <v>339</v>
      </c>
      <c r="W159" s="3"/>
      <c r="X159" s="7">
        <v>339</v>
      </c>
      <c r="Z159" s="29" t="s">
        <v>174</v>
      </c>
      <c r="AA159" s="3">
        <v>1541896</v>
      </c>
      <c r="AB159" s="3"/>
      <c r="AC159" s="7">
        <v>1541896</v>
      </c>
      <c r="AE159">
        <v>1076533</v>
      </c>
      <c r="AF159" s="16">
        <f t="shared" si="85"/>
        <v>1076.5329999999999</v>
      </c>
      <c r="AH159" s="3">
        <f t="shared" si="82"/>
        <v>5924</v>
      </c>
      <c r="AI159" s="3">
        <f t="shared" si="83"/>
        <v>1541896</v>
      </c>
      <c r="AJ159" s="16">
        <f t="shared" si="86"/>
        <v>260279.54085077654</v>
      </c>
      <c r="AL159" s="16">
        <f t="shared" si="87"/>
        <v>19767897.435897436</v>
      </c>
    </row>
    <row r="160" spans="2:38">
      <c r="B160" s="30" t="s">
        <v>13</v>
      </c>
      <c r="C160" s="7">
        <v>1188</v>
      </c>
      <c r="D160" s="7"/>
      <c r="E160" s="7">
        <v>1188</v>
      </c>
      <c r="G160" s="30" t="s">
        <v>13</v>
      </c>
      <c r="H160" s="7">
        <v>14618</v>
      </c>
      <c r="I160" s="7"/>
      <c r="J160" s="7">
        <v>14618</v>
      </c>
      <c r="L160" s="3">
        <f t="shared" si="80"/>
        <v>1188</v>
      </c>
      <c r="M160" s="3">
        <f t="shared" si="81"/>
        <v>14618</v>
      </c>
      <c r="N160" s="19">
        <f t="shared" si="84"/>
        <v>12.304713804713804</v>
      </c>
      <c r="P160" s="30" t="s">
        <v>13</v>
      </c>
      <c r="Q160" s="7">
        <v>11796</v>
      </c>
      <c r="R160" s="7"/>
      <c r="S160" s="7">
        <v>11796</v>
      </c>
      <c r="U160" s="30" t="s">
        <v>13</v>
      </c>
      <c r="V160" s="7">
        <v>1601</v>
      </c>
      <c r="W160" s="7"/>
      <c r="X160" s="7">
        <v>1601</v>
      </c>
      <c r="Z160" s="30" t="s">
        <v>13</v>
      </c>
      <c r="AA160" s="7">
        <v>2589876</v>
      </c>
      <c r="AB160" s="7"/>
      <c r="AC160" s="7">
        <v>2589876</v>
      </c>
      <c r="AE160">
        <v>2053696</v>
      </c>
      <c r="AF160" s="16">
        <f t="shared" si="85"/>
        <v>2053.6959999999999</v>
      </c>
      <c r="AH160" s="3">
        <f t="shared" si="82"/>
        <v>14618</v>
      </c>
      <c r="AI160" s="3">
        <f t="shared" si="83"/>
        <v>2589876</v>
      </c>
      <c r="AJ160" s="16">
        <f t="shared" si="86"/>
        <v>177170.33793952659</v>
      </c>
      <c r="AL160" s="16">
        <f t="shared" si="87"/>
        <v>2180030.3030303027</v>
      </c>
    </row>
    <row r="161" spans="2:38">
      <c r="B161" s="5" t="s">
        <v>3</v>
      </c>
      <c r="C161" s="3"/>
      <c r="D161" s="3"/>
      <c r="E161" s="7"/>
      <c r="G161" s="5" t="s">
        <v>3</v>
      </c>
      <c r="H161" s="3"/>
      <c r="I161" s="3"/>
      <c r="J161" s="7"/>
      <c r="L161" s="3">
        <f t="shared" si="80"/>
        <v>0</v>
      </c>
      <c r="M161" s="3">
        <f t="shared" si="81"/>
        <v>0</v>
      </c>
      <c r="N161" s="37" t="str">
        <f t="shared" si="84"/>
        <v/>
      </c>
      <c r="P161" s="5" t="s">
        <v>3</v>
      </c>
      <c r="Q161" s="3"/>
      <c r="R161" s="3"/>
      <c r="S161" s="7"/>
      <c r="U161" s="5" t="s">
        <v>3</v>
      </c>
      <c r="V161" s="3"/>
      <c r="W161" s="3"/>
      <c r="X161" s="7"/>
      <c r="Z161" s="5" t="s">
        <v>3</v>
      </c>
      <c r="AA161" s="3"/>
      <c r="AB161" s="3"/>
      <c r="AC161" s="7"/>
      <c r="AF161" s="36" t="str">
        <f t="shared" si="85"/>
        <v/>
      </c>
      <c r="AH161" s="3">
        <f t="shared" si="82"/>
        <v>0</v>
      </c>
      <c r="AI161" s="3">
        <f t="shared" si="83"/>
        <v>0</v>
      </c>
      <c r="AJ161" s="36" t="str">
        <f t="shared" si="86"/>
        <v/>
      </c>
      <c r="AL161" s="36" t="str">
        <f t="shared" si="87"/>
        <v/>
      </c>
    </row>
    <row r="162" spans="2:38">
      <c r="B162" s="29" t="s">
        <v>169</v>
      </c>
      <c r="C162" s="3">
        <v>45</v>
      </c>
      <c r="D162" s="3"/>
      <c r="E162" s="7">
        <v>45</v>
      </c>
      <c r="G162" s="29" t="s">
        <v>169</v>
      </c>
      <c r="H162" s="3">
        <v>76</v>
      </c>
      <c r="I162" s="3"/>
      <c r="J162" s="7">
        <v>76</v>
      </c>
      <c r="L162" s="3">
        <f t="shared" si="80"/>
        <v>45</v>
      </c>
      <c r="M162" s="3">
        <f t="shared" si="81"/>
        <v>76</v>
      </c>
      <c r="N162" s="19">
        <f t="shared" si="84"/>
        <v>1.6888888888888889</v>
      </c>
      <c r="P162" s="29" t="s">
        <v>169</v>
      </c>
      <c r="Q162" s="3">
        <v>16</v>
      </c>
      <c r="R162" s="3"/>
      <c r="S162" s="7">
        <v>16</v>
      </c>
      <c r="U162" s="29" t="s">
        <v>169</v>
      </c>
      <c r="V162" s="3">
        <v>14</v>
      </c>
      <c r="W162" s="3"/>
      <c r="X162" s="7">
        <v>14</v>
      </c>
      <c r="Z162" s="29" t="s">
        <v>169</v>
      </c>
      <c r="AA162" s="3">
        <v>1348</v>
      </c>
      <c r="AB162" s="3"/>
      <c r="AC162" s="7">
        <v>1348</v>
      </c>
      <c r="AE162">
        <v>1957</v>
      </c>
      <c r="AF162" s="16">
        <f t="shared" si="85"/>
        <v>1.9570000000000001</v>
      </c>
      <c r="AH162" s="3">
        <f t="shared" si="82"/>
        <v>76</v>
      </c>
      <c r="AI162" s="3">
        <f t="shared" si="83"/>
        <v>1348</v>
      </c>
      <c r="AJ162" s="16">
        <f t="shared" si="86"/>
        <v>17736.842105263157</v>
      </c>
      <c r="AL162" s="16">
        <f t="shared" si="87"/>
        <v>29955.555555555555</v>
      </c>
    </row>
    <row r="163" spans="2:38">
      <c r="B163" s="29" t="s">
        <v>170</v>
      </c>
      <c r="C163" s="3">
        <v>74</v>
      </c>
      <c r="D163" s="3"/>
      <c r="E163" s="7">
        <v>74</v>
      </c>
      <c r="G163" s="29" t="s">
        <v>170</v>
      </c>
      <c r="H163" s="3">
        <v>134</v>
      </c>
      <c r="I163" s="3"/>
      <c r="J163" s="7">
        <v>134</v>
      </c>
      <c r="L163" s="3">
        <f t="shared" si="80"/>
        <v>74</v>
      </c>
      <c r="M163" s="3">
        <f t="shared" si="81"/>
        <v>134</v>
      </c>
      <c r="N163" s="19">
        <f t="shared" si="84"/>
        <v>1.8108108108108107</v>
      </c>
      <c r="P163" s="29" t="s">
        <v>170</v>
      </c>
      <c r="Q163" s="3">
        <v>27</v>
      </c>
      <c r="R163" s="3"/>
      <c r="S163" s="7">
        <v>27</v>
      </c>
      <c r="U163" s="29" t="s">
        <v>170</v>
      </c>
      <c r="V163" s="3">
        <v>32</v>
      </c>
      <c r="W163" s="3"/>
      <c r="X163" s="7">
        <v>32</v>
      </c>
      <c r="Z163" s="29" t="s">
        <v>170</v>
      </c>
      <c r="AA163" s="3">
        <v>5951</v>
      </c>
      <c r="AB163" s="3"/>
      <c r="AC163" s="7">
        <v>5951</v>
      </c>
      <c r="AE163">
        <v>7875</v>
      </c>
      <c r="AF163" s="16">
        <f t="shared" si="85"/>
        <v>7.875</v>
      </c>
      <c r="AH163" s="3">
        <f t="shared" si="82"/>
        <v>134</v>
      </c>
      <c r="AI163" s="3">
        <f t="shared" si="83"/>
        <v>5951</v>
      </c>
      <c r="AJ163" s="16">
        <f t="shared" si="86"/>
        <v>44410.447761194031</v>
      </c>
      <c r="AL163" s="16">
        <f t="shared" si="87"/>
        <v>80418.91891891892</v>
      </c>
    </row>
    <row r="164" spans="2:38">
      <c r="B164" s="29" t="s">
        <v>171</v>
      </c>
      <c r="C164" s="3">
        <v>62</v>
      </c>
      <c r="D164" s="3"/>
      <c r="E164" s="7">
        <v>62</v>
      </c>
      <c r="G164" s="29" t="s">
        <v>171</v>
      </c>
      <c r="H164" s="3">
        <v>168</v>
      </c>
      <c r="I164" s="3"/>
      <c r="J164" s="7">
        <v>168</v>
      </c>
      <c r="L164" s="3">
        <f t="shared" si="80"/>
        <v>62</v>
      </c>
      <c r="M164" s="3">
        <f t="shared" si="81"/>
        <v>168</v>
      </c>
      <c r="N164" s="19">
        <f t="shared" si="84"/>
        <v>2.7096774193548385</v>
      </c>
      <c r="P164" s="29" t="s">
        <v>171</v>
      </c>
      <c r="Q164" s="3">
        <v>68</v>
      </c>
      <c r="R164" s="3"/>
      <c r="S164" s="7">
        <v>68</v>
      </c>
      <c r="U164" s="29" t="s">
        <v>171</v>
      </c>
      <c r="V164" s="3">
        <v>37</v>
      </c>
      <c r="W164" s="3"/>
      <c r="X164" s="7">
        <v>37</v>
      </c>
      <c r="Z164" s="29" t="s">
        <v>171</v>
      </c>
      <c r="AA164" s="3">
        <v>11307</v>
      </c>
      <c r="AB164" s="3"/>
      <c r="AC164" s="7">
        <v>11307</v>
      </c>
      <c r="AE164">
        <v>11752</v>
      </c>
      <c r="AF164" s="16">
        <f t="shared" si="85"/>
        <v>11.752000000000001</v>
      </c>
      <c r="AH164" s="3">
        <f t="shared" si="82"/>
        <v>168</v>
      </c>
      <c r="AI164" s="3">
        <f t="shared" si="83"/>
        <v>11307</v>
      </c>
      <c r="AJ164" s="16">
        <f t="shared" si="86"/>
        <v>67303.571428571435</v>
      </c>
      <c r="AL164" s="16">
        <f t="shared" si="87"/>
        <v>182370.96774193548</v>
      </c>
    </row>
    <row r="165" spans="2:38">
      <c r="B165" s="29" t="s">
        <v>172</v>
      </c>
      <c r="C165" s="3">
        <v>82</v>
      </c>
      <c r="D165" s="3"/>
      <c r="E165" s="7">
        <v>82</v>
      </c>
      <c r="G165" s="29" t="s">
        <v>172</v>
      </c>
      <c r="H165" s="3">
        <v>387</v>
      </c>
      <c r="I165" s="3"/>
      <c r="J165" s="7">
        <v>387</v>
      </c>
      <c r="L165" s="3">
        <f t="shared" si="80"/>
        <v>82</v>
      </c>
      <c r="M165" s="3">
        <f t="shared" si="81"/>
        <v>387</v>
      </c>
      <c r="N165" s="19">
        <f t="shared" si="84"/>
        <v>4.7195121951219514</v>
      </c>
      <c r="P165" s="29" t="s">
        <v>172</v>
      </c>
      <c r="Q165" s="3">
        <v>208</v>
      </c>
      <c r="R165" s="3"/>
      <c r="S165" s="7">
        <v>208</v>
      </c>
      <c r="U165" s="29" t="s">
        <v>172</v>
      </c>
      <c r="V165" s="3">
        <v>90</v>
      </c>
      <c r="W165" s="3"/>
      <c r="X165" s="7">
        <v>90</v>
      </c>
      <c r="Z165" s="29" t="s">
        <v>172</v>
      </c>
      <c r="AA165" s="3">
        <v>30018</v>
      </c>
      <c r="AB165" s="3"/>
      <c r="AC165" s="7">
        <v>30018</v>
      </c>
      <c r="AE165">
        <v>31477</v>
      </c>
      <c r="AF165" s="16">
        <f t="shared" si="85"/>
        <v>31.477</v>
      </c>
      <c r="AH165" s="3">
        <f t="shared" si="82"/>
        <v>387</v>
      </c>
      <c r="AI165" s="3">
        <f t="shared" si="83"/>
        <v>30018</v>
      </c>
      <c r="AJ165" s="16">
        <f t="shared" si="86"/>
        <v>77565.891472868214</v>
      </c>
      <c r="AL165" s="16">
        <f t="shared" si="87"/>
        <v>366073.1707317073</v>
      </c>
    </row>
    <row r="166" spans="2:38">
      <c r="B166" s="29" t="s">
        <v>173</v>
      </c>
      <c r="C166" s="3">
        <v>130</v>
      </c>
      <c r="D166" s="3"/>
      <c r="E166" s="7">
        <v>130</v>
      </c>
      <c r="G166" s="29" t="s">
        <v>173</v>
      </c>
      <c r="H166" s="3">
        <v>1493</v>
      </c>
      <c r="I166" s="3"/>
      <c r="J166" s="7">
        <v>1493</v>
      </c>
      <c r="L166" s="3">
        <f t="shared" si="80"/>
        <v>130</v>
      </c>
      <c r="M166" s="3">
        <f t="shared" si="81"/>
        <v>1493</v>
      </c>
      <c r="N166" s="19">
        <f t="shared" si="84"/>
        <v>11.484615384615385</v>
      </c>
      <c r="P166" s="29" t="s">
        <v>173</v>
      </c>
      <c r="Q166" s="3">
        <v>1112</v>
      </c>
      <c r="R166" s="3"/>
      <c r="S166" s="7">
        <v>1112</v>
      </c>
      <c r="U166" s="29" t="s">
        <v>173</v>
      </c>
      <c r="V166" s="3">
        <v>251</v>
      </c>
      <c r="W166" s="3"/>
      <c r="X166" s="7">
        <v>251</v>
      </c>
      <c r="Z166" s="29" t="s">
        <v>173</v>
      </c>
      <c r="AA166" s="3">
        <v>192083</v>
      </c>
      <c r="AB166" s="3"/>
      <c r="AC166" s="7">
        <v>192083</v>
      </c>
      <c r="AE166">
        <v>205385</v>
      </c>
      <c r="AF166" s="16">
        <f t="shared" si="85"/>
        <v>205.38499999999999</v>
      </c>
      <c r="AH166" s="3">
        <f t="shared" si="82"/>
        <v>1493</v>
      </c>
      <c r="AI166" s="3">
        <f t="shared" si="83"/>
        <v>192083</v>
      </c>
      <c r="AJ166" s="16">
        <f t="shared" si="86"/>
        <v>128655.72672471535</v>
      </c>
      <c r="AL166" s="16">
        <f t="shared" si="87"/>
        <v>1477561.5384615385</v>
      </c>
    </row>
    <row r="167" spans="2:38">
      <c r="B167" s="29" t="s">
        <v>174</v>
      </c>
      <c r="C167" s="3">
        <v>19</v>
      </c>
      <c r="D167" s="3"/>
      <c r="E167" s="7">
        <v>19</v>
      </c>
      <c r="G167" s="29" t="s">
        <v>174</v>
      </c>
      <c r="H167" s="3">
        <v>1350</v>
      </c>
      <c r="I167" s="3"/>
      <c r="J167" s="7">
        <v>1350</v>
      </c>
      <c r="L167" s="3">
        <f t="shared" ref="L167:L230" si="88">E167</f>
        <v>19</v>
      </c>
      <c r="M167" s="3">
        <f t="shared" ref="M167:M230" si="89">J167</f>
        <v>1350</v>
      </c>
      <c r="N167" s="19">
        <f t="shared" si="84"/>
        <v>71.05263157894737</v>
      </c>
      <c r="P167" s="29" t="s">
        <v>174</v>
      </c>
      <c r="Q167" s="3">
        <v>1230</v>
      </c>
      <c r="R167" s="3"/>
      <c r="S167" s="7">
        <v>1230</v>
      </c>
      <c r="U167" s="29" t="s">
        <v>174</v>
      </c>
      <c r="V167" s="3">
        <v>101</v>
      </c>
      <c r="W167" s="3"/>
      <c r="X167" s="7">
        <v>101</v>
      </c>
      <c r="Z167" s="29" t="s">
        <v>174</v>
      </c>
      <c r="AA167" s="3">
        <v>232688</v>
      </c>
      <c r="AB167" s="3"/>
      <c r="AC167" s="7">
        <v>232688</v>
      </c>
      <c r="AE167">
        <v>218343</v>
      </c>
      <c r="AF167" s="16">
        <f t="shared" si="85"/>
        <v>218.34299999999999</v>
      </c>
      <c r="AH167" s="3">
        <f t="shared" ref="AH167:AH230" si="90">J167</f>
        <v>1350</v>
      </c>
      <c r="AI167" s="3">
        <f t="shared" ref="AI167:AI230" si="91">AC167</f>
        <v>232688</v>
      </c>
      <c r="AJ167" s="16">
        <f t="shared" si="86"/>
        <v>172361.48148148149</v>
      </c>
      <c r="AL167" s="16">
        <f t="shared" si="87"/>
        <v>12246736.842105264</v>
      </c>
    </row>
    <row r="168" spans="2:38">
      <c r="B168" s="30" t="s">
        <v>13</v>
      </c>
      <c r="C168" s="7">
        <v>412</v>
      </c>
      <c r="D168" s="7"/>
      <c r="E168" s="7">
        <v>412</v>
      </c>
      <c r="G168" s="30" t="s">
        <v>13</v>
      </c>
      <c r="H168" s="7">
        <v>3608</v>
      </c>
      <c r="I168" s="7"/>
      <c r="J168" s="7">
        <v>3608</v>
      </c>
      <c r="L168" s="3">
        <f t="shared" si="88"/>
        <v>412</v>
      </c>
      <c r="M168" s="3">
        <f t="shared" si="89"/>
        <v>3608</v>
      </c>
      <c r="N168" s="19">
        <f t="shared" si="84"/>
        <v>8.7572815533980588</v>
      </c>
      <c r="P168" s="30" t="s">
        <v>13</v>
      </c>
      <c r="Q168" s="7">
        <v>2661</v>
      </c>
      <c r="R168" s="7"/>
      <c r="S168" s="7">
        <v>2661</v>
      </c>
      <c r="U168" s="30" t="s">
        <v>13</v>
      </c>
      <c r="V168" s="7">
        <v>525</v>
      </c>
      <c r="W168" s="7"/>
      <c r="X168" s="7">
        <v>525</v>
      </c>
      <c r="Z168" s="30" t="s">
        <v>13</v>
      </c>
      <c r="AA168" s="7">
        <v>473395</v>
      </c>
      <c r="AB168" s="7"/>
      <c r="AC168" s="7">
        <v>473395</v>
      </c>
      <c r="AE168">
        <v>476789</v>
      </c>
      <c r="AF168" s="16">
        <f t="shared" si="85"/>
        <v>476.78899999999999</v>
      </c>
      <c r="AH168" s="3">
        <f t="shared" si="90"/>
        <v>3608</v>
      </c>
      <c r="AI168" s="3">
        <f t="shared" si="91"/>
        <v>473395</v>
      </c>
      <c r="AJ168" s="16">
        <f t="shared" si="86"/>
        <v>131207.03991130821</v>
      </c>
      <c r="AL168" s="16">
        <f t="shared" si="87"/>
        <v>1149016.9902912623</v>
      </c>
    </row>
    <row r="169" spans="2:38">
      <c r="B169" s="5" t="s">
        <v>50</v>
      </c>
      <c r="C169" s="3"/>
      <c r="D169" s="3"/>
      <c r="E169" s="7"/>
      <c r="G169" s="5" t="s">
        <v>50</v>
      </c>
      <c r="H169" s="3"/>
      <c r="I169" s="3"/>
      <c r="J169" s="7"/>
      <c r="L169" s="3">
        <f t="shared" si="88"/>
        <v>0</v>
      </c>
      <c r="M169" s="3">
        <f t="shared" si="89"/>
        <v>0</v>
      </c>
      <c r="N169" s="37" t="str">
        <f t="shared" si="84"/>
        <v/>
      </c>
      <c r="P169" s="5" t="s">
        <v>50</v>
      </c>
      <c r="Q169" s="3"/>
      <c r="R169" s="3"/>
      <c r="S169" s="7"/>
      <c r="U169" s="5" t="s">
        <v>50</v>
      </c>
      <c r="V169" s="3"/>
      <c r="W169" s="3"/>
      <c r="X169" s="7"/>
      <c r="Z169" s="5" t="s">
        <v>50</v>
      </c>
      <c r="AA169" s="3"/>
      <c r="AB169" s="3"/>
      <c r="AC169" s="7"/>
      <c r="AF169" s="36" t="str">
        <f t="shared" si="85"/>
        <v/>
      </c>
      <c r="AH169" s="3">
        <f t="shared" si="90"/>
        <v>0</v>
      </c>
      <c r="AI169" s="3">
        <f t="shared" si="91"/>
        <v>0</v>
      </c>
      <c r="AJ169" s="36" t="str">
        <f t="shared" si="86"/>
        <v/>
      </c>
      <c r="AL169" s="36" t="str">
        <f t="shared" si="87"/>
        <v/>
      </c>
    </row>
    <row r="170" spans="2:38">
      <c r="B170" s="29" t="s">
        <v>169</v>
      </c>
      <c r="C170" s="3">
        <v>1085</v>
      </c>
      <c r="D170" s="3"/>
      <c r="E170" s="7">
        <v>1085</v>
      </c>
      <c r="G170" s="29" t="s">
        <v>169</v>
      </c>
      <c r="H170" s="3">
        <v>1565</v>
      </c>
      <c r="I170" s="3"/>
      <c r="J170" s="7">
        <v>1565</v>
      </c>
      <c r="L170" s="3">
        <f t="shared" si="88"/>
        <v>1085</v>
      </c>
      <c r="M170" s="3">
        <f t="shared" si="89"/>
        <v>1565</v>
      </c>
      <c r="N170" s="19">
        <f t="shared" ref="N170:N233" si="92">IF(L170+M170&gt;0,M170/L170,"")</f>
        <v>1.4423963133640554</v>
      </c>
      <c r="P170" s="29" t="s">
        <v>169</v>
      </c>
      <c r="Q170" s="3">
        <v>264</v>
      </c>
      <c r="R170" s="3"/>
      <c r="S170" s="7">
        <v>264</v>
      </c>
      <c r="U170" s="29" t="s">
        <v>169</v>
      </c>
      <c r="V170" s="3">
        <v>190</v>
      </c>
      <c r="W170" s="3"/>
      <c r="X170" s="7">
        <v>190</v>
      </c>
      <c r="Z170" s="29" t="s">
        <v>169</v>
      </c>
      <c r="AA170" s="3">
        <v>33802</v>
      </c>
      <c r="AB170" s="3"/>
      <c r="AC170" s="7">
        <v>33802</v>
      </c>
      <c r="AE170">
        <v>31205</v>
      </c>
      <c r="AF170" s="16">
        <f t="shared" ref="AF170:AF233" si="93">IF(AE170/$AE$7&gt;0,AE170/$AE$7,"")</f>
        <v>31.204999999999998</v>
      </c>
      <c r="AH170" s="3">
        <f t="shared" si="90"/>
        <v>1565</v>
      </c>
      <c r="AI170" s="3">
        <f t="shared" si="91"/>
        <v>33802</v>
      </c>
      <c r="AJ170" s="16">
        <f t="shared" ref="AJ170:AJ233" si="94">IF(AI170*AH170&gt;0,AI170/AH170*$AI$7,"")</f>
        <v>21598.722044728434</v>
      </c>
      <c r="AL170" s="16">
        <f t="shared" ref="AL170:AL233" si="95">IF(AI170&gt;0,M170/L170*AJ170,"")</f>
        <v>31153.917050691245</v>
      </c>
    </row>
    <row r="171" spans="2:38">
      <c r="B171" s="29" t="s">
        <v>170</v>
      </c>
      <c r="C171" s="3">
        <v>2214</v>
      </c>
      <c r="D171" s="3"/>
      <c r="E171" s="7">
        <v>2214</v>
      </c>
      <c r="G171" s="29" t="s">
        <v>170</v>
      </c>
      <c r="H171" s="3">
        <v>3320</v>
      </c>
      <c r="I171" s="3"/>
      <c r="J171" s="7">
        <v>3320</v>
      </c>
      <c r="L171" s="3">
        <f t="shared" si="88"/>
        <v>2214</v>
      </c>
      <c r="M171" s="3">
        <f t="shared" si="89"/>
        <v>3320</v>
      </c>
      <c r="N171" s="19">
        <f t="shared" si="92"/>
        <v>1.4995483288166216</v>
      </c>
      <c r="P171" s="29" t="s">
        <v>170</v>
      </c>
      <c r="Q171" s="3">
        <v>473</v>
      </c>
      <c r="R171" s="3"/>
      <c r="S171" s="7">
        <v>473</v>
      </c>
      <c r="U171" s="29" t="s">
        <v>170</v>
      </c>
      <c r="V171" s="3">
        <v>558</v>
      </c>
      <c r="W171" s="3"/>
      <c r="X171" s="7">
        <v>558</v>
      </c>
      <c r="Z171" s="29" t="s">
        <v>170</v>
      </c>
      <c r="AA171" s="3">
        <v>187810</v>
      </c>
      <c r="AB171" s="3"/>
      <c r="AC171" s="7">
        <v>187810</v>
      </c>
      <c r="AE171">
        <v>181961</v>
      </c>
      <c r="AF171" s="16">
        <f t="shared" si="93"/>
        <v>181.96100000000001</v>
      </c>
      <c r="AH171" s="3">
        <f t="shared" si="90"/>
        <v>3320</v>
      </c>
      <c r="AI171" s="3">
        <f t="shared" si="91"/>
        <v>187810</v>
      </c>
      <c r="AJ171" s="16">
        <f t="shared" si="94"/>
        <v>56569.277108433736</v>
      </c>
      <c r="AL171" s="16">
        <f t="shared" si="95"/>
        <v>84828.364950316172</v>
      </c>
    </row>
    <row r="172" spans="2:38">
      <c r="B172" s="29" t="s">
        <v>171</v>
      </c>
      <c r="C172" s="3">
        <v>2141</v>
      </c>
      <c r="D172" s="3"/>
      <c r="E172" s="7">
        <v>2141</v>
      </c>
      <c r="G172" s="29" t="s">
        <v>171</v>
      </c>
      <c r="H172" s="3">
        <v>4872</v>
      </c>
      <c r="I172" s="3"/>
      <c r="J172" s="7">
        <v>4872</v>
      </c>
      <c r="L172" s="3">
        <f t="shared" si="88"/>
        <v>2141</v>
      </c>
      <c r="M172" s="3">
        <f t="shared" si="89"/>
        <v>4872</v>
      </c>
      <c r="N172" s="19">
        <f t="shared" si="92"/>
        <v>2.2755721625408687</v>
      </c>
      <c r="P172" s="29" t="s">
        <v>171</v>
      </c>
      <c r="Q172" s="3">
        <v>1532</v>
      </c>
      <c r="R172" s="3"/>
      <c r="S172" s="7">
        <v>1532</v>
      </c>
      <c r="U172" s="29" t="s">
        <v>171</v>
      </c>
      <c r="V172" s="3">
        <v>1106</v>
      </c>
      <c r="W172" s="3"/>
      <c r="X172" s="7">
        <v>1106</v>
      </c>
      <c r="Z172" s="29" t="s">
        <v>171</v>
      </c>
      <c r="AA172" s="3">
        <v>385189</v>
      </c>
      <c r="AB172" s="3"/>
      <c r="AC172" s="7">
        <v>385189</v>
      </c>
      <c r="AE172">
        <v>400199</v>
      </c>
      <c r="AF172" s="16">
        <f t="shared" si="93"/>
        <v>400.19900000000001</v>
      </c>
      <c r="AH172" s="3">
        <f t="shared" si="90"/>
        <v>4872</v>
      </c>
      <c r="AI172" s="3">
        <f t="shared" si="91"/>
        <v>385189</v>
      </c>
      <c r="AJ172" s="16">
        <f t="shared" si="94"/>
        <v>79061.781609195401</v>
      </c>
      <c r="AL172" s="16">
        <f t="shared" si="95"/>
        <v>179910.78935077065</v>
      </c>
    </row>
    <row r="173" spans="2:38">
      <c r="B173" s="29" t="s">
        <v>172</v>
      </c>
      <c r="C173" s="3">
        <v>2369</v>
      </c>
      <c r="D173" s="3"/>
      <c r="E173" s="7">
        <v>2369</v>
      </c>
      <c r="G173" s="29" t="s">
        <v>172</v>
      </c>
      <c r="H173" s="3">
        <v>9564</v>
      </c>
      <c r="I173" s="3"/>
      <c r="J173" s="7">
        <v>9564</v>
      </c>
      <c r="L173" s="3">
        <f t="shared" si="88"/>
        <v>2369</v>
      </c>
      <c r="M173" s="3">
        <f t="shared" si="89"/>
        <v>9564</v>
      </c>
      <c r="N173" s="19">
        <f t="shared" si="92"/>
        <v>4.0371464753060362</v>
      </c>
      <c r="P173" s="29" t="s">
        <v>172</v>
      </c>
      <c r="Q173" s="3">
        <v>5139</v>
      </c>
      <c r="R173" s="3"/>
      <c r="S173" s="7">
        <v>5139</v>
      </c>
      <c r="U173" s="29" t="s">
        <v>172</v>
      </c>
      <c r="V173" s="3">
        <v>1960</v>
      </c>
      <c r="W173" s="3"/>
      <c r="X173" s="7">
        <v>1960</v>
      </c>
      <c r="Z173" s="29" t="s">
        <v>172</v>
      </c>
      <c r="AA173" s="3">
        <v>862888</v>
      </c>
      <c r="AB173" s="3"/>
      <c r="AC173" s="7">
        <v>862888</v>
      </c>
      <c r="AE173">
        <v>939806</v>
      </c>
      <c r="AF173" s="16">
        <f t="shared" si="93"/>
        <v>939.80600000000004</v>
      </c>
      <c r="AH173" s="3">
        <f t="shared" si="90"/>
        <v>9564</v>
      </c>
      <c r="AI173" s="3">
        <f t="shared" si="91"/>
        <v>862888</v>
      </c>
      <c r="AJ173" s="16">
        <f t="shared" si="94"/>
        <v>90222.501045587618</v>
      </c>
      <c r="AL173" s="16">
        <f t="shared" si="95"/>
        <v>364241.4520894892</v>
      </c>
    </row>
    <row r="174" spans="2:38">
      <c r="B174" s="29" t="s">
        <v>173</v>
      </c>
      <c r="C174" s="3">
        <v>5390</v>
      </c>
      <c r="D174" s="3"/>
      <c r="E174" s="7">
        <v>5390</v>
      </c>
      <c r="G174" s="29" t="s">
        <v>173</v>
      </c>
      <c r="H174" s="3">
        <v>61232</v>
      </c>
      <c r="I174" s="3"/>
      <c r="J174" s="7">
        <v>61232</v>
      </c>
      <c r="L174" s="3">
        <f t="shared" si="88"/>
        <v>5390</v>
      </c>
      <c r="M174" s="3">
        <f t="shared" si="89"/>
        <v>61232</v>
      </c>
      <c r="N174" s="19">
        <f t="shared" si="92"/>
        <v>11.360296846011131</v>
      </c>
      <c r="P174" s="29" t="s">
        <v>173</v>
      </c>
      <c r="Q174" s="3">
        <v>46406</v>
      </c>
      <c r="R174" s="3"/>
      <c r="S174" s="7">
        <v>46406</v>
      </c>
      <c r="U174" s="29" t="s">
        <v>173</v>
      </c>
      <c r="V174" s="3">
        <v>9259</v>
      </c>
      <c r="W174" s="3"/>
      <c r="X174" s="7">
        <v>9259</v>
      </c>
      <c r="Z174" s="29" t="s">
        <v>173</v>
      </c>
      <c r="AA174" s="3">
        <v>7553713</v>
      </c>
      <c r="AB174" s="3"/>
      <c r="AC174" s="7">
        <v>7553713</v>
      </c>
      <c r="AE174">
        <v>7360191</v>
      </c>
      <c r="AF174" s="16">
        <f t="shared" si="93"/>
        <v>7360.1909999999998</v>
      </c>
      <c r="AH174" s="3">
        <f t="shared" si="90"/>
        <v>61232</v>
      </c>
      <c r="AI174" s="3">
        <f t="shared" si="91"/>
        <v>7553713</v>
      </c>
      <c r="AJ174" s="16">
        <f t="shared" si="94"/>
        <v>123362.17990593154</v>
      </c>
      <c r="AL174" s="16">
        <f t="shared" si="95"/>
        <v>1401430.9833024119</v>
      </c>
    </row>
    <row r="175" spans="2:38">
      <c r="B175" s="29" t="s">
        <v>174</v>
      </c>
      <c r="C175" s="3">
        <v>368</v>
      </c>
      <c r="D175" s="3"/>
      <c r="E175" s="7">
        <v>368</v>
      </c>
      <c r="G175" s="29" t="s">
        <v>174</v>
      </c>
      <c r="H175" s="3">
        <v>24629</v>
      </c>
      <c r="I175" s="3"/>
      <c r="J175" s="7">
        <v>24629</v>
      </c>
      <c r="L175" s="3">
        <f t="shared" si="88"/>
        <v>368</v>
      </c>
      <c r="M175" s="3">
        <f t="shared" si="89"/>
        <v>24629</v>
      </c>
      <c r="N175" s="19">
        <f t="shared" si="92"/>
        <v>66.926630434782609</v>
      </c>
      <c r="P175" s="29" t="s">
        <v>174</v>
      </c>
      <c r="Q175" s="3">
        <v>22344</v>
      </c>
      <c r="R175" s="3"/>
      <c r="S175" s="7">
        <v>22344</v>
      </c>
      <c r="U175" s="29" t="s">
        <v>174</v>
      </c>
      <c r="V175" s="3">
        <v>1915</v>
      </c>
      <c r="W175" s="3"/>
      <c r="X175" s="7">
        <v>1915</v>
      </c>
      <c r="Z175" s="29" t="s">
        <v>174</v>
      </c>
      <c r="AA175" s="3">
        <v>5968912</v>
      </c>
      <c r="AB175" s="3"/>
      <c r="AC175" s="7">
        <v>5968912</v>
      </c>
      <c r="AE175">
        <v>4984301</v>
      </c>
      <c r="AF175" s="16">
        <f t="shared" si="93"/>
        <v>4984.3010000000004</v>
      </c>
      <c r="AH175" s="3">
        <f t="shared" si="90"/>
        <v>24629</v>
      </c>
      <c r="AI175" s="3">
        <f t="shared" si="91"/>
        <v>5968912</v>
      </c>
      <c r="AJ175" s="16">
        <f t="shared" si="94"/>
        <v>242352.99849770596</v>
      </c>
      <c r="AL175" s="16">
        <f t="shared" si="95"/>
        <v>16219869.565217393</v>
      </c>
    </row>
    <row r="176" spans="2:38">
      <c r="B176" s="30" t="s">
        <v>13</v>
      </c>
      <c r="C176" s="7">
        <v>13567</v>
      </c>
      <c r="D176" s="7"/>
      <c r="E176" s="7">
        <v>13567</v>
      </c>
      <c r="G176" s="30" t="s">
        <v>13</v>
      </c>
      <c r="H176" s="7">
        <v>105182</v>
      </c>
      <c r="I176" s="7"/>
      <c r="J176" s="7">
        <v>105182</v>
      </c>
      <c r="L176" s="3">
        <f t="shared" si="88"/>
        <v>13567</v>
      </c>
      <c r="M176" s="3">
        <f t="shared" si="89"/>
        <v>105182</v>
      </c>
      <c r="N176" s="19">
        <f t="shared" si="92"/>
        <v>7.7527824869167832</v>
      </c>
      <c r="P176" s="30" t="s">
        <v>13</v>
      </c>
      <c r="Q176" s="7">
        <v>76158</v>
      </c>
      <c r="R176" s="7"/>
      <c r="S176" s="7">
        <v>76158</v>
      </c>
      <c r="U176" s="30" t="s">
        <v>13</v>
      </c>
      <c r="V176" s="7">
        <v>14988</v>
      </c>
      <c r="W176" s="7"/>
      <c r="X176" s="7">
        <v>14988</v>
      </c>
      <c r="Z176" s="30" t="s">
        <v>13</v>
      </c>
      <c r="AA176" s="7">
        <v>14992314</v>
      </c>
      <c r="AB176" s="7"/>
      <c r="AC176" s="7">
        <v>14992314</v>
      </c>
      <c r="AE176">
        <v>13897663</v>
      </c>
      <c r="AF176" s="16">
        <f t="shared" si="93"/>
        <v>13897.663</v>
      </c>
      <c r="AH176" s="3">
        <f t="shared" si="90"/>
        <v>105182</v>
      </c>
      <c r="AI176" s="3">
        <f t="shared" si="91"/>
        <v>14992314</v>
      </c>
      <c r="AJ176" s="16">
        <f t="shared" si="94"/>
        <v>142536.87893365783</v>
      </c>
      <c r="AL176" s="16">
        <f t="shared" si="95"/>
        <v>1105057.4187366401</v>
      </c>
    </row>
    <row r="177" spans="2:38">
      <c r="B177" s="5" t="s">
        <v>33</v>
      </c>
      <c r="C177" s="3"/>
      <c r="D177" s="3"/>
      <c r="E177" s="7"/>
      <c r="G177" s="5" t="s">
        <v>33</v>
      </c>
      <c r="H177" s="3"/>
      <c r="I177" s="3"/>
      <c r="J177" s="7"/>
      <c r="L177" s="3">
        <f t="shared" si="88"/>
        <v>0</v>
      </c>
      <c r="M177" s="3">
        <f t="shared" si="89"/>
        <v>0</v>
      </c>
      <c r="N177" s="37" t="str">
        <f t="shared" si="92"/>
        <v/>
      </c>
      <c r="P177" s="5" t="s">
        <v>33</v>
      </c>
      <c r="Q177" s="3"/>
      <c r="R177" s="3"/>
      <c r="S177" s="7"/>
      <c r="U177" s="5" t="s">
        <v>33</v>
      </c>
      <c r="V177" s="3"/>
      <c r="W177" s="3"/>
      <c r="X177" s="7"/>
      <c r="Z177" s="5" t="s">
        <v>33</v>
      </c>
      <c r="AA177" s="3"/>
      <c r="AB177" s="3"/>
      <c r="AC177" s="7"/>
      <c r="AF177" s="36" t="str">
        <f t="shared" si="93"/>
        <v/>
      </c>
      <c r="AH177" s="3">
        <f t="shared" si="90"/>
        <v>0</v>
      </c>
      <c r="AI177" s="3">
        <f t="shared" si="91"/>
        <v>0</v>
      </c>
      <c r="AJ177" s="36" t="str">
        <f t="shared" si="94"/>
        <v/>
      </c>
      <c r="AL177" s="36" t="str">
        <f t="shared" si="95"/>
        <v/>
      </c>
    </row>
    <row r="178" spans="2:38">
      <c r="B178" s="29" t="s">
        <v>169</v>
      </c>
      <c r="C178" s="3">
        <v>5095</v>
      </c>
      <c r="D178" s="3">
        <v>2222</v>
      </c>
      <c r="E178" s="7">
        <v>7317</v>
      </c>
      <c r="G178" s="29" t="s">
        <v>169</v>
      </c>
      <c r="H178" s="3">
        <v>8934</v>
      </c>
      <c r="I178" s="3">
        <v>3158</v>
      </c>
      <c r="J178" s="7">
        <v>12092</v>
      </c>
      <c r="L178" s="3">
        <f t="shared" si="88"/>
        <v>7317</v>
      </c>
      <c r="M178" s="3">
        <f t="shared" si="89"/>
        <v>12092</v>
      </c>
      <c r="N178" s="19">
        <f t="shared" si="92"/>
        <v>1.6525898592319257</v>
      </c>
      <c r="P178" s="29" t="s">
        <v>169</v>
      </c>
      <c r="Q178" s="3">
        <v>2326</v>
      </c>
      <c r="R178" s="3">
        <v>540</v>
      </c>
      <c r="S178" s="7">
        <v>2866</v>
      </c>
      <c r="U178" s="29" t="s">
        <v>169</v>
      </c>
      <c r="V178" s="3">
        <v>1408</v>
      </c>
      <c r="W178" s="3">
        <v>368</v>
      </c>
      <c r="X178" s="7">
        <v>1776</v>
      </c>
      <c r="Z178" s="29" t="s">
        <v>169</v>
      </c>
      <c r="AA178" s="3">
        <v>142059</v>
      </c>
      <c r="AB178" s="3">
        <v>66383</v>
      </c>
      <c r="AC178" s="7">
        <v>208442</v>
      </c>
      <c r="AE178">
        <v>214959</v>
      </c>
      <c r="AF178" s="16">
        <f t="shared" si="93"/>
        <v>214.959</v>
      </c>
      <c r="AH178" s="3">
        <f t="shared" si="90"/>
        <v>12092</v>
      </c>
      <c r="AI178" s="3">
        <f t="shared" si="91"/>
        <v>208442</v>
      </c>
      <c r="AJ178" s="16">
        <f t="shared" si="94"/>
        <v>17238.008600727753</v>
      </c>
      <c r="AL178" s="16">
        <f t="shared" si="95"/>
        <v>28487.358206915404</v>
      </c>
    </row>
    <row r="179" spans="2:38">
      <c r="B179" s="29" t="s">
        <v>170</v>
      </c>
      <c r="C179" s="3">
        <v>8708</v>
      </c>
      <c r="D179" s="3">
        <v>3033</v>
      </c>
      <c r="E179" s="7">
        <v>11741</v>
      </c>
      <c r="G179" s="29" t="s">
        <v>170</v>
      </c>
      <c r="H179" s="3">
        <v>15618</v>
      </c>
      <c r="I179" s="3">
        <v>4418</v>
      </c>
      <c r="J179" s="7">
        <v>20036</v>
      </c>
      <c r="L179" s="3">
        <f t="shared" si="88"/>
        <v>11741</v>
      </c>
      <c r="M179" s="3">
        <f t="shared" si="89"/>
        <v>20036</v>
      </c>
      <c r="N179" s="19">
        <f t="shared" si="92"/>
        <v>1.7064985946682565</v>
      </c>
      <c r="P179" s="29" t="s">
        <v>170</v>
      </c>
      <c r="Q179" s="3">
        <v>3700</v>
      </c>
      <c r="R179" s="3">
        <v>676</v>
      </c>
      <c r="S179" s="7">
        <v>4376</v>
      </c>
      <c r="U179" s="29" t="s">
        <v>170</v>
      </c>
      <c r="V179" s="3">
        <v>2913</v>
      </c>
      <c r="W179" s="3">
        <v>655</v>
      </c>
      <c r="X179" s="7">
        <v>3568</v>
      </c>
      <c r="Z179" s="29" t="s">
        <v>170</v>
      </c>
      <c r="AA179" s="3">
        <v>736275</v>
      </c>
      <c r="AB179" s="3">
        <v>245689</v>
      </c>
      <c r="AC179" s="7">
        <v>981964</v>
      </c>
      <c r="AE179">
        <v>1008713</v>
      </c>
      <c r="AF179" s="16">
        <f t="shared" si="93"/>
        <v>1008.713</v>
      </c>
      <c r="AH179" s="3">
        <f t="shared" si="90"/>
        <v>20036</v>
      </c>
      <c r="AI179" s="3">
        <f t="shared" si="91"/>
        <v>981964</v>
      </c>
      <c r="AJ179" s="16">
        <f t="shared" si="94"/>
        <v>49009.982032341781</v>
      </c>
      <c r="AL179" s="16">
        <f t="shared" si="95"/>
        <v>83635.465462907756</v>
      </c>
    </row>
    <row r="180" spans="2:38">
      <c r="B180" s="29" t="s">
        <v>171</v>
      </c>
      <c r="C180" s="3">
        <v>9085</v>
      </c>
      <c r="D180" s="3">
        <v>1842</v>
      </c>
      <c r="E180" s="7">
        <v>10927</v>
      </c>
      <c r="G180" s="29" t="s">
        <v>171</v>
      </c>
      <c r="H180" s="3">
        <v>25223</v>
      </c>
      <c r="I180" s="3">
        <v>4506</v>
      </c>
      <c r="J180" s="7">
        <v>29729</v>
      </c>
      <c r="L180" s="3">
        <f t="shared" si="88"/>
        <v>10927</v>
      </c>
      <c r="M180" s="3">
        <f t="shared" si="89"/>
        <v>29729</v>
      </c>
      <c r="N180" s="19">
        <f t="shared" si="92"/>
        <v>2.7206918641896221</v>
      </c>
      <c r="P180" s="29" t="s">
        <v>171</v>
      </c>
      <c r="Q180" s="3">
        <v>10388</v>
      </c>
      <c r="R180" s="3">
        <v>1583</v>
      </c>
      <c r="S180" s="7">
        <v>11971</v>
      </c>
      <c r="U180" s="29" t="s">
        <v>171</v>
      </c>
      <c r="V180" s="3">
        <v>5368</v>
      </c>
      <c r="W180" s="3">
        <v>1013</v>
      </c>
      <c r="X180" s="7">
        <v>6381</v>
      </c>
      <c r="Z180" s="29" t="s">
        <v>171</v>
      </c>
      <c r="AA180" s="3">
        <v>1656764</v>
      </c>
      <c r="AB180" s="3">
        <v>324609</v>
      </c>
      <c r="AC180" s="7">
        <v>1981373</v>
      </c>
      <c r="AE180">
        <v>2062607</v>
      </c>
      <c r="AF180" s="16">
        <f t="shared" si="93"/>
        <v>2062.607</v>
      </c>
      <c r="AH180" s="3">
        <f t="shared" si="90"/>
        <v>29729</v>
      </c>
      <c r="AI180" s="3">
        <f t="shared" si="91"/>
        <v>1981373</v>
      </c>
      <c r="AJ180" s="16">
        <f t="shared" si="94"/>
        <v>66647.818628275418</v>
      </c>
      <c r="AL180" s="16">
        <f t="shared" si="95"/>
        <v>181328.17790793447</v>
      </c>
    </row>
    <row r="181" spans="2:38">
      <c r="B181" s="29" t="s">
        <v>172</v>
      </c>
      <c r="C181" s="3">
        <v>11560</v>
      </c>
      <c r="D181" s="3">
        <v>1210</v>
      </c>
      <c r="E181" s="7">
        <v>12770</v>
      </c>
      <c r="G181" s="29" t="s">
        <v>172</v>
      </c>
      <c r="H181" s="3">
        <v>53312</v>
      </c>
      <c r="I181" s="3">
        <v>4958</v>
      </c>
      <c r="J181" s="7">
        <v>58270</v>
      </c>
      <c r="L181" s="3">
        <f t="shared" si="88"/>
        <v>12770</v>
      </c>
      <c r="M181" s="3">
        <f t="shared" si="89"/>
        <v>58270</v>
      </c>
      <c r="N181" s="19">
        <f t="shared" si="92"/>
        <v>4.5630383711824587</v>
      </c>
      <c r="P181" s="29" t="s">
        <v>172</v>
      </c>
      <c r="Q181" s="3">
        <v>31156</v>
      </c>
      <c r="R181" s="3">
        <v>2639</v>
      </c>
      <c r="S181" s="7">
        <v>33795</v>
      </c>
      <c r="U181" s="29" t="s">
        <v>172</v>
      </c>
      <c r="V181" s="3">
        <v>10107</v>
      </c>
      <c r="W181" s="3">
        <v>1076</v>
      </c>
      <c r="X181" s="7">
        <v>11183</v>
      </c>
      <c r="Z181" s="29" t="s">
        <v>172</v>
      </c>
      <c r="AA181" s="3">
        <v>4197747</v>
      </c>
      <c r="AB181" s="3">
        <v>419226</v>
      </c>
      <c r="AC181" s="7">
        <v>4616973</v>
      </c>
      <c r="AE181">
        <v>4844963</v>
      </c>
      <c r="AF181" s="16">
        <f t="shared" si="93"/>
        <v>4844.9629999999997</v>
      </c>
      <c r="AH181" s="3">
        <f t="shared" si="90"/>
        <v>58270</v>
      </c>
      <c r="AI181" s="3">
        <f t="shared" si="91"/>
        <v>4616973</v>
      </c>
      <c r="AJ181" s="16">
        <f t="shared" si="94"/>
        <v>79234.134202848814</v>
      </c>
      <c r="AL181" s="16">
        <f t="shared" si="95"/>
        <v>361548.3946750196</v>
      </c>
    </row>
    <row r="182" spans="2:38">
      <c r="B182" s="29" t="s">
        <v>173</v>
      </c>
      <c r="C182" s="3">
        <v>28645</v>
      </c>
      <c r="D182" s="3">
        <v>1111</v>
      </c>
      <c r="E182" s="7">
        <v>29756</v>
      </c>
      <c r="G182" s="29" t="s">
        <v>173</v>
      </c>
      <c r="H182" s="3">
        <v>365824</v>
      </c>
      <c r="I182" s="3">
        <v>10656</v>
      </c>
      <c r="J182" s="7">
        <v>376480</v>
      </c>
      <c r="L182" s="3">
        <f t="shared" si="88"/>
        <v>29756</v>
      </c>
      <c r="M182" s="3">
        <f t="shared" si="89"/>
        <v>376480</v>
      </c>
      <c r="N182" s="19">
        <f t="shared" si="92"/>
        <v>12.652238204059685</v>
      </c>
      <c r="P182" s="29" t="s">
        <v>173</v>
      </c>
      <c r="Q182" s="3">
        <v>290726</v>
      </c>
      <c r="R182" s="3">
        <v>7730</v>
      </c>
      <c r="S182" s="7">
        <v>298456</v>
      </c>
      <c r="U182" s="29" t="s">
        <v>173</v>
      </c>
      <c r="V182" s="3">
        <v>45777</v>
      </c>
      <c r="W182" s="3">
        <v>1779</v>
      </c>
      <c r="X182" s="7">
        <v>47556</v>
      </c>
      <c r="Z182" s="29" t="s">
        <v>173</v>
      </c>
      <c r="AA182" s="3">
        <v>44133432</v>
      </c>
      <c r="AB182" s="3">
        <v>1312136</v>
      </c>
      <c r="AC182" s="7">
        <v>45445568</v>
      </c>
      <c r="AE182">
        <v>45614751</v>
      </c>
      <c r="AF182" s="16">
        <f t="shared" si="93"/>
        <v>45614.750999999997</v>
      </c>
      <c r="AH182" s="3">
        <f t="shared" si="90"/>
        <v>376480</v>
      </c>
      <c r="AI182" s="3">
        <f t="shared" si="91"/>
        <v>45445568</v>
      </c>
      <c r="AJ182" s="16">
        <f t="shared" si="94"/>
        <v>120711.77220569486</v>
      </c>
      <c r="AL182" s="16">
        <f t="shared" si="95"/>
        <v>1527274.0959806426</v>
      </c>
    </row>
    <row r="183" spans="2:38">
      <c r="B183" s="29" t="s">
        <v>174</v>
      </c>
      <c r="C183" s="3">
        <v>4344</v>
      </c>
      <c r="D183" s="3">
        <v>22</v>
      </c>
      <c r="E183" s="7">
        <v>4366</v>
      </c>
      <c r="G183" s="29" t="s">
        <v>174</v>
      </c>
      <c r="H183" s="3">
        <v>329218</v>
      </c>
      <c r="I183" s="3">
        <v>795</v>
      </c>
      <c r="J183" s="7">
        <v>330013</v>
      </c>
      <c r="L183" s="3">
        <f t="shared" si="88"/>
        <v>4366</v>
      </c>
      <c r="M183" s="3">
        <f t="shared" si="89"/>
        <v>330013</v>
      </c>
      <c r="N183" s="19">
        <f t="shared" si="92"/>
        <v>75.587036188731105</v>
      </c>
      <c r="P183" s="29" t="s">
        <v>174</v>
      </c>
      <c r="Q183" s="3">
        <v>308841</v>
      </c>
      <c r="R183" s="3">
        <v>708</v>
      </c>
      <c r="S183" s="7">
        <v>309549</v>
      </c>
      <c r="U183" s="29" t="s">
        <v>174</v>
      </c>
      <c r="V183" s="3">
        <v>16025</v>
      </c>
      <c r="W183" s="3">
        <v>65</v>
      </c>
      <c r="X183" s="7">
        <v>16090</v>
      </c>
      <c r="Z183" s="29" t="s">
        <v>174</v>
      </c>
      <c r="AA183" s="3">
        <v>84447358</v>
      </c>
      <c r="AB183" s="3">
        <v>199362</v>
      </c>
      <c r="AC183" s="7">
        <v>84646720</v>
      </c>
      <c r="AE183">
        <v>73758853</v>
      </c>
      <c r="AF183" s="16">
        <f t="shared" si="93"/>
        <v>73758.853000000003</v>
      </c>
      <c r="AH183" s="3">
        <f t="shared" si="90"/>
        <v>330013</v>
      </c>
      <c r="AI183" s="3">
        <f t="shared" si="91"/>
        <v>84646720</v>
      </c>
      <c r="AJ183" s="16">
        <f t="shared" si="94"/>
        <v>256495.10776848183</v>
      </c>
      <c r="AL183" s="16">
        <f t="shared" si="95"/>
        <v>19387704.993128721</v>
      </c>
    </row>
    <row r="184" spans="2:38">
      <c r="B184" s="30" t="s">
        <v>13</v>
      </c>
      <c r="C184" s="7">
        <v>67437</v>
      </c>
      <c r="D184" s="7">
        <v>9440</v>
      </c>
      <c r="E184" s="7">
        <v>76877</v>
      </c>
      <c r="G184" s="30" t="s">
        <v>13</v>
      </c>
      <c r="H184" s="7">
        <v>798129</v>
      </c>
      <c r="I184" s="7">
        <v>28491</v>
      </c>
      <c r="J184" s="7">
        <v>826620</v>
      </c>
      <c r="L184" s="3">
        <f t="shared" si="88"/>
        <v>76877</v>
      </c>
      <c r="M184" s="3">
        <f t="shared" si="89"/>
        <v>826620</v>
      </c>
      <c r="N184" s="19">
        <f t="shared" si="92"/>
        <v>10.752500747948021</v>
      </c>
      <c r="P184" s="30" t="s">
        <v>13</v>
      </c>
      <c r="Q184" s="7">
        <v>647137</v>
      </c>
      <c r="R184" s="7">
        <v>13876</v>
      </c>
      <c r="S184" s="7">
        <v>661013</v>
      </c>
      <c r="U184" s="30" t="s">
        <v>13</v>
      </c>
      <c r="V184" s="7">
        <v>81598</v>
      </c>
      <c r="W184" s="7">
        <v>4956</v>
      </c>
      <c r="X184" s="7">
        <v>86554</v>
      </c>
      <c r="Z184" s="30" t="s">
        <v>13</v>
      </c>
      <c r="AA184" s="7">
        <v>135313635</v>
      </c>
      <c r="AB184" s="7">
        <v>2567405</v>
      </c>
      <c r="AC184" s="7">
        <v>137881040</v>
      </c>
      <c r="AE184">
        <v>127504846</v>
      </c>
      <c r="AF184" s="16">
        <f t="shared" si="93"/>
        <v>127504.84600000001</v>
      </c>
      <c r="AH184" s="3">
        <f t="shared" si="90"/>
        <v>826620</v>
      </c>
      <c r="AI184" s="3">
        <f t="shared" si="91"/>
        <v>137881040</v>
      </c>
      <c r="AJ184" s="16">
        <f t="shared" si="94"/>
        <v>166800.99683046623</v>
      </c>
      <c r="AL184" s="16">
        <f t="shared" si="95"/>
        <v>1793527.8431780636</v>
      </c>
    </row>
    <row r="185" spans="2:38">
      <c r="B185" s="4" t="s">
        <v>34</v>
      </c>
      <c r="C185" s="3"/>
      <c r="D185" s="3"/>
      <c r="E185" s="7"/>
      <c r="G185" s="4" t="s">
        <v>34</v>
      </c>
      <c r="H185" s="3"/>
      <c r="I185" s="3"/>
      <c r="J185" s="7"/>
      <c r="L185" s="3">
        <f t="shared" si="88"/>
        <v>0</v>
      </c>
      <c r="M185" s="3">
        <f t="shared" si="89"/>
        <v>0</v>
      </c>
      <c r="N185" s="15" t="str">
        <f t="shared" si="92"/>
        <v/>
      </c>
      <c r="P185" s="4" t="s">
        <v>34</v>
      </c>
      <c r="Q185" s="3"/>
      <c r="R185" s="3"/>
      <c r="S185" s="7"/>
      <c r="U185" s="4" t="s">
        <v>34</v>
      </c>
      <c r="V185" s="3"/>
      <c r="W185" s="3"/>
      <c r="X185" s="7"/>
      <c r="Z185" s="4" t="s">
        <v>34</v>
      </c>
      <c r="AA185" s="3"/>
      <c r="AB185" s="3"/>
      <c r="AC185" s="7"/>
      <c r="AF185" s="15" t="str">
        <f t="shared" si="93"/>
        <v/>
      </c>
      <c r="AH185" s="3">
        <f t="shared" si="90"/>
        <v>0</v>
      </c>
      <c r="AI185" s="3">
        <f t="shared" si="91"/>
        <v>0</v>
      </c>
      <c r="AJ185" s="15" t="str">
        <f t="shared" si="94"/>
        <v/>
      </c>
      <c r="AL185" s="15" t="str">
        <f t="shared" si="95"/>
        <v/>
      </c>
    </row>
    <row r="186" spans="2:38">
      <c r="B186" s="5" t="s">
        <v>54</v>
      </c>
      <c r="C186" s="3"/>
      <c r="D186" s="3"/>
      <c r="E186" s="7"/>
      <c r="G186" s="5" t="s">
        <v>54</v>
      </c>
      <c r="H186" s="3"/>
      <c r="I186" s="3"/>
      <c r="J186" s="7"/>
      <c r="L186" s="3">
        <f t="shared" si="88"/>
        <v>0</v>
      </c>
      <c r="M186" s="3">
        <f t="shared" si="89"/>
        <v>0</v>
      </c>
      <c r="N186" s="37" t="str">
        <f t="shared" si="92"/>
        <v/>
      </c>
      <c r="P186" s="5" t="s">
        <v>54</v>
      </c>
      <c r="Q186" s="3"/>
      <c r="R186" s="3"/>
      <c r="S186" s="7"/>
      <c r="U186" s="5" t="s">
        <v>54</v>
      </c>
      <c r="V186" s="3"/>
      <c r="W186" s="3"/>
      <c r="X186" s="7"/>
      <c r="Z186" s="5" t="s">
        <v>54</v>
      </c>
      <c r="AA186" s="3"/>
      <c r="AB186" s="3"/>
      <c r="AC186" s="7"/>
      <c r="AF186" s="36" t="str">
        <f t="shared" si="93"/>
        <v/>
      </c>
      <c r="AH186" s="3">
        <f t="shared" si="90"/>
        <v>0</v>
      </c>
      <c r="AI186" s="3">
        <f t="shared" si="91"/>
        <v>0</v>
      </c>
      <c r="AJ186" s="36" t="str">
        <f t="shared" si="94"/>
        <v/>
      </c>
      <c r="AL186" s="36" t="str">
        <f t="shared" si="95"/>
        <v/>
      </c>
    </row>
    <row r="187" spans="2:38">
      <c r="B187" s="29" t="s">
        <v>169</v>
      </c>
      <c r="C187" s="3">
        <v>3883</v>
      </c>
      <c r="D187" s="3"/>
      <c r="E187" s="7">
        <v>3883</v>
      </c>
      <c r="G187" s="29" t="s">
        <v>169</v>
      </c>
      <c r="H187" s="3">
        <v>6211</v>
      </c>
      <c r="I187" s="3"/>
      <c r="J187" s="7">
        <v>6211</v>
      </c>
      <c r="L187" s="3">
        <f t="shared" si="88"/>
        <v>3883</v>
      </c>
      <c r="M187" s="3">
        <f t="shared" si="89"/>
        <v>6211</v>
      </c>
      <c r="N187" s="19">
        <f t="shared" si="92"/>
        <v>1.5995364408962143</v>
      </c>
      <c r="P187" s="29" t="s">
        <v>169</v>
      </c>
      <c r="Q187" s="3">
        <v>1115</v>
      </c>
      <c r="R187" s="3"/>
      <c r="S187" s="7">
        <v>1115</v>
      </c>
      <c r="U187" s="29" t="s">
        <v>169</v>
      </c>
      <c r="V187" s="3">
        <v>1114</v>
      </c>
      <c r="W187" s="3"/>
      <c r="X187" s="7">
        <v>1114</v>
      </c>
      <c r="Z187" s="29" t="s">
        <v>169</v>
      </c>
      <c r="AA187" s="3">
        <v>113995</v>
      </c>
      <c r="AB187" s="3"/>
      <c r="AC187" s="7">
        <v>113995</v>
      </c>
      <c r="AE187">
        <v>118522</v>
      </c>
      <c r="AF187" s="16">
        <f t="shared" si="93"/>
        <v>118.52200000000001</v>
      </c>
      <c r="AH187" s="3">
        <f t="shared" si="90"/>
        <v>6211</v>
      </c>
      <c r="AI187" s="3">
        <f t="shared" si="91"/>
        <v>113995</v>
      </c>
      <c r="AJ187" s="16">
        <f t="shared" si="94"/>
        <v>18353.727258090483</v>
      </c>
      <c r="AL187" s="16">
        <f t="shared" si="95"/>
        <v>29357.455575585886</v>
      </c>
    </row>
    <row r="188" spans="2:38">
      <c r="B188" s="29" t="s">
        <v>170</v>
      </c>
      <c r="C188" s="3">
        <v>6757</v>
      </c>
      <c r="D188" s="3"/>
      <c r="E188" s="7">
        <v>6757</v>
      </c>
      <c r="G188" s="29" t="s">
        <v>170</v>
      </c>
      <c r="H188" s="3">
        <v>10898</v>
      </c>
      <c r="I188" s="3"/>
      <c r="J188" s="7">
        <v>10898</v>
      </c>
      <c r="L188" s="3">
        <f t="shared" si="88"/>
        <v>6757</v>
      </c>
      <c r="M188" s="3">
        <f t="shared" si="89"/>
        <v>10898</v>
      </c>
      <c r="N188" s="19">
        <f t="shared" si="92"/>
        <v>1.6128459375462483</v>
      </c>
      <c r="P188" s="29" t="s">
        <v>170</v>
      </c>
      <c r="Q188" s="3">
        <v>1517</v>
      </c>
      <c r="R188" s="3"/>
      <c r="S188" s="7">
        <v>1517</v>
      </c>
      <c r="U188" s="29" t="s">
        <v>170</v>
      </c>
      <c r="V188" s="3">
        <v>2451</v>
      </c>
      <c r="W188" s="3"/>
      <c r="X188" s="7">
        <v>2451</v>
      </c>
      <c r="Z188" s="29" t="s">
        <v>170</v>
      </c>
      <c r="AA188" s="3">
        <v>573541</v>
      </c>
      <c r="AB188" s="3"/>
      <c r="AC188" s="7">
        <v>573541</v>
      </c>
      <c r="AE188">
        <v>613442</v>
      </c>
      <c r="AF188" s="16">
        <f t="shared" si="93"/>
        <v>613.44200000000001</v>
      </c>
      <c r="AH188" s="3">
        <f t="shared" si="90"/>
        <v>10898</v>
      </c>
      <c r="AI188" s="3">
        <f t="shared" si="91"/>
        <v>573541</v>
      </c>
      <c r="AJ188" s="16">
        <f t="shared" si="94"/>
        <v>52628.09689851349</v>
      </c>
      <c r="AL188" s="16">
        <f t="shared" si="95"/>
        <v>84881.012283557793</v>
      </c>
    </row>
    <row r="189" spans="2:38">
      <c r="B189" s="29" t="s">
        <v>171</v>
      </c>
      <c r="C189" s="3">
        <v>6835</v>
      </c>
      <c r="D189" s="3"/>
      <c r="E189" s="7">
        <v>6835</v>
      </c>
      <c r="G189" s="29" t="s">
        <v>171</v>
      </c>
      <c r="H189" s="3">
        <v>17119</v>
      </c>
      <c r="I189" s="3"/>
      <c r="J189" s="7">
        <v>17119</v>
      </c>
      <c r="L189" s="3">
        <f t="shared" si="88"/>
        <v>6835</v>
      </c>
      <c r="M189" s="3">
        <f t="shared" si="89"/>
        <v>17119</v>
      </c>
      <c r="N189" s="19">
        <f t="shared" si="92"/>
        <v>2.5046086320409655</v>
      </c>
      <c r="P189" s="29" t="s">
        <v>171</v>
      </c>
      <c r="Q189" s="3">
        <v>5195</v>
      </c>
      <c r="R189" s="3"/>
      <c r="S189" s="7">
        <v>5195</v>
      </c>
      <c r="U189" s="29" t="s">
        <v>171</v>
      </c>
      <c r="V189" s="3">
        <v>4865</v>
      </c>
      <c r="W189" s="3"/>
      <c r="X189" s="7">
        <v>4865</v>
      </c>
      <c r="Z189" s="29" t="s">
        <v>171</v>
      </c>
      <c r="AA189" s="3">
        <v>1237880</v>
      </c>
      <c r="AB189" s="3"/>
      <c r="AC189" s="7">
        <v>1237880</v>
      </c>
      <c r="AE189">
        <v>1304929</v>
      </c>
      <c r="AF189" s="16">
        <f t="shared" si="93"/>
        <v>1304.9290000000001</v>
      </c>
      <c r="AH189" s="3">
        <f t="shared" si="90"/>
        <v>17119</v>
      </c>
      <c r="AI189" s="3">
        <f t="shared" si="91"/>
        <v>1237880</v>
      </c>
      <c r="AJ189" s="16">
        <f t="shared" si="94"/>
        <v>72310.298498744087</v>
      </c>
      <c r="AL189" s="16">
        <f t="shared" si="95"/>
        <v>181108.9978054133</v>
      </c>
    </row>
    <row r="190" spans="2:38">
      <c r="B190" s="29" t="s">
        <v>172</v>
      </c>
      <c r="C190" s="3">
        <v>7492</v>
      </c>
      <c r="D190" s="3"/>
      <c r="E190" s="7">
        <v>7492</v>
      </c>
      <c r="G190" s="29" t="s">
        <v>172</v>
      </c>
      <c r="H190" s="3">
        <v>31934</v>
      </c>
      <c r="I190" s="3"/>
      <c r="J190" s="7">
        <v>31934</v>
      </c>
      <c r="L190" s="3">
        <f t="shared" si="88"/>
        <v>7492</v>
      </c>
      <c r="M190" s="3">
        <f t="shared" si="89"/>
        <v>31934</v>
      </c>
      <c r="N190" s="19">
        <f t="shared" si="92"/>
        <v>4.2624132407901758</v>
      </c>
      <c r="P190" s="29" t="s">
        <v>172</v>
      </c>
      <c r="Q190" s="3">
        <v>15819</v>
      </c>
      <c r="R190" s="3"/>
      <c r="S190" s="7">
        <v>15819</v>
      </c>
      <c r="U190" s="29" t="s">
        <v>172</v>
      </c>
      <c r="V190" s="3">
        <v>8325</v>
      </c>
      <c r="W190" s="3"/>
      <c r="X190" s="7">
        <v>8325</v>
      </c>
      <c r="Z190" s="29" t="s">
        <v>172</v>
      </c>
      <c r="AA190" s="3">
        <v>2712210</v>
      </c>
      <c r="AB190" s="3"/>
      <c r="AC190" s="7">
        <v>2712210</v>
      </c>
      <c r="AE190">
        <v>2758814</v>
      </c>
      <c r="AF190" s="16">
        <f t="shared" si="93"/>
        <v>2758.8139999999999</v>
      </c>
      <c r="AH190" s="3">
        <f t="shared" si="90"/>
        <v>31934</v>
      </c>
      <c r="AI190" s="3">
        <f t="shared" si="91"/>
        <v>2712210</v>
      </c>
      <c r="AJ190" s="16">
        <f t="shared" si="94"/>
        <v>84931.734201791201</v>
      </c>
      <c r="AL190" s="16">
        <f t="shared" si="95"/>
        <v>362014.14842498663</v>
      </c>
    </row>
    <row r="191" spans="2:38">
      <c r="B191" s="29" t="s">
        <v>173</v>
      </c>
      <c r="C191" s="3">
        <v>16945</v>
      </c>
      <c r="D191" s="3"/>
      <c r="E191" s="7">
        <v>16945</v>
      </c>
      <c r="G191" s="29" t="s">
        <v>173</v>
      </c>
      <c r="H191" s="3">
        <v>216192</v>
      </c>
      <c r="I191" s="3"/>
      <c r="J191" s="7">
        <v>216192</v>
      </c>
      <c r="L191" s="3">
        <f t="shared" si="88"/>
        <v>16945</v>
      </c>
      <c r="M191" s="3">
        <f t="shared" si="89"/>
        <v>216192</v>
      </c>
      <c r="N191" s="19">
        <f t="shared" si="92"/>
        <v>12.75845382118619</v>
      </c>
      <c r="P191" s="29" t="s">
        <v>173</v>
      </c>
      <c r="Q191" s="3">
        <v>164217</v>
      </c>
      <c r="R191" s="3"/>
      <c r="S191" s="7">
        <v>164217</v>
      </c>
      <c r="U191" s="29" t="s">
        <v>173</v>
      </c>
      <c r="V191" s="3">
        <v>34582</v>
      </c>
      <c r="W191" s="3"/>
      <c r="X191" s="7">
        <v>34582</v>
      </c>
      <c r="Z191" s="29" t="s">
        <v>173</v>
      </c>
      <c r="AA191" s="3">
        <v>25791546</v>
      </c>
      <c r="AB191" s="3"/>
      <c r="AC191" s="7">
        <v>25791546</v>
      </c>
      <c r="AE191">
        <v>22317819</v>
      </c>
      <c r="AF191" s="16">
        <f t="shared" si="93"/>
        <v>22317.819</v>
      </c>
      <c r="AH191" s="3">
        <f t="shared" si="90"/>
        <v>216192</v>
      </c>
      <c r="AI191" s="3">
        <f t="shared" si="91"/>
        <v>25791546</v>
      </c>
      <c r="AJ191" s="16">
        <f t="shared" si="94"/>
        <v>119299.26176731795</v>
      </c>
      <c r="AL191" s="16">
        <f t="shared" si="95"/>
        <v>1522074.1221599292</v>
      </c>
    </row>
    <row r="192" spans="2:38">
      <c r="B192" s="29" t="s">
        <v>174</v>
      </c>
      <c r="C192" s="3">
        <v>2677</v>
      </c>
      <c r="D192" s="3"/>
      <c r="E192" s="7">
        <v>2677</v>
      </c>
      <c r="G192" s="29" t="s">
        <v>174</v>
      </c>
      <c r="H192" s="3">
        <v>251721</v>
      </c>
      <c r="I192" s="3"/>
      <c r="J192" s="7">
        <v>251721</v>
      </c>
      <c r="L192" s="3">
        <f t="shared" si="88"/>
        <v>2677</v>
      </c>
      <c r="M192" s="3">
        <f t="shared" si="89"/>
        <v>251721</v>
      </c>
      <c r="N192" s="19">
        <f t="shared" si="92"/>
        <v>94.031004856182292</v>
      </c>
      <c r="P192" s="29" t="s">
        <v>174</v>
      </c>
      <c r="Q192" s="3">
        <v>230807</v>
      </c>
      <c r="R192" s="3"/>
      <c r="S192" s="7">
        <v>230807</v>
      </c>
      <c r="U192" s="29" t="s">
        <v>174</v>
      </c>
      <c r="V192" s="3">
        <v>18225</v>
      </c>
      <c r="W192" s="3"/>
      <c r="X192" s="7">
        <v>18225</v>
      </c>
      <c r="Z192" s="29" t="s">
        <v>174</v>
      </c>
      <c r="AA192" s="3">
        <v>49003599</v>
      </c>
      <c r="AB192" s="3"/>
      <c r="AC192" s="7">
        <v>49003599</v>
      </c>
      <c r="AE192">
        <v>36180210</v>
      </c>
      <c r="AF192" s="16">
        <f t="shared" si="93"/>
        <v>36180.21</v>
      </c>
      <c r="AH192" s="3">
        <f t="shared" si="90"/>
        <v>251721</v>
      </c>
      <c r="AI192" s="3">
        <f t="shared" si="91"/>
        <v>49003599</v>
      </c>
      <c r="AJ192" s="16">
        <f t="shared" si="94"/>
        <v>194674.25840513903</v>
      </c>
      <c r="AL192" s="16">
        <f t="shared" si="95"/>
        <v>18305416.137467314</v>
      </c>
    </row>
    <row r="193" spans="2:38">
      <c r="B193" s="30" t="s">
        <v>13</v>
      </c>
      <c r="C193" s="7">
        <v>44589</v>
      </c>
      <c r="D193" s="7"/>
      <c r="E193" s="7">
        <v>44589</v>
      </c>
      <c r="G193" s="30" t="s">
        <v>13</v>
      </c>
      <c r="H193" s="7">
        <v>534075</v>
      </c>
      <c r="I193" s="7"/>
      <c r="J193" s="7">
        <v>534075</v>
      </c>
      <c r="L193" s="3">
        <f t="shared" si="88"/>
        <v>44589</v>
      </c>
      <c r="M193" s="3">
        <f t="shared" si="89"/>
        <v>534075</v>
      </c>
      <c r="N193" s="19">
        <f t="shared" si="92"/>
        <v>11.977729933391643</v>
      </c>
      <c r="P193" s="30" t="s">
        <v>13</v>
      </c>
      <c r="Q193" s="7">
        <v>418670</v>
      </c>
      <c r="R193" s="7"/>
      <c r="S193" s="7">
        <v>418670</v>
      </c>
      <c r="U193" s="30" t="s">
        <v>13</v>
      </c>
      <c r="V193" s="7">
        <v>69562</v>
      </c>
      <c r="W193" s="7"/>
      <c r="X193" s="7">
        <v>69562</v>
      </c>
      <c r="Z193" s="30" t="s">
        <v>13</v>
      </c>
      <c r="AA193" s="7">
        <v>79432771</v>
      </c>
      <c r="AB193" s="7"/>
      <c r="AC193" s="7">
        <v>79432771</v>
      </c>
      <c r="AE193">
        <v>63293736</v>
      </c>
      <c r="AF193" s="16">
        <f t="shared" si="93"/>
        <v>63293.735999999997</v>
      </c>
      <c r="AH193" s="3">
        <f t="shared" si="90"/>
        <v>534075</v>
      </c>
      <c r="AI193" s="3">
        <f t="shared" si="91"/>
        <v>79432771</v>
      </c>
      <c r="AJ193" s="16">
        <f t="shared" si="94"/>
        <v>148729.61849927442</v>
      </c>
      <c r="AL193" s="16">
        <f t="shared" si="95"/>
        <v>1781443.2034806788</v>
      </c>
    </row>
    <row r="194" spans="2:38">
      <c r="B194" s="5" t="s">
        <v>55</v>
      </c>
      <c r="C194" s="3"/>
      <c r="D194" s="3"/>
      <c r="E194" s="7"/>
      <c r="G194" s="5" t="s">
        <v>55</v>
      </c>
      <c r="H194" s="3"/>
      <c r="I194" s="3"/>
      <c r="J194" s="7"/>
      <c r="L194" s="3">
        <f t="shared" si="88"/>
        <v>0</v>
      </c>
      <c r="M194" s="3">
        <f t="shared" si="89"/>
        <v>0</v>
      </c>
      <c r="N194" s="37" t="str">
        <f t="shared" si="92"/>
        <v/>
      </c>
      <c r="P194" s="5" t="s">
        <v>55</v>
      </c>
      <c r="Q194" s="3"/>
      <c r="R194" s="3"/>
      <c r="S194" s="7"/>
      <c r="U194" s="5" t="s">
        <v>55</v>
      </c>
      <c r="V194" s="3"/>
      <c r="W194" s="3"/>
      <c r="X194" s="7"/>
      <c r="Z194" s="5" t="s">
        <v>55</v>
      </c>
      <c r="AA194" s="3"/>
      <c r="AB194" s="3"/>
      <c r="AC194" s="7"/>
      <c r="AF194" s="36" t="str">
        <f t="shared" si="93"/>
        <v/>
      </c>
      <c r="AH194" s="3">
        <f t="shared" si="90"/>
        <v>0</v>
      </c>
      <c r="AI194" s="3">
        <f t="shared" si="91"/>
        <v>0</v>
      </c>
      <c r="AJ194" s="36" t="str">
        <f t="shared" si="94"/>
        <v/>
      </c>
      <c r="AL194" s="36" t="str">
        <f t="shared" si="95"/>
        <v/>
      </c>
    </row>
    <row r="195" spans="2:38">
      <c r="B195" s="29" t="s">
        <v>169</v>
      </c>
      <c r="C195" s="3">
        <v>365</v>
      </c>
      <c r="D195" s="3"/>
      <c r="E195" s="7">
        <v>365</v>
      </c>
      <c r="G195" s="29" t="s">
        <v>169</v>
      </c>
      <c r="H195" s="3">
        <v>625</v>
      </c>
      <c r="I195" s="3"/>
      <c r="J195" s="7">
        <v>625</v>
      </c>
      <c r="L195" s="3">
        <f t="shared" si="88"/>
        <v>365</v>
      </c>
      <c r="M195" s="3">
        <f t="shared" si="89"/>
        <v>625</v>
      </c>
      <c r="N195" s="19">
        <f t="shared" si="92"/>
        <v>1.7123287671232876</v>
      </c>
      <c r="P195" s="29" t="s">
        <v>169</v>
      </c>
      <c r="Q195" s="3">
        <v>156</v>
      </c>
      <c r="R195" s="3"/>
      <c r="S195" s="7">
        <v>156</v>
      </c>
      <c r="U195" s="29" t="s">
        <v>169</v>
      </c>
      <c r="V195" s="3">
        <v>99</v>
      </c>
      <c r="W195" s="3"/>
      <c r="X195" s="7">
        <v>99</v>
      </c>
      <c r="Z195" s="29" t="s">
        <v>169</v>
      </c>
      <c r="AA195" s="3">
        <v>9043</v>
      </c>
      <c r="AB195" s="3"/>
      <c r="AC195" s="7">
        <v>9043</v>
      </c>
      <c r="AE195">
        <v>13349</v>
      </c>
      <c r="AF195" s="16">
        <f t="shared" si="93"/>
        <v>13.349</v>
      </c>
      <c r="AH195" s="3">
        <f t="shared" si="90"/>
        <v>625</v>
      </c>
      <c r="AI195" s="3">
        <f t="shared" si="91"/>
        <v>9043</v>
      </c>
      <c r="AJ195" s="16">
        <f t="shared" si="94"/>
        <v>14468.8</v>
      </c>
      <c r="AL195" s="16">
        <f t="shared" si="95"/>
        <v>24775.342465753423</v>
      </c>
    </row>
    <row r="196" spans="2:38">
      <c r="B196" s="29" t="s">
        <v>170</v>
      </c>
      <c r="C196" s="3">
        <v>583</v>
      </c>
      <c r="D196" s="3"/>
      <c r="E196" s="7">
        <v>583</v>
      </c>
      <c r="G196" s="29" t="s">
        <v>170</v>
      </c>
      <c r="H196" s="3">
        <v>1002</v>
      </c>
      <c r="I196" s="3"/>
      <c r="J196" s="7">
        <v>1002</v>
      </c>
      <c r="L196" s="3">
        <f t="shared" si="88"/>
        <v>583</v>
      </c>
      <c r="M196" s="3">
        <f t="shared" si="89"/>
        <v>1002</v>
      </c>
      <c r="N196" s="19">
        <f t="shared" si="92"/>
        <v>1.7186963979416809</v>
      </c>
      <c r="P196" s="29" t="s">
        <v>170</v>
      </c>
      <c r="Q196" s="3">
        <v>202</v>
      </c>
      <c r="R196" s="3"/>
      <c r="S196" s="7">
        <v>202</v>
      </c>
      <c r="U196" s="29" t="s">
        <v>170</v>
      </c>
      <c r="V196" s="3">
        <v>204</v>
      </c>
      <c r="W196" s="3"/>
      <c r="X196" s="7">
        <v>204</v>
      </c>
      <c r="Z196" s="29" t="s">
        <v>170</v>
      </c>
      <c r="AA196" s="3">
        <v>49339</v>
      </c>
      <c r="AB196" s="3"/>
      <c r="AC196" s="7">
        <v>49339</v>
      </c>
      <c r="AE196">
        <v>60474</v>
      </c>
      <c r="AF196" s="16">
        <f t="shared" si="93"/>
        <v>60.473999999999997</v>
      </c>
      <c r="AH196" s="3">
        <f t="shared" si="90"/>
        <v>1002</v>
      </c>
      <c r="AI196" s="3">
        <f t="shared" si="91"/>
        <v>49339</v>
      </c>
      <c r="AJ196" s="16">
        <f t="shared" si="94"/>
        <v>49240.518962075847</v>
      </c>
      <c r="AL196" s="16">
        <f t="shared" si="95"/>
        <v>84629.502572898797</v>
      </c>
    </row>
    <row r="197" spans="2:38">
      <c r="B197" s="29" t="s">
        <v>171</v>
      </c>
      <c r="C197" s="3">
        <v>573</v>
      </c>
      <c r="D197" s="3"/>
      <c r="E197" s="7">
        <v>573</v>
      </c>
      <c r="G197" s="29" t="s">
        <v>171</v>
      </c>
      <c r="H197" s="3">
        <v>1608</v>
      </c>
      <c r="I197" s="3"/>
      <c r="J197" s="7">
        <v>1608</v>
      </c>
      <c r="L197" s="3">
        <f t="shared" si="88"/>
        <v>573</v>
      </c>
      <c r="M197" s="3">
        <f t="shared" si="89"/>
        <v>1608</v>
      </c>
      <c r="N197" s="19">
        <f t="shared" si="92"/>
        <v>2.8062827225130889</v>
      </c>
      <c r="P197" s="29" t="s">
        <v>171</v>
      </c>
      <c r="Q197" s="3">
        <v>664</v>
      </c>
      <c r="R197" s="3"/>
      <c r="S197" s="7">
        <v>664</v>
      </c>
      <c r="U197" s="29" t="s">
        <v>171</v>
      </c>
      <c r="V197" s="3">
        <v>347</v>
      </c>
      <c r="W197" s="3"/>
      <c r="X197" s="7">
        <v>347</v>
      </c>
      <c r="Z197" s="29" t="s">
        <v>171</v>
      </c>
      <c r="AA197" s="3">
        <v>104328</v>
      </c>
      <c r="AB197" s="3"/>
      <c r="AC197" s="7">
        <v>104328</v>
      </c>
      <c r="AE197">
        <v>117696</v>
      </c>
      <c r="AF197" s="16">
        <f t="shared" si="93"/>
        <v>117.696</v>
      </c>
      <c r="AH197" s="3">
        <f t="shared" si="90"/>
        <v>1608</v>
      </c>
      <c r="AI197" s="3">
        <f t="shared" si="91"/>
        <v>104328</v>
      </c>
      <c r="AJ197" s="16">
        <f t="shared" si="94"/>
        <v>64880.59701492537</v>
      </c>
      <c r="AL197" s="16">
        <f t="shared" si="95"/>
        <v>182073.29842931934</v>
      </c>
    </row>
    <row r="198" spans="2:38">
      <c r="B198" s="29" t="s">
        <v>172</v>
      </c>
      <c r="C198" s="3">
        <v>612</v>
      </c>
      <c r="D198" s="3"/>
      <c r="E198" s="7">
        <v>612</v>
      </c>
      <c r="G198" s="29" t="s">
        <v>172</v>
      </c>
      <c r="H198" s="3">
        <v>2686</v>
      </c>
      <c r="I198" s="3"/>
      <c r="J198" s="7">
        <v>2686</v>
      </c>
      <c r="L198" s="3">
        <f t="shared" si="88"/>
        <v>612</v>
      </c>
      <c r="M198" s="3">
        <f t="shared" si="89"/>
        <v>2686</v>
      </c>
      <c r="N198" s="19">
        <f t="shared" si="92"/>
        <v>4.3888888888888893</v>
      </c>
      <c r="P198" s="29" t="s">
        <v>172</v>
      </c>
      <c r="Q198" s="3">
        <v>1430</v>
      </c>
      <c r="R198" s="3"/>
      <c r="S198" s="7">
        <v>1430</v>
      </c>
      <c r="U198" s="29" t="s">
        <v>172</v>
      </c>
      <c r="V198" s="3">
        <v>625</v>
      </c>
      <c r="W198" s="3"/>
      <c r="X198" s="7">
        <v>625</v>
      </c>
      <c r="Z198" s="29" t="s">
        <v>172</v>
      </c>
      <c r="AA198" s="3">
        <v>219977</v>
      </c>
      <c r="AB198" s="3"/>
      <c r="AC198" s="7">
        <v>219977</v>
      </c>
      <c r="AE198">
        <v>239895</v>
      </c>
      <c r="AF198" s="16">
        <f t="shared" si="93"/>
        <v>239.89500000000001</v>
      </c>
      <c r="AH198" s="3">
        <f t="shared" si="90"/>
        <v>2686</v>
      </c>
      <c r="AI198" s="3">
        <f t="shared" si="91"/>
        <v>219977</v>
      </c>
      <c r="AJ198" s="16">
        <f t="shared" si="94"/>
        <v>81897.617274757999</v>
      </c>
      <c r="AL198" s="16">
        <f t="shared" si="95"/>
        <v>359439.54248366016</v>
      </c>
    </row>
    <row r="199" spans="2:38">
      <c r="B199" s="29" t="s">
        <v>173</v>
      </c>
      <c r="C199" s="3">
        <v>987</v>
      </c>
      <c r="D199" s="3"/>
      <c r="E199" s="7">
        <v>987</v>
      </c>
      <c r="G199" s="29" t="s">
        <v>173</v>
      </c>
      <c r="H199" s="3">
        <v>9689</v>
      </c>
      <c r="I199" s="3"/>
      <c r="J199" s="7">
        <v>9689</v>
      </c>
      <c r="L199" s="3">
        <f t="shared" si="88"/>
        <v>987</v>
      </c>
      <c r="M199" s="3">
        <f t="shared" si="89"/>
        <v>9689</v>
      </c>
      <c r="N199" s="19">
        <f t="shared" si="92"/>
        <v>9.8166160081053704</v>
      </c>
      <c r="P199" s="29" t="s">
        <v>173</v>
      </c>
      <c r="Q199" s="3">
        <v>7141</v>
      </c>
      <c r="R199" s="3"/>
      <c r="S199" s="7">
        <v>7141</v>
      </c>
      <c r="U199" s="29" t="s">
        <v>173</v>
      </c>
      <c r="V199" s="3">
        <v>1542</v>
      </c>
      <c r="W199" s="3"/>
      <c r="X199" s="7">
        <v>1542</v>
      </c>
      <c r="Z199" s="29" t="s">
        <v>173</v>
      </c>
      <c r="AA199" s="3">
        <v>1388381</v>
      </c>
      <c r="AB199" s="3"/>
      <c r="AC199" s="7">
        <v>1388381</v>
      </c>
      <c r="AE199">
        <v>1456123</v>
      </c>
      <c r="AF199" s="16">
        <f t="shared" si="93"/>
        <v>1456.123</v>
      </c>
      <c r="AH199" s="3">
        <f t="shared" si="90"/>
        <v>9689</v>
      </c>
      <c r="AI199" s="3">
        <f t="shared" si="91"/>
        <v>1388381</v>
      </c>
      <c r="AJ199" s="16">
        <f t="shared" si="94"/>
        <v>143294.56084219218</v>
      </c>
      <c r="AL199" s="16">
        <f t="shared" si="95"/>
        <v>1406667.6798378928</v>
      </c>
    </row>
    <row r="200" spans="2:38">
      <c r="B200" s="29" t="s">
        <v>174</v>
      </c>
      <c r="C200" s="3">
        <v>76</v>
      </c>
      <c r="D200" s="3"/>
      <c r="E200" s="7">
        <v>76</v>
      </c>
      <c r="G200" s="29" t="s">
        <v>174</v>
      </c>
      <c r="H200" s="3">
        <v>2501</v>
      </c>
      <c r="I200" s="3"/>
      <c r="J200" s="7">
        <v>2501</v>
      </c>
      <c r="L200" s="3">
        <f t="shared" si="88"/>
        <v>76</v>
      </c>
      <c r="M200" s="3">
        <f t="shared" si="89"/>
        <v>2501</v>
      </c>
      <c r="N200" s="19">
        <f t="shared" si="92"/>
        <v>32.907894736842103</v>
      </c>
      <c r="P200" s="29" t="s">
        <v>174</v>
      </c>
      <c r="Q200" s="3">
        <v>2196</v>
      </c>
      <c r="R200" s="3"/>
      <c r="S200" s="7">
        <v>2196</v>
      </c>
      <c r="U200" s="29" t="s">
        <v>174</v>
      </c>
      <c r="V200" s="3">
        <v>229</v>
      </c>
      <c r="W200" s="3"/>
      <c r="X200" s="7">
        <v>229</v>
      </c>
      <c r="Z200" s="29" t="s">
        <v>174</v>
      </c>
      <c r="AA200" s="3">
        <v>654776</v>
      </c>
      <c r="AB200" s="3"/>
      <c r="AC200" s="7">
        <v>654776</v>
      </c>
      <c r="AE200">
        <v>606368</v>
      </c>
      <c r="AF200" s="16">
        <f t="shared" si="93"/>
        <v>606.36800000000005</v>
      </c>
      <c r="AH200" s="3">
        <f t="shared" si="90"/>
        <v>2501</v>
      </c>
      <c r="AI200" s="3">
        <f t="shared" si="91"/>
        <v>654776</v>
      </c>
      <c r="AJ200" s="16">
        <f t="shared" si="94"/>
        <v>261805.67772890846</v>
      </c>
      <c r="AL200" s="16">
        <f t="shared" si="95"/>
        <v>8615473.6842105258</v>
      </c>
    </row>
    <row r="201" spans="2:38">
      <c r="B201" s="30" t="s">
        <v>13</v>
      </c>
      <c r="C201" s="7">
        <v>3196</v>
      </c>
      <c r="D201" s="7"/>
      <c r="E201" s="7">
        <v>3196</v>
      </c>
      <c r="G201" s="30" t="s">
        <v>13</v>
      </c>
      <c r="H201" s="7">
        <v>18111</v>
      </c>
      <c r="I201" s="7"/>
      <c r="J201" s="7">
        <v>18111</v>
      </c>
      <c r="L201" s="3">
        <f t="shared" si="88"/>
        <v>3196</v>
      </c>
      <c r="M201" s="3">
        <f t="shared" si="89"/>
        <v>18111</v>
      </c>
      <c r="N201" s="19">
        <f t="shared" si="92"/>
        <v>5.6667709637046304</v>
      </c>
      <c r="P201" s="30" t="s">
        <v>13</v>
      </c>
      <c r="Q201" s="7">
        <v>11789</v>
      </c>
      <c r="R201" s="7"/>
      <c r="S201" s="7">
        <v>11789</v>
      </c>
      <c r="U201" s="30" t="s">
        <v>13</v>
      </c>
      <c r="V201" s="7">
        <v>3046</v>
      </c>
      <c r="W201" s="7"/>
      <c r="X201" s="7">
        <v>3046</v>
      </c>
      <c r="Z201" s="30" t="s">
        <v>13</v>
      </c>
      <c r="AA201" s="7">
        <v>2425844</v>
      </c>
      <c r="AB201" s="7"/>
      <c r="AC201" s="7">
        <v>2425844</v>
      </c>
      <c r="AE201">
        <v>2493905</v>
      </c>
      <c r="AF201" s="16">
        <f t="shared" si="93"/>
        <v>2493.9050000000002</v>
      </c>
      <c r="AH201" s="3">
        <f t="shared" si="90"/>
        <v>18111</v>
      </c>
      <c r="AI201" s="3">
        <f t="shared" si="91"/>
        <v>2425844</v>
      </c>
      <c r="AJ201" s="16">
        <f t="shared" si="94"/>
        <v>133943.12848545084</v>
      </c>
      <c r="AL201" s="16">
        <f t="shared" si="95"/>
        <v>759025.03128911136</v>
      </c>
    </row>
    <row r="202" spans="2:38">
      <c r="B202" s="5" t="s">
        <v>147</v>
      </c>
      <c r="C202" s="3"/>
      <c r="D202" s="3"/>
      <c r="E202" s="7"/>
      <c r="G202" s="5" t="s">
        <v>147</v>
      </c>
      <c r="H202" s="3"/>
      <c r="I202" s="3"/>
      <c r="J202" s="7"/>
      <c r="L202" s="3">
        <f t="shared" si="88"/>
        <v>0</v>
      </c>
      <c r="M202" s="3">
        <f t="shared" si="89"/>
        <v>0</v>
      </c>
      <c r="N202" s="37" t="str">
        <f t="shared" si="92"/>
        <v/>
      </c>
      <c r="P202" s="5" t="s">
        <v>147</v>
      </c>
      <c r="Q202" s="3"/>
      <c r="R202" s="3"/>
      <c r="S202" s="7"/>
      <c r="U202" s="5" t="s">
        <v>147</v>
      </c>
      <c r="V202" s="3"/>
      <c r="W202" s="3"/>
      <c r="X202" s="7"/>
      <c r="Z202" s="5" t="s">
        <v>147</v>
      </c>
      <c r="AA202" s="3"/>
      <c r="AB202" s="3"/>
      <c r="AC202" s="7"/>
      <c r="AF202" s="36" t="str">
        <f t="shared" si="93"/>
        <v/>
      </c>
      <c r="AH202" s="3">
        <f t="shared" si="90"/>
        <v>0</v>
      </c>
      <c r="AI202" s="3">
        <f t="shared" si="91"/>
        <v>0</v>
      </c>
      <c r="AJ202" s="36" t="str">
        <f t="shared" si="94"/>
        <v/>
      </c>
      <c r="AL202" s="36" t="str">
        <f t="shared" si="95"/>
        <v/>
      </c>
    </row>
    <row r="203" spans="2:38">
      <c r="B203" s="29" t="s">
        <v>169</v>
      </c>
      <c r="C203" s="3">
        <v>6113</v>
      </c>
      <c r="D203" s="3"/>
      <c r="E203" s="7">
        <v>6113</v>
      </c>
      <c r="G203" s="29" t="s">
        <v>169</v>
      </c>
      <c r="H203" s="3">
        <v>8096</v>
      </c>
      <c r="I203" s="3"/>
      <c r="J203" s="7">
        <v>8096</v>
      </c>
      <c r="L203" s="3">
        <f t="shared" si="88"/>
        <v>6113</v>
      </c>
      <c r="M203" s="3">
        <f t="shared" si="89"/>
        <v>8096</v>
      </c>
      <c r="N203" s="19">
        <f t="shared" si="92"/>
        <v>1.324390642892197</v>
      </c>
      <c r="P203" s="29" t="s">
        <v>169</v>
      </c>
      <c r="Q203" s="3">
        <v>1118</v>
      </c>
      <c r="R203" s="3"/>
      <c r="S203" s="7">
        <v>1118</v>
      </c>
      <c r="U203" s="29" t="s">
        <v>169</v>
      </c>
      <c r="V203" s="3">
        <v>811</v>
      </c>
      <c r="W203" s="3"/>
      <c r="X203" s="7">
        <v>811</v>
      </c>
      <c r="Z203" s="29" t="s">
        <v>169</v>
      </c>
      <c r="AA203" s="3">
        <v>189289</v>
      </c>
      <c r="AB203" s="3"/>
      <c r="AC203" s="7">
        <v>189289</v>
      </c>
      <c r="AE203">
        <v>248407</v>
      </c>
      <c r="AF203" s="16">
        <f t="shared" si="93"/>
        <v>248.40700000000001</v>
      </c>
      <c r="AH203" s="3">
        <f t="shared" si="90"/>
        <v>8096</v>
      </c>
      <c r="AI203" s="3">
        <f t="shared" si="91"/>
        <v>189289</v>
      </c>
      <c r="AJ203" s="16">
        <f t="shared" si="94"/>
        <v>23380.558300395256</v>
      </c>
      <c r="AL203" s="16">
        <f t="shared" si="95"/>
        <v>30964.992638638967</v>
      </c>
    </row>
    <row r="204" spans="2:38">
      <c r="B204" s="29" t="s">
        <v>170</v>
      </c>
      <c r="C204" s="3">
        <v>10537</v>
      </c>
      <c r="D204" s="3"/>
      <c r="E204" s="7">
        <v>10537</v>
      </c>
      <c r="G204" s="29" t="s">
        <v>170</v>
      </c>
      <c r="H204" s="3">
        <v>15104</v>
      </c>
      <c r="I204" s="3"/>
      <c r="J204" s="7">
        <v>15104</v>
      </c>
      <c r="L204" s="3">
        <f t="shared" si="88"/>
        <v>10537</v>
      </c>
      <c r="M204" s="3">
        <f t="shared" si="89"/>
        <v>15104</v>
      </c>
      <c r="N204" s="19">
        <f t="shared" si="92"/>
        <v>1.4334250735503464</v>
      </c>
      <c r="P204" s="29" t="s">
        <v>170</v>
      </c>
      <c r="Q204" s="3">
        <v>2157</v>
      </c>
      <c r="R204" s="3"/>
      <c r="S204" s="7">
        <v>2157</v>
      </c>
      <c r="U204" s="29" t="s">
        <v>170</v>
      </c>
      <c r="V204" s="3">
        <v>2246</v>
      </c>
      <c r="W204" s="3"/>
      <c r="X204" s="7">
        <v>2246</v>
      </c>
      <c r="Z204" s="29" t="s">
        <v>170</v>
      </c>
      <c r="AA204" s="3">
        <v>863009</v>
      </c>
      <c r="AB204" s="3"/>
      <c r="AC204" s="7">
        <v>863009</v>
      </c>
      <c r="AE204">
        <v>999247</v>
      </c>
      <c r="AF204" s="16">
        <f t="shared" si="93"/>
        <v>999.24699999999996</v>
      </c>
      <c r="AH204" s="3">
        <f t="shared" si="90"/>
        <v>15104</v>
      </c>
      <c r="AI204" s="3">
        <f t="shared" si="91"/>
        <v>863009</v>
      </c>
      <c r="AJ204" s="16">
        <f t="shared" si="94"/>
        <v>57137.7780720339</v>
      </c>
      <c r="AL204" s="16">
        <f t="shared" si="95"/>
        <v>81902.723735408566</v>
      </c>
    </row>
    <row r="205" spans="2:38">
      <c r="B205" s="29" t="s">
        <v>171</v>
      </c>
      <c r="C205" s="3">
        <v>6466</v>
      </c>
      <c r="D205" s="3"/>
      <c r="E205" s="7">
        <v>6466</v>
      </c>
      <c r="G205" s="29" t="s">
        <v>171</v>
      </c>
      <c r="H205" s="3">
        <v>15552</v>
      </c>
      <c r="I205" s="3"/>
      <c r="J205" s="7">
        <v>15552</v>
      </c>
      <c r="L205" s="3">
        <f t="shared" si="88"/>
        <v>6466</v>
      </c>
      <c r="M205" s="3">
        <f t="shared" si="89"/>
        <v>15552</v>
      </c>
      <c r="N205" s="19">
        <f t="shared" si="92"/>
        <v>2.4051964120012372</v>
      </c>
      <c r="P205" s="29" t="s">
        <v>171</v>
      </c>
      <c r="Q205" s="3">
        <v>5400</v>
      </c>
      <c r="R205" s="3"/>
      <c r="S205" s="7">
        <v>5400</v>
      </c>
      <c r="U205" s="29" t="s">
        <v>171</v>
      </c>
      <c r="V205" s="3">
        <v>3459</v>
      </c>
      <c r="W205" s="3"/>
      <c r="X205" s="7">
        <v>3459</v>
      </c>
      <c r="Z205" s="29" t="s">
        <v>171</v>
      </c>
      <c r="AA205" s="3">
        <v>1141252</v>
      </c>
      <c r="AB205" s="3"/>
      <c r="AC205" s="7">
        <v>1141252</v>
      </c>
      <c r="AE205">
        <v>1284517</v>
      </c>
      <c r="AF205" s="16">
        <f t="shared" si="93"/>
        <v>1284.5170000000001</v>
      </c>
      <c r="AH205" s="3">
        <f t="shared" si="90"/>
        <v>15552</v>
      </c>
      <c r="AI205" s="3">
        <f t="shared" si="91"/>
        <v>1141252</v>
      </c>
      <c r="AJ205" s="16">
        <f t="shared" si="94"/>
        <v>73382.973251028801</v>
      </c>
      <c r="AL205" s="16">
        <f t="shared" si="95"/>
        <v>176500.46396535725</v>
      </c>
    </row>
    <row r="206" spans="2:38">
      <c r="B206" s="29" t="s">
        <v>172</v>
      </c>
      <c r="C206" s="3">
        <v>4605</v>
      </c>
      <c r="D206" s="3"/>
      <c r="E206" s="7">
        <v>4605</v>
      </c>
      <c r="G206" s="29" t="s">
        <v>172</v>
      </c>
      <c r="H206" s="3">
        <v>18934</v>
      </c>
      <c r="I206" s="3"/>
      <c r="J206" s="7">
        <v>18934</v>
      </c>
      <c r="L206" s="3">
        <f t="shared" si="88"/>
        <v>4605</v>
      </c>
      <c r="M206" s="3">
        <f t="shared" si="89"/>
        <v>18934</v>
      </c>
      <c r="N206" s="19">
        <f t="shared" si="92"/>
        <v>4.1116178067318137</v>
      </c>
      <c r="P206" s="29" t="s">
        <v>172</v>
      </c>
      <c r="Q206" s="3">
        <v>10260</v>
      </c>
      <c r="R206" s="3"/>
      <c r="S206" s="7">
        <v>10260</v>
      </c>
      <c r="U206" s="29" t="s">
        <v>172</v>
      </c>
      <c r="V206" s="3">
        <v>3894</v>
      </c>
      <c r="W206" s="3"/>
      <c r="X206" s="7">
        <v>3894</v>
      </c>
      <c r="Z206" s="29" t="s">
        <v>172</v>
      </c>
      <c r="AA206" s="3">
        <v>1617158</v>
      </c>
      <c r="AB206" s="3"/>
      <c r="AC206" s="7">
        <v>1617158</v>
      </c>
      <c r="AE206">
        <v>1731634</v>
      </c>
      <c r="AF206" s="16">
        <f t="shared" si="93"/>
        <v>1731.634</v>
      </c>
      <c r="AH206" s="3">
        <f t="shared" si="90"/>
        <v>18934</v>
      </c>
      <c r="AI206" s="3">
        <f t="shared" si="91"/>
        <v>1617158</v>
      </c>
      <c r="AJ206" s="16">
        <f t="shared" si="94"/>
        <v>85410.267244111121</v>
      </c>
      <c r="AL206" s="16">
        <f t="shared" si="95"/>
        <v>351174.37567861023</v>
      </c>
    </row>
    <row r="207" spans="2:38">
      <c r="B207" s="29" t="s">
        <v>173</v>
      </c>
      <c r="C207" s="3">
        <v>4501</v>
      </c>
      <c r="D207" s="3"/>
      <c r="E207" s="7">
        <v>4501</v>
      </c>
      <c r="G207" s="29" t="s">
        <v>173</v>
      </c>
      <c r="H207" s="3">
        <v>45648</v>
      </c>
      <c r="I207" s="3"/>
      <c r="J207" s="7">
        <v>45648</v>
      </c>
      <c r="L207" s="3">
        <f t="shared" si="88"/>
        <v>4501</v>
      </c>
      <c r="M207" s="3">
        <f t="shared" si="89"/>
        <v>45648</v>
      </c>
      <c r="N207" s="19">
        <f t="shared" si="92"/>
        <v>10.141746278604755</v>
      </c>
      <c r="P207" s="29" t="s">
        <v>173</v>
      </c>
      <c r="Q207" s="3">
        <v>33260</v>
      </c>
      <c r="R207" s="3"/>
      <c r="S207" s="7">
        <v>33260</v>
      </c>
      <c r="U207" s="29" t="s">
        <v>173</v>
      </c>
      <c r="V207" s="3">
        <v>7768</v>
      </c>
      <c r="W207" s="3"/>
      <c r="X207" s="7">
        <v>7768</v>
      </c>
      <c r="Z207" s="29" t="s">
        <v>173</v>
      </c>
      <c r="AA207" s="3">
        <v>5026847</v>
      </c>
      <c r="AB207" s="3"/>
      <c r="AC207" s="7">
        <v>5026847</v>
      </c>
      <c r="AE207">
        <v>4664080</v>
      </c>
      <c r="AF207" s="16">
        <f t="shared" si="93"/>
        <v>4664.08</v>
      </c>
      <c r="AH207" s="3">
        <f t="shared" si="90"/>
        <v>45648</v>
      </c>
      <c r="AI207" s="3">
        <f t="shared" si="91"/>
        <v>5026847</v>
      </c>
      <c r="AJ207" s="16">
        <f t="shared" si="94"/>
        <v>110121.95495969155</v>
      </c>
      <c r="AL207" s="16">
        <f t="shared" si="95"/>
        <v>1116828.9269051321</v>
      </c>
    </row>
    <row r="208" spans="2:38">
      <c r="B208" s="29" t="s">
        <v>174</v>
      </c>
      <c r="C208" s="3">
        <v>93</v>
      </c>
      <c r="D208" s="3"/>
      <c r="E208" s="7">
        <v>93</v>
      </c>
      <c r="G208" s="29" t="s">
        <v>174</v>
      </c>
      <c r="H208" s="3">
        <v>4928</v>
      </c>
      <c r="I208" s="3"/>
      <c r="J208" s="7">
        <v>4928</v>
      </c>
      <c r="L208" s="3">
        <f t="shared" si="88"/>
        <v>93</v>
      </c>
      <c r="M208" s="3">
        <f t="shared" si="89"/>
        <v>4928</v>
      </c>
      <c r="N208" s="19">
        <f t="shared" si="92"/>
        <v>52.98924731182796</v>
      </c>
      <c r="P208" s="29" t="s">
        <v>174</v>
      </c>
      <c r="Q208" s="3">
        <v>4419</v>
      </c>
      <c r="R208" s="3"/>
      <c r="S208" s="7">
        <v>4419</v>
      </c>
      <c r="U208" s="29" t="s">
        <v>174</v>
      </c>
      <c r="V208" s="3">
        <v>415</v>
      </c>
      <c r="W208" s="3"/>
      <c r="X208" s="7">
        <v>415</v>
      </c>
      <c r="Z208" s="29" t="s">
        <v>174</v>
      </c>
      <c r="AA208" s="3">
        <v>1072078</v>
      </c>
      <c r="AB208" s="3"/>
      <c r="AC208" s="7">
        <v>1072078</v>
      </c>
      <c r="AE208">
        <v>1000001</v>
      </c>
      <c r="AF208" s="16">
        <f t="shared" si="93"/>
        <v>1000.001</v>
      </c>
      <c r="AH208" s="3">
        <f t="shared" si="90"/>
        <v>4928</v>
      </c>
      <c r="AI208" s="3">
        <f t="shared" si="91"/>
        <v>1072078</v>
      </c>
      <c r="AJ208" s="16">
        <f t="shared" si="94"/>
        <v>217548.29545454547</v>
      </c>
      <c r="AL208" s="16">
        <f t="shared" si="95"/>
        <v>11527720.430107528</v>
      </c>
    </row>
    <row r="209" spans="2:38">
      <c r="B209" s="30" t="s">
        <v>13</v>
      </c>
      <c r="C209" s="7">
        <v>32315</v>
      </c>
      <c r="D209" s="7"/>
      <c r="E209" s="7">
        <v>32315</v>
      </c>
      <c r="G209" s="30" t="s">
        <v>13</v>
      </c>
      <c r="H209" s="7">
        <v>108262</v>
      </c>
      <c r="I209" s="7"/>
      <c r="J209" s="7">
        <v>108262</v>
      </c>
      <c r="L209" s="3">
        <f t="shared" si="88"/>
        <v>32315</v>
      </c>
      <c r="M209" s="3">
        <f t="shared" si="89"/>
        <v>108262</v>
      </c>
      <c r="N209" s="19">
        <f t="shared" si="92"/>
        <v>3.3502088813244622</v>
      </c>
      <c r="P209" s="30" t="s">
        <v>13</v>
      </c>
      <c r="Q209" s="7">
        <v>56614</v>
      </c>
      <c r="R209" s="7"/>
      <c r="S209" s="7">
        <v>56614</v>
      </c>
      <c r="U209" s="30" t="s">
        <v>13</v>
      </c>
      <c r="V209" s="7">
        <v>18593</v>
      </c>
      <c r="W209" s="7"/>
      <c r="X209" s="7">
        <v>18593</v>
      </c>
      <c r="Z209" s="30" t="s">
        <v>13</v>
      </c>
      <c r="AA209" s="7">
        <v>9909633</v>
      </c>
      <c r="AB209" s="7"/>
      <c r="AC209" s="7">
        <v>9909633</v>
      </c>
      <c r="AE209">
        <v>9927886</v>
      </c>
      <c r="AF209" s="16">
        <f t="shared" si="93"/>
        <v>9927.8860000000004</v>
      </c>
      <c r="AH209" s="3">
        <f t="shared" si="90"/>
        <v>108262</v>
      </c>
      <c r="AI209" s="3">
        <f t="shared" si="91"/>
        <v>9909633</v>
      </c>
      <c r="AJ209" s="16">
        <f t="shared" si="94"/>
        <v>91533.806875912138</v>
      </c>
      <c r="AL209" s="16">
        <f t="shared" si="95"/>
        <v>306657.37273711897</v>
      </c>
    </row>
    <row r="210" spans="2:38">
      <c r="B210" s="5" t="s">
        <v>56</v>
      </c>
      <c r="C210" s="3"/>
      <c r="D210" s="3"/>
      <c r="E210" s="7"/>
      <c r="G210" s="5" t="s">
        <v>56</v>
      </c>
      <c r="H210" s="3"/>
      <c r="I210" s="3"/>
      <c r="J210" s="7"/>
      <c r="L210" s="3">
        <f t="shared" si="88"/>
        <v>0</v>
      </c>
      <c r="M210" s="3">
        <f t="shared" si="89"/>
        <v>0</v>
      </c>
      <c r="N210" s="37" t="str">
        <f t="shared" si="92"/>
        <v/>
      </c>
      <c r="P210" s="5" t="s">
        <v>56</v>
      </c>
      <c r="Q210" s="3"/>
      <c r="R210" s="3"/>
      <c r="S210" s="7"/>
      <c r="U210" s="5" t="s">
        <v>56</v>
      </c>
      <c r="V210" s="3"/>
      <c r="W210" s="3"/>
      <c r="X210" s="7"/>
      <c r="Z210" s="5" t="s">
        <v>56</v>
      </c>
      <c r="AA210" s="3"/>
      <c r="AB210" s="3"/>
      <c r="AC210" s="7"/>
      <c r="AF210" s="36" t="str">
        <f t="shared" si="93"/>
        <v/>
      </c>
      <c r="AH210" s="3">
        <f t="shared" si="90"/>
        <v>0</v>
      </c>
      <c r="AI210" s="3">
        <f t="shared" si="91"/>
        <v>0</v>
      </c>
      <c r="AJ210" s="36" t="str">
        <f t="shared" si="94"/>
        <v/>
      </c>
      <c r="AL210" s="36" t="str">
        <f t="shared" si="95"/>
        <v/>
      </c>
    </row>
    <row r="211" spans="2:38">
      <c r="B211" s="29" t="s">
        <v>169</v>
      </c>
      <c r="C211" s="3">
        <v>184</v>
      </c>
      <c r="D211" s="3"/>
      <c r="E211" s="7">
        <v>184</v>
      </c>
      <c r="G211" s="29" t="s">
        <v>169</v>
      </c>
      <c r="H211" s="3">
        <v>275</v>
      </c>
      <c r="I211" s="3"/>
      <c r="J211" s="7">
        <v>275</v>
      </c>
      <c r="L211" s="3">
        <f t="shared" si="88"/>
        <v>184</v>
      </c>
      <c r="M211" s="3">
        <f t="shared" si="89"/>
        <v>275</v>
      </c>
      <c r="N211" s="19">
        <f t="shared" si="92"/>
        <v>1.4945652173913044</v>
      </c>
      <c r="P211" s="29" t="s">
        <v>169</v>
      </c>
      <c r="Q211" s="3">
        <v>43</v>
      </c>
      <c r="R211" s="3"/>
      <c r="S211" s="7">
        <v>43</v>
      </c>
      <c r="U211" s="29" t="s">
        <v>169</v>
      </c>
      <c r="V211" s="3">
        <v>41</v>
      </c>
      <c r="W211" s="3"/>
      <c r="X211" s="7">
        <v>41</v>
      </c>
      <c r="Z211" s="29" t="s">
        <v>169</v>
      </c>
      <c r="AA211" s="3">
        <v>5810</v>
      </c>
      <c r="AB211" s="3"/>
      <c r="AC211" s="7">
        <v>5810</v>
      </c>
      <c r="AE211">
        <v>6373</v>
      </c>
      <c r="AF211" s="16">
        <f t="shared" si="93"/>
        <v>6.3730000000000002</v>
      </c>
      <c r="AH211" s="3">
        <f t="shared" si="90"/>
        <v>275</v>
      </c>
      <c r="AI211" s="3">
        <f t="shared" si="91"/>
        <v>5810</v>
      </c>
      <c r="AJ211" s="16">
        <f t="shared" si="94"/>
        <v>21127.272727272728</v>
      </c>
      <c r="AL211" s="16">
        <f t="shared" si="95"/>
        <v>31576.086956521744</v>
      </c>
    </row>
    <row r="212" spans="2:38">
      <c r="B212" s="29" t="s">
        <v>170</v>
      </c>
      <c r="C212" s="3">
        <v>442</v>
      </c>
      <c r="D212" s="3"/>
      <c r="E212" s="7">
        <v>442</v>
      </c>
      <c r="G212" s="29" t="s">
        <v>170</v>
      </c>
      <c r="H212" s="3">
        <v>778</v>
      </c>
      <c r="I212" s="3"/>
      <c r="J212" s="7">
        <v>778</v>
      </c>
      <c r="L212" s="3">
        <f t="shared" si="88"/>
        <v>442</v>
      </c>
      <c r="M212" s="3">
        <f t="shared" si="89"/>
        <v>778</v>
      </c>
      <c r="N212" s="19">
        <f t="shared" si="92"/>
        <v>1.7601809954751131</v>
      </c>
      <c r="P212" s="29" t="s">
        <v>170</v>
      </c>
      <c r="Q212" s="3">
        <v>142</v>
      </c>
      <c r="R212" s="3"/>
      <c r="S212" s="7">
        <v>142</v>
      </c>
      <c r="U212" s="29" t="s">
        <v>170</v>
      </c>
      <c r="V212" s="3">
        <v>178</v>
      </c>
      <c r="W212" s="3"/>
      <c r="X212" s="7">
        <v>178</v>
      </c>
      <c r="Z212" s="29" t="s">
        <v>170</v>
      </c>
      <c r="AA212" s="3">
        <v>38255</v>
      </c>
      <c r="AB212" s="3"/>
      <c r="AC212" s="7">
        <v>38255</v>
      </c>
      <c r="AE212">
        <v>42648</v>
      </c>
      <c r="AF212" s="16">
        <f t="shared" si="93"/>
        <v>42.648000000000003</v>
      </c>
      <c r="AH212" s="3">
        <f t="shared" si="90"/>
        <v>778</v>
      </c>
      <c r="AI212" s="3">
        <f t="shared" si="91"/>
        <v>38255</v>
      </c>
      <c r="AJ212" s="16">
        <f t="shared" si="94"/>
        <v>49170.951156812334</v>
      </c>
      <c r="AL212" s="16">
        <f t="shared" si="95"/>
        <v>86549.773755656104</v>
      </c>
    </row>
    <row r="213" spans="2:38">
      <c r="B213" s="29" t="s">
        <v>171</v>
      </c>
      <c r="C213" s="3">
        <v>567</v>
      </c>
      <c r="D213" s="3"/>
      <c r="E213" s="7">
        <v>567</v>
      </c>
      <c r="G213" s="29" t="s">
        <v>171</v>
      </c>
      <c r="H213" s="3">
        <v>1571</v>
      </c>
      <c r="I213" s="3"/>
      <c r="J213" s="7">
        <v>1571</v>
      </c>
      <c r="L213" s="3">
        <f t="shared" si="88"/>
        <v>567</v>
      </c>
      <c r="M213" s="3">
        <f t="shared" si="89"/>
        <v>1571</v>
      </c>
      <c r="N213" s="19">
        <f t="shared" si="92"/>
        <v>2.7707231040564375</v>
      </c>
      <c r="P213" s="29" t="s">
        <v>171</v>
      </c>
      <c r="Q213" s="3">
        <v>546</v>
      </c>
      <c r="R213" s="3"/>
      <c r="S213" s="7">
        <v>546</v>
      </c>
      <c r="U213" s="29" t="s">
        <v>171</v>
      </c>
      <c r="V213" s="3">
        <v>437</v>
      </c>
      <c r="W213" s="3"/>
      <c r="X213" s="7">
        <v>437</v>
      </c>
      <c r="Z213" s="29" t="s">
        <v>171</v>
      </c>
      <c r="AA213" s="3">
        <v>103995</v>
      </c>
      <c r="AB213" s="3"/>
      <c r="AC213" s="7">
        <v>103995</v>
      </c>
      <c r="AE213">
        <v>113917</v>
      </c>
      <c r="AF213" s="16">
        <f t="shared" si="93"/>
        <v>113.917</v>
      </c>
      <c r="AH213" s="3">
        <f t="shared" si="90"/>
        <v>1571</v>
      </c>
      <c r="AI213" s="3">
        <f t="shared" si="91"/>
        <v>103995</v>
      </c>
      <c r="AJ213" s="16">
        <f t="shared" si="94"/>
        <v>66196.690006365374</v>
      </c>
      <c r="AL213" s="16">
        <f t="shared" si="95"/>
        <v>183412.69841269843</v>
      </c>
    </row>
    <row r="214" spans="2:38">
      <c r="B214" s="29" t="s">
        <v>172</v>
      </c>
      <c r="C214" s="3">
        <v>691</v>
      </c>
      <c r="D214" s="3"/>
      <c r="E214" s="7">
        <v>691</v>
      </c>
      <c r="G214" s="29" t="s">
        <v>172</v>
      </c>
      <c r="H214" s="3">
        <v>2918</v>
      </c>
      <c r="I214" s="3"/>
      <c r="J214" s="7">
        <v>2918</v>
      </c>
      <c r="L214" s="3">
        <f t="shared" si="88"/>
        <v>691</v>
      </c>
      <c r="M214" s="3">
        <f t="shared" si="89"/>
        <v>2918</v>
      </c>
      <c r="N214" s="19">
        <f t="shared" si="92"/>
        <v>4.2228654124457305</v>
      </c>
      <c r="P214" s="29" t="s">
        <v>172</v>
      </c>
      <c r="Q214" s="3">
        <v>1479</v>
      </c>
      <c r="R214" s="3"/>
      <c r="S214" s="7">
        <v>1479</v>
      </c>
      <c r="U214" s="29" t="s">
        <v>172</v>
      </c>
      <c r="V214" s="3">
        <v>719</v>
      </c>
      <c r="W214" s="3"/>
      <c r="X214" s="7">
        <v>719</v>
      </c>
      <c r="Z214" s="29" t="s">
        <v>172</v>
      </c>
      <c r="AA214" s="3">
        <v>251048</v>
      </c>
      <c r="AB214" s="3"/>
      <c r="AC214" s="7">
        <v>251048</v>
      </c>
      <c r="AE214">
        <v>272335</v>
      </c>
      <c r="AF214" s="16">
        <f t="shared" si="93"/>
        <v>272.33499999999998</v>
      </c>
      <c r="AH214" s="3">
        <f t="shared" si="90"/>
        <v>2918</v>
      </c>
      <c r="AI214" s="3">
        <f t="shared" si="91"/>
        <v>251048</v>
      </c>
      <c r="AJ214" s="16">
        <f t="shared" si="94"/>
        <v>86034.270047978076</v>
      </c>
      <c r="AL214" s="16">
        <f t="shared" si="95"/>
        <v>363311.1432706223</v>
      </c>
    </row>
    <row r="215" spans="2:38">
      <c r="B215" s="29" t="s">
        <v>173</v>
      </c>
      <c r="C215" s="3">
        <v>1045</v>
      </c>
      <c r="D215" s="3"/>
      <c r="E215" s="7">
        <v>1045</v>
      </c>
      <c r="G215" s="29" t="s">
        <v>173</v>
      </c>
      <c r="H215" s="3">
        <v>11386</v>
      </c>
      <c r="I215" s="3"/>
      <c r="J215" s="7">
        <v>11386</v>
      </c>
      <c r="L215" s="3">
        <f t="shared" si="88"/>
        <v>1045</v>
      </c>
      <c r="M215" s="3">
        <f t="shared" si="89"/>
        <v>11386</v>
      </c>
      <c r="N215" s="19">
        <f t="shared" si="92"/>
        <v>10.895693779904306</v>
      </c>
      <c r="P215" s="29" t="s">
        <v>173</v>
      </c>
      <c r="Q215" s="3">
        <v>8320</v>
      </c>
      <c r="R215" s="3"/>
      <c r="S215" s="7">
        <v>8320</v>
      </c>
      <c r="U215" s="29" t="s">
        <v>173</v>
      </c>
      <c r="V215" s="3">
        <v>1981</v>
      </c>
      <c r="W215" s="3"/>
      <c r="X215" s="7">
        <v>1981</v>
      </c>
      <c r="Z215" s="29" t="s">
        <v>173</v>
      </c>
      <c r="AA215" s="3">
        <v>1344626</v>
      </c>
      <c r="AB215" s="3"/>
      <c r="AC215" s="7">
        <v>1344626</v>
      </c>
      <c r="AE215">
        <v>1317882</v>
      </c>
      <c r="AF215" s="16">
        <f t="shared" si="93"/>
        <v>1317.8820000000001</v>
      </c>
      <c r="AH215" s="3">
        <f t="shared" si="90"/>
        <v>11386</v>
      </c>
      <c r="AI215" s="3">
        <f t="shared" si="91"/>
        <v>1344626</v>
      </c>
      <c r="AJ215" s="16">
        <f t="shared" si="94"/>
        <v>118094.67767433691</v>
      </c>
      <c r="AL215" s="16">
        <f t="shared" si="95"/>
        <v>1286723.4449760767</v>
      </c>
    </row>
    <row r="216" spans="2:38">
      <c r="B216" s="29" t="s">
        <v>174</v>
      </c>
      <c r="C216" s="3">
        <v>86</v>
      </c>
      <c r="D216" s="3"/>
      <c r="E216" s="7">
        <v>86</v>
      </c>
      <c r="G216" s="29" t="s">
        <v>174</v>
      </c>
      <c r="H216" s="3">
        <v>6414</v>
      </c>
      <c r="I216" s="3"/>
      <c r="J216" s="7">
        <v>6414</v>
      </c>
      <c r="L216" s="3">
        <f t="shared" si="88"/>
        <v>86</v>
      </c>
      <c r="M216" s="3">
        <f t="shared" si="89"/>
        <v>6414</v>
      </c>
      <c r="N216" s="19">
        <f t="shared" si="92"/>
        <v>74.581395348837205</v>
      </c>
      <c r="P216" s="29" t="s">
        <v>174</v>
      </c>
      <c r="Q216" s="3">
        <v>5973</v>
      </c>
      <c r="R216" s="3"/>
      <c r="S216" s="7">
        <v>5973</v>
      </c>
      <c r="U216" s="29" t="s">
        <v>174</v>
      </c>
      <c r="V216" s="3">
        <v>355</v>
      </c>
      <c r="W216" s="3"/>
      <c r="X216" s="7">
        <v>355</v>
      </c>
      <c r="Z216" s="29" t="s">
        <v>174</v>
      </c>
      <c r="AA216" s="3">
        <v>1081526</v>
      </c>
      <c r="AB216" s="3"/>
      <c r="AC216" s="7">
        <v>1081526</v>
      </c>
      <c r="AE216">
        <v>1191397</v>
      </c>
      <c r="AF216" s="16">
        <f t="shared" si="93"/>
        <v>1191.3969999999999</v>
      </c>
      <c r="AH216" s="3">
        <f t="shared" si="90"/>
        <v>6414</v>
      </c>
      <c r="AI216" s="3">
        <f t="shared" si="91"/>
        <v>1081526</v>
      </c>
      <c r="AJ216" s="16">
        <f t="shared" si="94"/>
        <v>168619.5821640162</v>
      </c>
      <c r="AL216" s="16">
        <f t="shared" si="95"/>
        <v>12575883.720930232</v>
      </c>
    </row>
    <row r="217" spans="2:38">
      <c r="B217" s="30" t="s">
        <v>13</v>
      </c>
      <c r="C217" s="7">
        <v>3015</v>
      </c>
      <c r="D217" s="7"/>
      <c r="E217" s="7">
        <v>3015</v>
      </c>
      <c r="G217" s="30" t="s">
        <v>13</v>
      </c>
      <c r="H217" s="7">
        <v>23342</v>
      </c>
      <c r="I217" s="7"/>
      <c r="J217" s="7">
        <v>23342</v>
      </c>
      <c r="L217" s="3">
        <f t="shared" si="88"/>
        <v>3015</v>
      </c>
      <c r="M217" s="3">
        <f t="shared" si="89"/>
        <v>23342</v>
      </c>
      <c r="N217" s="19">
        <f t="shared" si="92"/>
        <v>7.7419568822553897</v>
      </c>
      <c r="P217" s="30" t="s">
        <v>13</v>
      </c>
      <c r="Q217" s="7">
        <v>16503</v>
      </c>
      <c r="R217" s="7"/>
      <c r="S217" s="7">
        <v>16503</v>
      </c>
      <c r="U217" s="30" t="s">
        <v>13</v>
      </c>
      <c r="V217" s="7">
        <v>3711</v>
      </c>
      <c r="W217" s="7"/>
      <c r="X217" s="7">
        <v>3711</v>
      </c>
      <c r="Z217" s="30" t="s">
        <v>13</v>
      </c>
      <c r="AA217" s="7">
        <v>2825260</v>
      </c>
      <c r="AB217" s="7"/>
      <c r="AC217" s="7">
        <v>2825260</v>
      </c>
      <c r="AE217">
        <v>2944552</v>
      </c>
      <c r="AF217" s="16">
        <f t="shared" si="93"/>
        <v>2944.5520000000001</v>
      </c>
      <c r="AH217" s="3">
        <f t="shared" si="90"/>
        <v>23342</v>
      </c>
      <c r="AI217" s="3">
        <f t="shared" si="91"/>
        <v>2825260</v>
      </c>
      <c r="AJ217" s="16">
        <f t="shared" si="94"/>
        <v>121037.61460029132</v>
      </c>
      <c r="AL217" s="16">
        <f t="shared" si="95"/>
        <v>937067.99336650083</v>
      </c>
    </row>
    <row r="218" spans="2:38">
      <c r="B218" s="5" t="s">
        <v>57</v>
      </c>
      <c r="C218" s="3"/>
      <c r="D218" s="3"/>
      <c r="E218" s="7"/>
      <c r="G218" s="5" t="s">
        <v>57</v>
      </c>
      <c r="H218" s="3"/>
      <c r="I218" s="3"/>
      <c r="J218" s="7"/>
      <c r="L218" s="3">
        <f t="shared" si="88"/>
        <v>0</v>
      </c>
      <c r="M218" s="3">
        <f t="shared" si="89"/>
        <v>0</v>
      </c>
      <c r="N218" s="37" t="str">
        <f t="shared" si="92"/>
        <v/>
      </c>
      <c r="P218" s="5" t="s">
        <v>57</v>
      </c>
      <c r="Q218" s="3"/>
      <c r="R218" s="3"/>
      <c r="S218" s="7"/>
      <c r="U218" s="5" t="s">
        <v>57</v>
      </c>
      <c r="V218" s="3"/>
      <c r="W218" s="3"/>
      <c r="X218" s="7"/>
      <c r="Z218" s="5" t="s">
        <v>57</v>
      </c>
      <c r="AA218" s="3"/>
      <c r="AB218" s="3"/>
      <c r="AC218" s="7"/>
      <c r="AF218" s="36" t="str">
        <f t="shared" si="93"/>
        <v/>
      </c>
      <c r="AH218" s="3">
        <f t="shared" si="90"/>
        <v>0</v>
      </c>
      <c r="AI218" s="3">
        <f t="shared" si="91"/>
        <v>0</v>
      </c>
      <c r="AJ218" s="36" t="str">
        <f t="shared" si="94"/>
        <v/>
      </c>
      <c r="AL218" s="36" t="str">
        <f t="shared" si="95"/>
        <v/>
      </c>
    </row>
    <row r="219" spans="2:38">
      <c r="B219" s="29" t="s">
        <v>169</v>
      </c>
      <c r="C219" s="3">
        <v>2010</v>
      </c>
      <c r="D219" s="3"/>
      <c r="E219" s="7">
        <v>2010</v>
      </c>
      <c r="G219" s="29" t="s">
        <v>169</v>
      </c>
      <c r="H219" s="3">
        <v>2986</v>
      </c>
      <c r="I219" s="3"/>
      <c r="J219" s="7">
        <v>2986</v>
      </c>
      <c r="L219" s="3">
        <f t="shared" si="88"/>
        <v>2010</v>
      </c>
      <c r="M219" s="3">
        <f t="shared" si="89"/>
        <v>2986</v>
      </c>
      <c r="N219" s="19">
        <f t="shared" si="92"/>
        <v>1.4855721393034826</v>
      </c>
      <c r="P219" s="29" t="s">
        <v>169</v>
      </c>
      <c r="Q219" s="3">
        <v>500</v>
      </c>
      <c r="R219" s="3"/>
      <c r="S219" s="7">
        <v>500</v>
      </c>
      <c r="U219" s="29" t="s">
        <v>169</v>
      </c>
      <c r="V219" s="3">
        <v>445</v>
      </c>
      <c r="W219" s="3"/>
      <c r="X219" s="7">
        <v>445</v>
      </c>
      <c r="Z219" s="29" t="s">
        <v>169</v>
      </c>
      <c r="AA219" s="3">
        <v>57997</v>
      </c>
      <c r="AB219" s="3"/>
      <c r="AC219" s="7">
        <v>57997</v>
      </c>
      <c r="AE219">
        <v>62276</v>
      </c>
      <c r="AF219" s="16">
        <f t="shared" si="93"/>
        <v>62.276000000000003</v>
      </c>
      <c r="AH219" s="3">
        <f t="shared" si="90"/>
        <v>2986</v>
      </c>
      <c r="AI219" s="3">
        <f t="shared" si="91"/>
        <v>57997</v>
      </c>
      <c r="AJ219" s="16">
        <f t="shared" si="94"/>
        <v>19422.97387809779</v>
      </c>
      <c r="AL219" s="16">
        <f t="shared" si="95"/>
        <v>28854.228855721394</v>
      </c>
    </row>
    <row r="220" spans="2:38">
      <c r="B220" s="29" t="s">
        <v>170</v>
      </c>
      <c r="C220" s="3">
        <v>4744</v>
      </c>
      <c r="D220" s="3"/>
      <c r="E220" s="7">
        <v>4744</v>
      </c>
      <c r="G220" s="29" t="s">
        <v>170</v>
      </c>
      <c r="H220" s="3">
        <v>7004</v>
      </c>
      <c r="I220" s="3"/>
      <c r="J220" s="7">
        <v>7004</v>
      </c>
      <c r="L220" s="3">
        <f t="shared" si="88"/>
        <v>4744</v>
      </c>
      <c r="M220" s="3">
        <f t="shared" si="89"/>
        <v>7004</v>
      </c>
      <c r="N220" s="19">
        <f t="shared" si="92"/>
        <v>1.4763912310286678</v>
      </c>
      <c r="P220" s="29" t="s">
        <v>170</v>
      </c>
      <c r="Q220" s="3">
        <v>990</v>
      </c>
      <c r="R220" s="3"/>
      <c r="S220" s="7">
        <v>990</v>
      </c>
      <c r="U220" s="29" t="s">
        <v>170</v>
      </c>
      <c r="V220" s="3">
        <v>1177</v>
      </c>
      <c r="W220" s="3"/>
      <c r="X220" s="7">
        <v>1177</v>
      </c>
      <c r="Z220" s="29" t="s">
        <v>170</v>
      </c>
      <c r="AA220" s="3">
        <v>413607</v>
      </c>
      <c r="AB220" s="3"/>
      <c r="AC220" s="7">
        <v>413607</v>
      </c>
      <c r="AE220">
        <v>435553</v>
      </c>
      <c r="AF220" s="16">
        <f t="shared" si="93"/>
        <v>435.553</v>
      </c>
      <c r="AH220" s="3">
        <f t="shared" si="90"/>
        <v>7004</v>
      </c>
      <c r="AI220" s="3">
        <f t="shared" si="91"/>
        <v>413607</v>
      </c>
      <c r="AJ220" s="16">
        <f t="shared" si="94"/>
        <v>59052.96973158195</v>
      </c>
      <c r="AL220" s="16">
        <f t="shared" si="95"/>
        <v>87185.286677908938</v>
      </c>
    </row>
    <row r="221" spans="2:38">
      <c r="B221" s="29" t="s">
        <v>171</v>
      </c>
      <c r="C221" s="3">
        <v>6309</v>
      </c>
      <c r="D221" s="3"/>
      <c r="E221" s="7">
        <v>6309</v>
      </c>
      <c r="G221" s="29" t="s">
        <v>171</v>
      </c>
      <c r="H221" s="3">
        <v>13406</v>
      </c>
      <c r="I221" s="3"/>
      <c r="J221" s="7">
        <v>13406</v>
      </c>
      <c r="L221" s="3">
        <f t="shared" si="88"/>
        <v>6309</v>
      </c>
      <c r="M221" s="3">
        <f t="shared" si="89"/>
        <v>13406</v>
      </c>
      <c r="N221" s="19">
        <f t="shared" si="92"/>
        <v>2.1249009351719765</v>
      </c>
      <c r="P221" s="29" t="s">
        <v>171</v>
      </c>
      <c r="Q221" s="3">
        <v>3734</v>
      </c>
      <c r="R221" s="3"/>
      <c r="S221" s="7">
        <v>3734</v>
      </c>
      <c r="U221" s="29" t="s">
        <v>171</v>
      </c>
      <c r="V221" s="3">
        <v>3182</v>
      </c>
      <c r="W221" s="3"/>
      <c r="X221" s="7">
        <v>3182</v>
      </c>
      <c r="Z221" s="29" t="s">
        <v>171</v>
      </c>
      <c r="AA221" s="3">
        <v>1151341</v>
      </c>
      <c r="AB221" s="3"/>
      <c r="AC221" s="7">
        <v>1151341</v>
      </c>
      <c r="AE221">
        <v>1261263</v>
      </c>
      <c r="AF221" s="16">
        <f t="shared" si="93"/>
        <v>1261.2629999999999</v>
      </c>
      <c r="AH221" s="3">
        <f t="shared" si="90"/>
        <v>13406</v>
      </c>
      <c r="AI221" s="3">
        <f t="shared" si="91"/>
        <v>1151341</v>
      </c>
      <c r="AJ221" s="16">
        <f t="shared" si="94"/>
        <v>85882.515291660457</v>
      </c>
      <c r="AL221" s="16">
        <f t="shared" si="95"/>
        <v>182491.83705817087</v>
      </c>
    </row>
    <row r="222" spans="2:38">
      <c r="B222" s="29" t="s">
        <v>172</v>
      </c>
      <c r="C222" s="3">
        <v>7782</v>
      </c>
      <c r="D222" s="3"/>
      <c r="E222" s="7">
        <v>7782</v>
      </c>
      <c r="G222" s="29" t="s">
        <v>172</v>
      </c>
      <c r="H222" s="3">
        <v>27970</v>
      </c>
      <c r="I222" s="3"/>
      <c r="J222" s="7">
        <v>27970</v>
      </c>
      <c r="L222" s="3">
        <f t="shared" si="88"/>
        <v>7782</v>
      </c>
      <c r="M222" s="3">
        <f t="shared" si="89"/>
        <v>27970</v>
      </c>
      <c r="N222" s="19">
        <f t="shared" si="92"/>
        <v>3.5941917244924184</v>
      </c>
      <c r="P222" s="29" t="s">
        <v>172</v>
      </c>
      <c r="Q222" s="3">
        <v>13276</v>
      </c>
      <c r="R222" s="3"/>
      <c r="S222" s="7">
        <v>13276</v>
      </c>
      <c r="U222" s="29" t="s">
        <v>172</v>
      </c>
      <c r="V222" s="3">
        <v>6630</v>
      </c>
      <c r="W222" s="3"/>
      <c r="X222" s="7">
        <v>6630</v>
      </c>
      <c r="Z222" s="29" t="s">
        <v>172</v>
      </c>
      <c r="AA222" s="3">
        <v>2830041</v>
      </c>
      <c r="AB222" s="3"/>
      <c r="AC222" s="7">
        <v>2830041</v>
      </c>
      <c r="AE222">
        <v>2968251</v>
      </c>
      <c r="AF222" s="16">
        <f t="shared" si="93"/>
        <v>2968.2510000000002</v>
      </c>
      <c r="AH222" s="3">
        <f t="shared" si="90"/>
        <v>27970</v>
      </c>
      <c r="AI222" s="3">
        <f t="shared" si="91"/>
        <v>2830041</v>
      </c>
      <c r="AJ222" s="16">
        <f t="shared" si="94"/>
        <v>101181.30139435109</v>
      </c>
      <c r="AL222" s="16">
        <f t="shared" si="95"/>
        <v>363664.99614494987</v>
      </c>
    </row>
    <row r="223" spans="2:38">
      <c r="B223" s="29" t="s">
        <v>173</v>
      </c>
      <c r="C223" s="3">
        <v>19830</v>
      </c>
      <c r="D223" s="3"/>
      <c r="E223" s="7">
        <v>19830</v>
      </c>
      <c r="G223" s="29" t="s">
        <v>173</v>
      </c>
      <c r="H223" s="3">
        <v>221847</v>
      </c>
      <c r="I223" s="3"/>
      <c r="J223" s="7">
        <v>221847</v>
      </c>
      <c r="L223" s="3">
        <f t="shared" si="88"/>
        <v>19830</v>
      </c>
      <c r="M223" s="3">
        <f t="shared" si="89"/>
        <v>221847</v>
      </c>
      <c r="N223" s="19">
        <f t="shared" si="92"/>
        <v>11.187443267776096</v>
      </c>
      <c r="P223" s="29" t="s">
        <v>173</v>
      </c>
      <c r="Q223" s="3">
        <v>169202</v>
      </c>
      <c r="R223" s="3"/>
      <c r="S223" s="7">
        <v>169202</v>
      </c>
      <c r="U223" s="29" t="s">
        <v>173</v>
      </c>
      <c r="V223" s="3">
        <v>32204</v>
      </c>
      <c r="W223" s="3"/>
      <c r="X223" s="7">
        <v>32204</v>
      </c>
      <c r="Z223" s="29" t="s">
        <v>173</v>
      </c>
      <c r="AA223" s="3">
        <v>29236281</v>
      </c>
      <c r="AB223" s="3"/>
      <c r="AC223" s="7">
        <v>29236281</v>
      </c>
      <c r="AE223">
        <v>26361543</v>
      </c>
      <c r="AF223" s="16">
        <f t="shared" si="93"/>
        <v>26361.543000000001</v>
      </c>
      <c r="AH223" s="3">
        <f t="shared" si="90"/>
        <v>221847</v>
      </c>
      <c r="AI223" s="3">
        <f t="shared" si="91"/>
        <v>29236281</v>
      </c>
      <c r="AJ223" s="16">
        <f t="shared" si="94"/>
        <v>131785.7847976308</v>
      </c>
      <c r="AL223" s="16">
        <f t="shared" si="95"/>
        <v>1474345.990922844</v>
      </c>
    </row>
    <row r="224" spans="2:38">
      <c r="B224" s="29" t="s">
        <v>174</v>
      </c>
      <c r="C224" s="3">
        <v>1657</v>
      </c>
      <c r="D224" s="3"/>
      <c r="E224" s="7">
        <v>1657</v>
      </c>
      <c r="G224" s="29" t="s">
        <v>174</v>
      </c>
      <c r="H224" s="3">
        <v>107538</v>
      </c>
      <c r="I224" s="3"/>
      <c r="J224" s="7">
        <v>107538</v>
      </c>
      <c r="L224" s="3">
        <f t="shared" si="88"/>
        <v>1657</v>
      </c>
      <c r="M224" s="3">
        <f t="shared" si="89"/>
        <v>107538</v>
      </c>
      <c r="N224" s="19">
        <f t="shared" si="92"/>
        <v>64.899215449607723</v>
      </c>
      <c r="P224" s="29" t="s">
        <v>174</v>
      </c>
      <c r="Q224" s="3">
        <v>99637</v>
      </c>
      <c r="R224" s="3"/>
      <c r="S224" s="7">
        <v>99637</v>
      </c>
      <c r="U224" s="29" t="s">
        <v>174</v>
      </c>
      <c r="V224" s="3">
        <v>6239</v>
      </c>
      <c r="W224" s="3"/>
      <c r="X224" s="7">
        <v>6239</v>
      </c>
      <c r="Z224" s="29" t="s">
        <v>174</v>
      </c>
      <c r="AA224" s="3">
        <v>21384198</v>
      </c>
      <c r="AB224" s="3"/>
      <c r="AC224" s="7">
        <v>21384198</v>
      </c>
      <c r="AE224">
        <v>17291666</v>
      </c>
      <c r="AF224" s="16">
        <f t="shared" si="93"/>
        <v>17291.666000000001</v>
      </c>
      <c r="AH224" s="3">
        <f t="shared" si="90"/>
        <v>107538</v>
      </c>
      <c r="AI224" s="3">
        <f t="shared" si="91"/>
        <v>21384198</v>
      </c>
      <c r="AJ224" s="16">
        <f t="shared" si="94"/>
        <v>198852.48005356247</v>
      </c>
      <c r="AL224" s="16">
        <f t="shared" si="95"/>
        <v>12905369.945684973</v>
      </c>
    </row>
    <row r="225" spans="2:38">
      <c r="B225" s="30" t="s">
        <v>13</v>
      </c>
      <c r="C225" s="7">
        <v>42332</v>
      </c>
      <c r="D225" s="7"/>
      <c r="E225" s="7">
        <v>42332</v>
      </c>
      <c r="G225" s="30" t="s">
        <v>13</v>
      </c>
      <c r="H225" s="7">
        <v>380751</v>
      </c>
      <c r="I225" s="7"/>
      <c r="J225" s="7">
        <v>380751</v>
      </c>
      <c r="L225" s="3">
        <f t="shared" si="88"/>
        <v>42332</v>
      </c>
      <c r="M225" s="3">
        <f t="shared" si="89"/>
        <v>380751</v>
      </c>
      <c r="N225" s="19">
        <f t="shared" si="92"/>
        <v>8.9944013984692432</v>
      </c>
      <c r="P225" s="30" t="s">
        <v>13</v>
      </c>
      <c r="Q225" s="7">
        <v>287339</v>
      </c>
      <c r="R225" s="7"/>
      <c r="S225" s="7">
        <v>287339</v>
      </c>
      <c r="U225" s="30" t="s">
        <v>13</v>
      </c>
      <c r="V225" s="7">
        <v>49877</v>
      </c>
      <c r="W225" s="7"/>
      <c r="X225" s="7">
        <v>49877</v>
      </c>
      <c r="Z225" s="30" t="s">
        <v>13</v>
      </c>
      <c r="AA225" s="7">
        <v>55073465</v>
      </c>
      <c r="AB225" s="7"/>
      <c r="AC225" s="7">
        <v>55073465</v>
      </c>
      <c r="AE225">
        <v>48380552</v>
      </c>
      <c r="AF225" s="16">
        <f t="shared" si="93"/>
        <v>48380.552000000003</v>
      </c>
      <c r="AH225" s="3">
        <f t="shared" si="90"/>
        <v>380751</v>
      </c>
      <c r="AI225" s="3">
        <f t="shared" si="91"/>
        <v>55073465</v>
      </c>
      <c r="AJ225" s="16">
        <f t="shared" si="94"/>
        <v>144644.30822243411</v>
      </c>
      <c r="AL225" s="16">
        <f t="shared" si="95"/>
        <v>1300988.9681564777</v>
      </c>
    </row>
    <row r="226" spans="2:38">
      <c r="B226" s="5" t="s">
        <v>58</v>
      </c>
      <c r="C226" s="3"/>
      <c r="D226" s="3"/>
      <c r="E226" s="7"/>
      <c r="G226" s="5" t="s">
        <v>58</v>
      </c>
      <c r="H226" s="3"/>
      <c r="I226" s="3"/>
      <c r="J226" s="7"/>
      <c r="L226" s="3">
        <f t="shared" si="88"/>
        <v>0</v>
      </c>
      <c r="M226" s="3">
        <f t="shared" si="89"/>
        <v>0</v>
      </c>
      <c r="N226" s="37" t="str">
        <f t="shared" si="92"/>
        <v/>
      </c>
      <c r="P226" s="5" t="s">
        <v>58</v>
      </c>
      <c r="Q226" s="3"/>
      <c r="R226" s="3"/>
      <c r="S226" s="7"/>
      <c r="U226" s="5" t="s">
        <v>58</v>
      </c>
      <c r="V226" s="3"/>
      <c r="W226" s="3"/>
      <c r="X226" s="7"/>
      <c r="Z226" s="5" t="s">
        <v>58</v>
      </c>
      <c r="AA226" s="3"/>
      <c r="AB226" s="3"/>
      <c r="AC226" s="7"/>
      <c r="AF226" s="36" t="str">
        <f t="shared" si="93"/>
        <v/>
      </c>
      <c r="AH226" s="3">
        <f t="shared" si="90"/>
        <v>0</v>
      </c>
      <c r="AI226" s="3">
        <f t="shared" si="91"/>
        <v>0</v>
      </c>
      <c r="AJ226" s="36" t="str">
        <f t="shared" si="94"/>
        <v/>
      </c>
      <c r="AL226" s="36" t="str">
        <f t="shared" si="95"/>
        <v/>
      </c>
    </row>
    <row r="227" spans="2:38">
      <c r="B227" s="29" t="s">
        <v>169</v>
      </c>
      <c r="C227" s="3">
        <v>228</v>
      </c>
      <c r="D227" s="3"/>
      <c r="E227" s="7">
        <v>228</v>
      </c>
      <c r="G227" s="29" t="s">
        <v>169</v>
      </c>
      <c r="H227" s="3">
        <v>353</v>
      </c>
      <c r="I227" s="3"/>
      <c r="J227" s="7">
        <v>353</v>
      </c>
      <c r="L227" s="3">
        <f t="shared" si="88"/>
        <v>228</v>
      </c>
      <c r="M227" s="3">
        <f t="shared" si="89"/>
        <v>353</v>
      </c>
      <c r="N227" s="19">
        <f t="shared" si="92"/>
        <v>1.5482456140350878</v>
      </c>
      <c r="P227" s="29" t="s">
        <v>169</v>
      </c>
      <c r="Q227" s="3">
        <v>47</v>
      </c>
      <c r="R227" s="3"/>
      <c r="S227" s="7">
        <v>47</v>
      </c>
      <c r="U227" s="29" t="s">
        <v>169</v>
      </c>
      <c r="V227" s="3">
        <v>74</v>
      </c>
      <c r="W227" s="3"/>
      <c r="X227" s="7">
        <v>74</v>
      </c>
      <c r="Z227" s="29" t="s">
        <v>169</v>
      </c>
      <c r="AA227" s="3">
        <v>6408</v>
      </c>
      <c r="AB227" s="3"/>
      <c r="AC227" s="7">
        <v>6408</v>
      </c>
      <c r="AE227">
        <v>7799</v>
      </c>
      <c r="AF227" s="16">
        <f t="shared" si="93"/>
        <v>7.7990000000000004</v>
      </c>
      <c r="AH227" s="3">
        <f t="shared" si="90"/>
        <v>353</v>
      </c>
      <c r="AI227" s="3">
        <f t="shared" si="91"/>
        <v>6408</v>
      </c>
      <c r="AJ227" s="16">
        <f t="shared" si="94"/>
        <v>18152.974504249294</v>
      </c>
      <c r="AL227" s="16">
        <f t="shared" si="95"/>
        <v>28105.26315789474</v>
      </c>
    </row>
    <row r="228" spans="2:38">
      <c r="B228" s="29" t="s">
        <v>170</v>
      </c>
      <c r="C228" s="3">
        <v>493</v>
      </c>
      <c r="D228" s="3"/>
      <c r="E228" s="7">
        <v>493</v>
      </c>
      <c r="G228" s="29" t="s">
        <v>170</v>
      </c>
      <c r="H228" s="3">
        <v>724</v>
      </c>
      <c r="I228" s="3"/>
      <c r="J228" s="7">
        <v>724</v>
      </c>
      <c r="L228" s="3">
        <f t="shared" si="88"/>
        <v>493</v>
      </c>
      <c r="M228" s="3">
        <f t="shared" si="89"/>
        <v>724</v>
      </c>
      <c r="N228" s="19">
        <f t="shared" si="92"/>
        <v>1.4685598377281948</v>
      </c>
      <c r="P228" s="29" t="s">
        <v>170</v>
      </c>
      <c r="Q228" s="3">
        <v>92</v>
      </c>
      <c r="R228" s="3"/>
      <c r="S228" s="7">
        <v>92</v>
      </c>
      <c r="U228" s="29" t="s">
        <v>170</v>
      </c>
      <c r="V228" s="3">
        <v>134</v>
      </c>
      <c r="W228" s="3"/>
      <c r="X228" s="7">
        <v>134</v>
      </c>
      <c r="Z228" s="29" t="s">
        <v>170</v>
      </c>
      <c r="AA228" s="3">
        <v>41715</v>
      </c>
      <c r="AB228" s="3"/>
      <c r="AC228" s="7">
        <v>41715</v>
      </c>
      <c r="AE228">
        <v>50684</v>
      </c>
      <c r="AF228" s="16">
        <f t="shared" si="93"/>
        <v>50.683999999999997</v>
      </c>
      <c r="AH228" s="3">
        <f t="shared" si="90"/>
        <v>724</v>
      </c>
      <c r="AI228" s="3">
        <f t="shared" si="91"/>
        <v>41715</v>
      </c>
      <c r="AJ228" s="16">
        <f t="shared" si="94"/>
        <v>57617.40331491713</v>
      </c>
      <c r="AL228" s="16">
        <f t="shared" si="95"/>
        <v>84614.604462474657</v>
      </c>
    </row>
    <row r="229" spans="2:38">
      <c r="B229" s="29" t="s">
        <v>171</v>
      </c>
      <c r="C229" s="3">
        <v>551</v>
      </c>
      <c r="D229" s="3"/>
      <c r="E229" s="7">
        <v>551</v>
      </c>
      <c r="G229" s="29" t="s">
        <v>171</v>
      </c>
      <c r="H229" s="3">
        <v>1316</v>
      </c>
      <c r="I229" s="3"/>
      <c r="J229" s="7">
        <v>1316</v>
      </c>
      <c r="L229" s="3">
        <f t="shared" si="88"/>
        <v>551</v>
      </c>
      <c r="M229" s="3">
        <f t="shared" si="89"/>
        <v>1316</v>
      </c>
      <c r="N229" s="19">
        <f t="shared" si="92"/>
        <v>2.3883847549909256</v>
      </c>
      <c r="P229" s="29" t="s">
        <v>171</v>
      </c>
      <c r="Q229" s="3">
        <v>389</v>
      </c>
      <c r="R229" s="3"/>
      <c r="S229" s="7">
        <v>389</v>
      </c>
      <c r="U229" s="29" t="s">
        <v>171</v>
      </c>
      <c r="V229" s="3">
        <v>364</v>
      </c>
      <c r="W229" s="3"/>
      <c r="X229" s="7">
        <v>364</v>
      </c>
      <c r="Z229" s="29" t="s">
        <v>171</v>
      </c>
      <c r="AA229" s="3">
        <v>100937</v>
      </c>
      <c r="AB229" s="3"/>
      <c r="AC229" s="7">
        <v>100937</v>
      </c>
      <c r="AE229">
        <v>110116</v>
      </c>
      <c r="AF229" s="16">
        <f t="shared" si="93"/>
        <v>110.116</v>
      </c>
      <c r="AH229" s="3">
        <f t="shared" si="90"/>
        <v>1316</v>
      </c>
      <c r="AI229" s="3">
        <f t="shared" si="91"/>
        <v>100937</v>
      </c>
      <c r="AJ229" s="16">
        <f t="shared" si="94"/>
        <v>76699.848024316118</v>
      </c>
      <c r="AL229" s="16">
        <f t="shared" si="95"/>
        <v>183188.74773139748</v>
      </c>
    </row>
    <row r="230" spans="2:38">
      <c r="B230" s="29" t="s">
        <v>172</v>
      </c>
      <c r="C230" s="3">
        <v>606</v>
      </c>
      <c r="D230" s="3"/>
      <c r="E230" s="7">
        <v>606</v>
      </c>
      <c r="G230" s="29" t="s">
        <v>172</v>
      </c>
      <c r="H230" s="3">
        <v>2367</v>
      </c>
      <c r="I230" s="3"/>
      <c r="J230" s="7">
        <v>2367</v>
      </c>
      <c r="L230" s="3">
        <f t="shared" si="88"/>
        <v>606</v>
      </c>
      <c r="M230" s="3">
        <f t="shared" si="89"/>
        <v>2367</v>
      </c>
      <c r="N230" s="19">
        <f t="shared" si="92"/>
        <v>3.9059405940594059</v>
      </c>
      <c r="P230" s="29" t="s">
        <v>172</v>
      </c>
      <c r="Q230" s="3">
        <v>1173</v>
      </c>
      <c r="R230" s="3"/>
      <c r="S230" s="7">
        <v>1173</v>
      </c>
      <c r="U230" s="29" t="s">
        <v>172</v>
      </c>
      <c r="V230" s="3">
        <v>566</v>
      </c>
      <c r="W230" s="3"/>
      <c r="X230" s="7">
        <v>566</v>
      </c>
      <c r="Z230" s="29" t="s">
        <v>172</v>
      </c>
      <c r="AA230" s="3">
        <v>219634</v>
      </c>
      <c r="AB230" s="3"/>
      <c r="AC230" s="7">
        <v>219634</v>
      </c>
      <c r="AE230">
        <v>234664</v>
      </c>
      <c r="AF230" s="16">
        <f t="shared" si="93"/>
        <v>234.66399999999999</v>
      </c>
      <c r="AH230" s="3">
        <f t="shared" si="90"/>
        <v>2367</v>
      </c>
      <c r="AI230" s="3">
        <f t="shared" si="91"/>
        <v>219634</v>
      </c>
      <c r="AJ230" s="16">
        <f t="shared" si="94"/>
        <v>92790.029573299529</v>
      </c>
      <c r="AL230" s="16">
        <f t="shared" si="95"/>
        <v>362432.34323432337</v>
      </c>
    </row>
    <row r="231" spans="2:38">
      <c r="B231" s="29" t="s">
        <v>173</v>
      </c>
      <c r="C231" s="3">
        <v>1140</v>
      </c>
      <c r="D231" s="3"/>
      <c r="E231" s="7">
        <v>1140</v>
      </c>
      <c r="G231" s="29" t="s">
        <v>173</v>
      </c>
      <c r="H231" s="3">
        <v>12888</v>
      </c>
      <c r="I231" s="3"/>
      <c r="J231" s="7">
        <v>12888</v>
      </c>
      <c r="L231" s="3">
        <f t="shared" ref="L231:L294" si="96">E231</f>
        <v>1140</v>
      </c>
      <c r="M231" s="3">
        <f t="shared" ref="M231:M294" si="97">J231</f>
        <v>12888</v>
      </c>
      <c r="N231" s="19">
        <f t="shared" si="92"/>
        <v>11.305263157894737</v>
      </c>
      <c r="P231" s="29" t="s">
        <v>173</v>
      </c>
      <c r="Q231" s="3">
        <v>9607</v>
      </c>
      <c r="R231" s="3"/>
      <c r="S231" s="7">
        <v>9607</v>
      </c>
      <c r="U231" s="29" t="s">
        <v>173</v>
      </c>
      <c r="V231" s="3">
        <v>2119</v>
      </c>
      <c r="W231" s="3"/>
      <c r="X231" s="7">
        <v>2119</v>
      </c>
      <c r="Z231" s="29" t="s">
        <v>173</v>
      </c>
      <c r="AA231" s="3">
        <v>1602468</v>
      </c>
      <c r="AB231" s="3"/>
      <c r="AC231" s="7">
        <v>1602468</v>
      </c>
      <c r="AE231">
        <v>1623125</v>
      </c>
      <c r="AF231" s="16">
        <f t="shared" si="93"/>
        <v>1623.125</v>
      </c>
      <c r="AH231" s="3">
        <f t="shared" ref="AH231:AH294" si="98">J231</f>
        <v>12888</v>
      </c>
      <c r="AI231" s="3">
        <f t="shared" ref="AI231:AI294" si="99">AC231</f>
        <v>1602468</v>
      </c>
      <c r="AJ231" s="16">
        <f t="shared" si="94"/>
        <v>124337.98882681565</v>
      </c>
      <c r="AL231" s="16">
        <f t="shared" si="95"/>
        <v>1405673.6842105265</v>
      </c>
    </row>
    <row r="232" spans="2:38">
      <c r="B232" s="29" t="s">
        <v>174</v>
      </c>
      <c r="C232" s="3">
        <v>101</v>
      </c>
      <c r="D232" s="3"/>
      <c r="E232" s="7">
        <v>101</v>
      </c>
      <c r="G232" s="29" t="s">
        <v>174</v>
      </c>
      <c r="H232" s="3">
        <v>4953</v>
      </c>
      <c r="I232" s="3"/>
      <c r="J232" s="7">
        <v>4953</v>
      </c>
      <c r="L232" s="3">
        <f t="shared" si="96"/>
        <v>101</v>
      </c>
      <c r="M232" s="3">
        <f t="shared" si="97"/>
        <v>4953</v>
      </c>
      <c r="N232" s="19">
        <f t="shared" si="92"/>
        <v>49.039603960396036</v>
      </c>
      <c r="P232" s="29" t="s">
        <v>174</v>
      </c>
      <c r="Q232" s="3">
        <v>4395</v>
      </c>
      <c r="R232" s="3"/>
      <c r="S232" s="7">
        <v>4395</v>
      </c>
      <c r="U232" s="29" t="s">
        <v>174</v>
      </c>
      <c r="V232" s="3">
        <v>457</v>
      </c>
      <c r="W232" s="3"/>
      <c r="X232" s="7">
        <v>457</v>
      </c>
      <c r="Z232" s="29" t="s">
        <v>174</v>
      </c>
      <c r="AA232" s="3">
        <v>975285</v>
      </c>
      <c r="AB232" s="3"/>
      <c r="AC232" s="7">
        <v>975285</v>
      </c>
      <c r="AE232">
        <v>748483</v>
      </c>
      <c r="AF232" s="16">
        <f t="shared" si="93"/>
        <v>748.48299999999995</v>
      </c>
      <c r="AH232" s="3">
        <f t="shared" si="98"/>
        <v>4953</v>
      </c>
      <c r="AI232" s="3">
        <f t="shared" si="99"/>
        <v>975285</v>
      </c>
      <c r="AJ232" s="16">
        <f t="shared" si="94"/>
        <v>196907.93458509995</v>
      </c>
      <c r="AL232" s="16">
        <f t="shared" si="95"/>
        <v>9656287.128712872</v>
      </c>
    </row>
    <row r="233" spans="2:38">
      <c r="B233" s="30" t="s">
        <v>13</v>
      </c>
      <c r="C233" s="7">
        <v>3119</v>
      </c>
      <c r="D233" s="7"/>
      <c r="E233" s="7">
        <v>3119</v>
      </c>
      <c r="G233" s="30" t="s">
        <v>13</v>
      </c>
      <c r="H233" s="7">
        <v>22601</v>
      </c>
      <c r="I233" s="7"/>
      <c r="J233" s="7">
        <v>22601</v>
      </c>
      <c r="L233" s="3">
        <f t="shared" si="96"/>
        <v>3119</v>
      </c>
      <c r="M233" s="3">
        <f t="shared" si="97"/>
        <v>22601</v>
      </c>
      <c r="N233" s="19">
        <f t="shared" si="92"/>
        <v>7.2462327669124722</v>
      </c>
      <c r="P233" s="30" t="s">
        <v>13</v>
      </c>
      <c r="Q233" s="7">
        <v>15703</v>
      </c>
      <c r="R233" s="7"/>
      <c r="S233" s="7">
        <v>15703</v>
      </c>
      <c r="U233" s="30" t="s">
        <v>13</v>
      </c>
      <c r="V233" s="7">
        <v>3714</v>
      </c>
      <c r="W233" s="7"/>
      <c r="X233" s="7">
        <v>3714</v>
      </c>
      <c r="Z233" s="30" t="s">
        <v>13</v>
      </c>
      <c r="AA233" s="7">
        <v>2946447</v>
      </c>
      <c r="AB233" s="7"/>
      <c r="AC233" s="7">
        <v>2946447</v>
      </c>
      <c r="AE233">
        <v>2774871</v>
      </c>
      <c r="AF233" s="16">
        <f t="shared" si="93"/>
        <v>2774.8710000000001</v>
      </c>
      <c r="AH233" s="3">
        <f t="shared" si="98"/>
        <v>22601</v>
      </c>
      <c r="AI233" s="3">
        <f t="shared" si="99"/>
        <v>2946447</v>
      </c>
      <c r="AJ233" s="16">
        <f t="shared" si="94"/>
        <v>130367.99256670059</v>
      </c>
      <c r="AL233" s="16">
        <f t="shared" si="95"/>
        <v>944676.81949342741</v>
      </c>
    </row>
    <row r="234" spans="2:38">
      <c r="B234" s="5" t="s">
        <v>59</v>
      </c>
      <c r="C234" s="3"/>
      <c r="D234" s="3"/>
      <c r="E234" s="7"/>
      <c r="G234" s="5" t="s">
        <v>59</v>
      </c>
      <c r="H234" s="3"/>
      <c r="I234" s="3"/>
      <c r="J234" s="7"/>
      <c r="L234" s="3">
        <f t="shared" si="96"/>
        <v>0</v>
      </c>
      <c r="M234" s="3">
        <f t="shared" si="97"/>
        <v>0</v>
      </c>
      <c r="N234" s="37" t="str">
        <f t="shared" ref="N234:N297" si="100">IF(L234+M234&gt;0,M234/L234,"")</f>
        <v/>
      </c>
      <c r="P234" s="5" t="s">
        <v>59</v>
      </c>
      <c r="Q234" s="3"/>
      <c r="R234" s="3"/>
      <c r="S234" s="7"/>
      <c r="U234" s="5" t="s">
        <v>59</v>
      </c>
      <c r="V234" s="3"/>
      <c r="W234" s="3"/>
      <c r="X234" s="7"/>
      <c r="Z234" s="5" t="s">
        <v>59</v>
      </c>
      <c r="AA234" s="3"/>
      <c r="AB234" s="3"/>
      <c r="AC234" s="7"/>
      <c r="AF234" s="36" t="str">
        <f t="shared" ref="AF234:AF297" si="101">IF(AE234/$AE$7&gt;0,AE234/$AE$7,"")</f>
        <v/>
      </c>
      <c r="AH234" s="3">
        <f t="shared" si="98"/>
        <v>0</v>
      </c>
      <c r="AI234" s="3">
        <f t="shared" si="99"/>
        <v>0</v>
      </c>
      <c r="AJ234" s="36" t="str">
        <f t="shared" ref="AJ234:AJ297" si="102">IF(AI234*AH234&gt;0,AI234/AH234*$AI$7,"")</f>
        <v/>
      </c>
      <c r="AL234" s="36" t="str">
        <f t="shared" ref="AL234:AL297" si="103">IF(AI234&gt;0,M234/L234*AJ234,"")</f>
        <v/>
      </c>
    </row>
    <row r="235" spans="2:38">
      <c r="B235" s="29" t="s">
        <v>169</v>
      </c>
      <c r="C235" s="3">
        <v>3284</v>
      </c>
      <c r="D235" s="3"/>
      <c r="E235" s="7">
        <v>3284</v>
      </c>
      <c r="G235" s="29" t="s">
        <v>169</v>
      </c>
      <c r="H235" s="3">
        <v>4602</v>
      </c>
      <c r="I235" s="3"/>
      <c r="J235" s="7">
        <v>4602</v>
      </c>
      <c r="L235" s="3">
        <f t="shared" si="96"/>
        <v>3284</v>
      </c>
      <c r="M235" s="3">
        <f t="shared" si="97"/>
        <v>4602</v>
      </c>
      <c r="N235" s="19">
        <f t="shared" si="100"/>
        <v>1.4013398294762485</v>
      </c>
      <c r="P235" s="29" t="s">
        <v>169</v>
      </c>
      <c r="Q235" s="3">
        <v>804</v>
      </c>
      <c r="R235" s="3"/>
      <c r="S235" s="7">
        <v>804</v>
      </c>
      <c r="U235" s="29" t="s">
        <v>169</v>
      </c>
      <c r="V235" s="3">
        <v>456</v>
      </c>
      <c r="W235" s="3"/>
      <c r="X235" s="7">
        <v>456</v>
      </c>
      <c r="Z235" s="29" t="s">
        <v>169</v>
      </c>
      <c r="AA235" s="3">
        <v>104923</v>
      </c>
      <c r="AB235" s="3"/>
      <c r="AC235" s="7">
        <v>104923</v>
      </c>
      <c r="AE235">
        <v>122709</v>
      </c>
      <c r="AF235" s="16">
        <f t="shared" si="101"/>
        <v>122.709</v>
      </c>
      <c r="AH235" s="3">
        <f t="shared" si="98"/>
        <v>4602</v>
      </c>
      <c r="AI235" s="3">
        <f t="shared" si="99"/>
        <v>104923</v>
      </c>
      <c r="AJ235" s="16">
        <f t="shared" si="102"/>
        <v>22799.435028248587</v>
      </c>
      <c r="AL235" s="16">
        <f t="shared" si="103"/>
        <v>31949.756394640681</v>
      </c>
    </row>
    <row r="236" spans="2:38">
      <c r="B236" s="29" t="s">
        <v>170</v>
      </c>
      <c r="C236" s="3">
        <v>6822</v>
      </c>
      <c r="D236" s="3"/>
      <c r="E236" s="7">
        <v>6822</v>
      </c>
      <c r="G236" s="29" t="s">
        <v>170</v>
      </c>
      <c r="H236" s="3">
        <v>11074</v>
      </c>
      <c r="I236" s="3"/>
      <c r="J236" s="7">
        <v>11074</v>
      </c>
      <c r="L236" s="3">
        <f t="shared" si="96"/>
        <v>6822</v>
      </c>
      <c r="M236" s="3">
        <f t="shared" si="97"/>
        <v>11074</v>
      </c>
      <c r="N236" s="19">
        <f t="shared" si="100"/>
        <v>1.6232776311931985</v>
      </c>
      <c r="P236" s="29" t="s">
        <v>170</v>
      </c>
      <c r="Q236" s="3">
        <v>2360</v>
      </c>
      <c r="R236" s="3"/>
      <c r="S236" s="7">
        <v>2360</v>
      </c>
      <c r="U236" s="29" t="s">
        <v>170</v>
      </c>
      <c r="V236" s="3">
        <v>1723</v>
      </c>
      <c r="W236" s="3"/>
      <c r="X236" s="7">
        <v>1723</v>
      </c>
      <c r="Z236" s="29" t="s">
        <v>170</v>
      </c>
      <c r="AA236" s="3">
        <v>571754</v>
      </c>
      <c r="AB236" s="3"/>
      <c r="AC236" s="7">
        <v>571754</v>
      </c>
      <c r="AE236">
        <v>631882</v>
      </c>
      <c r="AF236" s="16">
        <f t="shared" si="101"/>
        <v>631.88199999999995</v>
      </c>
      <c r="AH236" s="3">
        <f t="shared" si="98"/>
        <v>11074</v>
      </c>
      <c r="AI236" s="3">
        <f t="shared" si="99"/>
        <v>571754</v>
      </c>
      <c r="AJ236" s="16">
        <f t="shared" si="102"/>
        <v>51630.305219432907</v>
      </c>
      <c r="AL236" s="16">
        <f t="shared" si="103"/>
        <v>83810.319554382877</v>
      </c>
    </row>
    <row r="237" spans="2:38">
      <c r="B237" s="29" t="s">
        <v>171</v>
      </c>
      <c r="C237" s="3">
        <v>6290</v>
      </c>
      <c r="D237" s="3"/>
      <c r="E237" s="7">
        <v>6290</v>
      </c>
      <c r="G237" s="29" t="s">
        <v>171</v>
      </c>
      <c r="H237" s="3">
        <v>18619</v>
      </c>
      <c r="I237" s="3"/>
      <c r="J237" s="7">
        <v>18619</v>
      </c>
      <c r="L237" s="3">
        <f t="shared" si="96"/>
        <v>6290</v>
      </c>
      <c r="M237" s="3">
        <f t="shared" si="97"/>
        <v>18619</v>
      </c>
      <c r="N237" s="19">
        <f t="shared" si="100"/>
        <v>2.960095389507154</v>
      </c>
      <c r="P237" s="29" t="s">
        <v>171</v>
      </c>
      <c r="Q237" s="3">
        <v>8609</v>
      </c>
      <c r="R237" s="3"/>
      <c r="S237" s="7">
        <v>8609</v>
      </c>
      <c r="U237" s="29" t="s">
        <v>171</v>
      </c>
      <c r="V237" s="3">
        <v>3401</v>
      </c>
      <c r="W237" s="3"/>
      <c r="X237" s="7">
        <v>3401</v>
      </c>
      <c r="Z237" s="29" t="s">
        <v>171</v>
      </c>
      <c r="AA237" s="3">
        <v>1139349</v>
      </c>
      <c r="AB237" s="3"/>
      <c r="AC237" s="7">
        <v>1139349</v>
      </c>
      <c r="AE237">
        <v>1247609</v>
      </c>
      <c r="AF237" s="16">
        <f t="shared" si="101"/>
        <v>1247.6089999999999</v>
      </c>
      <c r="AH237" s="3">
        <f t="shared" si="98"/>
        <v>18619</v>
      </c>
      <c r="AI237" s="3">
        <f t="shared" si="99"/>
        <v>1139349</v>
      </c>
      <c r="AJ237" s="16">
        <f t="shared" si="102"/>
        <v>61192.813792362642</v>
      </c>
      <c r="AL237" s="16">
        <f t="shared" si="103"/>
        <v>181136.56597774243</v>
      </c>
    </row>
    <row r="238" spans="2:38">
      <c r="B238" s="29" t="s">
        <v>172</v>
      </c>
      <c r="C238" s="3">
        <v>6339</v>
      </c>
      <c r="D238" s="3"/>
      <c r="E238" s="7">
        <v>6339</v>
      </c>
      <c r="G238" s="29" t="s">
        <v>172</v>
      </c>
      <c r="H238" s="3">
        <v>32838</v>
      </c>
      <c r="I238" s="3"/>
      <c r="J238" s="7">
        <v>32838</v>
      </c>
      <c r="L238" s="3">
        <f t="shared" si="96"/>
        <v>6339</v>
      </c>
      <c r="M238" s="3">
        <f t="shared" si="97"/>
        <v>32838</v>
      </c>
      <c r="N238" s="19">
        <f t="shared" si="100"/>
        <v>5.1803123521060108</v>
      </c>
      <c r="P238" s="29" t="s">
        <v>172</v>
      </c>
      <c r="Q238" s="3">
        <v>20777</v>
      </c>
      <c r="R238" s="3"/>
      <c r="S238" s="7">
        <v>20777</v>
      </c>
      <c r="U238" s="29" t="s">
        <v>172</v>
      </c>
      <c r="V238" s="3">
        <v>5417</v>
      </c>
      <c r="W238" s="3"/>
      <c r="X238" s="7">
        <v>5417</v>
      </c>
      <c r="Z238" s="29" t="s">
        <v>172</v>
      </c>
      <c r="AA238" s="3">
        <v>2269885</v>
      </c>
      <c r="AB238" s="3"/>
      <c r="AC238" s="7">
        <v>2269885</v>
      </c>
      <c r="AE238">
        <v>2341899</v>
      </c>
      <c r="AF238" s="16">
        <f t="shared" si="101"/>
        <v>2341.8989999999999</v>
      </c>
      <c r="AH238" s="3">
        <f t="shared" si="98"/>
        <v>32838</v>
      </c>
      <c r="AI238" s="3">
        <f t="shared" si="99"/>
        <v>2269885</v>
      </c>
      <c r="AJ238" s="16">
        <f t="shared" si="102"/>
        <v>69123.728607101526</v>
      </c>
      <c r="AL238" s="16">
        <f t="shared" si="103"/>
        <v>358082.50512699166</v>
      </c>
    </row>
    <row r="239" spans="2:38">
      <c r="B239" s="29" t="s">
        <v>173</v>
      </c>
      <c r="C239" s="3">
        <v>8407</v>
      </c>
      <c r="D239" s="3"/>
      <c r="E239" s="7">
        <v>8407</v>
      </c>
      <c r="G239" s="29" t="s">
        <v>173</v>
      </c>
      <c r="H239" s="3">
        <v>113306</v>
      </c>
      <c r="I239" s="3"/>
      <c r="J239" s="7">
        <v>113306</v>
      </c>
      <c r="L239" s="3">
        <f t="shared" si="96"/>
        <v>8407</v>
      </c>
      <c r="M239" s="3">
        <f t="shared" si="97"/>
        <v>113306</v>
      </c>
      <c r="N239" s="19">
        <f t="shared" si="100"/>
        <v>13.477578208635661</v>
      </c>
      <c r="P239" s="29" t="s">
        <v>173</v>
      </c>
      <c r="Q239" s="3">
        <v>90045</v>
      </c>
      <c r="R239" s="3"/>
      <c r="S239" s="7">
        <v>90045</v>
      </c>
      <c r="U239" s="29" t="s">
        <v>173</v>
      </c>
      <c r="V239" s="3">
        <v>14558</v>
      </c>
      <c r="W239" s="3"/>
      <c r="X239" s="7">
        <v>14558</v>
      </c>
      <c r="Z239" s="29" t="s">
        <v>173</v>
      </c>
      <c r="AA239" s="3">
        <v>10694516</v>
      </c>
      <c r="AB239" s="3"/>
      <c r="AC239" s="7">
        <v>10694516</v>
      </c>
      <c r="AE239">
        <v>9454194</v>
      </c>
      <c r="AF239" s="16">
        <f t="shared" si="101"/>
        <v>9454.1939999999995</v>
      </c>
      <c r="AH239" s="3">
        <f t="shared" si="98"/>
        <v>113306</v>
      </c>
      <c r="AI239" s="3">
        <f t="shared" si="99"/>
        <v>10694516</v>
      </c>
      <c r="AJ239" s="16">
        <f t="shared" si="102"/>
        <v>94386.140186750927</v>
      </c>
      <c r="AL239" s="16">
        <f t="shared" si="103"/>
        <v>1272096.586178185</v>
      </c>
    </row>
    <row r="240" spans="2:38">
      <c r="B240" s="29" t="s">
        <v>174</v>
      </c>
      <c r="C240" s="3">
        <v>441</v>
      </c>
      <c r="D240" s="3"/>
      <c r="E240" s="7">
        <v>441</v>
      </c>
      <c r="G240" s="29" t="s">
        <v>174</v>
      </c>
      <c r="H240" s="3">
        <v>34028</v>
      </c>
      <c r="I240" s="3"/>
      <c r="J240" s="7">
        <v>34028</v>
      </c>
      <c r="L240" s="3">
        <f t="shared" si="96"/>
        <v>441</v>
      </c>
      <c r="M240" s="3">
        <f t="shared" si="97"/>
        <v>34028</v>
      </c>
      <c r="N240" s="19">
        <f t="shared" si="100"/>
        <v>77.16099773242631</v>
      </c>
      <c r="P240" s="29" t="s">
        <v>174</v>
      </c>
      <c r="Q240" s="3">
        <v>31257</v>
      </c>
      <c r="R240" s="3"/>
      <c r="S240" s="7">
        <v>31257</v>
      </c>
      <c r="U240" s="29" t="s">
        <v>174</v>
      </c>
      <c r="V240" s="3">
        <v>2326</v>
      </c>
      <c r="W240" s="3"/>
      <c r="X240" s="7">
        <v>2326</v>
      </c>
      <c r="Z240" s="29" t="s">
        <v>174</v>
      </c>
      <c r="AA240" s="3">
        <v>5454462</v>
      </c>
      <c r="AB240" s="3"/>
      <c r="AC240" s="7">
        <v>5454462</v>
      </c>
      <c r="AE240">
        <v>4122040</v>
      </c>
      <c r="AF240" s="16">
        <f t="shared" si="101"/>
        <v>4122.04</v>
      </c>
      <c r="AH240" s="3">
        <f t="shared" si="98"/>
        <v>34028</v>
      </c>
      <c r="AI240" s="3">
        <f t="shared" si="99"/>
        <v>5454462</v>
      </c>
      <c r="AJ240" s="16">
        <f t="shared" si="102"/>
        <v>160293.34665569529</v>
      </c>
      <c r="AL240" s="16">
        <f t="shared" si="103"/>
        <v>12368394.557823129</v>
      </c>
    </row>
    <row r="241" spans="2:38">
      <c r="B241" s="30" t="s">
        <v>13</v>
      </c>
      <c r="C241" s="7">
        <v>31583</v>
      </c>
      <c r="D241" s="7"/>
      <c r="E241" s="7">
        <v>31583</v>
      </c>
      <c r="G241" s="30" t="s">
        <v>13</v>
      </c>
      <c r="H241" s="7">
        <v>214467</v>
      </c>
      <c r="I241" s="7"/>
      <c r="J241" s="7">
        <v>214467</v>
      </c>
      <c r="L241" s="3">
        <f t="shared" si="96"/>
        <v>31583</v>
      </c>
      <c r="M241" s="3">
        <f t="shared" si="97"/>
        <v>214467</v>
      </c>
      <c r="N241" s="19">
        <f t="shared" si="100"/>
        <v>6.7905835417788047</v>
      </c>
      <c r="P241" s="30" t="s">
        <v>13</v>
      </c>
      <c r="Q241" s="7">
        <v>153852</v>
      </c>
      <c r="R241" s="7"/>
      <c r="S241" s="7">
        <v>153852</v>
      </c>
      <c r="U241" s="30" t="s">
        <v>13</v>
      </c>
      <c r="V241" s="7">
        <v>27881</v>
      </c>
      <c r="W241" s="7"/>
      <c r="X241" s="7">
        <v>27881</v>
      </c>
      <c r="Z241" s="30" t="s">
        <v>13</v>
      </c>
      <c r="AA241" s="7">
        <v>20234889</v>
      </c>
      <c r="AB241" s="7"/>
      <c r="AC241" s="7">
        <v>20234889</v>
      </c>
      <c r="AE241">
        <v>17920333</v>
      </c>
      <c r="AF241" s="16">
        <f t="shared" si="101"/>
        <v>17920.332999999999</v>
      </c>
      <c r="AH241" s="3">
        <f t="shared" si="98"/>
        <v>214467</v>
      </c>
      <c r="AI241" s="3">
        <f t="shared" si="99"/>
        <v>20234889</v>
      </c>
      <c r="AJ241" s="16">
        <f t="shared" si="102"/>
        <v>94349.662185790818</v>
      </c>
      <c r="AL241" s="16">
        <f t="shared" si="103"/>
        <v>640689.2632112212</v>
      </c>
    </row>
    <row r="242" spans="2:38">
      <c r="B242" s="5" t="s">
        <v>148</v>
      </c>
      <c r="C242" s="3"/>
      <c r="D242" s="3"/>
      <c r="E242" s="7"/>
      <c r="G242" s="5" t="s">
        <v>148</v>
      </c>
      <c r="H242" s="3"/>
      <c r="I242" s="3"/>
      <c r="J242" s="7"/>
      <c r="L242" s="3">
        <f t="shared" si="96"/>
        <v>0</v>
      </c>
      <c r="M242" s="3">
        <f t="shared" si="97"/>
        <v>0</v>
      </c>
      <c r="N242" s="37" t="str">
        <f t="shared" si="100"/>
        <v/>
      </c>
      <c r="P242" s="5" t="s">
        <v>148</v>
      </c>
      <c r="Q242" s="3"/>
      <c r="R242" s="3"/>
      <c r="S242" s="7"/>
      <c r="U242" s="5" t="s">
        <v>148</v>
      </c>
      <c r="V242" s="3"/>
      <c r="W242" s="3"/>
      <c r="X242" s="7"/>
      <c r="Z242" s="5" t="s">
        <v>148</v>
      </c>
      <c r="AA242" s="3"/>
      <c r="AB242" s="3"/>
      <c r="AC242" s="7"/>
      <c r="AF242" s="36" t="str">
        <f t="shared" si="101"/>
        <v/>
      </c>
      <c r="AH242" s="3">
        <f t="shared" si="98"/>
        <v>0</v>
      </c>
      <c r="AI242" s="3">
        <f t="shared" si="99"/>
        <v>0</v>
      </c>
      <c r="AJ242" s="36" t="str">
        <f t="shared" si="102"/>
        <v/>
      </c>
      <c r="AL242" s="36" t="str">
        <f t="shared" si="103"/>
        <v/>
      </c>
    </row>
    <row r="243" spans="2:38">
      <c r="B243" s="29" t="s">
        <v>169</v>
      </c>
      <c r="C243" s="3">
        <v>113</v>
      </c>
      <c r="D243" s="3"/>
      <c r="E243" s="7">
        <v>113</v>
      </c>
      <c r="G243" s="29" t="s">
        <v>169</v>
      </c>
      <c r="H243" s="3">
        <v>148</v>
      </c>
      <c r="I243" s="3"/>
      <c r="J243" s="7">
        <v>148</v>
      </c>
      <c r="L243" s="3">
        <f t="shared" si="96"/>
        <v>113</v>
      </c>
      <c r="M243" s="3">
        <f t="shared" si="97"/>
        <v>148</v>
      </c>
      <c r="N243" s="19">
        <f t="shared" si="100"/>
        <v>1.3097345132743363</v>
      </c>
      <c r="P243" s="29" t="s">
        <v>169</v>
      </c>
      <c r="Q243" s="3">
        <v>15</v>
      </c>
      <c r="R243" s="3"/>
      <c r="S243" s="7">
        <v>15</v>
      </c>
      <c r="U243" s="29" t="s">
        <v>169</v>
      </c>
      <c r="V243" s="3">
        <v>18</v>
      </c>
      <c r="W243" s="3"/>
      <c r="X243" s="7">
        <v>18</v>
      </c>
      <c r="Z243" s="29" t="s">
        <v>169</v>
      </c>
      <c r="AA243" s="3">
        <v>3621</v>
      </c>
      <c r="AB243" s="3"/>
      <c r="AC243" s="7">
        <v>3621</v>
      </c>
      <c r="AE243">
        <v>3416</v>
      </c>
      <c r="AF243" s="16">
        <f t="shared" si="101"/>
        <v>3.4159999999999999</v>
      </c>
      <c r="AH243" s="3">
        <f t="shared" si="98"/>
        <v>148</v>
      </c>
      <c r="AI243" s="3">
        <f t="shared" si="99"/>
        <v>3621</v>
      </c>
      <c r="AJ243" s="16">
        <f t="shared" si="102"/>
        <v>24466.216216216217</v>
      </c>
      <c r="AL243" s="16">
        <f t="shared" si="103"/>
        <v>32044.24778761062</v>
      </c>
    </row>
    <row r="244" spans="2:38">
      <c r="B244" s="29" t="s">
        <v>170</v>
      </c>
      <c r="C244" s="3">
        <v>298</v>
      </c>
      <c r="D244" s="3"/>
      <c r="E244" s="7">
        <v>298</v>
      </c>
      <c r="G244" s="29" t="s">
        <v>170</v>
      </c>
      <c r="H244" s="3">
        <v>407</v>
      </c>
      <c r="I244" s="3"/>
      <c r="J244" s="7">
        <v>407</v>
      </c>
      <c r="L244" s="3">
        <f t="shared" si="96"/>
        <v>298</v>
      </c>
      <c r="M244" s="3">
        <f t="shared" si="97"/>
        <v>407</v>
      </c>
      <c r="N244" s="19">
        <f t="shared" si="100"/>
        <v>1.3657718120805369</v>
      </c>
      <c r="P244" s="29" t="s">
        <v>170</v>
      </c>
      <c r="Q244" s="3">
        <v>50</v>
      </c>
      <c r="R244" s="3"/>
      <c r="S244" s="7">
        <v>50</v>
      </c>
      <c r="U244" s="29" t="s">
        <v>170</v>
      </c>
      <c r="V244" s="3">
        <v>55</v>
      </c>
      <c r="W244" s="3"/>
      <c r="X244" s="7">
        <v>55</v>
      </c>
      <c r="Z244" s="29" t="s">
        <v>170</v>
      </c>
      <c r="AA244" s="3">
        <v>26117</v>
      </c>
      <c r="AB244" s="3"/>
      <c r="AC244" s="7">
        <v>26117</v>
      </c>
      <c r="AE244">
        <v>28628</v>
      </c>
      <c r="AF244" s="16">
        <f t="shared" si="101"/>
        <v>28.628</v>
      </c>
      <c r="AH244" s="3">
        <f t="shared" si="98"/>
        <v>407</v>
      </c>
      <c r="AI244" s="3">
        <f t="shared" si="99"/>
        <v>26117</v>
      </c>
      <c r="AJ244" s="16">
        <f t="shared" si="102"/>
        <v>64169.53316953317</v>
      </c>
      <c r="AL244" s="16">
        <f t="shared" si="103"/>
        <v>87640.939597315431</v>
      </c>
    </row>
    <row r="245" spans="2:38">
      <c r="B245" s="29" t="s">
        <v>171</v>
      </c>
      <c r="C245" s="3">
        <v>396</v>
      </c>
      <c r="D245" s="3"/>
      <c r="E245" s="7">
        <v>396</v>
      </c>
      <c r="G245" s="29" t="s">
        <v>171</v>
      </c>
      <c r="H245" s="3">
        <v>788</v>
      </c>
      <c r="I245" s="3"/>
      <c r="J245" s="7">
        <v>788</v>
      </c>
      <c r="L245" s="3">
        <f t="shared" si="96"/>
        <v>396</v>
      </c>
      <c r="M245" s="3">
        <f t="shared" si="97"/>
        <v>788</v>
      </c>
      <c r="N245" s="19">
        <f t="shared" si="100"/>
        <v>1.9898989898989898</v>
      </c>
      <c r="P245" s="29" t="s">
        <v>171</v>
      </c>
      <c r="Q245" s="3">
        <v>185</v>
      </c>
      <c r="R245" s="3"/>
      <c r="S245" s="7">
        <v>185</v>
      </c>
      <c r="U245" s="29" t="s">
        <v>171</v>
      </c>
      <c r="V245" s="3">
        <v>199</v>
      </c>
      <c r="W245" s="3"/>
      <c r="X245" s="7">
        <v>199</v>
      </c>
      <c r="Z245" s="29" t="s">
        <v>171</v>
      </c>
      <c r="AA245" s="3">
        <v>71434</v>
      </c>
      <c r="AB245" s="3"/>
      <c r="AC245" s="7">
        <v>71434</v>
      </c>
      <c r="AE245">
        <v>80380</v>
      </c>
      <c r="AF245" s="16">
        <f t="shared" si="101"/>
        <v>80.38</v>
      </c>
      <c r="AH245" s="3">
        <f t="shared" si="98"/>
        <v>788</v>
      </c>
      <c r="AI245" s="3">
        <f t="shared" si="99"/>
        <v>71434</v>
      </c>
      <c r="AJ245" s="16">
        <f t="shared" si="102"/>
        <v>90652.284263959387</v>
      </c>
      <c r="AL245" s="16">
        <f t="shared" si="103"/>
        <v>180388.88888888888</v>
      </c>
    </row>
    <row r="246" spans="2:38">
      <c r="B246" s="29" t="s">
        <v>172</v>
      </c>
      <c r="C246" s="3">
        <v>382</v>
      </c>
      <c r="D246" s="3"/>
      <c r="E246" s="7">
        <v>382</v>
      </c>
      <c r="G246" s="29" t="s">
        <v>172</v>
      </c>
      <c r="H246" s="3">
        <v>1194</v>
      </c>
      <c r="I246" s="3"/>
      <c r="J246" s="7">
        <v>1194</v>
      </c>
      <c r="L246" s="3">
        <f t="shared" si="96"/>
        <v>382</v>
      </c>
      <c r="M246" s="3">
        <f t="shared" si="97"/>
        <v>1194</v>
      </c>
      <c r="N246" s="19">
        <f t="shared" si="100"/>
        <v>3.1256544502617802</v>
      </c>
      <c r="P246" s="29" t="s">
        <v>172</v>
      </c>
      <c r="Q246" s="3">
        <v>500</v>
      </c>
      <c r="R246" s="3"/>
      <c r="S246" s="7">
        <v>500</v>
      </c>
      <c r="U246" s="29" t="s">
        <v>172</v>
      </c>
      <c r="V246" s="3">
        <v>301</v>
      </c>
      <c r="W246" s="3"/>
      <c r="X246" s="7">
        <v>301</v>
      </c>
      <c r="Z246" s="29" t="s">
        <v>172</v>
      </c>
      <c r="AA246" s="3">
        <v>136193</v>
      </c>
      <c r="AB246" s="3"/>
      <c r="AC246" s="7">
        <v>136193</v>
      </c>
      <c r="AE246">
        <v>147920</v>
      </c>
      <c r="AF246" s="16">
        <f t="shared" si="101"/>
        <v>147.91999999999999</v>
      </c>
      <c r="AH246" s="3">
        <f t="shared" si="98"/>
        <v>1194</v>
      </c>
      <c r="AI246" s="3">
        <f t="shared" si="99"/>
        <v>136193</v>
      </c>
      <c r="AJ246" s="16">
        <f t="shared" si="102"/>
        <v>114064.48911222781</v>
      </c>
      <c r="AL246" s="16">
        <f t="shared" si="103"/>
        <v>356526.17801047122</v>
      </c>
    </row>
    <row r="247" spans="2:38">
      <c r="B247" s="29" t="s">
        <v>173</v>
      </c>
      <c r="C247" s="3">
        <v>547</v>
      </c>
      <c r="D247" s="3"/>
      <c r="E247" s="7">
        <v>547</v>
      </c>
      <c r="G247" s="29" t="s">
        <v>173</v>
      </c>
      <c r="H247" s="3">
        <v>4690</v>
      </c>
      <c r="I247" s="3"/>
      <c r="J247" s="7">
        <v>4690</v>
      </c>
      <c r="L247" s="3">
        <f t="shared" si="96"/>
        <v>547</v>
      </c>
      <c r="M247" s="3">
        <f t="shared" si="97"/>
        <v>4690</v>
      </c>
      <c r="N247" s="19">
        <f t="shared" si="100"/>
        <v>8.5740402193784284</v>
      </c>
      <c r="P247" s="29" t="s">
        <v>173</v>
      </c>
      <c r="Q247" s="3">
        <v>3158</v>
      </c>
      <c r="R247" s="3"/>
      <c r="S247" s="7">
        <v>3158</v>
      </c>
      <c r="U247" s="29" t="s">
        <v>173</v>
      </c>
      <c r="V247" s="3">
        <v>971</v>
      </c>
      <c r="W247" s="3"/>
      <c r="X247" s="7">
        <v>971</v>
      </c>
      <c r="Z247" s="29" t="s">
        <v>173</v>
      </c>
      <c r="AA247" s="3">
        <v>659804</v>
      </c>
      <c r="AB247" s="3"/>
      <c r="AC247" s="7">
        <v>659804</v>
      </c>
      <c r="AE247">
        <v>563884</v>
      </c>
      <c r="AF247" s="16">
        <f t="shared" si="101"/>
        <v>563.88400000000001</v>
      </c>
      <c r="AH247" s="3">
        <f t="shared" si="98"/>
        <v>4690</v>
      </c>
      <c r="AI247" s="3">
        <f t="shared" si="99"/>
        <v>659804</v>
      </c>
      <c r="AJ247" s="16">
        <f t="shared" si="102"/>
        <v>140683.15565031982</v>
      </c>
      <c r="AL247" s="16">
        <f t="shared" si="103"/>
        <v>1206223.0347349178</v>
      </c>
    </row>
    <row r="248" spans="2:38">
      <c r="B248" s="29" t="s">
        <v>174</v>
      </c>
      <c r="C248" s="3">
        <v>13</v>
      </c>
      <c r="D248" s="3"/>
      <c r="E248" s="7">
        <v>13</v>
      </c>
      <c r="G248" s="29" t="s">
        <v>174</v>
      </c>
      <c r="H248" s="3">
        <v>899</v>
      </c>
      <c r="I248" s="3"/>
      <c r="J248" s="7">
        <v>899</v>
      </c>
      <c r="L248" s="3">
        <f t="shared" si="96"/>
        <v>13</v>
      </c>
      <c r="M248" s="3">
        <f t="shared" si="97"/>
        <v>899</v>
      </c>
      <c r="N248" s="19">
        <f t="shared" si="100"/>
        <v>69.15384615384616</v>
      </c>
      <c r="P248" s="29" t="s">
        <v>174</v>
      </c>
      <c r="Q248" s="3">
        <v>798</v>
      </c>
      <c r="R248" s="3"/>
      <c r="S248" s="7">
        <v>798</v>
      </c>
      <c r="U248" s="29" t="s">
        <v>174</v>
      </c>
      <c r="V248" s="3">
        <v>88</v>
      </c>
      <c r="W248" s="3"/>
      <c r="X248" s="7">
        <v>88</v>
      </c>
      <c r="Z248" s="29" t="s">
        <v>174</v>
      </c>
      <c r="AA248" s="3">
        <v>233348</v>
      </c>
      <c r="AB248" s="3"/>
      <c r="AC248" s="7">
        <v>233348</v>
      </c>
      <c r="AE248">
        <v>202376</v>
      </c>
      <c r="AF248" s="16">
        <f t="shared" si="101"/>
        <v>202.376</v>
      </c>
      <c r="AH248" s="3">
        <f t="shared" si="98"/>
        <v>899</v>
      </c>
      <c r="AI248" s="3">
        <f t="shared" si="99"/>
        <v>233348</v>
      </c>
      <c r="AJ248" s="16">
        <f t="shared" si="102"/>
        <v>259563.95995550611</v>
      </c>
      <c r="AL248" s="16">
        <f t="shared" si="103"/>
        <v>17949846.153846156</v>
      </c>
    </row>
    <row r="249" spans="2:38">
      <c r="B249" s="30" t="s">
        <v>13</v>
      </c>
      <c r="C249" s="7">
        <v>1749</v>
      </c>
      <c r="D249" s="7"/>
      <c r="E249" s="7">
        <v>1749</v>
      </c>
      <c r="G249" s="30" t="s">
        <v>13</v>
      </c>
      <c r="H249" s="7">
        <v>8126</v>
      </c>
      <c r="I249" s="7"/>
      <c r="J249" s="7">
        <v>8126</v>
      </c>
      <c r="L249" s="3">
        <f t="shared" si="96"/>
        <v>1749</v>
      </c>
      <c r="M249" s="3">
        <f t="shared" si="97"/>
        <v>8126</v>
      </c>
      <c r="N249" s="19">
        <f t="shared" si="100"/>
        <v>4.6460834762721559</v>
      </c>
      <c r="P249" s="30" t="s">
        <v>13</v>
      </c>
      <c r="Q249" s="7">
        <v>4706</v>
      </c>
      <c r="R249" s="7"/>
      <c r="S249" s="7">
        <v>4706</v>
      </c>
      <c r="U249" s="30" t="s">
        <v>13</v>
      </c>
      <c r="V249" s="7">
        <v>1632</v>
      </c>
      <c r="W249" s="7"/>
      <c r="X249" s="7">
        <v>1632</v>
      </c>
      <c r="Z249" s="30" t="s">
        <v>13</v>
      </c>
      <c r="AA249" s="7">
        <v>1130517</v>
      </c>
      <c r="AB249" s="7"/>
      <c r="AC249" s="7">
        <v>1130517</v>
      </c>
      <c r="AE249">
        <v>1026604</v>
      </c>
      <c r="AF249" s="16">
        <f t="shared" si="101"/>
        <v>1026.604</v>
      </c>
      <c r="AH249" s="3">
        <f t="shared" si="98"/>
        <v>8126</v>
      </c>
      <c r="AI249" s="3">
        <f t="shared" si="99"/>
        <v>1130517</v>
      </c>
      <c r="AJ249" s="16">
        <f t="shared" si="102"/>
        <v>139123.43096234309</v>
      </c>
      <c r="AL249" s="16">
        <f t="shared" si="103"/>
        <v>646379.07375643228</v>
      </c>
    </row>
    <row r="250" spans="2:38">
      <c r="B250" s="5" t="s">
        <v>60</v>
      </c>
      <c r="C250" s="3"/>
      <c r="D250" s="3"/>
      <c r="E250" s="7"/>
      <c r="G250" s="5" t="s">
        <v>60</v>
      </c>
      <c r="H250" s="3"/>
      <c r="I250" s="3"/>
      <c r="J250" s="7"/>
      <c r="L250" s="3">
        <f t="shared" si="96"/>
        <v>0</v>
      </c>
      <c r="M250" s="3">
        <f t="shared" si="97"/>
        <v>0</v>
      </c>
      <c r="N250" s="37" t="str">
        <f t="shared" si="100"/>
        <v/>
      </c>
      <c r="P250" s="5" t="s">
        <v>60</v>
      </c>
      <c r="Q250" s="3"/>
      <c r="R250" s="3"/>
      <c r="S250" s="7"/>
      <c r="U250" s="5" t="s">
        <v>60</v>
      </c>
      <c r="V250" s="3"/>
      <c r="W250" s="3"/>
      <c r="X250" s="7"/>
      <c r="Z250" s="5" t="s">
        <v>60</v>
      </c>
      <c r="AA250" s="3"/>
      <c r="AB250" s="3"/>
      <c r="AC250" s="7"/>
      <c r="AF250" s="36" t="str">
        <f t="shared" si="101"/>
        <v/>
      </c>
      <c r="AH250" s="3">
        <f t="shared" si="98"/>
        <v>0</v>
      </c>
      <c r="AI250" s="3">
        <f t="shared" si="99"/>
        <v>0</v>
      </c>
      <c r="AJ250" s="36" t="str">
        <f t="shared" si="102"/>
        <v/>
      </c>
      <c r="AL250" s="36" t="str">
        <f t="shared" si="103"/>
        <v/>
      </c>
    </row>
    <row r="251" spans="2:38">
      <c r="B251" s="29" t="s">
        <v>169</v>
      </c>
      <c r="C251" s="3">
        <v>571</v>
      </c>
      <c r="D251" s="3"/>
      <c r="E251" s="7">
        <v>571</v>
      </c>
      <c r="G251" s="29" t="s">
        <v>169</v>
      </c>
      <c r="H251" s="3">
        <v>797</v>
      </c>
      <c r="I251" s="3"/>
      <c r="J251" s="7">
        <v>797</v>
      </c>
      <c r="L251" s="3">
        <f t="shared" si="96"/>
        <v>571</v>
      </c>
      <c r="M251" s="3">
        <f t="shared" si="97"/>
        <v>797</v>
      </c>
      <c r="N251" s="19">
        <f t="shared" si="100"/>
        <v>1.3957968476357268</v>
      </c>
      <c r="P251" s="29" t="s">
        <v>169</v>
      </c>
      <c r="Q251" s="3">
        <v>131</v>
      </c>
      <c r="R251" s="3"/>
      <c r="S251" s="7">
        <v>131</v>
      </c>
      <c r="U251" s="29" t="s">
        <v>169</v>
      </c>
      <c r="V251" s="3">
        <v>86</v>
      </c>
      <c r="W251" s="3"/>
      <c r="X251" s="7">
        <v>86</v>
      </c>
      <c r="Z251" s="29" t="s">
        <v>169</v>
      </c>
      <c r="AA251" s="3">
        <v>17660</v>
      </c>
      <c r="AB251" s="3"/>
      <c r="AC251" s="7">
        <v>17660</v>
      </c>
      <c r="AE251">
        <v>21819</v>
      </c>
      <c r="AF251" s="16">
        <f t="shared" si="101"/>
        <v>21.818999999999999</v>
      </c>
      <c r="AH251" s="3">
        <f t="shared" si="98"/>
        <v>797</v>
      </c>
      <c r="AI251" s="3">
        <f t="shared" si="99"/>
        <v>17660</v>
      </c>
      <c r="AJ251" s="16">
        <f t="shared" si="102"/>
        <v>22158.092848180677</v>
      </c>
      <c r="AL251" s="16">
        <f t="shared" si="103"/>
        <v>30928.196147110331</v>
      </c>
    </row>
    <row r="252" spans="2:38">
      <c r="B252" s="29" t="s">
        <v>170</v>
      </c>
      <c r="C252" s="3">
        <v>1141</v>
      </c>
      <c r="D252" s="3"/>
      <c r="E252" s="7">
        <v>1141</v>
      </c>
      <c r="G252" s="29" t="s">
        <v>170</v>
      </c>
      <c r="H252" s="3">
        <v>1631</v>
      </c>
      <c r="I252" s="3"/>
      <c r="J252" s="7">
        <v>1631</v>
      </c>
      <c r="L252" s="3">
        <f t="shared" si="96"/>
        <v>1141</v>
      </c>
      <c r="M252" s="3">
        <f t="shared" si="97"/>
        <v>1631</v>
      </c>
      <c r="N252" s="19">
        <f t="shared" si="100"/>
        <v>1.4294478527607362</v>
      </c>
      <c r="P252" s="29" t="s">
        <v>170</v>
      </c>
      <c r="Q252" s="3">
        <v>205</v>
      </c>
      <c r="R252" s="3"/>
      <c r="S252" s="7">
        <v>205</v>
      </c>
      <c r="U252" s="29" t="s">
        <v>170</v>
      </c>
      <c r="V252" s="3">
        <v>266</v>
      </c>
      <c r="W252" s="3"/>
      <c r="X252" s="7">
        <v>266</v>
      </c>
      <c r="Z252" s="29" t="s">
        <v>170</v>
      </c>
      <c r="AA252" s="3">
        <v>95264</v>
      </c>
      <c r="AB252" s="3"/>
      <c r="AC252" s="7">
        <v>95264</v>
      </c>
      <c r="AE252">
        <v>109869</v>
      </c>
      <c r="AF252" s="16">
        <f t="shared" si="101"/>
        <v>109.869</v>
      </c>
      <c r="AH252" s="3">
        <f t="shared" si="98"/>
        <v>1631</v>
      </c>
      <c r="AI252" s="3">
        <f t="shared" si="99"/>
        <v>95264</v>
      </c>
      <c r="AJ252" s="16">
        <f t="shared" si="102"/>
        <v>58408.338442673208</v>
      </c>
      <c r="AL252" s="16">
        <f t="shared" si="103"/>
        <v>83491.673970201577</v>
      </c>
    </row>
    <row r="253" spans="2:38">
      <c r="B253" s="29" t="s">
        <v>171</v>
      </c>
      <c r="C253" s="3">
        <v>906</v>
      </c>
      <c r="D253" s="3"/>
      <c r="E253" s="7">
        <v>906</v>
      </c>
      <c r="G253" s="29" t="s">
        <v>171</v>
      </c>
      <c r="H253" s="3">
        <v>2027</v>
      </c>
      <c r="I253" s="3"/>
      <c r="J253" s="7">
        <v>2027</v>
      </c>
      <c r="L253" s="3">
        <f t="shared" si="96"/>
        <v>906</v>
      </c>
      <c r="M253" s="3">
        <f t="shared" si="97"/>
        <v>2027</v>
      </c>
      <c r="N253" s="19">
        <f t="shared" si="100"/>
        <v>2.2373068432671084</v>
      </c>
      <c r="P253" s="29" t="s">
        <v>171</v>
      </c>
      <c r="Q253" s="3">
        <v>630</v>
      </c>
      <c r="R253" s="3"/>
      <c r="S253" s="7">
        <v>630</v>
      </c>
      <c r="U253" s="29" t="s">
        <v>171</v>
      </c>
      <c r="V253" s="3">
        <v>467</v>
      </c>
      <c r="W253" s="3"/>
      <c r="X253" s="7">
        <v>467</v>
      </c>
      <c r="Z253" s="29" t="s">
        <v>171</v>
      </c>
      <c r="AA253" s="3">
        <v>159314</v>
      </c>
      <c r="AB253" s="3"/>
      <c r="AC253" s="7">
        <v>159314</v>
      </c>
      <c r="AE253">
        <v>181464</v>
      </c>
      <c r="AF253" s="16">
        <f t="shared" si="101"/>
        <v>181.464</v>
      </c>
      <c r="AH253" s="3">
        <f t="shared" si="98"/>
        <v>2027</v>
      </c>
      <c r="AI253" s="3">
        <f t="shared" si="99"/>
        <v>159314</v>
      </c>
      <c r="AJ253" s="16">
        <f t="shared" si="102"/>
        <v>78595.954612728165</v>
      </c>
      <c r="AL253" s="16">
        <f t="shared" si="103"/>
        <v>175843.26710816778</v>
      </c>
    </row>
    <row r="254" spans="2:38">
      <c r="B254" s="29" t="s">
        <v>172</v>
      </c>
      <c r="C254" s="3">
        <v>666</v>
      </c>
      <c r="D254" s="3"/>
      <c r="E254" s="7">
        <v>666</v>
      </c>
      <c r="G254" s="29" t="s">
        <v>172</v>
      </c>
      <c r="H254" s="3">
        <v>2794</v>
      </c>
      <c r="I254" s="3"/>
      <c r="J254" s="7">
        <v>2794</v>
      </c>
      <c r="L254" s="3">
        <f t="shared" si="96"/>
        <v>666</v>
      </c>
      <c r="M254" s="3">
        <f t="shared" si="97"/>
        <v>2794</v>
      </c>
      <c r="N254" s="19">
        <f t="shared" si="100"/>
        <v>4.1951951951951951</v>
      </c>
      <c r="P254" s="29" t="s">
        <v>172</v>
      </c>
      <c r="Q254" s="3">
        <v>1401</v>
      </c>
      <c r="R254" s="3"/>
      <c r="S254" s="7">
        <v>1401</v>
      </c>
      <c r="U254" s="29" t="s">
        <v>172</v>
      </c>
      <c r="V254" s="3">
        <v>695</v>
      </c>
      <c r="W254" s="3"/>
      <c r="X254" s="7">
        <v>695</v>
      </c>
      <c r="Z254" s="29" t="s">
        <v>172</v>
      </c>
      <c r="AA254" s="3">
        <v>235559</v>
      </c>
      <c r="AB254" s="3"/>
      <c r="AC254" s="7">
        <v>235559</v>
      </c>
      <c r="AE254">
        <v>256060</v>
      </c>
      <c r="AF254" s="16">
        <f t="shared" si="101"/>
        <v>256.06</v>
      </c>
      <c r="AH254" s="3">
        <f t="shared" si="98"/>
        <v>2794</v>
      </c>
      <c r="AI254" s="3">
        <f t="shared" si="99"/>
        <v>235559</v>
      </c>
      <c r="AJ254" s="16">
        <f t="shared" si="102"/>
        <v>84308.876163206878</v>
      </c>
      <c r="AL254" s="16">
        <f t="shared" si="103"/>
        <v>353692.19219219219</v>
      </c>
    </row>
    <row r="255" spans="2:38">
      <c r="B255" s="29" t="s">
        <v>173</v>
      </c>
      <c r="C255" s="3">
        <v>750</v>
      </c>
      <c r="D255" s="3"/>
      <c r="E255" s="7">
        <v>750</v>
      </c>
      <c r="G255" s="29" t="s">
        <v>173</v>
      </c>
      <c r="H255" s="3">
        <v>7209</v>
      </c>
      <c r="I255" s="3"/>
      <c r="J255" s="7">
        <v>7209</v>
      </c>
      <c r="L255" s="3">
        <f t="shared" si="96"/>
        <v>750</v>
      </c>
      <c r="M255" s="3">
        <f t="shared" si="97"/>
        <v>7209</v>
      </c>
      <c r="N255" s="19">
        <f t="shared" si="100"/>
        <v>9.6120000000000001</v>
      </c>
      <c r="P255" s="29" t="s">
        <v>173</v>
      </c>
      <c r="Q255" s="3">
        <v>5264</v>
      </c>
      <c r="R255" s="3"/>
      <c r="S255" s="7">
        <v>5264</v>
      </c>
      <c r="U255" s="29" t="s">
        <v>173</v>
      </c>
      <c r="V255" s="3">
        <v>1166</v>
      </c>
      <c r="W255" s="3"/>
      <c r="X255" s="7">
        <v>1166</v>
      </c>
      <c r="Z255" s="29" t="s">
        <v>173</v>
      </c>
      <c r="AA255" s="3">
        <v>883183</v>
      </c>
      <c r="AB255" s="3"/>
      <c r="AC255" s="7">
        <v>883183</v>
      </c>
      <c r="AE255">
        <v>874697</v>
      </c>
      <c r="AF255" s="16">
        <f t="shared" si="101"/>
        <v>874.697</v>
      </c>
      <c r="AH255" s="3">
        <f t="shared" si="98"/>
        <v>7209</v>
      </c>
      <c r="AI255" s="3">
        <f t="shared" si="99"/>
        <v>883183</v>
      </c>
      <c r="AJ255" s="16">
        <f t="shared" si="102"/>
        <v>122511.16659730891</v>
      </c>
      <c r="AL255" s="16">
        <f t="shared" si="103"/>
        <v>1177577.3333333333</v>
      </c>
    </row>
    <row r="256" spans="2:38">
      <c r="B256" s="29" t="s">
        <v>174</v>
      </c>
      <c r="C256" s="3">
        <v>30</v>
      </c>
      <c r="D256" s="3"/>
      <c r="E256" s="7">
        <v>30</v>
      </c>
      <c r="G256" s="29" t="s">
        <v>174</v>
      </c>
      <c r="H256" s="3">
        <v>1699</v>
      </c>
      <c r="I256" s="3"/>
      <c r="J256" s="7">
        <v>1699</v>
      </c>
      <c r="L256" s="3">
        <f t="shared" si="96"/>
        <v>30</v>
      </c>
      <c r="M256" s="3">
        <f t="shared" si="97"/>
        <v>1699</v>
      </c>
      <c r="N256" s="19">
        <f t="shared" si="100"/>
        <v>56.633333333333333</v>
      </c>
      <c r="P256" s="29" t="s">
        <v>174</v>
      </c>
      <c r="Q256" s="3">
        <v>1537</v>
      </c>
      <c r="R256" s="3"/>
      <c r="S256" s="7">
        <v>1537</v>
      </c>
      <c r="U256" s="29" t="s">
        <v>174</v>
      </c>
      <c r="V256" s="3">
        <v>131</v>
      </c>
      <c r="W256" s="3"/>
      <c r="X256" s="7">
        <v>131</v>
      </c>
      <c r="Z256" s="29" t="s">
        <v>174</v>
      </c>
      <c r="AA256" s="3">
        <v>326866</v>
      </c>
      <c r="AB256" s="3"/>
      <c r="AC256" s="7">
        <v>326866</v>
      </c>
      <c r="AE256">
        <v>288527</v>
      </c>
      <c r="AF256" s="16">
        <f t="shared" si="101"/>
        <v>288.52699999999999</v>
      </c>
      <c r="AH256" s="3">
        <f t="shared" si="98"/>
        <v>1699</v>
      </c>
      <c r="AI256" s="3">
        <f t="shared" si="99"/>
        <v>326866</v>
      </c>
      <c r="AJ256" s="16">
        <f t="shared" si="102"/>
        <v>192387.2866391995</v>
      </c>
      <c r="AL256" s="16">
        <f t="shared" si="103"/>
        <v>10895533.333333332</v>
      </c>
    </row>
    <row r="257" spans="2:38">
      <c r="B257" s="30" t="s">
        <v>13</v>
      </c>
      <c r="C257" s="7">
        <v>4064</v>
      </c>
      <c r="D257" s="7"/>
      <c r="E257" s="7">
        <v>4064</v>
      </c>
      <c r="G257" s="30" t="s">
        <v>13</v>
      </c>
      <c r="H257" s="7">
        <v>16157</v>
      </c>
      <c r="I257" s="7"/>
      <c r="J257" s="7">
        <v>16157</v>
      </c>
      <c r="L257" s="3">
        <f t="shared" si="96"/>
        <v>4064</v>
      </c>
      <c r="M257" s="3">
        <f t="shared" si="97"/>
        <v>16157</v>
      </c>
      <c r="N257" s="19">
        <f t="shared" si="100"/>
        <v>3.9756397637795278</v>
      </c>
      <c r="P257" s="30" t="s">
        <v>13</v>
      </c>
      <c r="Q257" s="7">
        <v>9168</v>
      </c>
      <c r="R257" s="7"/>
      <c r="S257" s="7">
        <v>9168</v>
      </c>
      <c r="U257" s="30" t="s">
        <v>13</v>
      </c>
      <c r="V257" s="7">
        <v>2811</v>
      </c>
      <c r="W257" s="7"/>
      <c r="X257" s="7">
        <v>2811</v>
      </c>
      <c r="Z257" s="30" t="s">
        <v>13</v>
      </c>
      <c r="AA257" s="7">
        <v>1717846</v>
      </c>
      <c r="AB257" s="7"/>
      <c r="AC257" s="7">
        <v>1717846</v>
      </c>
      <c r="AE257">
        <v>1732436</v>
      </c>
      <c r="AF257" s="16">
        <f t="shared" si="101"/>
        <v>1732.4359999999999</v>
      </c>
      <c r="AH257" s="3">
        <f t="shared" si="98"/>
        <v>16157</v>
      </c>
      <c r="AI257" s="3">
        <f t="shared" si="99"/>
        <v>1717846</v>
      </c>
      <c r="AJ257" s="16">
        <f t="shared" si="102"/>
        <v>106322.08949681252</v>
      </c>
      <c r="AL257" s="16">
        <f t="shared" si="103"/>
        <v>422698.32677165355</v>
      </c>
    </row>
    <row r="258" spans="2:38">
      <c r="B258" s="5" t="s">
        <v>61</v>
      </c>
      <c r="C258" s="3"/>
      <c r="D258" s="3"/>
      <c r="E258" s="7"/>
      <c r="G258" s="5" t="s">
        <v>61</v>
      </c>
      <c r="H258" s="3"/>
      <c r="I258" s="3"/>
      <c r="J258" s="7"/>
      <c r="L258" s="3">
        <f t="shared" si="96"/>
        <v>0</v>
      </c>
      <c r="M258" s="3">
        <f t="shared" si="97"/>
        <v>0</v>
      </c>
      <c r="N258" s="37" t="str">
        <f t="shared" si="100"/>
        <v/>
      </c>
      <c r="P258" s="5" t="s">
        <v>61</v>
      </c>
      <c r="Q258" s="3"/>
      <c r="R258" s="3"/>
      <c r="S258" s="7"/>
      <c r="U258" s="5" t="s">
        <v>61</v>
      </c>
      <c r="V258" s="3"/>
      <c r="W258" s="3"/>
      <c r="X258" s="7"/>
      <c r="Z258" s="5" t="s">
        <v>61</v>
      </c>
      <c r="AA258" s="3"/>
      <c r="AB258" s="3"/>
      <c r="AC258" s="7"/>
      <c r="AF258" s="36" t="str">
        <f t="shared" si="101"/>
        <v/>
      </c>
      <c r="AH258" s="3">
        <f t="shared" si="98"/>
        <v>0</v>
      </c>
      <c r="AI258" s="3">
        <f t="shared" si="99"/>
        <v>0</v>
      </c>
      <c r="AJ258" s="36" t="str">
        <f t="shared" si="102"/>
        <v/>
      </c>
      <c r="AL258" s="36" t="str">
        <f t="shared" si="103"/>
        <v/>
      </c>
    </row>
    <row r="259" spans="2:38">
      <c r="B259" s="29" t="s">
        <v>169</v>
      </c>
      <c r="C259" s="3">
        <v>2649</v>
      </c>
      <c r="D259" s="3"/>
      <c r="E259" s="7">
        <v>2649</v>
      </c>
      <c r="G259" s="29" t="s">
        <v>169</v>
      </c>
      <c r="H259" s="3">
        <v>3707</v>
      </c>
      <c r="I259" s="3"/>
      <c r="J259" s="7">
        <v>3707</v>
      </c>
      <c r="L259" s="3">
        <f t="shared" si="96"/>
        <v>2649</v>
      </c>
      <c r="M259" s="3">
        <f t="shared" si="97"/>
        <v>3707</v>
      </c>
      <c r="N259" s="19">
        <f t="shared" si="100"/>
        <v>1.3993959984899962</v>
      </c>
      <c r="P259" s="29" t="s">
        <v>169</v>
      </c>
      <c r="Q259" s="3">
        <v>583</v>
      </c>
      <c r="R259" s="3"/>
      <c r="S259" s="7">
        <v>583</v>
      </c>
      <c r="U259" s="29" t="s">
        <v>169</v>
      </c>
      <c r="V259" s="3">
        <v>457</v>
      </c>
      <c r="W259" s="3"/>
      <c r="X259" s="7">
        <v>457</v>
      </c>
      <c r="Z259" s="29" t="s">
        <v>169</v>
      </c>
      <c r="AA259" s="3">
        <v>82719</v>
      </c>
      <c r="AB259" s="3"/>
      <c r="AC259" s="7">
        <v>82719</v>
      </c>
      <c r="AE259">
        <v>105138</v>
      </c>
      <c r="AF259" s="16">
        <f t="shared" si="101"/>
        <v>105.13800000000001</v>
      </c>
      <c r="AH259" s="3">
        <f t="shared" si="98"/>
        <v>3707</v>
      </c>
      <c r="AI259" s="3">
        <f t="shared" si="99"/>
        <v>82719</v>
      </c>
      <c r="AJ259" s="16">
        <f t="shared" si="102"/>
        <v>22314.270299433501</v>
      </c>
      <c r="AL259" s="16">
        <f t="shared" si="103"/>
        <v>31226.500566251412</v>
      </c>
    </row>
    <row r="260" spans="2:38">
      <c r="B260" s="29" t="s">
        <v>170</v>
      </c>
      <c r="C260" s="3">
        <v>4085</v>
      </c>
      <c r="D260" s="3"/>
      <c r="E260" s="7">
        <v>4085</v>
      </c>
      <c r="G260" s="29" t="s">
        <v>170</v>
      </c>
      <c r="H260" s="3">
        <v>6369</v>
      </c>
      <c r="I260" s="3"/>
      <c r="J260" s="7">
        <v>6369</v>
      </c>
      <c r="L260" s="3">
        <f t="shared" si="96"/>
        <v>4085</v>
      </c>
      <c r="M260" s="3">
        <f t="shared" si="97"/>
        <v>6369</v>
      </c>
      <c r="N260" s="19">
        <f t="shared" si="100"/>
        <v>1.5591187270501836</v>
      </c>
      <c r="P260" s="29" t="s">
        <v>170</v>
      </c>
      <c r="Q260" s="3">
        <v>1013</v>
      </c>
      <c r="R260" s="3"/>
      <c r="S260" s="7">
        <v>1013</v>
      </c>
      <c r="U260" s="29" t="s">
        <v>170</v>
      </c>
      <c r="V260" s="3">
        <v>1202</v>
      </c>
      <c r="W260" s="3"/>
      <c r="X260" s="7">
        <v>1202</v>
      </c>
      <c r="Z260" s="29" t="s">
        <v>170</v>
      </c>
      <c r="AA260" s="3">
        <v>333015</v>
      </c>
      <c r="AB260" s="3"/>
      <c r="AC260" s="7">
        <v>333015</v>
      </c>
      <c r="AE260">
        <v>391645</v>
      </c>
      <c r="AF260" s="16">
        <f t="shared" si="101"/>
        <v>391.64499999999998</v>
      </c>
      <c r="AH260" s="3">
        <f t="shared" si="98"/>
        <v>6369</v>
      </c>
      <c r="AI260" s="3">
        <f t="shared" si="99"/>
        <v>333015</v>
      </c>
      <c r="AJ260" s="16">
        <f t="shared" si="102"/>
        <v>52286.858219500711</v>
      </c>
      <c r="AL260" s="16">
        <f t="shared" si="103"/>
        <v>81521.419828641374</v>
      </c>
    </row>
    <row r="261" spans="2:38">
      <c r="B261" s="29" t="s">
        <v>171</v>
      </c>
      <c r="C261" s="3">
        <v>2703</v>
      </c>
      <c r="D261" s="3"/>
      <c r="E261" s="7">
        <v>2703</v>
      </c>
      <c r="G261" s="29" t="s">
        <v>171</v>
      </c>
      <c r="H261" s="3">
        <v>7450</v>
      </c>
      <c r="I261" s="3"/>
      <c r="J261" s="7">
        <v>7450</v>
      </c>
      <c r="L261" s="3">
        <f t="shared" si="96"/>
        <v>2703</v>
      </c>
      <c r="M261" s="3">
        <f t="shared" si="97"/>
        <v>7450</v>
      </c>
      <c r="N261" s="19">
        <f t="shared" si="100"/>
        <v>2.7561968183499816</v>
      </c>
      <c r="P261" s="29" t="s">
        <v>171</v>
      </c>
      <c r="Q261" s="3">
        <v>2627</v>
      </c>
      <c r="R261" s="3"/>
      <c r="S261" s="7">
        <v>2627</v>
      </c>
      <c r="U261" s="29" t="s">
        <v>171</v>
      </c>
      <c r="V261" s="3">
        <v>2024</v>
      </c>
      <c r="W261" s="3"/>
      <c r="X261" s="7">
        <v>2024</v>
      </c>
      <c r="Z261" s="29" t="s">
        <v>171</v>
      </c>
      <c r="AA261" s="3">
        <v>481110</v>
      </c>
      <c r="AB261" s="3"/>
      <c r="AC261" s="7">
        <v>481110</v>
      </c>
      <c r="AE261">
        <v>534224</v>
      </c>
      <c r="AF261" s="16">
        <f t="shared" si="101"/>
        <v>534.22400000000005</v>
      </c>
      <c r="AH261" s="3">
        <f t="shared" si="98"/>
        <v>7450</v>
      </c>
      <c r="AI261" s="3">
        <f t="shared" si="99"/>
        <v>481110</v>
      </c>
      <c r="AJ261" s="16">
        <f t="shared" si="102"/>
        <v>64578.523489932893</v>
      </c>
      <c r="AL261" s="16">
        <f t="shared" si="103"/>
        <v>177991.12097669259</v>
      </c>
    </row>
    <row r="262" spans="2:38">
      <c r="B262" s="29" t="s">
        <v>172</v>
      </c>
      <c r="C262" s="3">
        <v>1964</v>
      </c>
      <c r="D262" s="3"/>
      <c r="E262" s="7">
        <v>1964</v>
      </c>
      <c r="G262" s="29" t="s">
        <v>172</v>
      </c>
      <c r="H262" s="3">
        <v>9118</v>
      </c>
      <c r="I262" s="3"/>
      <c r="J262" s="7">
        <v>9118</v>
      </c>
      <c r="L262" s="3">
        <f t="shared" si="96"/>
        <v>1964</v>
      </c>
      <c r="M262" s="3">
        <f t="shared" si="97"/>
        <v>9118</v>
      </c>
      <c r="N262" s="19">
        <f t="shared" si="100"/>
        <v>4.6425661914460283</v>
      </c>
      <c r="P262" s="29" t="s">
        <v>172</v>
      </c>
      <c r="Q262" s="3">
        <v>4800</v>
      </c>
      <c r="R262" s="3"/>
      <c r="S262" s="7">
        <v>4800</v>
      </c>
      <c r="U262" s="29" t="s">
        <v>172</v>
      </c>
      <c r="V262" s="3">
        <v>2288</v>
      </c>
      <c r="W262" s="3"/>
      <c r="X262" s="7">
        <v>2288</v>
      </c>
      <c r="Z262" s="29" t="s">
        <v>172</v>
      </c>
      <c r="AA262" s="3">
        <v>689488</v>
      </c>
      <c r="AB262" s="3"/>
      <c r="AC262" s="7">
        <v>689488</v>
      </c>
      <c r="AE262">
        <v>757519</v>
      </c>
      <c r="AF262" s="16">
        <f t="shared" si="101"/>
        <v>757.51900000000001</v>
      </c>
      <c r="AH262" s="3">
        <f t="shared" si="98"/>
        <v>9118</v>
      </c>
      <c r="AI262" s="3">
        <f t="shared" si="99"/>
        <v>689488</v>
      </c>
      <c r="AJ262" s="16">
        <f t="shared" si="102"/>
        <v>75618.337354683055</v>
      </c>
      <c r="AL262" s="16">
        <f t="shared" si="103"/>
        <v>351063.13645621185</v>
      </c>
    </row>
    <row r="263" spans="2:38">
      <c r="B263" s="29" t="s">
        <v>173</v>
      </c>
      <c r="C263" s="3">
        <v>1655</v>
      </c>
      <c r="D263" s="3"/>
      <c r="E263" s="7">
        <v>1655</v>
      </c>
      <c r="G263" s="29" t="s">
        <v>173</v>
      </c>
      <c r="H263" s="3">
        <v>17560</v>
      </c>
      <c r="I263" s="3"/>
      <c r="J263" s="7">
        <v>17560</v>
      </c>
      <c r="L263" s="3">
        <f t="shared" si="96"/>
        <v>1655</v>
      </c>
      <c r="M263" s="3">
        <f t="shared" si="97"/>
        <v>17560</v>
      </c>
      <c r="N263" s="19">
        <f t="shared" si="100"/>
        <v>10.610271903323262</v>
      </c>
      <c r="P263" s="29" t="s">
        <v>173</v>
      </c>
      <c r="Q263" s="3">
        <v>12376</v>
      </c>
      <c r="R263" s="3"/>
      <c r="S263" s="7">
        <v>12376</v>
      </c>
      <c r="U263" s="29" t="s">
        <v>173</v>
      </c>
      <c r="V263" s="3">
        <v>3462</v>
      </c>
      <c r="W263" s="3"/>
      <c r="X263" s="7">
        <v>3462</v>
      </c>
      <c r="Z263" s="29" t="s">
        <v>173</v>
      </c>
      <c r="AA263" s="3">
        <v>1837688</v>
      </c>
      <c r="AB263" s="3"/>
      <c r="AC263" s="7">
        <v>1837688</v>
      </c>
      <c r="AE263">
        <v>1725308</v>
      </c>
      <c r="AF263" s="16">
        <f t="shared" si="101"/>
        <v>1725.308</v>
      </c>
      <c r="AH263" s="3">
        <f t="shared" si="98"/>
        <v>17560</v>
      </c>
      <c r="AI263" s="3">
        <f t="shared" si="99"/>
        <v>1837688</v>
      </c>
      <c r="AJ263" s="16">
        <f t="shared" si="102"/>
        <v>104651.93621867881</v>
      </c>
      <c r="AL263" s="16">
        <f t="shared" si="103"/>
        <v>1110385.4984894258</v>
      </c>
    </row>
    <row r="264" spans="2:38">
      <c r="B264" s="29" t="s">
        <v>174</v>
      </c>
      <c r="C264" s="3">
        <v>50</v>
      </c>
      <c r="D264" s="3"/>
      <c r="E264" s="7">
        <v>50</v>
      </c>
      <c r="G264" s="29" t="s">
        <v>174</v>
      </c>
      <c r="H264" s="3">
        <v>4107</v>
      </c>
      <c r="I264" s="3"/>
      <c r="J264" s="7">
        <v>4107</v>
      </c>
      <c r="L264" s="3">
        <f t="shared" si="96"/>
        <v>50</v>
      </c>
      <c r="M264" s="3">
        <f t="shared" si="97"/>
        <v>4107</v>
      </c>
      <c r="N264" s="19">
        <f t="shared" si="100"/>
        <v>82.14</v>
      </c>
      <c r="P264" s="29" t="s">
        <v>174</v>
      </c>
      <c r="Q264" s="3">
        <v>3773</v>
      </c>
      <c r="R264" s="3"/>
      <c r="S264" s="7">
        <v>3773</v>
      </c>
      <c r="U264" s="29" t="s">
        <v>174</v>
      </c>
      <c r="V264" s="3">
        <v>284</v>
      </c>
      <c r="W264" s="3"/>
      <c r="X264" s="7">
        <v>284</v>
      </c>
      <c r="Z264" s="29" t="s">
        <v>174</v>
      </c>
      <c r="AA264" s="3">
        <v>692974</v>
      </c>
      <c r="AB264" s="3"/>
      <c r="AC264" s="7">
        <v>692974</v>
      </c>
      <c r="AE264">
        <v>901850</v>
      </c>
      <c r="AF264" s="16">
        <f t="shared" si="101"/>
        <v>901.85</v>
      </c>
      <c r="AH264" s="3">
        <f t="shared" si="98"/>
        <v>4107</v>
      </c>
      <c r="AI264" s="3">
        <f t="shared" si="99"/>
        <v>692974</v>
      </c>
      <c r="AJ264" s="16">
        <f t="shared" si="102"/>
        <v>168729.97321645971</v>
      </c>
      <c r="AL264" s="16">
        <f t="shared" si="103"/>
        <v>13859480</v>
      </c>
    </row>
    <row r="265" spans="2:38">
      <c r="B265" s="30" t="s">
        <v>13</v>
      </c>
      <c r="C265" s="7">
        <v>13106</v>
      </c>
      <c r="D265" s="7"/>
      <c r="E265" s="7">
        <v>13106</v>
      </c>
      <c r="G265" s="30" t="s">
        <v>13</v>
      </c>
      <c r="H265" s="7">
        <v>48311</v>
      </c>
      <c r="I265" s="7"/>
      <c r="J265" s="7">
        <v>48311</v>
      </c>
      <c r="L265" s="3">
        <f t="shared" si="96"/>
        <v>13106</v>
      </c>
      <c r="M265" s="3">
        <f t="shared" si="97"/>
        <v>48311</v>
      </c>
      <c r="N265" s="19">
        <f t="shared" si="100"/>
        <v>3.6861742713261103</v>
      </c>
      <c r="P265" s="30" t="s">
        <v>13</v>
      </c>
      <c r="Q265" s="7">
        <v>25172</v>
      </c>
      <c r="R265" s="7"/>
      <c r="S265" s="7">
        <v>25172</v>
      </c>
      <c r="U265" s="30" t="s">
        <v>13</v>
      </c>
      <c r="V265" s="7">
        <v>9717</v>
      </c>
      <c r="W265" s="7"/>
      <c r="X265" s="7">
        <v>9717</v>
      </c>
      <c r="Z265" s="30" t="s">
        <v>13</v>
      </c>
      <c r="AA265" s="7">
        <v>4116994</v>
      </c>
      <c r="AB265" s="7"/>
      <c r="AC265" s="7">
        <v>4116994</v>
      </c>
      <c r="AE265">
        <v>4415684</v>
      </c>
      <c r="AF265" s="16">
        <f t="shared" si="101"/>
        <v>4415.6840000000002</v>
      </c>
      <c r="AH265" s="3">
        <f t="shared" si="98"/>
        <v>48311</v>
      </c>
      <c r="AI265" s="3">
        <f t="shared" si="99"/>
        <v>4116994</v>
      </c>
      <c r="AJ265" s="16">
        <f t="shared" si="102"/>
        <v>85218.56306017263</v>
      </c>
      <c r="AL265" s="16">
        <f t="shared" si="103"/>
        <v>314130.47459179</v>
      </c>
    </row>
    <row r="266" spans="2:38">
      <c r="B266" s="5" t="s">
        <v>149</v>
      </c>
      <c r="C266" s="3"/>
      <c r="D266" s="3"/>
      <c r="E266" s="7"/>
      <c r="G266" s="5" t="s">
        <v>149</v>
      </c>
      <c r="H266" s="3"/>
      <c r="I266" s="3"/>
      <c r="J266" s="7"/>
      <c r="L266" s="3">
        <f t="shared" si="96"/>
        <v>0</v>
      </c>
      <c r="M266" s="3">
        <f t="shared" si="97"/>
        <v>0</v>
      </c>
      <c r="N266" s="37" t="str">
        <f t="shared" si="100"/>
        <v/>
      </c>
      <c r="P266" s="5" t="s">
        <v>149</v>
      </c>
      <c r="Q266" s="3"/>
      <c r="R266" s="3"/>
      <c r="S266" s="7"/>
      <c r="U266" s="5" t="s">
        <v>149</v>
      </c>
      <c r="V266" s="3"/>
      <c r="W266" s="3"/>
      <c r="X266" s="7"/>
      <c r="Z266" s="5" t="s">
        <v>149</v>
      </c>
      <c r="AA266" s="3"/>
      <c r="AB266" s="3"/>
      <c r="AC266" s="7"/>
      <c r="AF266" s="36" t="str">
        <f t="shared" si="101"/>
        <v/>
      </c>
      <c r="AH266" s="3">
        <f t="shared" si="98"/>
        <v>0</v>
      </c>
      <c r="AI266" s="3">
        <f t="shared" si="99"/>
        <v>0</v>
      </c>
      <c r="AJ266" s="36" t="str">
        <f t="shared" si="102"/>
        <v/>
      </c>
      <c r="AL266" s="36" t="str">
        <f t="shared" si="103"/>
        <v/>
      </c>
    </row>
    <row r="267" spans="2:38">
      <c r="B267" s="29" t="s">
        <v>169</v>
      </c>
      <c r="C267" s="3">
        <v>227</v>
      </c>
      <c r="D267" s="3"/>
      <c r="E267" s="7">
        <v>227</v>
      </c>
      <c r="G267" s="29" t="s">
        <v>169</v>
      </c>
      <c r="H267" s="3">
        <v>351</v>
      </c>
      <c r="I267" s="3"/>
      <c r="J267" s="7">
        <v>351</v>
      </c>
      <c r="L267" s="3">
        <f t="shared" si="96"/>
        <v>227</v>
      </c>
      <c r="M267" s="3">
        <f t="shared" si="97"/>
        <v>351</v>
      </c>
      <c r="N267" s="19">
        <f t="shared" si="100"/>
        <v>1.5462555066079295</v>
      </c>
      <c r="P267" s="29" t="s">
        <v>169</v>
      </c>
      <c r="Q267" s="3">
        <v>59</v>
      </c>
      <c r="R267" s="3"/>
      <c r="S267" s="7">
        <v>59</v>
      </c>
      <c r="U267" s="29" t="s">
        <v>169</v>
      </c>
      <c r="V267" s="3">
        <v>63</v>
      </c>
      <c r="W267" s="3"/>
      <c r="X267" s="7">
        <v>63</v>
      </c>
      <c r="Z267" s="29" t="s">
        <v>169</v>
      </c>
      <c r="AA267" s="3">
        <v>6402</v>
      </c>
      <c r="AB267" s="3"/>
      <c r="AC267" s="7">
        <v>6402</v>
      </c>
      <c r="AE267">
        <v>8024</v>
      </c>
      <c r="AF267" s="16">
        <f t="shared" si="101"/>
        <v>8.0239999999999991</v>
      </c>
      <c r="AH267" s="3">
        <f t="shared" si="98"/>
        <v>351</v>
      </c>
      <c r="AI267" s="3">
        <f t="shared" si="99"/>
        <v>6402</v>
      </c>
      <c r="AJ267" s="16">
        <f t="shared" si="102"/>
        <v>18239.316239316238</v>
      </c>
      <c r="AL267" s="16">
        <f t="shared" si="103"/>
        <v>28202.643171806165</v>
      </c>
    </row>
    <row r="268" spans="2:38">
      <c r="B268" s="29" t="s">
        <v>170</v>
      </c>
      <c r="C268" s="3">
        <v>467</v>
      </c>
      <c r="D268" s="3"/>
      <c r="E268" s="7">
        <v>467</v>
      </c>
      <c r="G268" s="29" t="s">
        <v>170</v>
      </c>
      <c r="H268" s="3">
        <v>737</v>
      </c>
      <c r="I268" s="3"/>
      <c r="J268" s="7">
        <v>737</v>
      </c>
      <c r="L268" s="3">
        <f t="shared" si="96"/>
        <v>467</v>
      </c>
      <c r="M268" s="3">
        <f t="shared" si="97"/>
        <v>737</v>
      </c>
      <c r="N268" s="19">
        <f t="shared" si="100"/>
        <v>1.5781584582441113</v>
      </c>
      <c r="P268" s="29" t="s">
        <v>170</v>
      </c>
      <c r="Q268" s="3">
        <v>87</v>
      </c>
      <c r="R268" s="3"/>
      <c r="S268" s="7">
        <v>87</v>
      </c>
      <c r="U268" s="29" t="s">
        <v>170</v>
      </c>
      <c r="V268" s="3">
        <v>174</v>
      </c>
      <c r="W268" s="3"/>
      <c r="X268" s="7">
        <v>174</v>
      </c>
      <c r="Z268" s="29" t="s">
        <v>170</v>
      </c>
      <c r="AA268" s="3">
        <v>39761</v>
      </c>
      <c r="AB268" s="3"/>
      <c r="AC268" s="7">
        <v>39761</v>
      </c>
      <c r="AE268">
        <v>44152</v>
      </c>
      <c r="AF268" s="16">
        <f t="shared" si="101"/>
        <v>44.152000000000001</v>
      </c>
      <c r="AH268" s="3">
        <f t="shared" si="98"/>
        <v>737</v>
      </c>
      <c r="AI268" s="3">
        <f t="shared" si="99"/>
        <v>39761</v>
      </c>
      <c r="AJ268" s="16">
        <f t="shared" si="102"/>
        <v>53949.796472184527</v>
      </c>
      <c r="AL268" s="16">
        <f t="shared" si="103"/>
        <v>85141.32762312633</v>
      </c>
    </row>
    <row r="269" spans="2:38">
      <c r="B269" s="29" t="s">
        <v>171</v>
      </c>
      <c r="C269" s="3">
        <v>516</v>
      </c>
      <c r="D269" s="3"/>
      <c r="E269" s="7">
        <v>516</v>
      </c>
      <c r="G269" s="29" t="s">
        <v>171</v>
      </c>
      <c r="H269" s="3">
        <v>1334</v>
      </c>
      <c r="I269" s="3"/>
      <c r="J269" s="7">
        <v>1334</v>
      </c>
      <c r="L269" s="3">
        <f t="shared" si="96"/>
        <v>516</v>
      </c>
      <c r="M269" s="3">
        <f t="shared" si="97"/>
        <v>1334</v>
      </c>
      <c r="N269" s="19">
        <f t="shared" si="100"/>
        <v>2.5852713178294575</v>
      </c>
      <c r="P269" s="29" t="s">
        <v>171</v>
      </c>
      <c r="Q269" s="3">
        <v>381</v>
      </c>
      <c r="R269" s="3"/>
      <c r="S269" s="7">
        <v>381</v>
      </c>
      <c r="U269" s="29" t="s">
        <v>171</v>
      </c>
      <c r="V269" s="3">
        <v>420</v>
      </c>
      <c r="W269" s="3"/>
      <c r="X269" s="7">
        <v>420</v>
      </c>
      <c r="Z269" s="29" t="s">
        <v>171</v>
      </c>
      <c r="AA269" s="3">
        <v>93755</v>
      </c>
      <c r="AB269" s="3"/>
      <c r="AC269" s="7">
        <v>93755</v>
      </c>
      <c r="AE269">
        <v>106904</v>
      </c>
      <c r="AF269" s="16">
        <f t="shared" si="101"/>
        <v>106.904</v>
      </c>
      <c r="AH269" s="3">
        <f t="shared" si="98"/>
        <v>1334</v>
      </c>
      <c r="AI269" s="3">
        <f t="shared" si="99"/>
        <v>93755</v>
      </c>
      <c r="AJ269" s="16">
        <f t="shared" si="102"/>
        <v>70281.109445277369</v>
      </c>
      <c r="AL269" s="16">
        <f t="shared" si="103"/>
        <v>181695.73643410855</v>
      </c>
    </row>
    <row r="270" spans="2:38">
      <c r="B270" s="29" t="s">
        <v>172</v>
      </c>
      <c r="C270" s="3">
        <v>584</v>
      </c>
      <c r="D270" s="3"/>
      <c r="E270" s="7">
        <v>584</v>
      </c>
      <c r="G270" s="29" t="s">
        <v>172</v>
      </c>
      <c r="H270" s="3">
        <v>2216</v>
      </c>
      <c r="I270" s="3"/>
      <c r="J270" s="7">
        <v>2216</v>
      </c>
      <c r="L270" s="3">
        <f t="shared" si="96"/>
        <v>584</v>
      </c>
      <c r="M270" s="3">
        <f t="shared" si="97"/>
        <v>2216</v>
      </c>
      <c r="N270" s="19">
        <f t="shared" si="100"/>
        <v>3.7945205479452055</v>
      </c>
      <c r="P270" s="29" t="s">
        <v>172</v>
      </c>
      <c r="Q270" s="3">
        <v>1000</v>
      </c>
      <c r="R270" s="3"/>
      <c r="S270" s="7">
        <v>1000</v>
      </c>
      <c r="U270" s="29" t="s">
        <v>172</v>
      </c>
      <c r="V270" s="3">
        <v>606</v>
      </c>
      <c r="W270" s="3"/>
      <c r="X270" s="7">
        <v>606</v>
      </c>
      <c r="Z270" s="29" t="s">
        <v>172</v>
      </c>
      <c r="AA270" s="3">
        <v>210488</v>
      </c>
      <c r="AB270" s="3"/>
      <c r="AC270" s="7">
        <v>210488</v>
      </c>
      <c r="AE270">
        <v>212377</v>
      </c>
      <c r="AF270" s="16">
        <f t="shared" si="101"/>
        <v>212.37700000000001</v>
      </c>
      <c r="AH270" s="3">
        <f t="shared" si="98"/>
        <v>2216</v>
      </c>
      <c r="AI270" s="3">
        <f t="shared" si="99"/>
        <v>210488</v>
      </c>
      <c r="AJ270" s="16">
        <f t="shared" si="102"/>
        <v>94985.559566787007</v>
      </c>
      <c r="AL270" s="16">
        <f t="shared" si="103"/>
        <v>360424.65753424662</v>
      </c>
    </row>
    <row r="271" spans="2:38">
      <c r="B271" s="29" t="s">
        <v>173</v>
      </c>
      <c r="C271" s="3">
        <v>1122</v>
      </c>
      <c r="D271" s="3"/>
      <c r="E271" s="7">
        <v>1122</v>
      </c>
      <c r="G271" s="29" t="s">
        <v>173</v>
      </c>
      <c r="H271" s="3">
        <v>11691</v>
      </c>
      <c r="I271" s="3"/>
      <c r="J271" s="7">
        <v>11691</v>
      </c>
      <c r="L271" s="3">
        <f t="shared" si="96"/>
        <v>1122</v>
      </c>
      <c r="M271" s="3">
        <f t="shared" si="97"/>
        <v>11691</v>
      </c>
      <c r="N271" s="19">
        <f t="shared" si="100"/>
        <v>10.419786096256685</v>
      </c>
      <c r="P271" s="29" t="s">
        <v>173</v>
      </c>
      <c r="Q271" s="3">
        <v>8474</v>
      </c>
      <c r="R271" s="3"/>
      <c r="S271" s="7">
        <v>8474</v>
      </c>
      <c r="U271" s="29" t="s">
        <v>173</v>
      </c>
      <c r="V271" s="3">
        <v>2050</v>
      </c>
      <c r="W271" s="3"/>
      <c r="X271" s="7">
        <v>2050</v>
      </c>
      <c r="Z271" s="29" t="s">
        <v>173</v>
      </c>
      <c r="AA271" s="3">
        <v>1532577</v>
      </c>
      <c r="AB271" s="3"/>
      <c r="AC271" s="7">
        <v>1532577</v>
      </c>
      <c r="AE271">
        <v>1538347</v>
      </c>
      <c r="AF271" s="16">
        <f t="shared" si="101"/>
        <v>1538.347</v>
      </c>
      <c r="AH271" s="3">
        <f t="shared" si="98"/>
        <v>11691</v>
      </c>
      <c r="AI271" s="3">
        <f t="shared" si="99"/>
        <v>1532577</v>
      </c>
      <c r="AJ271" s="16">
        <f t="shared" si="102"/>
        <v>131090.32589171157</v>
      </c>
      <c r="AL271" s="16">
        <f t="shared" si="103"/>
        <v>1365933.1550802139</v>
      </c>
    </row>
    <row r="272" spans="2:38">
      <c r="B272" s="29" t="s">
        <v>174</v>
      </c>
      <c r="C272" s="3">
        <v>58</v>
      </c>
      <c r="D272" s="3"/>
      <c r="E272" s="7">
        <v>58</v>
      </c>
      <c r="G272" s="29" t="s">
        <v>174</v>
      </c>
      <c r="H272" s="3">
        <v>4317</v>
      </c>
      <c r="I272" s="3"/>
      <c r="J272" s="7">
        <v>4317</v>
      </c>
      <c r="L272" s="3">
        <f t="shared" si="96"/>
        <v>58</v>
      </c>
      <c r="M272" s="3">
        <f t="shared" si="97"/>
        <v>4317</v>
      </c>
      <c r="N272" s="19">
        <f t="shared" si="100"/>
        <v>74.431034482758619</v>
      </c>
      <c r="P272" s="29" t="s">
        <v>174</v>
      </c>
      <c r="Q272" s="3">
        <v>4024</v>
      </c>
      <c r="R272" s="3"/>
      <c r="S272" s="7">
        <v>4024</v>
      </c>
      <c r="U272" s="29" t="s">
        <v>174</v>
      </c>
      <c r="V272" s="3">
        <v>235</v>
      </c>
      <c r="W272" s="3"/>
      <c r="X272" s="7">
        <v>235</v>
      </c>
      <c r="Z272" s="29" t="s">
        <v>174</v>
      </c>
      <c r="AA272" s="3">
        <v>852674</v>
      </c>
      <c r="AB272" s="3"/>
      <c r="AC272" s="7">
        <v>852674</v>
      </c>
      <c r="AE272">
        <v>1010187</v>
      </c>
      <c r="AF272" s="16">
        <f t="shared" si="101"/>
        <v>1010.187</v>
      </c>
      <c r="AH272" s="3">
        <f t="shared" si="98"/>
        <v>4317</v>
      </c>
      <c r="AI272" s="3">
        <f t="shared" si="99"/>
        <v>852674</v>
      </c>
      <c r="AJ272" s="16">
        <f t="shared" si="102"/>
        <v>197515.40421589068</v>
      </c>
      <c r="AL272" s="16">
        <f t="shared" si="103"/>
        <v>14701275.862068966</v>
      </c>
    </row>
    <row r="273" spans="2:38">
      <c r="B273" s="30" t="s">
        <v>13</v>
      </c>
      <c r="C273" s="7">
        <v>2974</v>
      </c>
      <c r="D273" s="7"/>
      <c r="E273" s="7">
        <v>2974</v>
      </c>
      <c r="G273" s="30" t="s">
        <v>13</v>
      </c>
      <c r="H273" s="7">
        <v>20646</v>
      </c>
      <c r="I273" s="7"/>
      <c r="J273" s="7">
        <v>20646</v>
      </c>
      <c r="L273" s="3">
        <f t="shared" si="96"/>
        <v>2974</v>
      </c>
      <c r="M273" s="3">
        <f t="shared" si="97"/>
        <v>20646</v>
      </c>
      <c r="N273" s="19">
        <f t="shared" si="100"/>
        <v>6.9421654337592464</v>
      </c>
      <c r="P273" s="30" t="s">
        <v>13</v>
      </c>
      <c r="Q273" s="7">
        <v>14025</v>
      </c>
      <c r="R273" s="7"/>
      <c r="S273" s="7">
        <v>14025</v>
      </c>
      <c r="U273" s="30" t="s">
        <v>13</v>
      </c>
      <c r="V273" s="7">
        <v>3548</v>
      </c>
      <c r="W273" s="7"/>
      <c r="X273" s="7">
        <v>3548</v>
      </c>
      <c r="Z273" s="30" t="s">
        <v>13</v>
      </c>
      <c r="AA273" s="7">
        <v>2735657</v>
      </c>
      <c r="AB273" s="7"/>
      <c r="AC273" s="7">
        <v>2735657</v>
      </c>
      <c r="AE273">
        <v>2919991</v>
      </c>
      <c r="AF273" s="16">
        <f t="shared" si="101"/>
        <v>2919.991</v>
      </c>
      <c r="AH273" s="3">
        <f t="shared" si="98"/>
        <v>20646</v>
      </c>
      <c r="AI273" s="3">
        <f t="shared" si="99"/>
        <v>2735657</v>
      </c>
      <c r="AJ273" s="16">
        <f t="shared" si="102"/>
        <v>132503.00300300302</v>
      </c>
      <c r="AL273" s="16">
        <f t="shared" si="103"/>
        <v>919857.76731674513</v>
      </c>
    </row>
    <row r="274" spans="2:38">
      <c r="B274" s="5" t="s">
        <v>62</v>
      </c>
      <c r="C274" s="3"/>
      <c r="D274" s="3"/>
      <c r="E274" s="7"/>
      <c r="G274" s="5" t="s">
        <v>62</v>
      </c>
      <c r="H274" s="3"/>
      <c r="I274" s="3"/>
      <c r="J274" s="7"/>
      <c r="L274" s="3">
        <f t="shared" si="96"/>
        <v>0</v>
      </c>
      <c r="M274" s="3">
        <f t="shared" si="97"/>
        <v>0</v>
      </c>
      <c r="N274" s="37" t="str">
        <f t="shared" si="100"/>
        <v/>
      </c>
      <c r="P274" s="5" t="s">
        <v>62</v>
      </c>
      <c r="Q274" s="3"/>
      <c r="R274" s="3"/>
      <c r="S274" s="7"/>
      <c r="U274" s="5" t="s">
        <v>62</v>
      </c>
      <c r="V274" s="3"/>
      <c r="W274" s="3"/>
      <c r="X274" s="7"/>
      <c r="Z274" s="5" t="s">
        <v>62</v>
      </c>
      <c r="AA274" s="3"/>
      <c r="AB274" s="3"/>
      <c r="AC274" s="7"/>
      <c r="AF274" s="36" t="str">
        <f t="shared" si="101"/>
        <v/>
      </c>
      <c r="AH274" s="3">
        <f t="shared" si="98"/>
        <v>0</v>
      </c>
      <c r="AI274" s="3">
        <f t="shared" si="99"/>
        <v>0</v>
      </c>
      <c r="AJ274" s="36" t="str">
        <f t="shared" si="102"/>
        <v/>
      </c>
      <c r="AL274" s="36" t="str">
        <f t="shared" si="103"/>
        <v/>
      </c>
    </row>
    <row r="275" spans="2:38">
      <c r="B275" s="29" t="s">
        <v>169</v>
      </c>
      <c r="C275" s="3">
        <v>377</v>
      </c>
      <c r="D275" s="3"/>
      <c r="E275" s="7">
        <v>377</v>
      </c>
      <c r="G275" s="29" t="s">
        <v>169</v>
      </c>
      <c r="H275" s="3">
        <v>647</v>
      </c>
      <c r="I275" s="3"/>
      <c r="J275" s="7">
        <v>647</v>
      </c>
      <c r="L275" s="3">
        <f t="shared" si="96"/>
        <v>377</v>
      </c>
      <c r="M275" s="3">
        <f t="shared" si="97"/>
        <v>647</v>
      </c>
      <c r="N275" s="19">
        <f t="shared" si="100"/>
        <v>1.7161803713527852</v>
      </c>
      <c r="P275" s="29" t="s">
        <v>169</v>
      </c>
      <c r="Q275" s="3">
        <v>163</v>
      </c>
      <c r="R275" s="3"/>
      <c r="S275" s="7">
        <v>163</v>
      </c>
      <c r="U275" s="29" t="s">
        <v>169</v>
      </c>
      <c r="V275" s="3">
        <v>98</v>
      </c>
      <c r="W275" s="3"/>
      <c r="X275" s="7">
        <v>98</v>
      </c>
      <c r="Z275" s="29" t="s">
        <v>169</v>
      </c>
      <c r="AA275" s="3">
        <v>9982</v>
      </c>
      <c r="AB275" s="3"/>
      <c r="AC275" s="7">
        <v>9982</v>
      </c>
      <c r="AE275">
        <v>12064</v>
      </c>
      <c r="AF275" s="16">
        <f t="shared" si="101"/>
        <v>12.064</v>
      </c>
      <c r="AH275" s="3">
        <f t="shared" si="98"/>
        <v>647</v>
      </c>
      <c r="AI275" s="3">
        <f t="shared" si="99"/>
        <v>9982</v>
      </c>
      <c r="AJ275" s="16">
        <f t="shared" si="102"/>
        <v>15428.129829984544</v>
      </c>
      <c r="AL275" s="16">
        <f t="shared" si="103"/>
        <v>26477.453580901856</v>
      </c>
    </row>
    <row r="276" spans="2:38">
      <c r="B276" s="29" t="s">
        <v>170</v>
      </c>
      <c r="C276" s="3">
        <v>774</v>
      </c>
      <c r="D276" s="3"/>
      <c r="E276" s="7">
        <v>774</v>
      </c>
      <c r="G276" s="29" t="s">
        <v>170</v>
      </c>
      <c r="H276" s="3">
        <v>1330</v>
      </c>
      <c r="I276" s="3"/>
      <c r="J276" s="7">
        <v>1330</v>
      </c>
      <c r="L276" s="3">
        <f t="shared" si="96"/>
        <v>774</v>
      </c>
      <c r="M276" s="3">
        <f t="shared" si="97"/>
        <v>1330</v>
      </c>
      <c r="N276" s="19">
        <f t="shared" si="100"/>
        <v>1.7183462532299743</v>
      </c>
      <c r="P276" s="29" t="s">
        <v>170</v>
      </c>
      <c r="Q276" s="3">
        <v>297</v>
      </c>
      <c r="R276" s="3"/>
      <c r="S276" s="7">
        <v>297</v>
      </c>
      <c r="U276" s="29" t="s">
        <v>170</v>
      </c>
      <c r="V276" s="3">
        <v>236</v>
      </c>
      <c r="W276" s="3"/>
      <c r="X276" s="7">
        <v>236</v>
      </c>
      <c r="Z276" s="29" t="s">
        <v>170</v>
      </c>
      <c r="AA276" s="3">
        <v>64579</v>
      </c>
      <c r="AB276" s="3"/>
      <c r="AC276" s="7">
        <v>64579</v>
      </c>
      <c r="AE276">
        <v>67709</v>
      </c>
      <c r="AF276" s="16">
        <f t="shared" si="101"/>
        <v>67.709000000000003</v>
      </c>
      <c r="AH276" s="3">
        <f t="shared" si="98"/>
        <v>1330</v>
      </c>
      <c r="AI276" s="3">
        <f t="shared" si="99"/>
        <v>64579</v>
      </c>
      <c r="AJ276" s="16">
        <f t="shared" si="102"/>
        <v>48555.639097744359</v>
      </c>
      <c r="AL276" s="16">
        <f t="shared" si="103"/>
        <v>83435.400516795868</v>
      </c>
    </row>
    <row r="277" spans="2:38">
      <c r="B277" s="29" t="s">
        <v>171</v>
      </c>
      <c r="C277" s="3">
        <v>790</v>
      </c>
      <c r="D277" s="3"/>
      <c r="E277" s="7">
        <v>790</v>
      </c>
      <c r="G277" s="29" t="s">
        <v>171</v>
      </c>
      <c r="H277" s="3">
        <v>2341</v>
      </c>
      <c r="I277" s="3"/>
      <c r="J277" s="7">
        <v>2341</v>
      </c>
      <c r="L277" s="3">
        <f t="shared" si="96"/>
        <v>790</v>
      </c>
      <c r="M277" s="3">
        <f t="shared" si="97"/>
        <v>2341</v>
      </c>
      <c r="N277" s="19">
        <f t="shared" si="100"/>
        <v>2.9632911392405061</v>
      </c>
      <c r="P277" s="29" t="s">
        <v>171</v>
      </c>
      <c r="Q277" s="3">
        <v>1030</v>
      </c>
      <c r="R277" s="3"/>
      <c r="S277" s="7">
        <v>1030</v>
      </c>
      <c r="U277" s="29" t="s">
        <v>171</v>
      </c>
      <c r="V277" s="3">
        <v>466</v>
      </c>
      <c r="W277" s="3"/>
      <c r="X277" s="7">
        <v>466</v>
      </c>
      <c r="Z277" s="29" t="s">
        <v>171</v>
      </c>
      <c r="AA277" s="3">
        <v>143394</v>
      </c>
      <c r="AB277" s="3"/>
      <c r="AC277" s="7">
        <v>143394</v>
      </c>
      <c r="AE277">
        <v>159879</v>
      </c>
      <c r="AF277" s="16">
        <f t="shared" si="101"/>
        <v>159.87899999999999</v>
      </c>
      <c r="AH277" s="3">
        <f t="shared" si="98"/>
        <v>2341</v>
      </c>
      <c r="AI277" s="3">
        <f t="shared" si="99"/>
        <v>143394</v>
      </c>
      <c r="AJ277" s="16">
        <f t="shared" si="102"/>
        <v>61253.310551046561</v>
      </c>
      <c r="AL277" s="16">
        <f t="shared" si="103"/>
        <v>181511.39240506329</v>
      </c>
    </row>
    <row r="278" spans="2:38">
      <c r="B278" s="29" t="s">
        <v>172</v>
      </c>
      <c r="C278" s="3">
        <v>970</v>
      </c>
      <c r="D278" s="3"/>
      <c r="E278" s="7">
        <v>970</v>
      </c>
      <c r="G278" s="29" t="s">
        <v>172</v>
      </c>
      <c r="H278" s="3">
        <v>4874</v>
      </c>
      <c r="I278" s="3"/>
      <c r="J278" s="7">
        <v>4874</v>
      </c>
      <c r="L278" s="3">
        <f t="shared" si="96"/>
        <v>970</v>
      </c>
      <c r="M278" s="3">
        <f t="shared" si="97"/>
        <v>4874</v>
      </c>
      <c r="N278" s="19">
        <f t="shared" si="100"/>
        <v>5.024742268041237</v>
      </c>
      <c r="P278" s="29" t="s">
        <v>172</v>
      </c>
      <c r="Q278" s="3">
        <v>2995</v>
      </c>
      <c r="R278" s="3"/>
      <c r="S278" s="7">
        <v>2995</v>
      </c>
      <c r="U278" s="29" t="s">
        <v>172</v>
      </c>
      <c r="V278" s="3">
        <v>849</v>
      </c>
      <c r="W278" s="3"/>
      <c r="X278" s="7">
        <v>849</v>
      </c>
      <c r="Z278" s="29" t="s">
        <v>172</v>
      </c>
      <c r="AA278" s="3">
        <v>352550</v>
      </c>
      <c r="AB278" s="3"/>
      <c r="AC278" s="7">
        <v>352550</v>
      </c>
      <c r="AE278">
        <v>359744</v>
      </c>
      <c r="AF278" s="16">
        <f t="shared" si="101"/>
        <v>359.74400000000003</v>
      </c>
      <c r="AH278" s="3">
        <f t="shared" si="98"/>
        <v>4874</v>
      </c>
      <c r="AI278" s="3">
        <f t="shared" si="99"/>
        <v>352550</v>
      </c>
      <c r="AJ278" s="16">
        <f t="shared" si="102"/>
        <v>72332.786212556428</v>
      </c>
      <c r="AL278" s="16">
        <f t="shared" si="103"/>
        <v>363453.60824742273</v>
      </c>
    </row>
    <row r="279" spans="2:38">
      <c r="B279" s="29" t="s">
        <v>173</v>
      </c>
      <c r="C279" s="3">
        <v>1474</v>
      </c>
      <c r="D279" s="3"/>
      <c r="E279" s="7">
        <v>1474</v>
      </c>
      <c r="G279" s="29" t="s">
        <v>173</v>
      </c>
      <c r="H279" s="3">
        <v>18316</v>
      </c>
      <c r="I279" s="3"/>
      <c r="J279" s="7">
        <v>18316</v>
      </c>
      <c r="L279" s="3">
        <f t="shared" si="96"/>
        <v>1474</v>
      </c>
      <c r="M279" s="3">
        <f t="shared" si="97"/>
        <v>18316</v>
      </c>
      <c r="N279" s="19">
        <f t="shared" si="100"/>
        <v>12.426051560379918</v>
      </c>
      <c r="P279" s="29" t="s">
        <v>173</v>
      </c>
      <c r="Q279" s="3">
        <v>14206</v>
      </c>
      <c r="R279" s="3"/>
      <c r="S279" s="7">
        <v>14206</v>
      </c>
      <c r="U279" s="29" t="s">
        <v>173</v>
      </c>
      <c r="V279" s="3">
        <v>2596</v>
      </c>
      <c r="W279" s="3"/>
      <c r="X279" s="7">
        <v>2596</v>
      </c>
      <c r="Z279" s="29" t="s">
        <v>173</v>
      </c>
      <c r="AA279" s="3">
        <v>1917408</v>
      </c>
      <c r="AB279" s="3"/>
      <c r="AC279" s="7">
        <v>1917408</v>
      </c>
      <c r="AE279">
        <v>1774023</v>
      </c>
      <c r="AF279" s="16">
        <f t="shared" si="101"/>
        <v>1774.0229999999999</v>
      </c>
      <c r="AH279" s="3">
        <f t="shared" si="98"/>
        <v>18316</v>
      </c>
      <c r="AI279" s="3">
        <f t="shared" si="99"/>
        <v>1917408</v>
      </c>
      <c r="AJ279" s="16">
        <f t="shared" si="102"/>
        <v>104684.86569119895</v>
      </c>
      <c r="AL279" s="16">
        <f t="shared" si="103"/>
        <v>1300819.5386702849</v>
      </c>
    </row>
    <row r="280" spans="2:38">
      <c r="B280" s="29" t="s">
        <v>174</v>
      </c>
      <c r="C280" s="3">
        <v>92</v>
      </c>
      <c r="D280" s="3"/>
      <c r="E280" s="7">
        <v>92</v>
      </c>
      <c r="G280" s="29" t="s">
        <v>174</v>
      </c>
      <c r="H280" s="3">
        <v>5513</v>
      </c>
      <c r="I280" s="3"/>
      <c r="J280" s="7">
        <v>5513</v>
      </c>
      <c r="L280" s="3">
        <f t="shared" si="96"/>
        <v>92</v>
      </c>
      <c r="M280" s="3">
        <f t="shared" si="97"/>
        <v>5513</v>
      </c>
      <c r="N280" s="19">
        <f t="shared" si="100"/>
        <v>59.923913043478258</v>
      </c>
      <c r="P280" s="29" t="s">
        <v>174</v>
      </c>
      <c r="Q280" s="3">
        <v>5105</v>
      </c>
      <c r="R280" s="3"/>
      <c r="S280" s="7">
        <v>5105</v>
      </c>
      <c r="U280" s="29" t="s">
        <v>174</v>
      </c>
      <c r="V280" s="3">
        <v>315</v>
      </c>
      <c r="W280" s="3"/>
      <c r="X280" s="7">
        <v>315</v>
      </c>
      <c r="Z280" s="29" t="s">
        <v>174</v>
      </c>
      <c r="AA280" s="3">
        <v>1308544</v>
      </c>
      <c r="AB280" s="3"/>
      <c r="AC280" s="7">
        <v>1308544</v>
      </c>
      <c r="AE280">
        <v>1025472</v>
      </c>
      <c r="AF280" s="16">
        <f t="shared" si="101"/>
        <v>1025.472</v>
      </c>
      <c r="AH280" s="3">
        <f t="shared" si="98"/>
        <v>5513</v>
      </c>
      <c r="AI280" s="3">
        <f t="shared" si="99"/>
        <v>1308544</v>
      </c>
      <c r="AJ280" s="16">
        <f t="shared" si="102"/>
        <v>237356.06747687285</v>
      </c>
      <c r="AL280" s="16">
        <f t="shared" si="103"/>
        <v>14223304.347826086</v>
      </c>
    </row>
    <row r="281" spans="2:38">
      <c r="B281" s="30" t="s">
        <v>13</v>
      </c>
      <c r="C281" s="7">
        <v>4477</v>
      </c>
      <c r="D281" s="7"/>
      <c r="E281" s="7">
        <v>4477</v>
      </c>
      <c r="G281" s="30" t="s">
        <v>13</v>
      </c>
      <c r="H281" s="7">
        <v>33021</v>
      </c>
      <c r="I281" s="7"/>
      <c r="J281" s="7">
        <v>33021</v>
      </c>
      <c r="L281" s="3">
        <f t="shared" si="96"/>
        <v>4477</v>
      </c>
      <c r="M281" s="3">
        <f t="shared" si="97"/>
        <v>33021</v>
      </c>
      <c r="N281" s="19">
        <f t="shared" si="100"/>
        <v>7.3756980120616484</v>
      </c>
      <c r="P281" s="30" t="s">
        <v>13</v>
      </c>
      <c r="Q281" s="7">
        <v>23796</v>
      </c>
      <c r="R281" s="7"/>
      <c r="S281" s="7">
        <v>23796</v>
      </c>
      <c r="U281" s="30" t="s">
        <v>13</v>
      </c>
      <c r="V281" s="7">
        <v>4560</v>
      </c>
      <c r="W281" s="7"/>
      <c r="X281" s="7">
        <v>4560</v>
      </c>
      <c r="Z281" s="30" t="s">
        <v>13</v>
      </c>
      <c r="AA281" s="7">
        <v>3796457</v>
      </c>
      <c r="AB281" s="7"/>
      <c r="AC281" s="7">
        <v>3796457</v>
      </c>
      <c r="AE281">
        <v>3398891</v>
      </c>
      <c r="AF281" s="16">
        <f t="shared" si="101"/>
        <v>3398.8910000000001</v>
      </c>
      <c r="AH281" s="3">
        <f t="shared" si="98"/>
        <v>33021</v>
      </c>
      <c r="AI281" s="3">
        <f t="shared" si="99"/>
        <v>3796457</v>
      </c>
      <c r="AJ281" s="16">
        <f t="shared" si="102"/>
        <v>114970.98815905031</v>
      </c>
      <c r="AL281" s="16">
        <f t="shared" si="103"/>
        <v>847991.28880947072</v>
      </c>
    </row>
    <row r="282" spans="2:38">
      <c r="B282" s="5" t="s">
        <v>63</v>
      </c>
      <c r="C282" s="3"/>
      <c r="D282" s="3"/>
      <c r="E282" s="7"/>
      <c r="G282" s="5" t="s">
        <v>63</v>
      </c>
      <c r="H282" s="3"/>
      <c r="I282" s="3"/>
      <c r="J282" s="7"/>
      <c r="L282" s="3">
        <f t="shared" si="96"/>
        <v>0</v>
      </c>
      <c r="M282" s="3">
        <f t="shared" si="97"/>
        <v>0</v>
      </c>
      <c r="N282" s="37" t="str">
        <f t="shared" si="100"/>
        <v/>
      </c>
      <c r="P282" s="5" t="s">
        <v>63</v>
      </c>
      <c r="Q282" s="3"/>
      <c r="R282" s="3"/>
      <c r="S282" s="7"/>
      <c r="U282" s="5" t="s">
        <v>63</v>
      </c>
      <c r="V282" s="3"/>
      <c r="W282" s="3"/>
      <c r="X282" s="7"/>
      <c r="Z282" s="5" t="s">
        <v>63</v>
      </c>
      <c r="AA282" s="3"/>
      <c r="AB282" s="3"/>
      <c r="AC282" s="7"/>
      <c r="AF282" s="36" t="str">
        <f t="shared" si="101"/>
        <v/>
      </c>
      <c r="AH282" s="3">
        <f t="shared" si="98"/>
        <v>0</v>
      </c>
      <c r="AI282" s="3">
        <f t="shared" si="99"/>
        <v>0</v>
      </c>
      <c r="AJ282" s="36" t="str">
        <f t="shared" si="102"/>
        <v/>
      </c>
      <c r="AL282" s="36" t="str">
        <f t="shared" si="103"/>
        <v/>
      </c>
    </row>
    <row r="283" spans="2:38">
      <c r="B283" s="29" t="s">
        <v>169</v>
      </c>
      <c r="C283" s="3">
        <v>2795</v>
      </c>
      <c r="D283" s="3"/>
      <c r="E283" s="7">
        <v>2795</v>
      </c>
      <c r="G283" s="29" t="s">
        <v>169</v>
      </c>
      <c r="H283" s="3">
        <v>3901</v>
      </c>
      <c r="I283" s="3"/>
      <c r="J283" s="7">
        <v>3901</v>
      </c>
      <c r="L283" s="3">
        <f t="shared" si="96"/>
        <v>2795</v>
      </c>
      <c r="M283" s="3">
        <f t="shared" si="97"/>
        <v>3901</v>
      </c>
      <c r="N283" s="19">
        <f t="shared" si="100"/>
        <v>1.395706618962433</v>
      </c>
      <c r="P283" s="29" t="s">
        <v>169</v>
      </c>
      <c r="Q283" s="3">
        <v>650</v>
      </c>
      <c r="R283" s="3"/>
      <c r="S283" s="7">
        <v>650</v>
      </c>
      <c r="U283" s="29" t="s">
        <v>169</v>
      </c>
      <c r="V283" s="3">
        <v>413</v>
      </c>
      <c r="W283" s="3"/>
      <c r="X283" s="7">
        <v>413</v>
      </c>
      <c r="Z283" s="29" t="s">
        <v>169</v>
      </c>
      <c r="AA283" s="3">
        <v>89777</v>
      </c>
      <c r="AB283" s="3"/>
      <c r="AC283" s="7">
        <v>89777</v>
      </c>
      <c r="AE283">
        <v>86960</v>
      </c>
      <c r="AF283" s="16">
        <f t="shared" si="101"/>
        <v>86.96</v>
      </c>
      <c r="AH283" s="3">
        <f t="shared" si="98"/>
        <v>3901</v>
      </c>
      <c r="AI283" s="3">
        <f t="shared" si="99"/>
        <v>89777</v>
      </c>
      <c r="AJ283" s="16">
        <f t="shared" si="102"/>
        <v>23013.842604460395</v>
      </c>
      <c r="AL283" s="16">
        <f t="shared" si="103"/>
        <v>32120.572450805012</v>
      </c>
    </row>
    <row r="284" spans="2:38">
      <c r="B284" s="29" t="s">
        <v>170</v>
      </c>
      <c r="C284" s="3">
        <v>5228</v>
      </c>
      <c r="D284" s="3"/>
      <c r="E284" s="7">
        <v>5228</v>
      </c>
      <c r="G284" s="29" t="s">
        <v>170</v>
      </c>
      <c r="H284" s="3">
        <v>7977</v>
      </c>
      <c r="I284" s="3"/>
      <c r="J284" s="7">
        <v>7977</v>
      </c>
      <c r="L284" s="3">
        <f t="shared" si="96"/>
        <v>5228</v>
      </c>
      <c r="M284" s="3">
        <f t="shared" si="97"/>
        <v>7977</v>
      </c>
      <c r="N284" s="19">
        <f t="shared" si="100"/>
        <v>1.525822494261668</v>
      </c>
      <c r="P284" s="29" t="s">
        <v>170</v>
      </c>
      <c r="Q284" s="3">
        <v>1386</v>
      </c>
      <c r="R284" s="3"/>
      <c r="S284" s="7">
        <v>1386</v>
      </c>
      <c r="U284" s="29" t="s">
        <v>170</v>
      </c>
      <c r="V284" s="3">
        <v>1230</v>
      </c>
      <c r="W284" s="3"/>
      <c r="X284" s="7">
        <v>1230</v>
      </c>
      <c r="Z284" s="29" t="s">
        <v>170</v>
      </c>
      <c r="AA284" s="3">
        <v>437515</v>
      </c>
      <c r="AB284" s="3"/>
      <c r="AC284" s="7">
        <v>437515</v>
      </c>
      <c r="AE284">
        <v>486591</v>
      </c>
      <c r="AF284" s="16">
        <f t="shared" si="101"/>
        <v>486.59100000000001</v>
      </c>
      <c r="AH284" s="3">
        <f t="shared" si="98"/>
        <v>7977</v>
      </c>
      <c r="AI284" s="3">
        <f t="shared" si="99"/>
        <v>437515</v>
      </c>
      <c r="AJ284" s="16">
        <f t="shared" si="102"/>
        <v>54847.060298357785</v>
      </c>
      <c r="AL284" s="16">
        <f t="shared" si="103"/>
        <v>83686.878347360383</v>
      </c>
    </row>
    <row r="285" spans="2:38">
      <c r="B285" s="29" t="s">
        <v>171</v>
      </c>
      <c r="C285" s="3">
        <v>4907</v>
      </c>
      <c r="D285" s="3"/>
      <c r="E285" s="7">
        <v>4907</v>
      </c>
      <c r="G285" s="29" t="s">
        <v>171</v>
      </c>
      <c r="H285" s="3">
        <v>12761</v>
      </c>
      <c r="I285" s="3"/>
      <c r="J285" s="7">
        <v>12761</v>
      </c>
      <c r="L285" s="3">
        <f t="shared" si="96"/>
        <v>4907</v>
      </c>
      <c r="M285" s="3">
        <f t="shared" si="97"/>
        <v>12761</v>
      </c>
      <c r="N285" s="19">
        <f t="shared" si="100"/>
        <v>2.6005706134094151</v>
      </c>
      <c r="P285" s="29" t="s">
        <v>171</v>
      </c>
      <c r="Q285" s="3">
        <v>4790</v>
      </c>
      <c r="R285" s="3"/>
      <c r="S285" s="7">
        <v>4790</v>
      </c>
      <c r="U285" s="29" t="s">
        <v>171</v>
      </c>
      <c r="V285" s="3">
        <v>2874</v>
      </c>
      <c r="W285" s="3"/>
      <c r="X285" s="7">
        <v>2874</v>
      </c>
      <c r="Z285" s="29" t="s">
        <v>171</v>
      </c>
      <c r="AA285" s="3">
        <v>890084</v>
      </c>
      <c r="AB285" s="3"/>
      <c r="AC285" s="7">
        <v>890084</v>
      </c>
      <c r="AE285">
        <v>984119</v>
      </c>
      <c r="AF285" s="16">
        <f t="shared" si="101"/>
        <v>984.11900000000003</v>
      </c>
      <c r="AH285" s="3">
        <f t="shared" si="98"/>
        <v>12761</v>
      </c>
      <c r="AI285" s="3">
        <f t="shared" si="99"/>
        <v>890084</v>
      </c>
      <c r="AJ285" s="16">
        <f t="shared" si="102"/>
        <v>69750.33304599952</v>
      </c>
      <c r="AL285" s="16">
        <f t="shared" si="103"/>
        <v>181390.66639494596</v>
      </c>
    </row>
    <row r="286" spans="2:38">
      <c r="B286" s="29" t="s">
        <v>172</v>
      </c>
      <c r="C286" s="3">
        <v>4972</v>
      </c>
      <c r="D286" s="3"/>
      <c r="E286" s="7">
        <v>4972</v>
      </c>
      <c r="G286" s="29" t="s">
        <v>172</v>
      </c>
      <c r="H286" s="3">
        <v>22102</v>
      </c>
      <c r="I286" s="3"/>
      <c r="J286" s="7">
        <v>22102</v>
      </c>
      <c r="L286" s="3">
        <f t="shared" si="96"/>
        <v>4972</v>
      </c>
      <c r="M286" s="3">
        <f t="shared" si="97"/>
        <v>22102</v>
      </c>
      <c r="N286" s="19">
        <f t="shared" si="100"/>
        <v>4.4452936444086886</v>
      </c>
      <c r="P286" s="29" t="s">
        <v>172</v>
      </c>
      <c r="Q286" s="3">
        <v>12232</v>
      </c>
      <c r="R286" s="3"/>
      <c r="S286" s="7">
        <v>12232</v>
      </c>
      <c r="U286" s="29" t="s">
        <v>172</v>
      </c>
      <c r="V286" s="3">
        <v>4628</v>
      </c>
      <c r="W286" s="3"/>
      <c r="X286" s="7">
        <v>4628</v>
      </c>
      <c r="Z286" s="29" t="s">
        <v>172</v>
      </c>
      <c r="AA286" s="3">
        <v>1783840</v>
      </c>
      <c r="AB286" s="3"/>
      <c r="AC286" s="7">
        <v>1783840</v>
      </c>
      <c r="AE286">
        <v>1993269</v>
      </c>
      <c r="AF286" s="16">
        <f t="shared" si="101"/>
        <v>1993.269</v>
      </c>
      <c r="AH286" s="3">
        <f t="shared" si="98"/>
        <v>22102</v>
      </c>
      <c r="AI286" s="3">
        <f t="shared" si="99"/>
        <v>1783840</v>
      </c>
      <c r="AJ286" s="16">
        <f t="shared" si="102"/>
        <v>80709.438059904089</v>
      </c>
      <c r="AL286" s="16">
        <f t="shared" si="103"/>
        <v>358777.15205148835</v>
      </c>
    </row>
    <row r="287" spans="2:38">
      <c r="B287" s="29" t="s">
        <v>173</v>
      </c>
      <c r="C287" s="3">
        <v>8235</v>
      </c>
      <c r="D287" s="3"/>
      <c r="E287" s="7">
        <v>8235</v>
      </c>
      <c r="G287" s="29" t="s">
        <v>173</v>
      </c>
      <c r="H287" s="3">
        <v>101701</v>
      </c>
      <c r="I287" s="3"/>
      <c r="J287" s="7">
        <v>101701</v>
      </c>
      <c r="L287" s="3">
        <f t="shared" si="96"/>
        <v>8235</v>
      </c>
      <c r="M287" s="3">
        <f t="shared" si="97"/>
        <v>101701</v>
      </c>
      <c r="N287" s="19">
        <f t="shared" si="100"/>
        <v>12.349848208864602</v>
      </c>
      <c r="P287" s="29" t="s">
        <v>173</v>
      </c>
      <c r="Q287" s="3">
        <v>77196</v>
      </c>
      <c r="R287" s="3"/>
      <c r="S287" s="7">
        <v>77196</v>
      </c>
      <c r="U287" s="29" t="s">
        <v>173</v>
      </c>
      <c r="V287" s="3">
        <v>15905</v>
      </c>
      <c r="W287" s="3"/>
      <c r="X287" s="7">
        <v>15905</v>
      </c>
      <c r="Z287" s="29" t="s">
        <v>173</v>
      </c>
      <c r="AA287" s="3">
        <v>10833836</v>
      </c>
      <c r="AB287" s="3"/>
      <c r="AC287" s="7">
        <v>10833836</v>
      </c>
      <c r="AE287">
        <v>10524861</v>
      </c>
      <c r="AF287" s="16">
        <f t="shared" si="101"/>
        <v>10524.861000000001</v>
      </c>
      <c r="AH287" s="3">
        <f t="shared" si="98"/>
        <v>101701</v>
      </c>
      <c r="AI287" s="3">
        <f t="shared" si="99"/>
        <v>10833836</v>
      </c>
      <c r="AJ287" s="16">
        <f t="shared" si="102"/>
        <v>106526.34684024738</v>
      </c>
      <c r="AL287" s="16">
        <f t="shared" si="103"/>
        <v>1315584.2137219184</v>
      </c>
    </row>
    <row r="288" spans="2:38">
      <c r="B288" s="29" t="s">
        <v>174</v>
      </c>
      <c r="C288" s="3">
        <v>650</v>
      </c>
      <c r="D288" s="3"/>
      <c r="E288" s="7">
        <v>650</v>
      </c>
      <c r="G288" s="29" t="s">
        <v>174</v>
      </c>
      <c r="H288" s="3">
        <v>58976</v>
      </c>
      <c r="I288" s="3"/>
      <c r="J288" s="7">
        <v>58976</v>
      </c>
      <c r="L288" s="3">
        <f t="shared" si="96"/>
        <v>650</v>
      </c>
      <c r="M288" s="3">
        <f t="shared" si="97"/>
        <v>58976</v>
      </c>
      <c r="N288" s="19">
        <f t="shared" si="100"/>
        <v>90.732307692307685</v>
      </c>
      <c r="P288" s="29" t="s">
        <v>174</v>
      </c>
      <c r="Q288" s="3">
        <v>54990</v>
      </c>
      <c r="R288" s="3"/>
      <c r="S288" s="7">
        <v>54990</v>
      </c>
      <c r="U288" s="29" t="s">
        <v>174</v>
      </c>
      <c r="V288" s="3">
        <v>3333</v>
      </c>
      <c r="W288" s="3"/>
      <c r="X288" s="7">
        <v>3333</v>
      </c>
      <c r="Z288" s="29" t="s">
        <v>174</v>
      </c>
      <c r="AA288" s="3">
        <v>12735946</v>
      </c>
      <c r="AB288" s="3"/>
      <c r="AC288" s="7">
        <v>12735946</v>
      </c>
      <c r="AE288">
        <v>11406851</v>
      </c>
      <c r="AF288" s="16">
        <f t="shared" si="101"/>
        <v>11406.851000000001</v>
      </c>
      <c r="AH288" s="3">
        <f t="shared" si="98"/>
        <v>58976</v>
      </c>
      <c r="AI288" s="3">
        <f t="shared" si="99"/>
        <v>12735946</v>
      </c>
      <c r="AJ288" s="16">
        <f t="shared" si="102"/>
        <v>215951.33613673356</v>
      </c>
      <c r="AL288" s="16">
        <f t="shared" si="103"/>
        <v>19593763.076923072</v>
      </c>
    </row>
    <row r="289" spans="2:38">
      <c r="B289" s="30" t="s">
        <v>13</v>
      </c>
      <c r="C289" s="7">
        <v>26787</v>
      </c>
      <c r="D289" s="7"/>
      <c r="E289" s="7">
        <v>26787</v>
      </c>
      <c r="G289" s="30" t="s">
        <v>13</v>
      </c>
      <c r="H289" s="7">
        <v>207418</v>
      </c>
      <c r="I289" s="7"/>
      <c r="J289" s="7">
        <v>207418</v>
      </c>
      <c r="L289" s="3">
        <f t="shared" si="96"/>
        <v>26787</v>
      </c>
      <c r="M289" s="3">
        <f t="shared" si="97"/>
        <v>207418</v>
      </c>
      <c r="N289" s="19">
        <f t="shared" si="100"/>
        <v>7.7432336581177434</v>
      </c>
      <c r="P289" s="30" t="s">
        <v>13</v>
      </c>
      <c r="Q289" s="7">
        <v>151244</v>
      </c>
      <c r="R289" s="7"/>
      <c r="S289" s="7">
        <v>151244</v>
      </c>
      <c r="U289" s="30" t="s">
        <v>13</v>
      </c>
      <c r="V289" s="7">
        <v>28383</v>
      </c>
      <c r="W289" s="7"/>
      <c r="X289" s="7">
        <v>28383</v>
      </c>
      <c r="Z289" s="30" t="s">
        <v>13</v>
      </c>
      <c r="AA289" s="7">
        <v>26770998</v>
      </c>
      <c r="AB289" s="7"/>
      <c r="AC289" s="7">
        <v>26770998</v>
      </c>
      <c r="AE289">
        <v>25482651</v>
      </c>
      <c r="AF289" s="16">
        <f t="shared" si="101"/>
        <v>25482.651000000002</v>
      </c>
      <c r="AH289" s="3">
        <f t="shared" si="98"/>
        <v>207418</v>
      </c>
      <c r="AI289" s="3">
        <f t="shared" si="99"/>
        <v>26770998</v>
      </c>
      <c r="AJ289" s="16">
        <f t="shared" si="102"/>
        <v>129067.86296271298</v>
      </c>
      <c r="AL289" s="16">
        <f t="shared" si="103"/>
        <v>999402.62067420769</v>
      </c>
    </row>
    <row r="290" spans="2:38">
      <c r="B290" s="5" t="s">
        <v>34</v>
      </c>
      <c r="C290" s="3"/>
      <c r="D290" s="3"/>
      <c r="E290" s="7"/>
      <c r="G290" s="5" t="s">
        <v>34</v>
      </c>
      <c r="H290" s="3"/>
      <c r="I290" s="3"/>
      <c r="J290" s="7"/>
      <c r="L290" s="3">
        <f t="shared" si="96"/>
        <v>0</v>
      </c>
      <c r="M290" s="3">
        <f t="shared" si="97"/>
        <v>0</v>
      </c>
      <c r="N290" s="37" t="str">
        <f t="shared" si="100"/>
        <v/>
      </c>
      <c r="P290" s="5" t="s">
        <v>34</v>
      </c>
      <c r="Q290" s="3"/>
      <c r="R290" s="3"/>
      <c r="S290" s="7"/>
      <c r="U290" s="5" t="s">
        <v>34</v>
      </c>
      <c r="V290" s="3"/>
      <c r="W290" s="3"/>
      <c r="X290" s="7"/>
      <c r="Z290" s="5" t="s">
        <v>34</v>
      </c>
      <c r="AA290" s="3"/>
      <c r="AB290" s="3"/>
      <c r="AC290" s="7"/>
      <c r="AF290" s="36" t="str">
        <f t="shared" si="101"/>
        <v/>
      </c>
      <c r="AH290" s="3">
        <f t="shared" si="98"/>
        <v>0</v>
      </c>
      <c r="AI290" s="3">
        <f t="shared" si="99"/>
        <v>0</v>
      </c>
      <c r="AJ290" s="36" t="str">
        <f t="shared" si="102"/>
        <v/>
      </c>
      <c r="AL290" s="36" t="str">
        <f t="shared" si="103"/>
        <v/>
      </c>
    </row>
    <row r="291" spans="2:38">
      <c r="B291" s="29" t="s">
        <v>169</v>
      </c>
      <c r="C291" s="3">
        <v>22799</v>
      </c>
      <c r="D291" s="3"/>
      <c r="E291" s="7">
        <v>22799</v>
      </c>
      <c r="G291" s="29" t="s">
        <v>169</v>
      </c>
      <c r="H291" s="3">
        <v>32699</v>
      </c>
      <c r="I291" s="3"/>
      <c r="J291" s="7">
        <v>32699</v>
      </c>
      <c r="L291" s="3">
        <f t="shared" si="96"/>
        <v>22799</v>
      </c>
      <c r="M291" s="3">
        <f t="shared" si="97"/>
        <v>32699</v>
      </c>
      <c r="N291" s="19">
        <f t="shared" si="100"/>
        <v>1.4342295714724329</v>
      </c>
      <c r="P291" s="29" t="s">
        <v>169</v>
      </c>
      <c r="Q291" s="3">
        <v>5384</v>
      </c>
      <c r="R291" s="3"/>
      <c r="S291" s="7">
        <v>5384</v>
      </c>
      <c r="U291" s="29" t="s">
        <v>169</v>
      </c>
      <c r="V291" s="3">
        <v>4175</v>
      </c>
      <c r="W291" s="3"/>
      <c r="X291" s="7">
        <v>4175</v>
      </c>
      <c r="Z291" s="29" t="s">
        <v>169</v>
      </c>
      <c r="AA291" s="3">
        <v>697626</v>
      </c>
      <c r="AB291" s="3"/>
      <c r="AC291" s="7">
        <v>697626</v>
      </c>
      <c r="AE291">
        <v>816856</v>
      </c>
      <c r="AF291" s="16">
        <f t="shared" si="101"/>
        <v>816.85599999999999</v>
      </c>
      <c r="AH291" s="3">
        <f t="shared" si="98"/>
        <v>32699</v>
      </c>
      <c r="AI291" s="3">
        <f t="shared" si="99"/>
        <v>697626</v>
      </c>
      <c r="AJ291" s="16">
        <f t="shared" si="102"/>
        <v>21334.780880149239</v>
      </c>
      <c r="AL291" s="16">
        <f t="shared" si="103"/>
        <v>30598.973639194697</v>
      </c>
    </row>
    <row r="292" spans="2:38">
      <c r="B292" s="29" t="s">
        <v>170</v>
      </c>
      <c r="C292" s="3">
        <v>42371</v>
      </c>
      <c r="D292" s="3"/>
      <c r="E292" s="7">
        <v>42371</v>
      </c>
      <c r="G292" s="29" t="s">
        <v>170</v>
      </c>
      <c r="H292" s="3">
        <v>65035</v>
      </c>
      <c r="I292" s="3"/>
      <c r="J292" s="7">
        <v>65035</v>
      </c>
      <c r="L292" s="3">
        <f t="shared" si="96"/>
        <v>42371</v>
      </c>
      <c r="M292" s="3">
        <f t="shared" si="97"/>
        <v>65035</v>
      </c>
      <c r="N292" s="19">
        <f t="shared" si="100"/>
        <v>1.5348941493002288</v>
      </c>
      <c r="P292" s="29" t="s">
        <v>170</v>
      </c>
      <c r="Q292" s="3">
        <v>10498</v>
      </c>
      <c r="R292" s="3"/>
      <c r="S292" s="7">
        <v>10498</v>
      </c>
      <c r="U292" s="29" t="s">
        <v>170</v>
      </c>
      <c r="V292" s="3">
        <v>11276</v>
      </c>
      <c r="W292" s="3"/>
      <c r="X292" s="7">
        <v>11276</v>
      </c>
      <c r="Z292" s="29" t="s">
        <v>170</v>
      </c>
      <c r="AA292" s="3">
        <v>3547471</v>
      </c>
      <c r="AB292" s="3"/>
      <c r="AC292" s="7">
        <v>3547471</v>
      </c>
      <c r="AE292">
        <v>3962524</v>
      </c>
      <c r="AF292" s="16">
        <f t="shared" si="101"/>
        <v>3962.5239999999999</v>
      </c>
      <c r="AH292" s="3">
        <f t="shared" si="98"/>
        <v>65035</v>
      </c>
      <c r="AI292" s="3">
        <f t="shared" si="99"/>
        <v>3547471</v>
      </c>
      <c r="AJ292" s="16">
        <f t="shared" si="102"/>
        <v>54547.105404782036</v>
      </c>
      <c r="AL292" s="16">
        <f t="shared" si="103"/>
        <v>83724.032947062835</v>
      </c>
    </row>
    <row r="293" spans="2:38">
      <c r="B293" s="29" t="s">
        <v>171</v>
      </c>
      <c r="C293" s="3">
        <v>37809</v>
      </c>
      <c r="D293" s="3"/>
      <c r="E293" s="7">
        <v>37809</v>
      </c>
      <c r="G293" s="29" t="s">
        <v>171</v>
      </c>
      <c r="H293" s="3">
        <v>95892</v>
      </c>
      <c r="I293" s="3"/>
      <c r="J293" s="7">
        <v>95892</v>
      </c>
      <c r="L293" s="3">
        <f t="shared" si="96"/>
        <v>37809</v>
      </c>
      <c r="M293" s="3">
        <f t="shared" si="97"/>
        <v>95892</v>
      </c>
      <c r="N293" s="19">
        <f t="shared" si="100"/>
        <v>2.5362215345552648</v>
      </c>
      <c r="P293" s="29" t="s">
        <v>171</v>
      </c>
      <c r="Q293" s="3">
        <v>34180</v>
      </c>
      <c r="R293" s="3"/>
      <c r="S293" s="7">
        <v>34180</v>
      </c>
      <c r="U293" s="29" t="s">
        <v>171</v>
      </c>
      <c r="V293" s="3">
        <v>22505</v>
      </c>
      <c r="W293" s="3"/>
      <c r="X293" s="7">
        <v>22505</v>
      </c>
      <c r="Z293" s="29" t="s">
        <v>171</v>
      </c>
      <c r="AA293" s="3">
        <v>6818173</v>
      </c>
      <c r="AB293" s="3"/>
      <c r="AC293" s="7">
        <v>6818173</v>
      </c>
      <c r="AE293">
        <v>7487017</v>
      </c>
      <c r="AF293" s="16">
        <f t="shared" si="101"/>
        <v>7487.0169999999998</v>
      </c>
      <c r="AH293" s="3">
        <f t="shared" si="98"/>
        <v>95892</v>
      </c>
      <c r="AI293" s="3">
        <f t="shared" si="99"/>
        <v>6818173</v>
      </c>
      <c r="AJ293" s="16">
        <f t="shared" si="102"/>
        <v>71102.625870771284</v>
      </c>
      <c r="AL293" s="16">
        <f t="shared" si="103"/>
        <v>180332.01089687643</v>
      </c>
    </row>
    <row r="294" spans="2:38">
      <c r="B294" s="29" t="s">
        <v>172</v>
      </c>
      <c r="C294" s="3">
        <v>37665</v>
      </c>
      <c r="D294" s="3"/>
      <c r="E294" s="7">
        <v>37665</v>
      </c>
      <c r="G294" s="29" t="s">
        <v>172</v>
      </c>
      <c r="H294" s="3">
        <v>161945</v>
      </c>
      <c r="I294" s="3"/>
      <c r="J294" s="7">
        <v>161945</v>
      </c>
      <c r="L294" s="3">
        <f t="shared" si="96"/>
        <v>37665</v>
      </c>
      <c r="M294" s="3">
        <f t="shared" si="97"/>
        <v>161945</v>
      </c>
      <c r="N294" s="19">
        <f t="shared" si="100"/>
        <v>4.2996150272135933</v>
      </c>
      <c r="P294" s="29" t="s">
        <v>172</v>
      </c>
      <c r="Q294" s="3">
        <v>87142</v>
      </c>
      <c r="R294" s="3"/>
      <c r="S294" s="7">
        <v>87142</v>
      </c>
      <c r="U294" s="29" t="s">
        <v>172</v>
      </c>
      <c r="V294" s="3">
        <v>35543</v>
      </c>
      <c r="W294" s="3"/>
      <c r="X294" s="7">
        <v>35543</v>
      </c>
      <c r="Z294" s="29" t="s">
        <v>172</v>
      </c>
      <c r="AA294" s="3">
        <v>13528071</v>
      </c>
      <c r="AB294" s="3"/>
      <c r="AC294" s="7">
        <v>13528071</v>
      </c>
      <c r="AE294">
        <v>14274381</v>
      </c>
      <c r="AF294" s="16">
        <f t="shared" si="101"/>
        <v>14274.380999999999</v>
      </c>
      <c r="AH294" s="3">
        <f t="shared" si="98"/>
        <v>161945</v>
      </c>
      <c r="AI294" s="3">
        <f t="shared" si="99"/>
        <v>13528071</v>
      </c>
      <c r="AJ294" s="16">
        <f t="shared" si="102"/>
        <v>83534.971749668097</v>
      </c>
      <c r="AL294" s="16">
        <f t="shared" si="103"/>
        <v>359168.21983273595</v>
      </c>
    </row>
    <row r="295" spans="2:38">
      <c r="B295" s="29" t="s">
        <v>173</v>
      </c>
      <c r="C295" s="3">
        <v>66638</v>
      </c>
      <c r="D295" s="3"/>
      <c r="E295" s="7">
        <v>66638</v>
      </c>
      <c r="G295" s="29" t="s">
        <v>173</v>
      </c>
      <c r="H295" s="3">
        <v>792123</v>
      </c>
      <c r="I295" s="3"/>
      <c r="J295" s="7">
        <v>792123</v>
      </c>
      <c r="L295" s="3">
        <f t="shared" ref="L295:L358" si="104">E295</f>
        <v>66638</v>
      </c>
      <c r="M295" s="3">
        <f t="shared" ref="M295:M358" si="105">J295</f>
        <v>792123</v>
      </c>
      <c r="N295" s="19">
        <f t="shared" si="100"/>
        <v>11.886956391248237</v>
      </c>
      <c r="P295" s="29" t="s">
        <v>173</v>
      </c>
      <c r="Q295" s="3">
        <v>602466</v>
      </c>
      <c r="R295" s="3"/>
      <c r="S295" s="7">
        <v>602466</v>
      </c>
      <c r="U295" s="29" t="s">
        <v>173</v>
      </c>
      <c r="V295" s="3">
        <v>120904</v>
      </c>
      <c r="W295" s="3"/>
      <c r="X295" s="7">
        <v>120904</v>
      </c>
      <c r="Z295" s="29" t="s">
        <v>173</v>
      </c>
      <c r="AA295" s="3">
        <v>92749161</v>
      </c>
      <c r="AB295" s="3"/>
      <c r="AC295" s="7">
        <v>92749161</v>
      </c>
      <c r="AE295">
        <v>84195886</v>
      </c>
      <c r="AF295" s="16">
        <f t="shared" si="101"/>
        <v>84195.885999999999</v>
      </c>
      <c r="AH295" s="3">
        <f t="shared" ref="AH295:AH358" si="106">J295</f>
        <v>792123</v>
      </c>
      <c r="AI295" s="3">
        <f t="shared" ref="AI295:AI358" si="107">AC295</f>
        <v>92749161</v>
      </c>
      <c r="AJ295" s="16">
        <f t="shared" si="102"/>
        <v>117089.34218549392</v>
      </c>
      <c r="AL295" s="16">
        <f t="shared" si="103"/>
        <v>1391835.9044389089</v>
      </c>
    </row>
    <row r="296" spans="2:38">
      <c r="B296" s="29" t="s">
        <v>174</v>
      </c>
      <c r="C296" s="3">
        <v>6024</v>
      </c>
      <c r="D296" s="3"/>
      <c r="E296" s="7">
        <v>6024</v>
      </c>
      <c r="G296" s="29" t="s">
        <v>174</v>
      </c>
      <c r="H296" s="3">
        <v>487594</v>
      </c>
      <c r="I296" s="3"/>
      <c r="J296" s="7">
        <v>487594</v>
      </c>
      <c r="L296" s="3">
        <f t="shared" si="104"/>
        <v>6024</v>
      </c>
      <c r="M296" s="3">
        <f t="shared" si="105"/>
        <v>487594</v>
      </c>
      <c r="N296" s="19">
        <f t="shared" si="100"/>
        <v>80.941899070385119</v>
      </c>
      <c r="P296" s="29" t="s">
        <v>174</v>
      </c>
      <c r="Q296" s="3">
        <v>448911</v>
      </c>
      <c r="R296" s="3"/>
      <c r="S296" s="7">
        <v>448911</v>
      </c>
      <c r="U296" s="29" t="s">
        <v>174</v>
      </c>
      <c r="V296" s="3">
        <v>32632</v>
      </c>
      <c r="W296" s="3"/>
      <c r="X296" s="7">
        <v>32632</v>
      </c>
      <c r="Z296" s="29" t="s">
        <v>174</v>
      </c>
      <c r="AA296" s="3">
        <v>95776276</v>
      </c>
      <c r="AB296" s="3"/>
      <c r="AC296" s="7">
        <v>95776276</v>
      </c>
      <c r="AE296">
        <v>75975428</v>
      </c>
      <c r="AF296" s="16">
        <f t="shared" si="101"/>
        <v>75975.428</v>
      </c>
      <c r="AH296" s="3">
        <f t="shared" si="106"/>
        <v>487594</v>
      </c>
      <c r="AI296" s="3">
        <f t="shared" si="107"/>
        <v>95776276</v>
      </c>
      <c r="AJ296" s="16">
        <f t="shared" si="102"/>
        <v>196426.28088122496</v>
      </c>
      <c r="AL296" s="16">
        <f t="shared" si="103"/>
        <v>15899116.201859228</v>
      </c>
    </row>
    <row r="297" spans="2:38">
      <c r="B297" s="30" t="s">
        <v>13</v>
      </c>
      <c r="C297" s="7">
        <v>213306</v>
      </c>
      <c r="D297" s="7"/>
      <c r="E297" s="7">
        <v>213306</v>
      </c>
      <c r="G297" s="30" t="s">
        <v>13</v>
      </c>
      <c r="H297" s="7">
        <v>1635288</v>
      </c>
      <c r="I297" s="7"/>
      <c r="J297" s="7">
        <v>1635288</v>
      </c>
      <c r="L297" s="3">
        <f t="shared" si="104"/>
        <v>213306</v>
      </c>
      <c r="M297" s="3">
        <f t="shared" si="105"/>
        <v>1635288</v>
      </c>
      <c r="N297" s="19">
        <f t="shared" si="100"/>
        <v>7.6663947568282182</v>
      </c>
      <c r="P297" s="30" t="s">
        <v>13</v>
      </c>
      <c r="Q297" s="7">
        <v>1188581</v>
      </c>
      <c r="R297" s="7"/>
      <c r="S297" s="7">
        <v>1188581</v>
      </c>
      <c r="U297" s="30" t="s">
        <v>13</v>
      </c>
      <c r="V297" s="7">
        <v>227035</v>
      </c>
      <c r="W297" s="7"/>
      <c r="X297" s="7">
        <v>227035</v>
      </c>
      <c r="Z297" s="30" t="s">
        <v>13</v>
      </c>
      <c r="AA297" s="7">
        <v>213116778</v>
      </c>
      <c r="AB297" s="7"/>
      <c r="AC297" s="7">
        <v>213116778</v>
      </c>
      <c r="AE297">
        <v>186712092</v>
      </c>
      <c r="AF297" s="16">
        <f t="shared" si="101"/>
        <v>186712.092</v>
      </c>
      <c r="AH297" s="3">
        <f t="shared" si="106"/>
        <v>1635288</v>
      </c>
      <c r="AI297" s="3">
        <f t="shared" si="107"/>
        <v>213116778</v>
      </c>
      <c r="AJ297" s="16">
        <f t="shared" si="102"/>
        <v>130323.69711023378</v>
      </c>
      <c r="AL297" s="16">
        <f t="shared" si="103"/>
        <v>999112.90821636515</v>
      </c>
    </row>
    <row r="298" spans="2:38">
      <c r="B298" s="4" t="s">
        <v>35</v>
      </c>
      <c r="C298" s="3"/>
      <c r="D298" s="3"/>
      <c r="E298" s="7"/>
      <c r="G298" s="4" t="s">
        <v>35</v>
      </c>
      <c r="H298" s="3"/>
      <c r="I298" s="3"/>
      <c r="J298" s="7"/>
      <c r="L298" s="3">
        <f t="shared" si="104"/>
        <v>0</v>
      </c>
      <c r="M298" s="3">
        <f t="shared" si="105"/>
        <v>0</v>
      </c>
      <c r="N298" s="15" t="str">
        <f t="shared" ref="N298:N361" si="108">IF(L298+M298&gt;0,M298/L298,"")</f>
        <v/>
      </c>
      <c r="P298" s="4" t="s">
        <v>35</v>
      </c>
      <c r="Q298" s="3"/>
      <c r="R298" s="3"/>
      <c r="S298" s="7"/>
      <c r="U298" s="4" t="s">
        <v>35</v>
      </c>
      <c r="V298" s="3"/>
      <c r="W298" s="3"/>
      <c r="X298" s="7"/>
      <c r="Z298" s="4" t="s">
        <v>35</v>
      </c>
      <c r="AA298" s="3"/>
      <c r="AB298" s="3"/>
      <c r="AC298" s="7"/>
      <c r="AF298" s="15" t="str">
        <f t="shared" ref="AF298:AF361" si="109">IF(AE298/$AE$7&gt;0,AE298/$AE$7,"")</f>
        <v/>
      </c>
      <c r="AH298" s="3">
        <f t="shared" si="106"/>
        <v>0</v>
      </c>
      <c r="AI298" s="3">
        <f t="shared" si="107"/>
        <v>0</v>
      </c>
      <c r="AJ298" s="15" t="str">
        <f t="shared" ref="AJ298:AJ361" si="110">IF(AI298*AH298&gt;0,AI298/AH298*$AI$7,"")</f>
        <v/>
      </c>
      <c r="AL298" s="15" t="str">
        <f t="shared" ref="AL298:AL361" si="111">IF(AI298&gt;0,M298/L298*AJ298,"")</f>
        <v/>
      </c>
    </row>
    <row r="299" spans="2:38">
      <c r="B299" s="5" t="s">
        <v>150</v>
      </c>
      <c r="C299" s="3"/>
      <c r="D299" s="3"/>
      <c r="E299" s="7"/>
      <c r="G299" s="5" t="s">
        <v>150</v>
      </c>
      <c r="H299" s="3"/>
      <c r="I299" s="3"/>
      <c r="J299" s="7"/>
      <c r="L299" s="3">
        <f t="shared" si="104"/>
        <v>0</v>
      </c>
      <c r="M299" s="3">
        <f t="shared" si="105"/>
        <v>0</v>
      </c>
      <c r="N299" s="37" t="str">
        <f t="shared" si="108"/>
        <v/>
      </c>
      <c r="P299" s="5" t="s">
        <v>150</v>
      </c>
      <c r="Q299" s="3"/>
      <c r="R299" s="3"/>
      <c r="S299" s="7"/>
      <c r="U299" s="5" t="s">
        <v>150</v>
      </c>
      <c r="V299" s="3"/>
      <c r="W299" s="3"/>
      <c r="X299" s="7"/>
      <c r="Z299" s="5" t="s">
        <v>150</v>
      </c>
      <c r="AA299" s="3"/>
      <c r="AB299" s="3"/>
      <c r="AC299" s="7"/>
      <c r="AF299" s="36" t="str">
        <f t="shared" si="109"/>
        <v/>
      </c>
      <c r="AH299" s="3">
        <f t="shared" si="106"/>
        <v>0</v>
      </c>
      <c r="AI299" s="3">
        <f t="shared" si="107"/>
        <v>0</v>
      </c>
      <c r="AJ299" s="36" t="str">
        <f t="shared" si="110"/>
        <v/>
      </c>
      <c r="AL299" s="36" t="str">
        <f t="shared" si="111"/>
        <v/>
      </c>
    </row>
    <row r="300" spans="2:38">
      <c r="B300" s="29" t="s">
        <v>169</v>
      </c>
      <c r="C300" s="3">
        <v>73</v>
      </c>
      <c r="D300" s="3"/>
      <c r="E300" s="7">
        <v>73</v>
      </c>
      <c r="G300" s="29" t="s">
        <v>169</v>
      </c>
      <c r="H300" s="3">
        <v>109</v>
      </c>
      <c r="I300" s="3"/>
      <c r="J300" s="7">
        <v>109</v>
      </c>
      <c r="L300" s="3">
        <f t="shared" si="104"/>
        <v>73</v>
      </c>
      <c r="M300" s="3">
        <f t="shared" si="105"/>
        <v>109</v>
      </c>
      <c r="N300" s="19">
        <f t="shared" si="108"/>
        <v>1.4931506849315068</v>
      </c>
      <c r="P300" s="29" t="s">
        <v>169</v>
      </c>
      <c r="Q300" s="3">
        <v>15</v>
      </c>
      <c r="R300" s="3"/>
      <c r="S300" s="7">
        <v>15</v>
      </c>
      <c r="U300" s="29" t="s">
        <v>169</v>
      </c>
      <c r="V300" s="3">
        <v>19</v>
      </c>
      <c r="W300" s="3"/>
      <c r="X300" s="7">
        <v>19</v>
      </c>
      <c r="Z300" s="29" t="s">
        <v>169</v>
      </c>
      <c r="AA300" s="3">
        <v>2102</v>
      </c>
      <c r="AB300" s="3"/>
      <c r="AC300" s="7">
        <v>2102</v>
      </c>
      <c r="AE300">
        <v>3744</v>
      </c>
      <c r="AF300" s="16">
        <f t="shared" si="109"/>
        <v>3.7440000000000002</v>
      </c>
      <c r="AH300" s="3">
        <f t="shared" si="106"/>
        <v>109</v>
      </c>
      <c r="AI300" s="3">
        <f t="shared" si="107"/>
        <v>2102</v>
      </c>
      <c r="AJ300" s="16">
        <f t="shared" si="110"/>
        <v>19284.403669724772</v>
      </c>
      <c r="AL300" s="16">
        <f t="shared" si="111"/>
        <v>28794.520547945209</v>
      </c>
    </row>
    <row r="301" spans="2:38">
      <c r="B301" s="29" t="s">
        <v>170</v>
      </c>
      <c r="C301" s="3">
        <v>188</v>
      </c>
      <c r="D301" s="3"/>
      <c r="E301" s="7">
        <v>188</v>
      </c>
      <c r="G301" s="29" t="s">
        <v>170</v>
      </c>
      <c r="H301" s="3">
        <v>269</v>
      </c>
      <c r="I301" s="3"/>
      <c r="J301" s="7">
        <v>269</v>
      </c>
      <c r="L301" s="3">
        <f t="shared" si="104"/>
        <v>188</v>
      </c>
      <c r="M301" s="3">
        <f t="shared" si="105"/>
        <v>269</v>
      </c>
      <c r="N301" s="19">
        <f t="shared" si="108"/>
        <v>1.4308510638297873</v>
      </c>
      <c r="P301" s="29" t="s">
        <v>170</v>
      </c>
      <c r="Q301" s="3">
        <v>31</v>
      </c>
      <c r="R301" s="3"/>
      <c r="S301" s="7">
        <v>31</v>
      </c>
      <c r="U301" s="29" t="s">
        <v>170</v>
      </c>
      <c r="V301" s="3">
        <v>46</v>
      </c>
      <c r="W301" s="3"/>
      <c r="X301" s="7">
        <v>46</v>
      </c>
      <c r="Z301" s="29" t="s">
        <v>170</v>
      </c>
      <c r="AA301" s="3">
        <v>15445</v>
      </c>
      <c r="AB301" s="3"/>
      <c r="AC301" s="7">
        <v>15445</v>
      </c>
      <c r="AE301">
        <v>18579</v>
      </c>
      <c r="AF301" s="16">
        <f t="shared" si="109"/>
        <v>18.579000000000001</v>
      </c>
      <c r="AH301" s="3">
        <f t="shared" si="106"/>
        <v>269</v>
      </c>
      <c r="AI301" s="3">
        <f t="shared" si="107"/>
        <v>15445</v>
      </c>
      <c r="AJ301" s="16">
        <f t="shared" si="110"/>
        <v>57416.356877323422</v>
      </c>
      <c r="AL301" s="16">
        <f t="shared" si="111"/>
        <v>82154.255319148942</v>
      </c>
    </row>
    <row r="302" spans="2:38">
      <c r="B302" s="29" t="s">
        <v>171</v>
      </c>
      <c r="C302" s="3">
        <v>112</v>
      </c>
      <c r="D302" s="3"/>
      <c r="E302" s="7">
        <v>112</v>
      </c>
      <c r="G302" s="29" t="s">
        <v>171</v>
      </c>
      <c r="H302" s="3">
        <v>271</v>
      </c>
      <c r="I302" s="3"/>
      <c r="J302" s="7">
        <v>271</v>
      </c>
      <c r="L302" s="3">
        <f t="shared" si="104"/>
        <v>112</v>
      </c>
      <c r="M302" s="3">
        <f t="shared" si="105"/>
        <v>271</v>
      </c>
      <c r="N302" s="19">
        <f t="shared" si="108"/>
        <v>2.4196428571428572</v>
      </c>
      <c r="P302" s="29" t="s">
        <v>171</v>
      </c>
      <c r="Q302" s="3">
        <v>75</v>
      </c>
      <c r="R302" s="3"/>
      <c r="S302" s="7">
        <v>75</v>
      </c>
      <c r="U302" s="29" t="s">
        <v>171</v>
      </c>
      <c r="V302" s="3">
        <v>80</v>
      </c>
      <c r="W302" s="3"/>
      <c r="X302" s="7">
        <v>80</v>
      </c>
      <c r="Z302" s="29" t="s">
        <v>171</v>
      </c>
      <c r="AA302" s="3">
        <v>20151</v>
      </c>
      <c r="AB302" s="3"/>
      <c r="AC302" s="7">
        <v>20151</v>
      </c>
      <c r="AE302">
        <v>28579</v>
      </c>
      <c r="AF302" s="16">
        <f t="shared" si="109"/>
        <v>28.579000000000001</v>
      </c>
      <c r="AH302" s="3">
        <f t="shared" si="106"/>
        <v>271</v>
      </c>
      <c r="AI302" s="3">
        <f t="shared" si="107"/>
        <v>20151</v>
      </c>
      <c r="AJ302" s="16">
        <f t="shared" si="110"/>
        <v>74357.93357933579</v>
      </c>
      <c r="AL302" s="16">
        <f t="shared" si="111"/>
        <v>179919.64285714284</v>
      </c>
    </row>
    <row r="303" spans="2:38">
      <c r="B303" s="29" t="s">
        <v>172</v>
      </c>
      <c r="C303" s="3">
        <v>127</v>
      </c>
      <c r="D303" s="3"/>
      <c r="E303" s="7">
        <v>127</v>
      </c>
      <c r="G303" s="29" t="s">
        <v>172</v>
      </c>
      <c r="H303" s="3">
        <v>527</v>
      </c>
      <c r="I303" s="3"/>
      <c r="J303" s="7">
        <v>527</v>
      </c>
      <c r="L303" s="3">
        <f t="shared" si="104"/>
        <v>127</v>
      </c>
      <c r="M303" s="3">
        <f t="shared" si="105"/>
        <v>527</v>
      </c>
      <c r="N303" s="19">
        <f t="shared" si="108"/>
        <v>4.1496062992125982</v>
      </c>
      <c r="P303" s="29" t="s">
        <v>172</v>
      </c>
      <c r="Q303" s="3">
        <v>211</v>
      </c>
      <c r="R303" s="3"/>
      <c r="S303" s="7">
        <v>211</v>
      </c>
      <c r="U303" s="29" t="s">
        <v>172</v>
      </c>
      <c r="V303" s="3">
        <v>183</v>
      </c>
      <c r="W303" s="3"/>
      <c r="X303" s="7">
        <v>183</v>
      </c>
      <c r="Z303" s="29" t="s">
        <v>172</v>
      </c>
      <c r="AA303" s="3">
        <v>44874</v>
      </c>
      <c r="AB303" s="3"/>
      <c r="AC303" s="7">
        <v>44874</v>
      </c>
      <c r="AE303">
        <v>40679</v>
      </c>
      <c r="AF303" s="16">
        <f t="shared" si="109"/>
        <v>40.679000000000002</v>
      </c>
      <c r="AH303" s="3">
        <f t="shared" si="106"/>
        <v>527</v>
      </c>
      <c r="AI303" s="3">
        <f t="shared" si="107"/>
        <v>44874</v>
      </c>
      <c r="AJ303" s="16">
        <f t="shared" si="110"/>
        <v>85149.90512333966</v>
      </c>
      <c r="AL303" s="16">
        <f t="shared" si="111"/>
        <v>353338.58267716534</v>
      </c>
    </row>
    <row r="304" spans="2:38">
      <c r="B304" s="29" t="s">
        <v>173</v>
      </c>
      <c r="C304" s="3">
        <v>246</v>
      </c>
      <c r="D304" s="3"/>
      <c r="E304" s="7">
        <v>246</v>
      </c>
      <c r="G304" s="29" t="s">
        <v>173</v>
      </c>
      <c r="H304" s="3">
        <v>3058</v>
      </c>
      <c r="I304" s="3"/>
      <c r="J304" s="7">
        <v>3058</v>
      </c>
      <c r="L304" s="3">
        <f t="shared" si="104"/>
        <v>246</v>
      </c>
      <c r="M304" s="3">
        <f t="shared" si="105"/>
        <v>3058</v>
      </c>
      <c r="N304" s="19">
        <f t="shared" si="108"/>
        <v>12.43089430894309</v>
      </c>
      <c r="P304" s="29" t="s">
        <v>173</v>
      </c>
      <c r="Q304" s="3">
        <v>2303</v>
      </c>
      <c r="R304" s="3"/>
      <c r="S304" s="7">
        <v>2303</v>
      </c>
      <c r="U304" s="29" t="s">
        <v>173</v>
      </c>
      <c r="V304" s="3">
        <v>502</v>
      </c>
      <c r="W304" s="3"/>
      <c r="X304" s="7">
        <v>502</v>
      </c>
      <c r="Z304" s="29" t="s">
        <v>173</v>
      </c>
      <c r="AA304" s="3">
        <v>424604</v>
      </c>
      <c r="AB304" s="3"/>
      <c r="AC304" s="7">
        <v>424604</v>
      </c>
      <c r="AE304">
        <v>399538</v>
      </c>
      <c r="AF304" s="16">
        <f t="shared" si="109"/>
        <v>399.53800000000001</v>
      </c>
      <c r="AH304" s="3">
        <f t="shared" si="106"/>
        <v>3058</v>
      </c>
      <c r="AI304" s="3">
        <f t="shared" si="107"/>
        <v>424604</v>
      </c>
      <c r="AJ304" s="16">
        <f t="shared" si="110"/>
        <v>138850.22890778288</v>
      </c>
      <c r="AL304" s="16">
        <f t="shared" si="111"/>
        <v>1726032.5203252034</v>
      </c>
    </row>
    <row r="305" spans="2:38">
      <c r="B305" s="29" t="s">
        <v>174</v>
      </c>
      <c r="C305" s="3">
        <v>40</v>
      </c>
      <c r="D305" s="3"/>
      <c r="E305" s="7">
        <v>40</v>
      </c>
      <c r="G305" s="29" t="s">
        <v>174</v>
      </c>
      <c r="H305" s="3">
        <v>2979</v>
      </c>
      <c r="I305" s="3"/>
      <c r="J305" s="7">
        <v>2979</v>
      </c>
      <c r="L305" s="3">
        <f t="shared" si="104"/>
        <v>40</v>
      </c>
      <c r="M305" s="3">
        <f t="shared" si="105"/>
        <v>2979</v>
      </c>
      <c r="N305" s="19">
        <f t="shared" si="108"/>
        <v>74.474999999999994</v>
      </c>
      <c r="P305" s="29" t="s">
        <v>174</v>
      </c>
      <c r="Q305" s="3">
        <v>2772</v>
      </c>
      <c r="R305" s="3"/>
      <c r="S305" s="7">
        <v>2772</v>
      </c>
      <c r="U305" s="29" t="s">
        <v>174</v>
      </c>
      <c r="V305" s="3">
        <v>167</v>
      </c>
      <c r="W305" s="3"/>
      <c r="X305" s="7">
        <v>167</v>
      </c>
      <c r="Z305" s="29" t="s">
        <v>174</v>
      </c>
      <c r="AA305" s="3">
        <v>540233</v>
      </c>
      <c r="AB305" s="3"/>
      <c r="AC305" s="7">
        <v>540233</v>
      </c>
      <c r="AE305">
        <v>426425</v>
      </c>
      <c r="AF305" s="16">
        <f t="shared" si="109"/>
        <v>426.42500000000001</v>
      </c>
      <c r="AH305" s="3">
        <f t="shared" si="106"/>
        <v>2979</v>
      </c>
      <c r="AI305" s="3">
        <f t="shared" si="107"/>
        <v>540233</v>
      </c>
      <c r="AJ305" s="16">
        <f t="shared" si="110"/>
        <v>181347.09634105404</v>
      </c>
      <c r="AL305" s="16">
        <f t="shared" si="111"/>
        <v>13505824.999999998</v>
      </c>
    </row>
    <row r="306" spans="2:38">
      <c r="B306" s="30" t="s">
        <v>13</v>
      </c>
      <c r="C306" s="7">
        <v>786</v>
      </c>
      <c r="D306" s="7"/>
      <c r="E306" s="7">
        <v>786</v>
      </c>
      <c r="G306" s="30" t="s">
        <v>13</v>
      </c>
      <c r="H306" s="7">
        <v>7213</v>
      </c>
      <c r="I306" s="7"/>
      <c r="J306" s="7">
        <v>7213</v>
      </c>
      <c r="L306" s="3">
        <f t="shared" si="104"/>
        <v>786</v>
      </c>
      <c r="M306" s="3">
        <f t="shared" si="105"/>
        <v>7213</v>
      </c>
      <c r="N306" s="19">
        <f t="shared" si="108"/>
        <v>9.176844783715012</v>
      </c>
      <c r="P306" s="30" t="s">
        <v>13</v>
      </c>
      <c r="Q306" s="7">
        <v>5407</v>
      </c>
      <c r="R306" s="7"/>
      <c r="S306" s="7">
        <v>5407</v>
      </c>
      <c r="U306" s="30" t="s">
        <v>13</v>
      </c>
      <c r="V306" s="7">
        <v>997</v>
      </c>
      <c r="W306" s="7"/>
      <c r="X306" s="7">
        <v>997</v>
      </c>
      <c r="Z306" s="30" t="s">
        <v>13</v>
      </c>
      <c r="AA306" s="7">
        <v>1047409</v>
      </c>
      <c r="AB306" s="7"/>
      <c r="AC306" s="7">
        <v>1047409</v>
      </c>
      <c r="AE306">
        <v>917544</v>
      </c>
      <c r="AF306" s="16">
        <f t="shared" si="109"/>
        <v>917.54399999999998</v>
      </c>
      <c r="AH306" s="3">
        <f t="shared" si="106"/>
        <v>7213</v>
      </c>
      <c r="AI306" s="3">
        <f t="shared" si="107"/>
        <v>1047409</v>
      </c>
      <c r="AJ306" s="16">
        <f t="shared" si="110"/>
        <v>145211.28517953696</v>
      </c>
      <c r="AL306" s="16">
        <f t="shared" si="111"/>
        <v>1332581.4249363868</v>
      </c>
    </row>
    <row r="307" spans="2:38">
      <c r="B307" s="5" t="s">
        <v>67</v>
      </c>
      <c r="C307" s="3"/>
      <c r="D307" s="3"/>
      <c r="E307" s="7"/>
      <c r="G307" s="5" t="s">
        <v>67</v>
      </c>
      <c r="H307" s="3"/>
      <c r="I307" s="3"/>
      <c r="J307" s="7"/>
      <c r="L307" s="3">
        <f t="shared" si="104"/>
        <v>0</v>
      </c>
      <c r="M307" s="3">
        <f t="shared" si="105"/>
        <v>0</v>
      </c>
      <c r="N307" s="37" t="str">
        <f t="shared" si="108"/>
        <v/>
      </c>
      <c r="P307" s="5" t="s">
        <v>67</v>
      </c>
      <c r="Q307" s="3"/>
      <c r="R307" s="3"/>
      <c r="S307" s="7"/>
      <c r="U307" s="5" t="s">
        <v>67</v>
      </c>
      <c r="V307" s="3"/>
      <c r="W307" s="3"/>
      <c r="X307" s="7"/>
      <c r="Z307" s="5" t="s">
        <v>67</v>
      </c>
      <c r="AA307" s="3"/>
      <c r="AB307" s="3"/>
      <c r="AC307" s="7"/>
      <c r="AF307" s="36" t="str">
        <f t="shared" si="109"/>
        <v/>
      </c>
      <c r="AH307" s="3">
        <f t="shared" si="106"/>
        <v>0</v>
      </c>
      <c r="AI307" s="3">
        <f t="shared" si="107"/>
        <v>0</v>
      </c>
      <c r="AJ307" s="36" t="str">
        <f t="shared" si="110"/>
        <v/>
      </c>
      <c r="AL307" s="36" t="str">
        <f t="shared" si="111"/>
        <v/>
      </c>
    </row>
    <row r="308" spans="2:38">
      <c r="B308" s="29" t="s">
        <v>169</v>
      </c>
      <c r="C308" s="3">
        <v>3</v>
      </c>
      <c r="D308" s="3"/>
      <c r="E308" s="7">
        <v>3</v>
      </c>
      <c r="G308" s="29" t="s">
        <v>169</v>
      </c>
      <c r="H308" s="3">
        <v>4</v>
      </c>
      <c r="I308" s="3"/>
      <c r="J308" s="7">
        <v>4</v>
      </c>
      <c r="L308" s="3">
        <f t="shared" si="104"/>
        <v>3</v>
      </c>
      <c r="M308" s="3">
        <f t="shared" si="105"/>
        <v>4</v>
      </c>
      <c r="N308" s="19">
        <f t="shared" si="108"/>
        <v>1.3333333333333333</v>
      </c>
      <c r="P308" s="29" t="s">
        <v>169</v>
      </c>
      <c r="Q308" s="3"/>
      <c r="R308" s="3"/>
      <c r="S308" s="7"/>
      <c r="U308" s="29" t="s">
        <v>169</v>
      </c>
      <c r="V308" s="3"/>
      <c r="W308" s="3"/>
      <c r="X308" s="7"/>
      <c r="Z308" s="29" t="s">
        <v>169</v>
      </c>
      <c r="AA308" s="3"/>
      <c r="AB308" s="3"/>
      <c r="AC308" s="7"/>
      <c r="AF308" s="16" t="str">
        <f t="shared" si="109"/>
        <v/>
      </c>
      <c r="AH308" s="3">
        <f t="shared" si="106"/>
        <v>4</v>
      </c>
      <c r="AI308" s="3">
        <f t="shared" si="107"/>
        <v>0</v>
      </c>
      <c r="AJ308" s="16" t="str">
        <f t="shared" si="110"/>
        <v/>
      </c>
      <c r="AL308" s="16" t="str">
        <f t="shared" si="111"/>
        <v/>
      </c>
    </row>
    <row r="309" spans="2:38">
      <c r="B309" s="29" t="s">
        <v>170</v>
      </c>
      <c r="C309" s="3">
        <v>4</v>
      </c>
      <c r="D309" s="3"/>
      <c r="E309" s="7">
        <v>4</v>
      </c>
      <c r="G309" s="29" t="s">
        <v>170</v>
      </c>
      <c r="H309" s="3">
        <v>5</v>
      </c>
      <c r="I309" s="3"/>
      <c r="J309" s="7">
        <v>5</v>
      </c>
      <c r="L309" s="3">
        <f t="shared" si="104"/>
        <v>4</v>
      </c>
      <c r="M309" s="3">
        <f t="shared" si="105"/>
        <v>5</v>
      </c>
      <c r="N309" s="19">
        <f t="shared" si="108"/>
        <v>1.25</v>
      </c>
      <c r="P309" s="29" t="s">
        <v>170</v>
      </c>
      <c r="Q309" s="3">
        <v>1</v>
      </c>
      <c r="R309" s="3"/>
      <c r="S309" s="7">
        <v>1</v>
      </c>
      <c r="U309" s="29" t="s">
        <v>170</v>
      </c>
      <c r="V309" s="3"/>
      <c r="W309" s="3"/>
      <c r="X309" s="7"/>
      <c r="Z309" s="29" t="s">
        <v>170</v>
      </c>
      <c r="AA309" s="3">
        <v>279</v>
      </c>
      <c r="AB309" s="3"/>
      <c r="AC309" s="7">
        <v>279</v>
      </c>
      <c r="AF309" s="16" t="str">
        <f t="shared" si="109"/>
        <v/>
      </c>
      <c r="AH309" s="3">
        <f t="shared" si="106"/>
        <v>5</v>
      </c>
      <c r="AI309" s="3">
        <f t="shared" si="107"/>
        <v>279</v>
      </c>
      <c r="AJ309" s="16">
        <f t="shared" si="110"/>
        <v>55800</v>
      </c>
      <c r="AL309" s="16">
        <f t="shared" si="111"/>
        <v>69750</v>
      </c>
    </row>
    <row r="310" spans="2:38">
      <c r="B310" s="29" t="s">
        <v>171</v>
      </c>
      <c r="C310" s="3">
        <v>5</v>
      </c>
      <c r="D310" s="3"/>
      <c r="E310" s="7">
        <v>5</v>
      </c>
      <c r="G310" s="29" t="s">
        <v>171</v>
      </c>
      <c r="H310" s="3"/>
      <c r="I310" s="3"/>
      <c r="J310" s="7"/>
      <c r="L310" s="3">
        <f t="shared" si="104"/>
        <v>5</v>
      </c>
      <c r="M310" s="3">
        <f t="shared" si="105"/>
        <v>0</v>
      </c>
      <c r="N310" s="19">
        <f t="shared" si="108"/>
        <v>0</v>
      </c>
      <c r="P310" s="29" t="s">
        <v>171</v>
      </c>
      <c r="Q310" s="3"/>
      <c r="R310" s="3"/>
      <c r="S310" s="7"/>
      <c r="U310" s="29" t="s">
        <v>171</v>
      </c>
      <c r="V310" s="3"/>
      <c r="W310" s="3"/>
      <c r="X310" s="7"/>
      <c r="Z310" s="29" t="s">
        <v>171</v>
      </c>
      <c r="AA310" s="3"/>
      <c r="AB310" s="3"/>
      <c r="AC310" s="7"/>
      <c r="AE310">
        <v>1754</v>
      </c>
      <c r="AF310" s="16">
        <f t="shared" si="109"/>
        <v>1.754</v>
      </c>
      <c r="AH310" s="3">
        <f t="shared" si="106"/>
        <v>0</v>
      </c>
      <c r="AI310" s="3">
        <f t="shared" si="107"/>
        <v>0</v>
      </c>
      <c r="AJ310" s="16" t="str">
        <f t="shared" si="110"/>
        <v/>
      </c>
      <c r="AL310" s="16" t="str">
        <f t="shared" si="111"/>
        <v/>
      </c>
    </row>
    <row r="311" spans="2:38">
      <c r="B311" s="29" t="s">
        <v>172</v>
      </c>
      <c r="C311" s="3">
        <v>7</v>
      </c>
      <c r="D311" s="3"/>
      <c r="E311" s="7">
        <v>7</v>
      </c>
      <c r="G311" s="29" t="s">
        <v>172</v>
      </c>
      <c r="H311" s="3">
        <v>25</v>
      </c>
      <c r="I311" s="3"/>
      <c r="J311" s="7">
        <v>25</v>
      </c>
      <c r="L311" s="3">
        <f t="shared" si="104"/>
        <v>7</v>
      </c>
      <c r="M311" s="3">
        <f t="shared" si="105"/>
        <v>25</v>
      </c>
      <c r="N311" s="19">
        <f t="shared" si="108"/>
        <v>3.5714285714285716</v>
      </c>
      <c r="P311" s="29" t="s">
        <v>172</v>
      </c>
      <c r="Q311" s="3">
        <v>13</v>
      </c>
      <c r="R311" s="3"/>
      <c r="S311" s="7">
        <v>13</v>
      </c>
      <c r="U311" s="29" t="s">
        <v>172</v>
      </c>
      <c r="V311" s="3">
        <v>5</v>
      </c>
      <c r="W311" s="3"/>
      <c r="X311" s="7">
        <v>5</v>
      </c>
      <c r="Z311" s="29" t="s">
        <v>172</v>
      </c>
      <c r="AA311" s="3">
        <v>2354</v>
      </c>
      <c r="AB311" s="3"/>
      <c r="AC311" s="7">
        <v>2354</v>
      </c>
      <c r="AE311">
        <v>1950</v>
      </c>
      <c r="AF311" s="16">
        <f t="shared" si="109"/>
        <v>1.95</v>
      </c>
      <c r="AH311" s="3">
        <f t="shared" si="106"/>
        <v>25</v>
      </c>
      <c r="AI311" s="3">
        <f t="shared" si="107"/>
        <v>2354</v>
      </c>
      <c r="AJ311" s="16">
        <f t="shared" si="110"/>
        <v>94160</v>
      </c>
      <c r="AL311" s="16">
        <f t="shared" si="111"/>
        <v>336285.71428571432</v>
      </c>
    </row>
    <row r="312" spans="2:38">
      <c r="B312" s="29" t="s">
        <v>173</v>
      </c>
      <c r="C312" s="3">
        <v>11</v>
      </c>
      <c r="D312" s="3"/>
      <c r="E312" s="7">
        <v>11</v>
      </c>
      <c r="G312" s="29" t="s">
        <v>173</v>
      </c>
      <c r="H312" s="3">
        <v>125</v>
      </c>
      <c r="I312" s="3"/>
      <c r="J312" s="7">
        <v>125</v>
      </c>
      <c r="L312" s="3">
        <f t="shared" si="104"/>
        <v>11</v>
      </c>
      <c r="M312" s="3">
        <f t="shared" si="105"/>
        <v>125</v>
      </c>
      <c r="N312" s="19">
        <f t="shared" si="108"/>
        <v>11.363636363636363</v>
      </c>
      <c r="P312" s="29" t="s">
        <v>173</v>
      </c>
      <c r="Q312" s="3">
        <v>79</v>
      </c>
      <c r="R312" s="3"/>
      <c r="S312" s="7">
        <v>79</v>
      </c>
      <c r="U312" s="29" t="s">
        <v>173</v>
      </c>
      <c r="V312" s="3">
        <v>34</v>
      </c>
      <c r="W312" s="3"/>
      <c r="X312" s="7">
        <v>34</v>
      </c>
      <c r="Z312" s="29" t="s">
        <v>173</v>
      </c>
      <c r="AA312" s="3">
        <v>11917</v>
      </c>
      <c r="AB312" s="3"/>
      <c r="AC312" s="7">
        <v>11917</v>
      </c>
      <c r="AE312">
        <v>19392</v>
      </c>
      <c r="AF312" s="16">
        <f t="shared" si="109"/>
        <v>19.391999999999999</v>
      </c>
      <c r="AH312" s="3">
        <f t="shared" si="106"/>
        <v>125</v>
      </c>
      <c r="AI312" s="3">
        <f t="shared" si="107"/>
        <v>11917</v>
      </c>
      <c r="AJ312" s="16">
        <f t="shared" si="110"/>
        <v>95336</v>
      </c>
      <c r="AL312" s="16">
        <f t="shared" si="111"/>
        <v>1083363.6363636362</v>
      </c>
    </row>
    <row r="313" spans="2:38">
      <c r="B313" s="29" t="s">
        <v>174</v>
      </c>
      <c r="C313" s="3">
        <v>1</v>
      </c>
      <c r="D313" s="3"/>
      <c r="E313" s="7">
        <v>1</v>
      </c>
      <c r="G313" s="29" t="s">
        <v>174</v>
      </c>
      <c r="H313" s="3"/>
      <c r="I313" s="3"/>
      <c r="J313" s="7"/>
      <c r="L313" s="3">
        <f t="shared" si="104"/>
        <v>1</v>
      </c>
      <c r="M313" s="3">
        <f t="shared" si="105"/>
        <v>0</v>
      </c>
      <c r="N313" s="19">
        <f t="shared" si="108"/>
        <v>0</v>
      </c>
      <c r="P313" s="29" t="s">
        <v>174</v>
      </c>
      <c r="Q313" s="3"/>
      <c r="R313" s="3"/>
      <c r="S313" s="7"/>
      <c r="U313" s="29" t="s">
        <v>174</v>
      </c>
      <c r="V313" s="3"/>
      <c r="W313" s="3"/>
      <c r="X313" s="7"/>
      <c r="Z313" s="29" t="s">
        <v>174</v>
      </c>
      <c r="AA313" s="3"/>
      <c r="AB313" s="3"/>
      <c r="AC313" s="7"/>
      <c r="AF313" s="16" t="str">
        <f t="shared" si="109"/>
        <v/>
      </c>
      <c r="AH313" s="3">
        <f t="shared" si="106"/>
        <v>0</v>
      </c>
      <c r="AI313" s="3">
        <f t="shared" si="107"/>
        <v>0</v>
      </c>
      <c r="AJ313" s="16" t="str">
        <f t="shared" si="110"/>
        <v/>
      </c>
      <c r="AL313" s="16" t="str">
        <f t="shared" si="111"/>
        <v/>
      </c>
    </row>
    <row r="314" spans="2:38">
      <c r="B314" s="30" t="s">
        <v>13</v>
      </c>
      <c r="C314" s="7">
        <v>31</v>
      </c>
      <c r="D314" s="7"/>
      <c r="E314" s="7">
        <v>31</v>
      </c>
      <c r="G314" s="30" t="s">
        <v>13</v>
      </c>
      <c r="H314" s="7">
        <v>218</v>
      </c>
      <c r="I314" s="7"/>
      <c r="J314" s="7">
        <v>218</v>
      </c>
      <c r="L314" s="3">
        <f t="shared" si="104"/>
        <v>31</v>
      </c>
      <c r="M314" s="3">
        <f t="shared" si="105"/>
        <v>218</v>
      </c>
      <c r="N314" s="19">
        <f t="shared" si="108"/>
        <v>7.032258064516129</v>
      </c>
      <c r="P314" s="30" t="s">
        <v>13</v>
      </c>
      <c r="Q314" s="7">
        <v>139</v>
      </c>
      <c r="R314" s="7"/>
      <c r="S314" s="7">
        <v>139</v>
      </c>
      <c r="U314" s="30" t="s">
        <v>13</v>
      </c>
      <c r="V314" s="7">
        <v>45</v>
      </c>
      <c r="W314" s="7"/>
      <c r="X314" s="7">
        <v>45</v>
      </c>
      <c r="Z314" s="30" t="s">
        <v>13</v>
      </c>
      <c r="AA314" s="7">
        <v>22050</v>
      </c>
      <c r="AB314" s="7"/>
      <c r="AC314" s="7">
        <v>22050</v>
      </c>
      <c r="AE314">
        <v>30131</v>
      </c>
      <c r="AF314" s="16">
        <f t="shared" si="109"/>
        <v>30.131</v>
      </c>
      <c r="AH314" s="3">
        <f t="shared" si="106"/>
        <v>218</v>
      </c>
      <c r="AI314" s="3">
        <f t="shared" si="107"/>
        <v>22050</v>
      </c>
      <c r="AJ314" s="16">
        <f t="shared" si="110"/>
        <v>101146.78899082568</v>
      </c>
      <c r="AL314" s="16">
        <f t="shared" si="111"/>
        <v>711290.32258064509</v>
      </c>
    </row>
    <row r="315" spans="2:38">
      <c r="B315" s="5" t="s">
        <v>68</v>
      </c>
      <c r="C315" s="3"/>
      <c r="D315" s="3"/>
      <c r="E315" s="7"/>
      <c r="G315" s="5" t="s">
        <v>68</v>
      </c>
      <c r="H315" s="3"/>
      <c r="I315" s="3"/>
      <c r="J315" s="7"/>
      <c r="L315" s="3">
        <f t="shared" si="104"/>
        <v>0</v>
      </c>
      <c r="M315" s="3">
        <f t="shared" si="105"/>
        <v>0</v>
      </c>
      <c r="N315" s="37" t="str">
        <f t="shared" si="108"/>
        <v/>
      </c>
      <c r="P315" s="5" t="s">
        <v>68</v>
      </c>
      <c r="Q315" s="3"/>
      <c r="R315" s="3"/>
      <c r="S315" s="7"/>
      <c r="U315" s="5" t="s">
        <v>68</v>
      </c>
      <c r="V315" s="3"/>
      <c r="W315" s="3"/>
      <c r="X315" s="7"/>
      <c r="Z315" s="5" t="s">
        <v>68</v>
      </c>
      <c r="AA315" s="3"/>
      <c r="AB315" s="3"/>
      <c r="AC315" s="7"/>
      <c r="AF315" s="36" t="str">
        <f t="shared" si="109"/>
        <v/>
      </c>
      <c r="AH315" s="3">
        <f t="shared" si="106"/>
        <v>0</v>
      </c>
      <c r="AI315" s="3">
        <f t="shared" si="107"/>
        <v>0</v>
      </c>
      <c r="AJ315" s="36" t="str">
        <f t="shared" si="110"/>
        <v/>
      </c>
      <c r="AL315" s="36" t="str">
        <f t="shared" si="111"/>
        <v/>
      </c>
    </row>
    <row r="316" spans="2:38">
      <c r="B316" s="29" t="s">
        <v>169</v>
      </c>
      <c r="C316" s="3"/>
      <c r="D316" s="3">
        <v>79</v>
      </c>
      <c r="E316" s="7">
        <v>79</v>
      </c>
      <c r="G316" s="29" t="s">
        <v>169</v>
      </c>
      <c r="H316" s="3"/>
      <c r="I316" s="3">
        <v>112</v>
      </c>
      <c r="J316" s="7">
        <v>112</v>
      </c>
      <c r="L316" s="3">
        <f t="shared" si="104"/>
        <v>79</v>
      </c>
      <c r="M316" s="3">
        <f t="shared" si="105"/>
        <v>112</v>
      </c>
      <c r="N316" s="19">
        <f t="shared" si="108"/>
        <v>1.4177215189873418</v>
      </c>
      <c r="P316" s="29" t="s">
        <v>169</v>
      </c>
      <c r="Q316" s="3"/>
      <c r="R316" s="3">
        <v>12</v>
      </c>
      <c r="S316" s="7">
        <v>12</v>
      </c>
      <c r="U316" s="29" t="s">
        <v>169</v>
      </c>
      <c r="V316" s="3"/>
      <c r="W316" s="3">
        <v>21</v>
      </c>
      <c r="X316" s="7">
        <v>21</v>
      </c>
      <c r="Z316" s="29" t="s">
        <v>169</v>
      </c>
      <c r="AA316" s="3"/>
      <c r="AB316" s="3">
        <v>2534</v>
      </c>
      <c r="AC316" s="7">
        <v>2534</v>
      </c>
      <c r="AE316">
        <v>3504</v>
      </c>
      <c r="AF316" s="16">
        <f t="shared" si="109"/>
        <v>3.504</v>
      </c>
      <c r="AH316" s="3">
        <f t="shared" si="106"/>
        <v>112</v>
      </c>
      <c r="AI316" s="3">
        <f t="shared" si="107"/>
        <v>2534</v>
      </c>
      <c r="AJ316" s="16">
        <f t="shared" si="110"/>
        <v>22625</v>
      </c>
      <c r="AL316" s="16">
        <f t="shared" si="111"/>
        <v>32075.949367088608</v>
      </c>
    </row>
    <row r="317" spans="2:38">
      <c r="B317" s="29" t="s">
        <v>170</v>
      </c>
      <c r="C317" s="3"/>
      <c r="D317" s="3">
        <v>90</v>
      </c>
      <c r="E317" s="7">
        <v>90</v>
      </c>
      <c r="G317" s="29" t="s">
        <v>170</v>
      </c>
      <c r="H317" s="3"/>
      <c r="I317" s="3">
        <v>177</v>
      </c>
      <c r="J317" s="7">
        <v>177</v>
      </c>
      <c r="L317" s="3">
        <f t="shared" si="104"/>
        <v>90</v>
      </c>
      <c r="M317" s="3">
        <f t="shared" si="105"/>
        <v>177</v>
      </c>
      <c r="N317" s="19">
        <f t="shared" si="108"/>
        <v>1.9666666666666666</v>
      </c>
      <c r="P317" s="29" t="s">
        <v>170</v>
      </c>
      <c r="Q317" s="3"/>
      <c r="R317" s="3">
        <v>40</v>
      </c>
      <c r="S317" s="7">
        <v>40</v>
      </c>
      <c r="U317" s="29" t="s">
        <v>170</v>
      </c>
      <c r="V317" s="3"/>
      <c r="W317" s="3">
        <v>45</v>
      </c>
      <c r="X317" s="7">
        <v>45</v>
      </c>
      <c r="Z317" s="29" t="s">
        <v>170</v>
      </c>
      <c r="AA317" s="3"/>
      <c r="AB317" s="3">
        <v>7069</v>
      </c>
      <c r="AC317" s="7">
        <v>7069</v>
      </c>
      <c r="AE317">
        <v>8717</v>
      </c>
      <c r="AF317" s="16">
        <f t="shared" si="109"/>
        <v>8.7170000000000005</v>
      </c>
      <c r="AH317" s="3">
        <f t="shared" si="106"/>
        <v>177</v>
      </c>
      <c r="AI317" s="3">
        <f t="shared" si="107"/>
        <v>7069</v>
      </c>
      <c r="AJ317" s="16">
        <f t="shared" si="110"/>
        <v>39937.853107344628</v>
      </c>
      <c r="AL317" s="16">
        <f t="shared" si="111"/>
        <v>78544.444444444438</v>
      </c>
    </row>
    <row r="318" spans="2:38">
      <c r="B318" s="29" t="s">
        <v>171</v>
      </c>
      <c r="C318" s="3"/>
      <c r="D318" s="3">
        <v>56</v>
      </c>
      <c r="E318" s="7">
        <v>56</v>
      </c>
      <c r="G318" s="29" t="s">
        <v>171</v>
      </c>
      <c r="H318" s="3"/>
      <c r="I318" s="3">
        <v>190</v>
      </c>
      <c r="J318" s="7">
        <v>190</v>
      </c>
      <c r="L318" s="3">
        <f t="shared" si="104"/>
        <v>56</v>
      </c>
      <c r="M318" s="3">
        <f t="shared" si="105"/>
        <v>190</v>
      </c>
      <c r="N318" s="19">
        <f t="shared" si="108"/>
        <v>3.3928571428571428</v>
      </c>
      <c r="P318" s="29" t="s">
        <v>171</v>
      </c>
      <c r="Q318" s="3"/>
      <c r="R318" s="3">
        <v>86</v>
      </c>
      <c r="S318" s="7">
        <v>86</v>
      </c>
      <c r="U318" s="29" t="s">
        <v>171</v>
      </c>
      <c r="V318" s="3"/>
      <c r="W318" s="3">
        <v>44</v>
      </c>
      <c r="X318" s="7">
        <v>44</v>
      </c>
      <c r="Z318" s="29" t="s">
        <v>171</v>
      </c>
      <c r="AA318" s="3"/>
      <c r="AB318" s="3">
        <v>9840</v>
      </c>
      <c r="AC318" s="7">
        <v>9840</v>
      </c>
      <c r="AE318">
        <v>10782</v>
      </c>
      <c r="AF318" s="16">
        <f t="shared" si="109"/>
        <v>10.782</v>
      </c>
      <c r="AH318" s="3">
        <f t="shared" si="106"/>
        <v>190</v>
      </c>
      <c r="AI318" s="3">
        <f t="shared" si="107"/>
        <v>9840</v>
      </c>
      <c r="AJ318" s="16">
        <f t="shared" si="110"/>
        <v>51789.473684210527</v>
      </c>
      <c r="AL318" s="16">
        <f t="shared" si="111"/>
        <v>175714.28571428571</v>
      </c>
    </row>
    <row r="319" spans="2:38">
      <c r="B319" s="29" t="s">
        <v>172</v>
      </c>
      <c r="C319" s="3"/>
      <c r="D319" s="3">
        <v>46</v>
      </c>
      <c r="E319" s="7">
        <v>46</v>
      </c>
      <c r="G319" s="29" t="s">
        <v>172</v>
      </c>
      <c r="H319" s="3"/>
      <c r="I319" s="3">
        <v>335</v>
      </c>
      <c r="J319" s="7">
        <v>335</v>
      </c>
      <c r="L319" s="3">
        <f t="shared" si="104"/>
        <v>46</v>
      </c>
      <c r="M319" s="3">
        <f t="shared" si="105"/>
        <v>335</v>
      </c>
      <c r="N319" s="19">
        <f t="shared" si="108"/>
        <v>7.2826086956521738</v>
      </c>
      <c r="P319" s="29" t="s">
        <v>172</v>
      </c>
      <c r="Q319" s="3"/>
      <c r="R319" s="3">
        <v>179</v>
      </c>
      <c r="S319" s="7">
        <v>179</v>
      </c>
      <c r="U319" s="29" t="s">
        <v>172</v>
      </c>
      <c r="V319" s="3"/>
      <c r="W319" s="3">
        <v>109</v>
      </c>
      <c r="X319" s="7">
        <v>109</v>
      </c>
      <c r="Z319" s="29" t="s">
        <v>172</v>
      </c>
      <c r="AA319" s="3"/>
      <c r="AB319" s="3">
        <v>15854</v>
      </c>
      <c r="AC319" s="7">
        <v>15854</v>
      </c>
      <c r="AE319">
        <v>17867</v>
      </c>
      <c r="AF319" s="16">
        <f t="shared" si="109"/>
        <v>17.867000000000001</v>
      </c>
      <c r="AH319" s="3">
        <f t="shared" si="106"/>
        <v>335</v>
      </c>
      <c r="AI319" s="3">
        <f t="shared" si="107"/>
        <v>15854</v>
      </c>
      <c r="AJ319" s="16">
        <f t="shared" si="110"/>
        <v>47325.373134328358</v>
      </c>
      <c r="AL319" s="16">
        <f t="shared" si="111"/>
        <v>344652.17391304346</v>
      </c>
    </row>
    <row r="320" spans="2:38">
      <c r="B320" s="29" t="s">
        <v>173</v>
      </c>
      <c r="C320" s="3"/>
      <c r="D320" s="3">
        <v>37</v>
      </c>
      <c r="E320" s="7">
        <v>37</v>
      </c>
      <c r="G320" s="29" t="s">
        <v>173</v>
      </c>
      <c r="H320" s="3"/>
      <c r="I320" s="3">
        <v>675</v>
      </c>
      <c r="J320" s="7">
        <v>675</v>
      </c>
      <c r="L320" s="3">
        <f t="shared" si="104"/>
        <v>37</v>
      </c>
      <c r="M320" s="3">
        <f t="shared" si="105"/>
        <v>675</v>
      </c>
      <c r="N320" s="19">
        <f t="shared" si="108"/>
        <v>18.243243243243242</v>
      </c>
      <c r="P320" s="29" t="s">
        <v>173</v>
      </c>
      <c r="Q320" s="3"/>
      <c r="R320" s="3">
        <v>486</v>
      </c>
      <c r="S320" s="7">
        <v>486</v>
      </c>
      <c r="U320" s="29" t="s">
        <v>173</v>
      </c>
      <c r="V320" s="3"/>
      <c r="W320" s="3">
        <v>150</v>
      </c>
      <c r="X320" s="7">
        <v>150</v>
      </c>
      <c r="Z320" s="29" t="s">
        <v>173</v>
      </c>
      <c r="AA320" s="3"/>
      <c r="AB320" s="3">
        <v>46052</v>
      </c>
      <c r="AC320" s="7">
        <v>46052</v>
      </c>
      <c r="AE320">
        <v>48910</v>
      </c>
      <c r="AF320" s="16">
        <f t="shared" si="109"/>
        <v>48.91</v>
      </c>
      <c r="AH320" s="3">
        <f t="shared" si="106"/>
        <v>675</v>
      </c>
      <c r="AI320" s="3">
        <f t="shared" si="107"/>
        <v>46052</v>
      </c>
      <c r="AJ320" s="16">
        <f t="shared" si="110"/>
        <v>68225.185185185182</v>
      </c>
      <c r="AL320" s="16">
        <f t="shared" si="111"/>
        <v>1244648.6486486485</v>
      </c>
    </row>
    <row r="321" spans="2:38">
      <c r="B321" s="29" t="s">
        <v>174</v>
      </c>
      <c r="C321" s="3"/>
      <c r="D321" s="3"/>
      <c r="E321" s="7"/>
      <c r="G321" s="29" t="s">
        <v>174</v>
      </c>
      <c r="H321" s="3"/>
      <c r="I321" s="3"/>
      <c r="J321" s="7"/>
      <c r="L321" s="3">
        <f t="shared" si="104"/>
        <v>0</v>
      </c>
      <c r="M321" s="3">
        <f t="shared" si="105"/>
        <v>0</v>
      </c>
      <c r="N321" s="19" t="str">
        <f t="shared" si="108"/>
        <v/>
      </c>
      <c r="P321" s="29" t="s">
        <v>174</v>
      </c>
      <c r="Q321" s="3"/>
      <c r="R321" s="3"/>
      <c r="S321" s="7"/>
      <c r="U321" s="29" t="s">
        <v>174</v>
      </c>
      <c r="V321" s="3"/>
      <c r="W321" s="3"/>
      <c r="X321" s="7"/>
      <c r="Z321" s="29" t="s">
        <v>174</v>
      </c>
      <c r="AA321" s="3"/>
      <c r="AB321" s="3"/>
      <c r="AC321" s="7"/>
      <c r="AF321" s="16" t="str">
        <f t="shared" si="109"/>
        <v/>
      </c>
      <c r="AH321" s="3">
        <f t="shared" si="106"/>
        <v>0</v>
      </c>
      <c r="AI321" s="3">
        <f t="shared" si="107"/>
        <v>0</v>
      </c>
      <c r="AJ321" s="16" t="str">
        <f t="shared" si="110"/>
        <v/>
      </c>
      <c r="AL321" s="16" t="str">
        <f t="shared" si="111"/>
        <v/>
      </c>
    </row>
    <row r="322" spans="2:38">
      <c r="B322" s="30" t="s">
        <v>13</v>
      </c>
      <c r="C322" s="7"/>
      <c r="D322" s="7">
        <v>308</v>
      </c>
      <c r="E322" s="7">
        <v>308</v>
      </c>
      <c r="G322" s="30" t="s">
        <v>13</v>
      </c>
      <c r="H322" s="7"/>
      <c r="I322" s="7">
        <v>1489</v>
      </c>
      <c r="J322" s="7">
        <v>1489</v>
      </c>
      <c r="L322" s="3">
        <f t="shared" si="104"/>
        <v>308</v>
      </c>
      <c r="M322" s="3">
        <f t="shared" si="105"/>
        <v>1489</v>
      </c>
      <c r="N322" s="19">
        <f t="shared" si="108"/>
        <v>4.8344155844155843</v>
      </c>
      <c r="P322" s="30" t="s">
        <v>13</v>
      </c>
      <c r="Q322" s="7"/>
      <c r="R322" s="7">
        <v>803</v>
      </c>
      <c r="S322" s="7">
        <v>803</v>
      </c>
      <c r="U322" s="30" t="s">
        <v>13</v>
      </c>
      <c r="V322" s="7"/>
      <c r="W322" s="7">
        <v>369</v>
      </c>
      <c r="X322" s="7">
        <v>369</v>
      </c>
      <c r="Z322" s="30" t="s">
        <v>13</v>
      </c>
      <c r="AA322" s="7"/>
      <c r="AB322" s="7">
        <v>81349</v>
      </c>
      <c r="AC322" s="7">
        <v>81349</v>
      </c>
      <c r="AE322">
        <v>89780</v>
      </c>
      <c r="AF322" s="16">
        <f t="shared" si="109"/>
        <v>89.78</v>
      </c>
      <c r="AH322" s="3">
        <f t="shared" si="106"/>
        <v>1489</v>
      </c>
      <c r="AI322" s="3">
        <f t="shared" si="107"/>
        <v>81349</v>
      </c>
      <c r="AJ322" s="16">
        <f t="shared" si="110"/>
        <v>54633.310946944257</v>
      </c>
      <c r="AL322" s="16">
        <f t="shared" si="111"/>
        <v>264120.12987012987</v>
      </c>
    </row>
    <row r="323" spans="2:38">
      <c r="B323" s="5" t="s">
        <v>69</v>
      </c>
      <c r="C323" s="3"/>
      <c r="D323" s="3"/>
      <c r="E323" s="7"/>
      <c r="G323" s="5" t="s">
        <v>69</v>
      </c>
      <c r="H323" s="3"/>
      <c r="I323" s="3"/>
      <c r="J323" s="7"/>
      <c r="L323" s="3">
        <f t="shared" si="104"/>
        <v>0</v>
      </c>
      <c r="M323" s="3">
        <f t="shared" si="105"/>
        <v>0</v>
      </c>
      <c r="N323" s="37" t="str">
        <f t="shared" si="108"/>
        <v/>
      </c>
      <c r="P323" s="5" t="s">
        <v>69</v>
      </c>
      <c r="Q323" s="3"/>
      <c r="R323" s="3"/>
      <c r="S323" s="7"/>
      <c r="U323" s="5" t="s">
        <v>69</v>
      </c>
      <c r="V323" s="3"/>
      <c r="W323" s="3"/>
      <c r="X323" s="7"/>
      <c r="Z323" s="5" t="s">
        <v>69</v>
      </c>
      <c r="AA323" s="3"/>
      <c r="AB323" s="3"/>
      <c r="AC323" s="7"/>
      <c r="AF323" s="36" t="str">
        <f t="shared" si="109"/>
        <v/>
      </c>
      <c r="AH323" s="3">
        <f t="shared" si="106"/>
        <v>0</v>
      </c>
      <c r="AI323" s="3">
        <f t="shared" si="107"/>
        <v>0</v>
      </c>
      <c r="AJ323" s="36" t="str">
        <f t="shared" si="110"/>
        <v/>
      </c>
      <c r="AL323" s="36" t="str">
        <f t="shared" si="111"/>
        <v/>
      </c>
    </row>
    <row r="324" spans="2:38">
      <c r="B324" s="29" t="s">
        <v>169</v>
      </c>
      <c r="C324" s="3">
        <v>37</v>
      </c>
      <c r="D324" s="3"/>
      <c r="E324" s="7">
        <v>37</v>
      </c>
      <c r="G324" s="29" t="s">
        <v>169</v>
      </c>
      <c r="H324" s="3">
        <v>46</v>
      </c>
      <c r="I324" s="3"/>
      <c r="J324" s="7">
        <v>46</v>
      </c>
      <c r="L324" s="3">
        <f t="shared" si="104"/>
        <v>37</v>
      </c>
      <c r="M324" s="3">
        <f t="shared" si="105"/>
        <v>46</v>
      </c>
      <c r="N324" s="19">
        <f t="shared" si="108"/>
        <v>1.2432432432432432</v>
      </c>
      <c r="P324" s="29" t="s">
        <v>169</v>
      </c>
      <c r="Q324" s="3">
        <v>2</v>
      </c>
      <c r="R324" s="3"/>
      <c r="S324" s="7">
        <v>2</v>
      </c>
      <c r="U324" s="29" t="s">
        <v>169</v>
      </c>
      <c r="V324" s="3">
        <v>7</v>
      </c>
      <c r="W324" s="3"/>
      <c r="X324" s="7">
        <v>7</v>
      </c>
      <c r="Z324" s="29" t="s">
        <v>169</v>
      </c>
      <c r="AA324" s="3">
        <v>1072</v>
      </c>
      <c r="AB324" s="3"/>
      <c r="AC324" s="7">
        <v>1072</v>
      </c>
      <c r="AE324">
        <v>786</v>
      </c>
      <c r="AF324" s="16">
        <f t="shared" si="109"/>
        <v>0.78600000000000003</v>
      </c>
      <c r="AH324" s="3">
        <f t="shared" si="106"/>
        <v>46</v>
      </c>
      <c r="AI324" s="3">
        <f t="shared" si="107"/>
        <v>1072</v>
      </c>
      <c r="AJ324" s="16">
        <f t="shared" si="110"/>
        <v>23304.347826086956</v>
      </c>
      <c r="AL324" s="16">
        <f t="shared" si="111"/>
        <v>28972.97297297297</v>
      </c>
    </row>
    <row r="325" spans="2:38">
      <c r="B325" s="29" t="s">
        <v>170</v>
      </c>
      <c r="C325" s="3">
        <v>51</v>
      </c>
      <c r="D325" s="3"/>
      <c r="E325" s="7">
        <v>51</v>
      </c>
      <c r="G325" s="29" t="s">
        <v>170</v>
      </c>
      <c r="H325" s="3">
        <v>69</v>
      </c>
      <c r="I325" s="3"/>
      <c r="J325" s="7">
        <v>69</v>
      </c>
      <c r="L325" s="3">
        <f t="shared" si="104"/>
        <v>51</v>
      </c>
      <c r="M325" s="3">
        <f t="shared" si="105"/>
        <v>69</v>
      </c>
      <c r="N325" s="19">
        <f t="shared" si="108"/>
        <v>1.3529411764705883</v>
      </c>
      <c r="P325" s="29" t="s">
        <v>170</v>
      </c>
      <c r="Q325" s="3">
        <v>5</v>
      </c>
      <c r="R325" s="3"/>
      <c r="S325" s="7">
        <v>5</v>
      </c>
      <c r="U325" s="29" t="s">
        <v>170</v>
      </c>
      <c r="V325" s="3">
        <v>13</v>
      </c>
      <c r="W325" s="3"/>
      <c r="X325" s="7">
        <v>13</v>
      </c>
      <c r="Z325" s="29" t="s">
        <v>170</v>
      </c>
      <c r="AA325" s="3">
        <v>4194</v>
      </c>
      <c r="AB325" s="3"/>
      <c r="AC325" s="7">
        <v>4194</v>
      </c>
      <c r="AE325">
        <v>4009</v>
      </c>
      <c r="AF325" s="16">
        <f t="shared" si="109"/>
        <v>4.0090000000000003</v>
      </c>
      <c r="AH325" s="3">
        <f t="shared" si="106"/>
        <v>69</v>
      </c>
      <c r="AI325" s="3">
        <f t="shared" si="107"/>
        <v>4194</v>
      </c>
      <c r="AJ325" s="16">
        <f t="shared" si="110"/>
        <v>60782.608695652169</v>
      </c>
      <c r="AL325" s="16">
        <f t="shared" si="111"/>
        <v>82235.294117647063</v>
      </c>
    </row>
    <row r="326" spans="2:38">
      <c r="B326" s="29" t="s">
        <v>171</v>
      </c>
      <c r="C326" s="3">
        <v>48</v>
      </c>
      <c r="D326" s="3"/>
      <c r="E326" s="7">
        <v>48</v>
      </c>
      <c r="G326" s="29" t="s">
        <v>171</v>
      </c>
      <c r="H326" s="3">
        <v>100</v>
      </c>
      <c r="I326" s="3"/>
      <c r="J326" s="7">
        <v>100</v>
      </c>
      <c r="L326" s="3">
        <f t="shared" si="104"/>
        <v>48</v>
      </c>
      <c r="M326" s="3">
        <f t="shared" si="105"/>
        <v>100</v>
      </c>
      <c r="N326" s="19">
        <f t="shared" si="108"/>
        <v>2.0833333333333335</v>
      </c>
      <c r="P326" s="29" t="s">
        <v>171</v>
      </c>
      <c r="Q326" s="3">
        <v>30</v>
      </c>
      <c r="R326" s="3"/>
      <c r="S326" s="7">
        <v>30</v>
      </c>
      <c r="U326" s="29" t="s">
        <v>171</v>
      </c>
      <c r="V326" s="3">
        <v>22</v>
      </c>
      <c r="W326" s="3"/>
      <c r="X326" s="7">
        <v>22</v>
      </c>
      <c r="Z326" s="29" t="s">
        <v>171</v>
      </c>
      <c r="AA326" s="3">
        <v>8528</v>
      </c>
      <c r="AB326" s="3"/>
      <c r="AC326" s="7">
        <v>8528</v>
      </c>
      <c r="AE326">
        <v>9258</v>
      </c>
      <c r="AF326" s="16">
        <f t="shared" si="109"/>
        <v>9.2579999999999991</v>
      </c>
      <c r="AH326" s="3">
        <f t="shared" si="106"/>
        <v>100</v>
      </c>
      <c r="AI326" s="3">
        <f t="shared" si="107"/>
        <v>8528</v>
      </c>
      <c r="AJ326" s="16">
        <f t="shared" si="110"/>
        <v>85280</v>
      </c>
      <c r="AL326" s="16">
        <f t="shared" si="111"/>
        <v>177666.66666666669</v>
      </c>
    </row>
    <row r="327" spans="2:38">
      <c r="B327" s="29" t="s">
        <v>172</v>
      </c>
      <c r="C327" s="3">
        <v>47</v>
      </c>
      <c r="D327" s="3"/>
      <c r="E327" s="7">
        <v>47</v>
      </c>
      <c r="G327" s="29" t="s">
        <v>172</v>
      </c>
      <c r="H327" s="3">
        <v>124</v>
      </c>
      <c r="I327" s="3"/>
      <c r="J327" s="7">
        <v>124</v>
      </c>
      <c r="L327" s="3">
        <f t="shared" si="104"/>
        <v>47</v>
      </c>
      <c r="M327" s="3">
        <f t="shared" si="105"/>
        <v>124</v>
      </c>
      <c r="N327" s="19">
        <f t="shared" si="108"/>
        <v>2.6382978723404253</v>
      </c>
      <c r="P327" s="29" t="s">
        <v>172</v>
      </c>
      <c r="Q327" s="3">
        <v>39</v>
      </c>
      <c r="R327" s="3"/>
      <c r="S327" s="7">
        <v>39</v>
      </c>
      <c r="U327" s="29" t="s">
        <v>172</v>
      </c>
      <c r="V327" s="3">
        <v>36</v>
      </c>
      <c r="W327" s="3"/>
      <c r="X327" s="7">
        <v>36</v>
      </c>
      <c r="Z327" s="29" t="s">
        <v>172</v>
      </c>
      <c r="AA327" s="3">
        <v>16598</v>
      </c>
      <c r="AB327" s="3"/>
      <c r="AC327" s="7">
        <v>16598</v>
      </c>
      <c r="AE327">
        <v>21389</v>
      </c>
      <c r="AF327" s="16">
        <f t="shared" si="109"/>
        <v>21.388999999999999</v>
      </c>
      <c r="AH327" s="3">
        <f t="shared" si="106"/>
        <v>124</v>
      </c>
      <c r="AI327" s="3">
        <f t="shared" si="107"/>
        <v>16598</v>
      </c>
      <c r="AJ327" s="16">
        <f t="shared" si="110"/>
        <v>133854.83870967739</v>
      </c>
      <c r="AL327" s="16">
        <f t="shared" si="111"/>
        <v>353148.93617021269</v>
      </c>
    </row>
    <row r="328" spans="2:38">
      <c r="B328" s="29" t="s">
        <v>173</v>
      </c>
      <c r="C328" s="3">
        <v>74</v>
      </c>
      <c r="D328" s="3"/>
      <c r="E328" s="7">
        <v>74</v>
      </c>
      <c r="G328" s="29" t="s">
        <v>173</v>
      </c>
      <c r="H328" s="3">
        <v>678</v>
      </c>
      <c r="I328" s="3"/>
      <c r="J328" s="7">
        <v>678</v>
      </c>
      <c r="L328" s="3">
        <f t="shared" si="104"/>
        <v>74</v>
      </c>
      <c r="M328" s="3">
        <f t="shared" si="105"/>
        <v>678</v>
      </c>
      <c r="N328" s="19">
        <f t="shared" si="108"/>
        <v>9.1621621621621614</v>
      </c>
      <c r="P328" s="29" t="s">
        <v>173</v>
      </c>
      <c r="Q328" s="3">
        <v>393</v>
      </c>
      <c r="R328" s="3"/>
      <c r="S328" s="7">
        <v>393</v>
      </c>
      <c r="U328" s="29" t="s">
        <v>173</v>
      </c>
      <c r="V328" s="3">
        <v>206</v>
      </c>
      <c r="W328" s="3"/>
      <c r="X328" s="7">
        <v>206</v>
      </c>
      <c r="Z328" s="29" t="s">
        <v>173</v>
      </c>
      <c r="AA328" s="3">
        <v>102575</v>
      </c>
      <c r="AB328" s="3"/>
      <c r="AC328" s="7">
        <v>102575</v>
      </c>
      <c r="AE328">
        <v>101348</v>
      </c>
      <c r="AF328" s="16">
        <f t="shared" si="109"/>
        <v>101.348</v>
      </c>
      <c r="AH328" s="3">
        <f t="shared" si="106"/>
        <v>678</v>
      </c>
      <c r="AI328" s="3">
        <f t="shared" si="107"/>
        <v>102575</v>
      </c>
      <c r="AJ328" s="16">
        <f t="shared" si="110"/>
        <v>151290.56047197638</v>
      </c>
      <c r="AL328" s="16">
        <f t="shared" si="111"/>
        <v>1386148.6486486483</v>
      </c>
    </row>
    <row r="329" spans="2:38">
      <c r="B329" s="29" t="s">
        <v>174</v>
      </c>
      <c r="C329" s="3">
        <v>10</v>
      </c>
      <c r="D329" s="3"/>
      <c r="E329" s="7">
        <v>10</v>
      </c>
      <c r="G329" s="29" t="s">
        <v>174</v>
      </c>
      <c r="H329" s="3">
        <v>1478</v>
      </c>
      <c r="I329" s="3"/>
      <c r="J329" s="7">
        <v>1478</v>
      </c>
      <c r="L329" s="3">
        <f t="shared" si="104"/>
        <v>10</v>
      </c>
      <c r="M329" s="3">
        <f t="shared" si="105"/>
        <v>1478</v>
      </c>
      <c r="N329" s="19">
        <f t="shared" si="108"/>
        <v>147.80000000000001</v>
      </c>
      <c r="P329" s="29" t="s">
        <v>174</v>
      </c>
      <c r="Q329" s="3">
        <v>1337</v>
      </c>
      <c r="R329" s="3"/>
      <c r="S329" s="7">
        <v>1337</v>
      </c>
      <c r="U329" s="29" t="s">
        <v>174</v>
      </c>
      <c r="V329" s="3">
        <v>131</v>
      </c>
      <c r="W329" s="3"/>
      <c r="X329" s="7">
        <v>131</v>
      </c>
      <c r="Z329" s="29" t="s">
        <v>174</v>
      </c>
      <c r="AA329" s="3">
        <v>415668</v>
      </c>
      <c r="AB329" s="3"/>
      <c r="AC329" s="7">
        <v>415668</v>
      </c>
      <c r="AE329">
        <v>196211</v>
      </c>
      <c r="AF329" s="16">
        <f t="shared" si="109"/>
        <v>196.21100000000001</v>
      </c>
      <c r="AH329" s="3">
        <f t="shared" si="106"/>
        <v>1478</v>
      </c>
      <c r="AI329" s="3">
        <f t="shared" si="107"/>
        <v>415668</v>
      </c>
      <c r="AJ329" s="16">
        <f t="shared" si="110"/>
        <v>281236.80649526388</v>
      </c>
      <c r="AL329" s="16">
        <f t="shared" si="111"/>
        <v>41566800.000000007</v>
      </c>
    </row>
    <row r="330" spans="2:38">
      <c r="B330" s="30" t="s">
        <v>13</v>
      </c>
      <c r="C330" s="7">
        <v>267</v>
      </c>
      <c r="D330" s="7"/>
      <c r="E330" s="7">
        <v>267</v>
      </c>
      <c r="G330" s="30" t="s">
        <v>13</v>
      </c>
      <c r="H330" s="7">
        <v>2495</v>
      </c>
      <c r="I330" s="7"/>
      <c r="J330" s="7">
        <v>2495</v>
      </c>
      <c r="L330" s="3">
        <f t="shared" si="104"/>
        <v>267</v>
      </c>
      <c r="M330" s="3">
        <f t="shared" si="105"/>
        <v>2495</v>
      </c>
      <c r="N330" s="19">
        <f t="shared" si="108"/>
        <v>9.3445692883895131</v>
      </c>
      <c r="P330" s="30" t="s">
        <v>13</v>
      </c>
      <c r="Q330" s="7">
        <v>1806</v>
      </c>
      <c r="R330" s="7"/>
      <c r="S330" s="7">
        <v>1806</v>
      </c>
      <c r="U330" s="30" t="s">
        <v>13</v>
      </c>
      <c r="V330" s="7">
        <v>415</v>
      </c>
      <c r="W330" s="7"/>
      <c r="X330" s="7">
        <v>415</v>
      </c>
      <c r="Z330" s="30" t="s">
        <v>13</v>
      </c>
      <c r="AA330" s="7">
        <v>548635</v>
      </c>
      <c r="AB330" s="7"/>
      <c r="AC330" s="7">
        <v>548635</v>
      </c>
      <c r="AE330">
        <v>333001</v>
      </c>
      <c r="AF330" s="16">
        <f t="shared" si="109"/>
        <v>333.00099999999998</v>
      </c>
      <c r="AH330" s="3">
        <f t="shared" si="106"/>
        <v>2495</v>
      </c>
      <c r="AI330" s="3">
        <f t="shared" si="107"/>
        <v>548635</v>
      </c>
      <c r="AJ330" s="16">
        <f t="shared" si="110"/>
        <v>219893.78757515029</v>
      </c>
      <c r="AL330" s="16">
        <f t="shared" si="111"/>
        <v>2054812.7340823968</v>
      </c>
    </row>
    <row r="331" spans="2:38">
      <c r="B331" s="5" t="s">
        <v>70</v>
      </c>
      <c r="C331" s="3"/>
      <c r="D331" s="3"/>
      <c r="E331" s="7"/>
      <c r="G331" s="5" t="s">
        <v>70</v>
      </c>
      <c r="H331" s="3"/>
      <c r="I331" s="3"/>
      <c r="J331" s="7"/>
      <c r="L331" s="3">
        <f t="shared" si="104"/>
        <v>0</v>
      </c>
      <c r="M331" s="3">
        <f t="shared" si="105"/>
        <v>0</v>
      </c>
      <c r="N331" s="37" t="str">
        <f t="shared" si="108"/>
        <v/>
      </c>
      <c r="P331" s="5" t="s">
        <v>70</v>
      </c>
      <c r="Q331" s="3"/>
      <c r="R331" s="3"/>
      <c r="S331" s="7"/>
      <c r="U331" s="5" t="s">
        <v>70</v>
      </c>
      <c r="V331" s="3"/>
      <c r="W331" s="3"/>
      <c r="X331" s="7"/>
      <c r="Z331" s="5" t="s">
        <v>70</v>
      </c>
      <c r="AA331" s="3"/>
      <c r="AB331" s="3"/>
      <c r="AC331" s="7"/>
      <c r="AF331" s="36" t="str">
        <f t="shared" si="109"/>
        <v/>
      </c>
      <c r="AH331" s="3">
        <f t="shared" si="106"/>
        <v>0</v>
      </c>
      <c r="AI331" s="3">
        <f t="shared" si="107"/>
        <v>0</v>
      </c>
      <c r="AJ331" s="36" t="str">
        <f t="shared" si="110"/>
        <v/>
      </c>
      <c r="AL331" s="36" t="str">
        <f t="shared" si="111"/>
        <v/>
      </c>
    </row>
    <row r="332" spans="2:38">
      <c r="B332" s="29" t="s">
        <v>169</v>
      </c>
      <c r="C332" s="3">
        <v>13</v>
      </c>
      <c r="D332" s="3"/>
      <c r="E332" s="7">
        <v>13</v>
      </c>
      <c r="G332" s="29" t="s">
        <v>169</v>
      </c>
      <c r="H332" s="3">
        <v>19</v>
      </c>
      <c r="I332" s="3"/>
      <c r="J332" s="7">
        <v>19</v>
      </c>
      <c r="L332" s="3">
        <f t="shared" si="104"/>
        <v>13</v>
      </c>
      <c r="M332" s="3">
        <f t="shared" si="105"/>
        <v>19</v>
      </c>
      <c r="N332" s="19">
        <f t="shared" si="108"/>
        <v>1.4615384615384615</v>
      </c>
      <c r="P332" s="29" t="s">
        <v>169</v>
      </c>
      <c r="Q332" s="3">
        <v>4</v>
      </c>
      <c r="R332" s="3"/>
      <c r="S332" s="7">
        <v>4</v>
      </c>
      <c r="U332" s="29" t="s">
        <v>169</v>
      </c>
      <c r="V332" s="3">
        <v>2</v>
      </c>
      <c r="W332" s="3"/>
      <c r="X332" s="7">
        <v>2</v>
      </c>
      <c r="Z332" s="29" t="s">
        <v>169</v>
      </c>
      <c r="AA332" s="3">
        <v>313</v>
      </c>
      <c r="AB332" s="3"/>
      <c r="AC332" s="7">
        <v>313</v>
      </c>
      <c r="AE332">
        <v>244</v>
      </c>
      <c r="AF332" s="16">
        <f t="shared" si="109"/>
        <v>0.24399999999999999</v>
      </c>
      <c r="AH332" s="3">
        <f t="shared" si="106"/>
        <v>19</v>
      </c>
      <c r="AI332" s="3">
        <f t="shared" si="107"/>
        <v>313</v>
      </c>
      <c r="AJ332" s="16">
        <f t="shared" si="110"/>
        <v>16473.684210526317</v>
      </c>
      <c r="AL332" s="16">
        <f t="shared" si="111"/>
        <v>24076.923076923078</v>
      </c>
    </row>
    <row r="333" spans="2:38">
      <c r="B333" s="29" t="s">
        <v>170</v>
      </c>
      <c r="C333" s="3">
        <v>13</v>
      </c>
      <c r="D333" s="3"/>
      <c r="E333" s="7">
        <v>13</v>
      </c>
      <c r="G333" s="29" t="s">
        <v>170</v>
      </c>
      <c r="H333" s="3">
        <v>20</v>
      </c>
      <c r="I333" s="3"/>
      <c r="J333" s="7">
        <v>20</v>
      </c>
      <c r="L333" s="3">
        <f t="shared" si="104"/>
        <v>13</v>
      </c>
      <c r="M333" s="3">
        <f t="shared" si="105"/>
        <v>20</v>
      </c>
      <c r="N333" s="19">
        <f t="shared" si="108"/>
        <v>1.5384615384615385</v>
      </c>
      <c r="P333" s="29" t="s">
        <v>170</v>
      </c>
      <c r="Q333" s="3">
        <v>1</v>
      </c>
      <c r="R333" s="3"/>
      <c r="S333" s="7">
        <v>1</v>
      </c>
      <c r="U333" s="29" t="s">
        <v>170</v>
      </c>
      <c r="V333" s="3">
        <v>6</v>
      </c>
      <c r="W333" s="3"/>
      <c r="X333" s="7">
        <v>6</v>
      </c>
      <c r="Z333" s="29" t="s">
        <v>170</v>
      </c>
      <c r="AA333" s="3">
        <v>1184</v>
      </c>
      <c r="AB333" s="3"/>
      <c r="AC333" s="7">
        <v>1184</v>
      </c>
      <c r="AE333">
        <v>1477</v>
      </c>
      <c r="AF333" s="16">
        <f t="shared" si="109"/>
        <v>1.4770000000000001</v>
      </c>
      <c r="AH333" s="3">
        <f t="shared" si="106"/>
        <v>20</v>
      </c>
      <c r="AI333" s="3">
        <f t="shared" si="107"/>
        <v>1184</v>
      </c>
      <c r="AJ333" s="16">
        <f t="shared" si="110"/>
        <v>59200</v>
      </c>
      <c r="AL333" s="16">
        <f t="shared" si="111"/>
        <v>91076.923076923078</v>
      </c>
    </row>
    <row r="334" spans="2:38">
      <c r="B334" s="29" t="s">
        <v>171</v>
      </c>
      <c r="C334" s="3">
        <v>16</v>
      </c>
      <c r="D334" s="3"/>
      <c r="E334" s="7">
        <v>16</v>
      </c>
      <c r="G334" s="29" t="s">
        <v>171</v>
      </c>
      <c r="H334" s="3">
        <v>46</v>
      </c>
      <c r="I334" s="3"/>
      <c r="J334" s="7">
        <v>46</v>
      </c>
      <c r="L334" s="3">
        <f t="shared" si="104"/>
        <v>16</v>
      </c>
      <c r="M334" s="3">
        <f t="shared" si="105"/>
        <v>46</v>
      </c>
      <c r="N334" s="19">
        <f t="shared" si="108"/>
        <v>2.875</v>
      </c>
      <c r="P334" s="29" t="s">
        <v>171</v>
      </c>
      <c r="Q334" s="3">
        <v>16</v>
      </c>
      <c r="R334" s="3"/>
      <c r="S334" s="7">
        <v>16</v>
      </c>
      <c r="U334" s="29" t="s">
        <v>171</v>
      </c>
      <c r="V334" s="3">
        <v>14</v>
      </c>
      <c r="W334" s="3"/>
      <c r="X334" s="7">
        <v>14</v>
      </c>
      <c r="Z334" s="29" t="s">
        <v>171</v>
      </c>
      <c r="AA334" s="3">
        <v>2952</v>
      </c>
      <c r="AB334" s="3"/>
      <c r="AC334" s="7">
        <v>2952</v>
      </c>
      <c r="AE334">
        <v>2780</v>
      </c>
      <c r="AF334" s="16">
        <f t="shared" si="109"/>
        <v>2.78</v>
      </c>
      <c r="AH334" s="3">
        <f t="shared" si="106"/>
        <v>46</v>
      </c>
      <c r="AI334" s="3">
        <f t="shared" si="107"/>
        <v>2952</v>
      </c>
      <c r="AJ334" s="16">
        <f t="shared" si="110"/>
        <v>64173.913043478264</v>
      </c>
      <c r="AL334" s="16">
        <f t="shared" si="111"/>
        <v>184500</v>
      </c>
    </row>
    <row r="335" spans="2:38">
      <c r="B335" s="29" t="s">
        <v>172</v>
      </c>
      <c r="C335" s="3">
        <v>7</v>
      </c>
      <c r="D335" s="3"/>
      <c r="E335" s="7">
        <v>7</v>
      </c>
      <c r="G335" s="29" t="s">
        <v>172</v>
      </c>
      <c r="H335" s="3">
        <v>42</v>
      </c>
      <c r="I335" s="3"/>
      <c r="J335" s="7">
        <v>42</v>
      </c>
      <c r="L335" s="3">
        <f t="shared" si="104"/>
        <v>7</v>
      </c>
      <c r="M335" s="3">
        <f t="shared" si="105"/>
        <v>42</v>
      </c>
      <c r="N335" s="19">
        <f t="shared" si="108"/>
        <v>6</v>
      </c>
      <c r="P335" s="29" t="s">
        <v>172</v>
      </c>
      <c r="Q335" s="3">
        <v>11</v>
      </c>
      <c r="R335" s="3"/>
      <c r="S335" s="7">
        <v>11</v>
      </c>
      <c r="U335" s="29" t="s">
        <v>172</v>
      </c>
      <c r="V335" s="3">
        <v>24</v>
      </c>
      <c r="W335" s="3"/>
      <c r="X335" s="7">
        <v>24</v>
      </c>
      <c r="Z335" s="29" t="s">
        <v>172</v>
      </c>
      <c r="AA335" s="3">
        <v>2580</v>
      </c>
      <c r="AB335" s="3"/>
      <c r="AC335" s="7">
        <v>2580</v>
      </c>
      <c r="AE335">
        <v>5493</v>
      </c>
      <c r="AF335" s="16">
        <f t="shared" si="109"/>
        <v>5.4930000000000003</v>
      </c>
      <c r="AH335" s="3">
        <f t="shared" si="106"/>
        <v>42</v>
      </c>
      <c r="AI335" s="3">
        <f t="shared" si="107"/>
        <v>2580</v>
      </c>
      <c r="AJ335" s="16">
        <f t="shared" si="110"/>
        <v>61428.571428571428</v>
      </c>
      <c r="AL335" s="16">
        <f t="shared" si="111"/>
        <v>368571.42857142858</v>
      </c>
    </row>
    <row r="336" spans="2:38">
      <c r="B336" s="29" t="s">
        <v>173</v>
      </c>
      <c r="C336" s="3">
        <v>77</v>
      </c>
      <c r="D336" s="3"/>
      <c r="E336" s="7">
        <v>77</v>
      </c>
      <c r="G336" s="29" t="s">
        <v>173</v>
      </c>
      <c r="H336" s="3">
        <v>1527</v>
      </c>
      <c r="I336" s="3"/>
      <c r="J336" s="7">
        <v>1527</v>
      </c>
      <c r="L336" s="3">
        <f t="shared" si="104"/>
        <v>77</v>
      </c>
      <c r="M336" s="3">
        <f t="shared" si="105"/>
        <v>1527</v>
      </c>
      <c r="N336" s="19">
        <f t="shared" si="108"/>
        <v>19.831168831168831</v>
      </c>
      <c r="P336" s="29" t="s">
        <v>173</v>
      </c>
      <c r="Q336" s="3">
        <v>1109</v>
      </c>
      <c r="R336" s="3"/>
      <c r="S336" s="7">
        <v>1109</v>
      </c>
      <c r="U336" s="29" t="s">
        <v>173</v>
      </c>
      <c r="V336" s="3">
        <v>340</v>
      </c>
      <c r="W336" s="3"/>
      <c r="X336" s="7">
        <v>340</v>
      </c>
      <c r="Z336" s="29" t="s">
        <v>173</v>
      </c>
      <c r="AA336" s="3">
        <v>150261</v>
      </c>
      <c r="AB336" s="3"/>
      <c r="AC336" s="7">
        <v>150261</v>
      </c>
      <c r="AE336">
        <v>157451</v>
      </c>
      <c r="AF336" s="16">
        <f t="shared" si="109"/>
        <v>157.45099999999999</v>
      </c>
      <c r="AH336" s="3">
        <f t="shared" si="106"/>
        <v>1527</v>
      </c>
      <c r="AI336" s="3">
        <f t="shared" si="107"/>
        <v>150261</v>
      </c>
      <c r="AJ336" s="16">
        <f t="shared" si="110"/>
        <v>98402.750491159139</v>
      </c>
      <c r="AL336" s="16">
        <f t="shared" si="111"/>
        <v>1951441.5584415586</v>
      </c>
    </row>
    <row r="337" spans="2:38">
      <c r="B337" s="29" t="s">
        <v>174</v>
      </c>
      <c r="C337" s="3">
        <v>32</v>
      </c>
      <c r="D337" s="3"/>
      <c r="E337" s="7">
        <v>32</v>
      </c>
      <c r="G337" s="29" t="s">
        <v>174</v>
      </c>
      <c r="H337" s="3">
        <v>6166</v>
      </c>
      <c r="I337" s="3"/>
      <c r="J337" s="7">
        <v>6166</v>
      </c>
      <c r="L337" s="3">
        <f t="shared" si="104"/>
        <v>32</v>
      </c>
      <c r="M337" s="3">
        <f t="shared" si="105"/>
        <v>6166</v>
      </c>
      <c r="N337" s="19">
        <f t="shared" si="108"/>
        <v>192.6875</v>
      </c>
      <c r="P337" s="29" t="s">
        <v>174</v>
      </c>
      <c r="Q337" s="3">
        <v>5903</v>
      </c>
      <c r="R337" s="3"/>
      <c r="S337" s="7">
        <v>5903</v>
      </c>
      <c r="U337" s="29" t="s">
        <v>174</v>
      </c>
      <c r="V337" s="3">
        <v>231</v>
      </c>
      <c r="W337" s="3"/>
      <c r="X337" s="7">
        <v>231</v>
      </c>
      <c r="Z337" s="29" t="s">
        <v>174</v>
      </c>
      <c r="AA337" s="3">
        <v>1603125</v>
      </c>
      <c r="AB337" s="3"/>
      <c r="AC337" s="7">
        <v>1603125</v>
      </c>
      <c r="AE337">
        <v>1435985</v>
      </c>
      <c r="AF337" s="16">
        <f t="shared" si="109"/>
        <v>1435.9849999999999</v>
      </c>
      <c r="AH337" s="3">
        <f t="shared" si="106"/>
        <v>6166</v>
      </c>
      <c r="AI337" s="3">
        <f t="shared" si="107"/>
        <v>1603125</v>
      </c>
      <c r="AJ337" s="16">
        <f t="shared" si="110"/>
        <v>259994.32371067145</v>
      </c>
      <c r="AL337" s="16">
        <f t="shared" si="111"/>
        <v>50097656.250000007</v>
      </c>
    </row>
    <row r="338" spans="2:38">
      <c r="B338" s="30" t="s">
        <v>13</v>
      </c>
      <c r="C338" s="7">
        <v>158</v>
      </c>
      <c r="D338" s="7"/>
      <c r="E338" s="7">
        <v>158</v>
      </c>
      <c r="G338" s="30" t="s">
        <v>13</v>
      </c>
      <c r="H338" s="7">
        <v>7820</v>
      </c>
      <c r="I338" s="7"/>
      <c r="J338" s="7">
        <v>7820</v>
      </c>
      <c r="L338" s="3">
        <f t="shared" si="104"/>
        <v>158</v>
      </c>
      <c r="M338" s="3">
        <f t="shared" si="105"/>
        <v>7820</v>
      </c>
      <c r="N338" s="19">
        <f t="shared" si="108"/>
        <v>49.493670886075947</v>
      </c>
      <c r="P338" s="30" t="s">
        <v>13</v>
      </c>
      <c r="Q338" s="7">
        <v>7044</v>
      </c>
      <c r="R338" s="7"/>
      <c r="S338" s="7">
        <v>7044</v>
      </c>
      <c r="U338" s="30" t="s">
        <v>13</v>
      </c>
      <c r="V338" s="7">
        <v>617</v>
      </c>
      <c r="W338" s="7"/>
      <c r="X338" s="7">
        <v>617</v>
      </c>
      <c r="Z338" s="30" t="s">
        <v>13</v>
      </c>
      <c r="AA338" s="7">
        <v>1760415</v>
      </c>
      <c r="AB338" s="7"/>
      <c r="AC338" s="7">
        <v>1760415</v>
      </c>
      <c r="AE338">
        <v>1603430</v>
      </c>
      <c r="AF338" s="16">
        <f t="shared" si="109"/>
        <v>1603.43</v>
      </c>
      <c r="AH338" s="3">
        <f t="shared" si="106"/>
        <v>7820</v>
      </c>
      <c r="AI338" s="3">
        <f t="shared" si="107"/>
        <v>1760415</v>
      </c>
      <c r="AJ338" s="16">
        <f t="shared" si="110"/>
        <v>225117.00767263427</v>
      </c>
      <c r="AL338" s="16">
        <f t="shared" si="111"/>
        <v>11141867.088607594</v>
      </c>
    </row>
    <row r="339" spans="2:38">
      <c r="B339" s="5" t="s">
        <v>151</v>
      </c>
      <c r="C339" s="3"/>
      <c r="D339" s="3"/>
      <c r="E339" s="7"/>
      <c r="G339" s="5" t="s">
        <v>151</v>
      </c>
      <c r="H339" s="3"/>
      <c r="I339" s="3"/>
      <c r="J339" s="7"/>
      <c r="L339" s="3">
        <f t="shared" si="104"/>
        <v>0</v>
      </c>
      <c r="M339" s="3">
        <f t="shared" si="105"/>
        <v>0</v>
      </c>
      <c r="N339" s="37" t="str">
        <f t="shared" si="108"/>
        <v/>
      </c>
      <c r="P339" s="5" t="s">
        <v>151</v>
      </c>
      <c r="Q339" s="3"/>
      <c r="R339" s="3"/>
      <c r="S339" s="7"/>
      <c r="U339" s="5" t="s">
        <v>151</v>
      </c>
      <c r="V339" s="3"/>
      <c r="W339" s="3"/>
      <c r="X339" s="7"/>
      <c r="Z339" s="5" t="s">
        <v>151</v>
      </c>
      <c r="AA339" s="3"/>
      <c r="AB339" s="3"/>
      <c r="AC339" s="7"/>
      <c r="AF339" s="36" t="str">
        <f t="shared" si="109"/>
        <v/>
      </c>
      <c r="AH339" s="3">
        <f t="shared" si="106"/>
        <v>0</v>
      </c>
      <c r="AI339" s="3">
        <f t="shared" si="107"/>
        <v>0</v>
      </c>
      <c r="AJ339" s="36" t="str">
        <f t="shared" si="110"/>
        <v/>
      </c>
      <c r="AL339" s="36" t="str">
        <f t="shared" si="111"/>
        <v/>
      </c>
    </row>
    <row r="340" spans="2:38">
      <c r="B340" s="29" t="s">
        <v>169</v>
      </c>
      <c r="C340" s="3"/>
      <c r="D340" s="3">
        <v>15</v>
      </c>
      <c r="E340" s="7">
        <v>15</v>
      </c>
      <c r="G340" s="29" t="s">
        <v>169</v>
      </c>
      <c r="H340" s="3"/>
      <c r="I340" s="3"/>
      <c r="J340" s="7"/>
      <c r="L340" s="3">
        <f t="shared" si="104"/>
        <v>15</v>
      </c>
      <c r="M340" s="3">
        <f t="shared" si="105"/>
        <v>0</v>
      </c>
      <c r="N340" s="19">
        <f t="shared" si="108"/>
        <v>0</v>
      </c>
      <c r="P340" s="29" t="s">
        <v>169</v>
      </c>
      <c r="Q340" s="3"/>
      <c r="R340" s="3"/>
      <c r="S340" s="7"/>
      <c r="U340" s="29" t="s">
        <v>169</v>
      </c>
      <c r="V340" s="3"/>
      <c r="W340" s="3"/>
      <c r="X340" s="7"/>
      <c r="Z340" s="29" t="s">
        <v>169</v>
      </c>
      <c r="AA340" s="3"/>
      <c r="AB340" s="3"/>
      <c r="AC340" s="7"/>
      <c r="AE340">
        <v>698</v>
      </c>
      <c r="AF340" s="16">
        <f t="shared" si="109"/>
        <v>0.69799999999999995</v>
      </c>
      <c r="AH340" s="3">
        <f t="shared" si="106"/>
        <v>0</v>
      </c>
      <c r="AI340" s="3">
        <f t="shared" si="107"/>
        <v>0</v>
      </c>
      <c r="AJ340" s="16" t="str">
        <f t="shared" si="110"/>
        <v/>
      </c>
      <c r="AL340" s="16" t="str">
        <f t="shared" si="111"/>
        <v/>
      </c>
    </row>
    <row r="341" spans="2:38">
      <c r="B341" s="29" t="s">
        <v>170</v>
      </c>
      <c r="C341" s="3"/>
      <c r="D341" s="3">
        <v>15</v>
      </c>
      <c r="E341" s="7">
        <v>15</v>
      </c>
      <c r="G341" s="29" t="s">
        <v>170</v>
      </c>
      <c r="H341" s="3"/>
      <c r="I341" s="3">
        <v>24</v>
      </c>
      <c r="J341" s="7">
        <v>24</v>
      </c>
      <c r="L341" s="3">
        <f t="shared" si="104"/>
        <v>15</v>
      </c>
      <c r="M341" s="3">
        <f t="shared" si="105"/>
        <v>24</v>
      </c>
      <c r="N341" s="19">
        <f t="shared" si="108"/>
        <v>1.6</v>
      </c>
      <c r="P341" s="29" t="s">
        <v>170</v>
      </c>
      <c r="Q341" s="3"/>
      <c r="R341" s="3">
        <v>1</v>
      </c>
      <c r="S341" s="7">
        <v>1</v>
      </c>
      <c r="U341" s="29" t="s">
        <v>170</v>
      </c>
      <c r="V341" s="3"/>
      <c r="W341" s="3">
        <v>7</v>
      </c>
      <c r="X341" s="7">
        <v>7</v>
      </c>
      <c r="Z341" s="29" t="s">
        <v>170</v>
      </c>
      <c r="AA341" s="3"/>
      <c r="AB341" s="3">
        <v>1136</v>
      </c>
      <c r="AC341" s="7">
        <v>1136</v>
      </c>
      <c r="AE341">
        <v>760</v>
      </c>
      <c r="AF341" s="16">
        <f t="shared" si="109"/>
        <v>0.76</v>
      </c>
      <c r="AH341" s="3">
        <f t="shared" si="106"/>
        <v>24</v>
      </c>
      <c r="AI341" s="3">
        <f t="shared" si="107"/>
        <v>1136</v>
      </c>
      <c r="AJ341" s="16">
        <f t="shared" si="110"/>
        <v>47333.333333333336</v>
      </c>
      <c r="AL341" s="16">
        <f t="shared" si="111"/>
        <v>75733.333333333343</v>
      </c>
    </row>
    <row r="342" spans="2:38">
      <c r="B342" s="29" t="s">
        <v>171</v>
      </c>
      <c r="C342" s="3"/>
      <c r="D342" s="3">
        <v>10</v>
      </c>
      <c r="E342" s="7">
        <v>10</v>
      </c>
      <c r="G342" s="29" t="s">
        <v>171</v>
      </c>
      <c r="H342" s="3"/>
      <c r="I342" s="3">
        <v>29</v>
      </c>
      <c r="J342" s="7">
        <v>29</v>
      </c>
      <c r="L342" s="3">
        <f t="shared" si="104"/>
        <v>10</v>
      </c>
      <c r="M342" s="3">
        <f t="shared" si="105"/>
        <v>29</v>
      </c>
      <c r="N342" s="19">
        <f t="shared" si="108"/>
        <v>2.9</v>
      </c>
      <c r="P342" s="29" t="s">
        <v>171</v>
      </c>
      <c r="Q342" s="3"/>
      <c r="R342" s="3">
        <v>12</v>
      </c>
      <c r="S342" s="7">
        <v>12</v>
      </c>
      <c r="U342" s="29" t="s">
        <v>171</v>
      </c>
      <c r="V342" s="3"/>
      <c r="W342" s="3">
        <v>6</v>
      </c>
      <c r="X342" s="7">
        <v>6</v>
      </c>
      <c r="Z342" s="29" t="s">
        <v>171</v>
      </c>
      <c r="AA342" s="3"/>
      <c r="AB342" s="3">
        <v>1740</v>
      </c>
      <c r="AC342" s="7">
        <v>1740</v>
      </c>
      <c r="AF342" s="16" t="str">
        <f t="shared" si="109"/>
        <v/>
      </c>
      <c r="AH342" s="3">
        <f t="shared" si="106"/>
        <v>29</v>
      </c>
      <c r="AI342" s="3">
        <f t="shared" si="107"/>
        <v>1740</v>
      </c>
      <c r="AJ342" s="16">
        <f t="shared" si="110"/>
        <v>60000</v>
      </c>
      <c r="AL342" s="16">
        <f t="shared" si="111"/>
        <v>174000</v>
      </c>
    </row>
    <row r="343" spans="2:38">
      <c r="B343" s="29" t="s">
        <v>172</v>
      </c>
      <c r="C343" s="3"/>
      <c r="D343" s="3">
        <v>1</v>
      </c>
      <c r="E343" s="7">
        <v>1</v>
      </c>
      <c r="G343" s="29" t="s">
        <v>172</v>
      </c>
      <c r="H343" s="3"/>
      <c r="I343" s="3"/>
      <c r="J343" s="7"/>
      <c r="L343" s="3">
        <f t="shared" si="104"/>
        <v>1</v>
      </c>
      <c r="M343" s="3">
        <f t="shared" si="105"/>
        <v>0</v>
      </c>
      <c r="N343" s="19">
        <f t="shared" si="108"/>
        <v>0</v>
      </c>
      <c r="P343" s="29" t="s">
        <v>172</v>
      </c>
      <c r="Q343" s="3"/>
      <c r="R343" s="3"/>
      <c r="S343" s="7"/>
      <c r="U343" s="29" t="s">
        <v>172</v>
      </c>
      <c r="V343" s="3"/>
      <c r="W343" s="3"/>
      <c r="X343" s="7"/>
      <c r="Z343" s="29" t="s">
        <v>172</v>
      </c>
      <c r="AA343" s="3"/>
      <c r="AB343" s="3"/>
      <c r="AC343" s="7"/>
      <c r="AF343" s="16" t="str">
        <f t="shared" si="109"/>
        <v/>
      </c>
      <c r="AH343" s="3">
        <f t="shared" si="106"/>
        <v>0</v>
      </c>
      <c r="AI343" s="3">
        <f t="shared" si="107"/>
        <v>0</v>
      </c>
      <c r="AJ343" s="16" t="str">
        <f t="shared" si="110"/>
        <v/>
      </c>
      <c r="AL343" s="16" t="str">
        <f t="shared" si="111"/>
        <v/>
      </c>
    </row>
    <row r="344" spans="2:38">
      <c r="B344" s="29" t="s">
        <v>173</v>
      </c>
      <c r="C344" s="3"/>
      <c r="D344" s="3">
        <v>3</v>
      </c>
      <c r="E344" s="7">
        <v>3</v>
      </c>
      <c r="G344" s="29" t="s">
        <v>173</v>
      </c>
      <c r="H344" s="3"/>
      <c r="I344" s="3">
        <v>33</v>
      </c>
      <c r="J344" s="7">
        <v>33</v>
      </c>
      <c r="L344" s="3">
        <f t="shared" si="104"/>
        <v>3</v>
      </c>
      <c r="M344" s="3">
        <f t="shared" si="105"/>
        <v>33</v>
      </c>
      <c r="N344" s="19">
        <f t="shared" si="108"/>
        <v>11</v>
      </c>
      <c r="P344" s="29" t="s">
        <v>173</v>
      </c>
      <c r="Q344" s="3"/>
      <c r="R344" s="3">
        <v>24</v>
      </c>
      <c r="S344" s="7">
        <v>24</v>
      </c>
      <c r="U344" s="29" t="s">
        <v>173</v>
      </c>
      <c r="V344" s="3"/>
      <c r="W344" s="3">
        <v>5</v>
      </c>
      <c r="X344" s="7">
        <v>5</v>
      </c>
      <c r="Z344" s="29" t="s">
        <v>173</v>
      </c>
      <c r="AA344" s="3"/>
      <c r="AB344" s="3">
        <v>5033</v>
      </c>
      <c r="AC344" s="7">
        <v>5033</v>
      </c>
      <c r="AF344" s="16" t="str">
        <f t="shared" si="109"/>
        <v/>
      </c>
      <c r="AH344" s="3">
        <f t="shared" si="106"/>
        <v>33</v>
      </c>
      <c r="AI344" s="3">
        <f t="shared" si="107"/>
        <v>5033</v>
      </c>
      <c r="AJ344" s="16">
        <f t="shared" si="110"/>
        <v>152515.15151515149</v>
      </c>
      <c r="AL344" s="16">
        <f t="shared" si="111"/>
        <v>1677666.6666666665</v>
      </c>
    </row>
    <row r="345" spans="2:38">
      <c r="B345" s="29" t="s">
        <v>174</v>
      </c>
      <c r="C345" s="3"/>
      <c r="D345" s="3"/>
      <c r="E345" s="7"/>
      <c r="G345" s="29" t="s">
        <v>174</v>
      </c>
      <c r="H345" s="3"/>
      <c r="I345" s="3"/>
      <c r="J345" s="7"/>
      <c r="L345" s="3">
        <f t="shared" si="104"/>
        <v>0</v>
      </c>
      <c r="M345" s="3">
        <f t="shared" si="105"/>
        <v>0</v>
      </c>
      <c r="N345" s="19" t="str">
        <f t="shared" si="108"/>
        <v/>
      </c>
      <c r="P345" s="29" t="s">
        <v>174</v>
      </c>
      <c r="Q345" s="3"/>
      <c r="R345" s="3"/>
      <c r="S345" s="7"/>
      <c r="U345" s="29" t="s">
        <v>174</v>
      </c>
      <c r="V345" s="3"/>
      <c r="W345" s="3"/>
      <c r="X345" s="7"/>
      <c r="Z345" s="29" t="s">
        <v>174</v>
      </c>
      <c r="AA345" s="3"/>
      <c r="AB345" s="3"/>
      <c r="AC345" s="7"/>
      <c r="AF345" s="16" t="str">
        <f t="shared" si="109"/>
        <v/>
      </c>
      <c r="AH345" s="3">
        <f t="shared" si="106"/>
        <v>0</v>
      </c>
      <c r="AI345" s="3">
        <f t="shared" si="107"/>
        <v>0</v>
      </c>
      <c r="AJ345" s="16" t="str">
        <f t="shared" si="110"/>
        <v/>
      </c>
      <c r="AL345" s="16" t="str">
        <f t="shared" si="111"/>
        <v/>
      </c>
    </row>
    <row r="346" spans="2:38">
      <c r="B346" s="30" t="s">
        <v>13</v>
      </c>
      <c r="C346" s="7"/>
      <c r="D346" s="7">
        <v>44</v>
      </c>
      <c r="E346" s="7">
        <v>44</v>
      </c>
      <c r="G346" s="30" t="s">
        <v>13</v>
      </c>
      <c r="H346" s="7"/>
      <c r="I346" s="7">
        <v>108</v>
      </c>
      <c r="J346" s="7">
        <v>108</v>
      </c>
      <c r="L346" s="3">
        <f t="shared" si="104"/>
        <v>44</v>
      </c>
      <c r="M346" s="3">
        <f t="shared" si="105"/>
        <v>108</v>
      </c>
      <c r="N346" s="19">
        <f t="shared" si="108"/>
        <v>2.4545454545454546</v>
      </c>
      <c r="P346" s="30" t="s">
        <v>13</v>
      </c>
      <c r="Q346" s="7"/>
      <c r="R346" s="7">
        <v>39</v>
      </c>
      <c r="S346" s="7">
        <v>39</v>
      </c>
      <c r="U346" s="30" t="s">
        <v>13</v>
      </c>
      <c r="V346" s="7"/>
      <c r="W346" s="7">
        <v>21</v>
      </c>
      <c r="X346" s="7">
        <v>21</v>
      </c>
      <c r="Z346" s="30" t="s">
        <v>13</v>
      </c>
      <c r="AA346" s="7"/>
      <c r="AB346" s="7">
        <v>8713</v>
      </c>
      <c r="AC346" s="7">
        <v>8713</v>
      </c>
      <c r="AE346">
        <v>3967</v>
      </c>
      <c r="AF346" s="16">
        <f t="shared" si="109"/>
        <v>3.9670000000000001</v>
      </c>
      <c r="AH346" s="3">
        <f t="shared" si="106"/>
        <v>108</v>
      </c>
      <c r="AI346" s="3">
        <f t="shared" si="107"/>
        <v>8713</v>
      </c>
      <c r="AJ346" s="16">
        <f t="shared" si="110"/>
        <v>80675.925925925927</v>
      </c>
      <c r="AL346" s="16">
        <f t="shared" si="111"/>
        <v>198022.72727272726</v>
      </c>
    </row>
    <row r="347" spans="2:38">
      <c r="B347" s="5" t="s">
        <v>71</v>
      </c>
      <c r="C347" s="3"/>
      <c r="D347" s="3"/>
      <c r="E347" s="7"/>
      <c r="G347" s="5" t="s">
        <v>71</v>
      </c>
      <c r="H347" s="3"/>
      <c r="I347" s="3"/>
      <c r="J347" s="7"/>
      <c r="L347" s="3">
        <f t="shared" si="104"/>
        <v>0</v>
      </c>
      <c r="M347" s="3">
        <f t="shared" si="105"/>
        <v>0</v>
      </c>
      <c r="N347" s="37" t="str">
        <f t="shared" si="108"/>
        <v/>
      </c>
      <c r="P347" s="5" t="s">
        <v>71</v>
      </c>
      <c r="Q347" s="3"/>
      <c r="R347" s="3"/>
      <c r="S347" s="7"/>
      <c r="U347" s="5" t="s">
        <v>71</v>
      </c>
      <c r="V347" s="3"/>
      <c r="W347" s="3"/>
      <c r="X347" s="7"/>
      <c r="Z347" s="5" t="s">
        <v>71</v>
      </c>
      <c r="AA347" s="3"/>
      <c r="AB347" s="3"/>
      <c r="AC347" s="7"/>
      <c r="AF347" s="36" t="str">
        <f t="shared" si="109"/>
        <v/>
      </c>
      <c r="AH347" s="3">
        <f t="shared" si="106"/>
        <v>0</v>
      </c>
      <c r="AI347" s="3">
        <f t="shared" si="107"/>
        <v>0</v>
      </c>
      <c r="AJ347" s="36" t="str">
        <f t="shared" si="110"/>
        <v/>
      </c>
      <c r="AL347" s="36" t="str">
        <f t="shared" si="111"/>
        <v/>
      </c>
    </row>
    <row r="348" spans="2:38">
      <c r="B348" s="29" t="s">
        <v>169</v>
      </c>
      <c r="C348" s="3">
        <v>42</v>
      </c>
      <c r="D348" s="3"/>
      <c r="E348" s="7">
        <v>42</v>
      </c>
      <c r="G348" s="29" t="s">
        <v>169</v>
      </c>
      <c r="H348" s="3">
        <v>56</v>
      </c>
      <c r="I348" s="3"/>
      <c r="J348" s="7">
        <v>56</v>
      </c>
      <c r="L348" s="3">
        <f t="shared" si="104"/>
        <v>42</v>
      </c>
      <c r="M348" s="3">
        <f t="shared" si="105"/>
        <v>56</v>
      </c>
      <c r="N348" s="19">
        <f t="shared" si="108"/>
        <v>1.3333333333333333</v>
      </c>
      <c r="P348" s="29" t="s">
        <v>169</v>
      </c>
      <c r="Q348" s="3">
        <v>6</v>
      </c>
      <c r="R348" s="3"/>
      <c r="S348" s="7">
        <v>6</v>
      </c>
      <c r="U348" s="29" t="s">
        <v>169</v>
      </c>
      <c r="V348" s="3">
        <v>8</v>
      </c>
      <c r="W348" s="3"/>
      <c r="X348" s="7">
        <v>8</v>
      </c>
      <c r="Z348" s="29" t="s">
        <v>169</v>
      </c>
      <c r="AA348" s="3">
        <v>1257</v>
      </c>
      <c r="AB348" s="3"/>
      <c r="AC348" s="7">
        <v>1257</v>
      </c>
      <c r="AE348">
        <v>1255</v>
      </c>
      <c r="AF348" s="16">
        <f t="shared" si="109"/>
        <v>1.2549999999999999</v>
      </c>
      <c r="AH348" s="3">
        <f t="shared" si="106"/>
        <v>56</v>
      </c>
      <c r="AI348" s="3">
        <f t="shared" si="107"/>
        <v>1257</v>
      </c>
      <c r="AJ348" s="16">
        <f t="shared" si="110"/>
        <v>22446.428571428572</v>
      </c>
      <c r="AL348" s="16">
        <f t="shared" si="111"/>
        <v>29928.571428571428</v>
      </c>
    </row>
    <row r="349" spans="2:38">
      <c r="B349" s="29" t="s">
        <v>170</v>
      </c>
      <c r="C349" s="3">
        <v>84</v>
      </c>
      <c r="D349" s="3"/>
      <c r="E349" s="7">
        <v>84</v>
      </c>
      <c r="G349" s="29" t="s">
        <v>170</v>
      </c>
      <c r="H349" s="3">
        <v>144</v>
      </c>
      <c r="I349" s="3"/>
      <c r="J349" s="7">
        <v>144</v>
      </c>
      <c r="L349" s="3">
        <f t="shared" si="104"/>
        <v>84</v>
      </c>
      <c r="M349" s="3">
        <f t="shared" si="105"/>
        <v>144</v>
      </c>
      <c r="N349" s="19">
        <f t="shared" si="108"/>
        <v>1.7142857142857142</v>
      </c>
      <c r="P349" s="29" t="s">
        <v>170</v>
      </c>
      <c r="Q349" s="3">
        <v>19</v>
      </c>
      <c r="R349" s="3"/>
      <c r="S349" s="7">
        <v>19</v>
      </c>
      <c r="U349" s="29" t="s">
        <v>170</v>
      </c>
      <c r="V349" s="3">
        <v>38</v>
      </c>
      <c r="W349" s="3"/>
      <c r="X349" s="7">
        <v>38</v>
      </c>
      <c r="Z349" s="29" t="s">
        <v>170</v>
      </c>
      <c r="AA349" s="3">
        <v>7203</v>
      </c>
      <c r="AB349" s="3"/>
      <c r="AC349" s="7">
        <v>7203</v>
      </c>
      <c r="AE349">
        <v>7745</v>
      </c>
      <c r="AF349" s="16">
        <f t="shared" si="109"/>
        <v>7.7450000000000001</v>
      </c>
      <c r="AH349" s="3">
        <f t="shared" si="106"/>
        <v>144</v>
      </c>
      <c r="AI349" s="3">
        <f t="shared" si="107"/>
        <v>7203</v>
      </c>
      <c r="AJ349" s="16">
        <f t="shared" si="110"/>
        <v>50020.833333333336</v>
      </c>
      <c r="AL349" s="16">
        <f t="shared" si="111"/>
        <v>85750</v>
      </c>
    </row>
    <row r="350" spans="2:38">
      <c r="B350" s="29" t="s">
        <v>171</v>
      </c>
      <c r="C350" s="3">
        <v>97</v>
      </c>
      <c r="D350" s="3"/>
      <c r="E350" s="7">
        <v>97</v>
      </c>
      <c r="G350" s="29" t="s">
        <v>171</v>
      </c>
      <c r="H350" s="3">
        <v>268</v>
      </c>
      <c r="I350" s="3"/>
      <c r="J350" s="7">
        <v>268</v>
      </c>
      <c r="L350" s="3">
        <f t="shared" si="104"/>
        <v>97</v>
      </c>
      <c r="M350" s="3">
        <f t="shared" si="105"/>
        <v>268</v>
      </c>
      <c r="N350" s="19">
        <f t="shared" si="108"/>
        <v>2.7628865979381443</v>
      </c>
      <c r="P350" s="29" t="s">
        <v>171</v>
      </c>
      <c r="Q350" s="3">
        <v>94</v>
      </c>
      <c r="R350" s="3"/>
      <c r="S350" s="7">
        <v>94</v>
      </c>
      <c r="U350" s="29" t="s">
        <v>171</v>
      </c>
      <c r="V350" s="3">
        <v>75</v>
      </c>
      <c r="W350" s="3"/>
      <c r="X350" s="7">
        <v>75</v>
      </c>
      <c r="Z350" s="29" t="s">
        <v>171</v>
      </c>
      <c r="AA350" s="3">
        <v>18088</v>
      </c>
      <c r="AB350" s="3"/>
      <c r="AC350" s="7">
        <v>18088</v>
      </c>
      <c r="AE350">
        <v>19711</v>
      </c>
      <c r="AF350" s="16">
        <f t="shared" si="109"/>
        <v>19.710999999999999</v>
      </c>
      <c r="AH350" s="3">
        <f t="shared" si="106"/>
        <v>268</v>
      </c>
      <c r="AI350" s="3">
        <f t="shared" si="107"/>
        <v>18088</v>
      </c>
      <c r="AJ350" s="16">
        <f t="shared" si="110"/>
        <v>67492.53731343284</v>
      </c>
      <c r="AL350" s="16">
        <f t="shared" si="111"/>
        <v>186474.22680412373</v>
      </c>
    </row>
    <row r="351" spans="2:38">
      <c r="B351" s="29" t="s">
        <v>172</v>
      </c>
      <c r="C351" s="3">
        <v>103</v>
      </c>
      <c r="D351" s="3"/>
      <c r="E351" s="7">
        <v>103</v>
      </c>
      <c r="G351" s="29" t="s">
        <v>172</v>
      </c>
      <c r="H351" s="3">
        <v>454</v>
      </c>
      <c r="I351" s="3"/>
      <c r="J351" s="7">
        <v>454</v>
      </c>
      <c r="L351" s="3">
        <f t="shared" si="104"/>
        <v>103</v>
      </c>
      <c r="M351" s="3">
        <f t="shared" si="105"/>
        <v>454</v>
      </c>
      <c r="N351" s="19">
        <f t="shared" si="108"/>
        <v>4.407766990291262</v>
      </c>
      <c r="P351" s="29" t="s">
        <v>172</v>
      </c>
      <c r="Q351" s="3">
        <v>230</v>
      </c>
      <c r="R351" s="3"/>
      <c r="S351" s="7">
        <v>230</v>
      </c>
      <c r="U351" s="29" t="s">
        <v>172</v>
      </c>
      <c r="V351" s="3">
        <v>116</v>
      </c>
      <c r="W351" s="3"/>
      <c r="X351" s="7">
        <v>116</v>
      </c>
      <c r="Z351" s="29" t="s">
        <v>172</v>
      </c>
      <c r="AA351" s="3">
        <v>36771</v>
      </c>
      <c r="AB351" s="3"/>
      <c r="AC351" s="7">
        <v>36771</v>
      </c>
      <c r="AE351">
        <v>44356</v>
      </c>
      <c r="AF351" s="16">
        <f t="shared" si="109"/>
        <v>44.356000000000002</v>
      </c>
      <c r="AH351" s="3">
        <f t="shared" si="106"/>
        <v>454</v>
      </c>
      <c r="AI351" s="3">
        <f t="shared" si="107"/>
        <v>36771</v>
      </c>
      <c r="AJ351" s="16">
        <f t="shared" si="110"/>
        <v>80993.39207048458</v>
      </c>
      <c r="AL351" s="16">
        <f t="shared" si="111"/>
        <v>357000</v>
      </c>
    </row>
    <row r="352" spans="2:38">
      <c r="B352" s="29" t="s">
        <v>173</v>
      </c>
      <c r="C352" s="3">
        <v>382</v>
      </c>
      <c r="D352" s="3"/>
      <c r="E352" s="7">
        <v>382</v>
      </c>
      <c r="G352" s="29" t="s">
        <v>173</v>
      </c>
      <c r="H352" s="3">
        <v>5158</v>
      </c>
      <c r="I352" s="3"/>
      <c r="J352" s="7">
        <v>5158</v>
      </c>
      <c r="L352" s="3">
        <f t="shared" si="104"/>
        <v>382</v>
      </c>
      <c r="M352" s="3">
        <f t="shared" si="105"/>
        <v>5158</v>
      </c>
      <c r="N352" s="19">
        <f t="shared" si="108"/>
        <v>13.502617801047121</v>
      </c>
      <c r="P352" s="29" t="s">
        <v>173</v>
      </c>
      <c r="Q352" s="3">
        <v>3829</v>
      </c>
      <c r="R352" s="3"/>
      <c r="S352" s="7">
        <v>3829</v>
      </c>
      <c r="U352" s="29" t="s">
        <v>173</v>
      </c>
      <c r="V352" s="3">
        <v>937</v>
      </c>
      <c r="W352" s="3"/>
      <c r="X352" s="7">
        <v>937</v>
      </c>
      <c r="Z352" s="29" t="s">
        <v>173</v>
      </c>
      <c r="AA352" s="3">
        <v>646079</v>
      </c>
      <c r="AB352" s="3"/>
      <c r="AC352" s="7">
        <v>646079</v>
      </c>
      <c r="AE352">
        <v>642585</v>
      </c>
      <c r="AF352" s="16">
        <f t="shared" si="109"/>
        <v>642.58500000000004</v>
      </c>
      <c r="AH352" s="3">
        <f t="shared" si="106"/>
        <v>5158</v>
      </c>
      <c r="AI352" s="3">
        <f t="shared" si="107"/>
        <v>646079</v>
      </c>
      <c r="AJ352" s="16">
        <f t="shared" si="110"/>
        <v>125257.65800697946</v>
      </c>
      <c r="AL352" s="16">
        <f t="shared" si="111"/>
        <v>1691306.2827225132</v>
      </c>
    </row>
    <row r="353" spans="2:38">
      <c r="B353" s="29" t="s">
        <v>174</v>
      </c>
      <c r="C353" s="3">
        <v>84</v>
      </c>
      <c r="D353" s="3"/>
      <c r="E353" s="7">
        <v>84</v>
      </c>
      <c r="G353" s="29" t="s">
        <v>174</v>
      </c>
      <c r="H353" s="3">
        <v>8562</v>
      </c>
      <c r="I353" s="3"/>
      <c r="J353" s="7">
        <v>8562</v>
      </c>
      <c r="L353" s="3">
        <f t="shared" si="104"/>
        <v>84</v>
      </c>
      <c r="M353" s="3">
        <f t="shared" si="105"/>
        <v>8562</v>
      </c>
      <c r="N353" s="19">
        <f t="shared" si="108"/>
        <v>101.92857142857143</v>
      </c>
      <c r="P353" s="29" t="s">
        <v>174</v>
      </c>
      <c r="Q353" s="3">
        <v>8117</v>
      </c>
      <c r="R353" s="3"/>
      <c r="S353" s="7">
        <v>8117</v>
      </c>
      <c r="U353" s="29" t="s">
        <v>174</v>
      </c>
      <c r="V353" s="3">
        <v>361</v>
      </c>
      <c r="W353" s="3"/>
      <c r="X353" s="7">
        <v>361</v>
      </c>
      <c r="Z353" s="29" t="s">
        <v>174</v>
      </c>
      <c r="AA353" s="3">
        <v>1919713</v>
      </c>
      <c r="AB353" s="3"/>
      <c r="AC353" s="7">
        <v>1919713</v>
      </c>
      <c r="AE353">
        <v>1545029</v>
      </c>
      <c r="AF353" s="16">
        <f t="shared" si="109"/>
        <v>1545.029</v>
      </c>
      <c r="AH353" s="3">
        <f t="shared" si="106"/>
        <v>8562</v>
      </c>
      <c r="AI353" s="3">
        <f t="shared" si="107"/>
        <v>1919713</v>
      </c>
      <c r="AJ353" s="16">
        <f t="shared" si="110"/>
        <v>224213.15113291287</v>
      </c>
      <c r="AL353" s="16">
        <f t="shared" si="111"/>
        <v>22853726.19047619</v>
      </c>
    </row>
    <row r="354" spans="2:38">
      <c r="B354" s="30" t="s">
        <v>13</v>
      </c>
      <c r="C354" s="7">
        <v>792</v>
      </c>
      <c r="D354" s="7"/>
      <c r="E354" s="7">
        <v>792</v>
      </c>
      <c r="G354" s="30" t="s">
        <v>13</v>
      </c>
      <c r="H354" s="7">
        <v>14642</v>
      </c>
      <c r="I354" s="7"/>
      <c r="J354" s="7">
        <v>14642</v>
      </c>
      <c r="L354" s="3">
        <f t="shared" si="104"/>
        <v>792</v>
      </c>
      <c r="M354" s="3">
        <f t="shared" si="105"/>
        <v>14642</v>
      </c>
      <c r="N354" s="19">
        <f t="shared" si="108"/>
        <v>18.487373737373737</v>
      </c>
      <c r="P354" s="30" t="s">
        <v>13</v>
      </c>
      <c r="Q354" s="7">
        <v>12295</v>
      </c>
      <c r="R354" s="7"/>
      <c r="S354" s="7">
        <v>12295</v>
      </c>
      <c r="U354" s="30" t="s">
        <v>13</v>
      </c>
      <c r="V354" s="7">
        <v>1535</v>
      </c>
      <c r="W354" s="7"/>
      <c r="X354" s="7">
        <v>1535</v>
      </c>
      <c r="Z354" s="30" t="s">
        <v>13</v>
      </c>
      <c r="AA354" s="7">
        <v>2629111</v>
      </c>
      <c r="AB354" s="7"/>
      <c r="AC354" s="7">
        <v>2629111</v>
      </c>
      <c r="AE354">
        <v>2260681</v>
      </c>
      <c r="AF354" s="16">
        <f t="shared" si="109"/>
        <v>2260.681</v>
      </c>
      <c r="AH354" s="3">
        <f t="shared" si="106"/>
        <v>14642</v>
      </c>
      <c r="AI354" s="3">
        <f t="shared" si="107"/>
        <v>2629111</v>
      </c>
      <c r="AJ354" s="16">
        <f t="shared" si="110"/>
        <v>179559.55470564132</v>
      </c>
      <c r="AL354" s="16">
        <f t="shared" si="111"/>
        <v>3319584.5959595963</v>
      </c>
    </row>
    <row r="355" spans="2:38">
      <c r="B355" s="5" t="s">
        <v>72</v>
      </c>
      <c r="C355" s="3"/>
      <c r="D355" s="3"/>
      <c r="E355" s="7"/>
      <c r="G355" s="5" t="s">
        <v>72</v>
      </c>
      <c r="H355" s="3"/>
      <c r="I355" s="3"/>
      <c r="J355" s="7"/>
      <c r="L355" s="3">
        <f t="shared" si="104"/>
        <v>0</v>
      </c>
      <c r="M355" s="3">
        <f t="shared" si="105"/>
        <v>0</v>
      </c>
      <c r="N355" s="37" t="str">
        <f t="shared" si="108"/>
        <v/>
      </c>
      <c r="P355" s="5" t="s">
        <v>72</v>
      </c>
      <c r="Q355" s="3"/>
      <c r="R355" s="3"/>
      <c r="S355" s="7"/>
      <c r="U355" s="5" t="s">
        <v>72</v>
      </c>
      <c r="V355" s="3"/>
      <c r="W355" s="3"/>
      <c r="X355" s="7"/>
      <c r="Z355" s="5" t="s">
        <v>72</v>
      </c>
      <c r="AA355" s="3"/>
      <c r="AB355" s="3"/>
      <c r="AC355" s="7"/>
      <c r="AF355" s="36" t="str">
        <f t="shared" si="109"/>
        <v/>
      </c>
      <c r="AH355" s="3">
        <f t="shared" si="106"/>
        <v>0</v>
      </c>
      <c r="AI355" s="3">
        <f t="shared" si="107"/>
        <v>0</v>
      </c>
      <c r="AJ355" s="36" t="str">
        <f t="shared" si="110"/>
        <v/>
      </c>
      <c r="AL355" s="36" t="str">
        <f t="shared" si="111"/>
        <v/>
      </c>
    </row>
    <row r="356" spans="2:38">
      <c r="B356" s="29" t="s">
        <v>169</v>
      </c>
      <c r="C356" s="3"/>
      <c r="D356" s="3">
        <v>4</v>
      </c>
      <c r="E356" s="7">
        <v>4</v>
      </c>
      <c r="G356" s="29" t="s">
        <v>169</v>
      </c>
      <c r="H356" s="3"/>
      <c r="I356" s="3"/>
      <c r="J356" s="7"/>
      <c r="L356" s="3">
        <f t="shared" si="104"/>
        <v>4</v>
      </c>
      <c r="M356" s="3">
        <f t="shared" si="105"/>
        <v>0</v>
      </c>
      <c r="N356" s="19">
        <f t="shared" si="108"/>
        <v>0</v>
      </c>
      <c r="P356" s="29" t="s">
        <v>169</v>
      </c>
      <c r="Q356" s="3"/>
      <c r="R356" s="3"/>
      <c r="S356" s="7"/>
      <c r="U356" s="29" t="s">
        <v>169</v>
      </c>
      <c r="V356" s="3"/>
      <c r="W356" s="3"/>
      <c r="X356" s="7"/>
      <c r="Z356" s="29" t="s">
        <v>169</v>
      </c>
      <c r="AA356" s="3"/>
      <c r="AB356" s="3"/>
      <c r="AC356" s="7"/>
      <c r="AE356">
        <v>214</v>
      </c>
      <c r="AF356" s="16">
        <f t="shared" si="109"/>
        <v>0.214</v>
      </c>
      <c r="AH356" s="3">
        <f t="shared" si="106"/>
        <v>0</v>
      </c>
      <c r="AI356" s="3">
        <f t="shared" si="107"/>
        <v>0</v>
      </c>
      <c r="AJ356" s="16" t="str">
        <f t="shared" si="110"/>
        <v/>
      </c>
      <c r="AL356" s="16" t="str">
        <f t="shared" si="111"/>
        <v/>
      </c>
    </row>
    <row r="357" spans="2:38">
      <c r="B357" s="29" t="s">
        <v>170</v>
      </c>
      <c r="C357" s="3"/>
      <c r="D357" s="3">
        <v>4</v>
      </c>
      <c r="E357" s="7">
        <v>4</v>
      </c>
      <c r="G357" s="29" t="s">
        <v>170</v>
      </c>
      <c r="H357" s="3"/>
      <c r="I357" s="3">
        <v>5</v>
      </c>
      <c r="J357" s="7">
        <v>5</v>
      </c>
      <c r="L357" s="3">
        <f t="shared" si="104"/>
        <v>4</v>
      </c>
      <c r="M357" s="3">
        <f t="shared" si="105"/>
        <v>5</v>
      </c>
      <c r="N357" s="19">
        <f t="shared" si="108"/>
        <v>1.25</v>
      </c>
      <c r="P357" s="29" t="s">
        <v>170</v>
      </c>
      <c r="Q357" s="3"/>
      <c r="R357" s="3">
        <v>1</v>
      </c>
      <c r="S357" s="7">
        <v>1</v>
      </c>
      <c r="U357" s="29" t="s">
        <v>170</v>
      </c>
      <c r="V357" s="3"/>
      <c r="W357" s="3"/>
      <c r="X357" s="7"/>
      <c r="Z357" s="29" t="s">
        <v>170</v>
      </c>
      <c r="AA357" s="3"/>
      <c r="AB357" s="3">
        <v>283</v>
      </c>
      <c r="AC357" s="7">
        <v>283</v>
      </c>
      <c r="AE357">
        <v>681</v>
      </c>
      <c r="AF357" s="16">
        <f t="shared" si="109"/>
        <v>0.68100000000000005</v>
      </c>
      <c r="AH357" s="3">
        <f t="shared" si="106"/>
        <v>5</v>
      </c>
      <c r="AI357" s="3">
        <f t="shared" si="107"/>
        <v>283</v>
      </c>
      <c r="AJ357" s="16">
        <f t="shared" si="110"/>
        <v>56600</v>
      </c>
      <c r="AL357" s="16">
        <f t="shared" si="111"/>
        <v>70750</v>
      </c>
    </row>
    <row r="358" spans="2:38">
      <c r="B358" s="29" t="s">
        <v>171</v>
      </c>
      <c r="C358" s="3"/>
      <c r="D358" s="3">
        <v>4</v>
      </c>
      <c r="E358" s="7">
        <v>4</v>
      </c>
      <c r="G358" s="29" t="s">
        <v>171</v>
      </c>
      <c r="H358" s="3"/>
      <c r="I358" s="3">
        <v>6</v>
      </c>
      <c r="J358" s="7">
        <v>6</v>
      </c>
      <c r="L358" s="3">
        <f t="shared" si="104"/>
        <v>4</v>
      </c>
      <c r="M358" s="3">
        <f t="shared" si="105"/>
        <v>6</v>
      </c>
      <c r="N358" s="19">
        <f t="shared" si="108"/>
        <v>1.5</v>
      </c>
      <c r="P358" s="29" t="s">
        <v>171</v>
      </c>
      <c r="Q358" s="3"/>
      <c r="R358" s="3">
        <v>2</v>
      </c>
      <c r="S358" s="7">
        <v>2</v>
      </c>
      <c r="U358" s="29" t="s">
        <v>171</v>
      </c>
      <c r="V358" s="3"/>
      <c r="W358" s="3"/>
      <c r="X358" s="7"/>
      <c r="Z358" s="29" t="s">
        <v>171</v>
      </c>
      <c r="AA358" s="3"/>
      <c r="AB358" s="3">
        <v>677</v>
      </c>
      <c r="AC358" s="7">
        <v>677</v>
      </c>
      <c r="AF358" s="16" t="str">
        <f t="shared" si="109"/>
        <v/>
      </c>
      <c r="AH358" s="3">
        <f t="shared" si="106"/>
        <v>6</v>
      </c>
      <c r="AI358" s="3">
        <f t="shared" si="107"/>
        <v>677</v>
      </c>
      <c r="AJ358" s="16">
        <f t="shared" si="110"/>
        <v>112833.33333333333</v>
      </c>
      <c r="AL358" s="16">
        <f t="shared" si="111"/>
        <v>169250</v>
      </c>
    </row>
    <row r="359" spans="2:38">
      <c r="B359" s="29" t="s">
        <v>172</v>
      </c>
      <c r="C359" s="3"/>
      <c r="D359" s="3">
        <v>3</v>
      </c>
      <c r="E359" s="7">
        <v>3</v>
      </c>
      <c r="G359" s="29" t="s">
        <v>172</v>
      </c>
      <c r="H359" s="3"/>
      <c r="I359" s="3"/>
      <c r="J359" s="7"/>
      <c r="L359" s="3">
        <f t="shared" ref="L359:L422" si="112">E359</f>
        <v>3</v>
      </c>
      <c r="M359" s="3">
        <f t="shared" ref="M359:M422" si="113">J359</f>
        <v>0</v>
      </c>
      <c r="N359" s="19">
        <f t="shared" si="108"/>
        <v>0</v>
      </c>
      <c r="P359" s="29" t="s">
        <v>172</v>
      </c>
      <c r="Q359" s="3"/>
      <c r="R359" s="3"/>
      <c r="S359" s="7"/>
      <c r="U359" s="29" t="s">
        <v>172</v>
      </c>
      <c r="V359" s="3"/>
      <c r="W359" s="3"/>
      <c r="X359" s="7"/>
      <c r="Z359" s="29" t="s">
        <v>172</v>
      </c>
      <c r="AA359" s="3"/>
      <c r="AB359" s="3"/>
      <c r="AC359" s="7"/>
      <c r="AF359" s="16" t="str">
        <f t="shared" si="109"/>
        <v/>
      </c>
      <c r="AH359" s="3">
        <f t="shared" ref="AH359:AH422" si="114">J359</f>
        <v>0</v>
      </c>
      <c r="AI359" s="3">
        <f t="shared" ref="AI359:AI422" si="115">AC359</f>
        <v>0</v>
      </c>
      <c r="AJ359" s="16" t="str">
        <f t="shared" si="110"/>
        <v/>
      </c>
      <c r="AL359" s="16" t="str">
        <f t="shared" si="111"/>
        <v/>
      </c>
    </row>
    <row r="360" spans="2:38">
      <c r="B360" s="29" t="s">
        <v>173</v>
      </c>
      <c r="C360" s="3"/>
      <c r="D360" s="3">
        <v>11</v>
      </c>
      <c r="E360" s="7">
        <v>11</v>
      </c>
      <c r="G360" s="29" t="s">
        <v>173</v>
      </c>
      <c r="H360" s="3"/>
      <c r="I360" s="3">
        <v>126</v>
      </c>
      <c r="J360" s="7">
        <v>126</v>
      </c>
      <c r="L360" s="3">
        <f t="shared" si="112"/>
        <v>11</v>
      </c>
      <c r="M360" s="3">
        <f t="shared" si="113"/>
        <v>126</v>
      </c>
      <c r="N360" s="19">
        <f t="shared" si="108"/>
        <v>11.454545454545455</v>
      </c>
      <c r="P360" s="29" t="s">
        <v>173</v>
      </c>
      <c r="Q360" s="3"/>
      <c r="R360" s="3">
        <v>107</v>
      </c>
      <c r="S360" s="7">
        <v>107</v>
      </c>
      <c r="U360" s="29" t="s">
        <v>173</v>
      </c>
      <c r="V360" s="3"/>
      <c r="W360" s="3">
        <v>8</v>
      </c>
      <c r="X360" s="7">
        <v>8</v>
      </c>
      <c r="Z360" s="29" t="s">
        <v>173</v>
      </c>
      <c r="AA360" s="3"/>
      <c r="AB360" s="3">
        <v>17268</v>
      </c>
      <c r="AC360" s="7">
        <v>17268</v>
      </c>
      <c r="AF360" s="16" t="str">
        <f t="shared" si="109"/>
        <v/>
      </c>
      <c r="AH360" s="3">
        <f t="shared" si="114"/>
        <v>126</v>
      </c>
      <c r="AI360" s="3">
        <f t="shared" si="115"/>
        <v>17268</v>
      </c>
      <c r="AJ360" s="16">
        <f t="shared" si="110"/>
        <v>137047.61904761902</v>
      </c>
      <c r="AL360" s="16">
        <f t="shared" si="111"/>
        <v>1569818.1818181816</v>
      </c>
    </row>
    <row r="361" spans="2:38">
      <c r="B361" s="29" t="s">
        <v>174</v>
      </c>
      <c r="C361" s="3"/>
      <c r="D361" s="3">
        <v>2</v>
      </c>
      <c r="E361" s="7">
        <v>2</v>
      </c>
      <c r="G361" s="29" t="s">
        <v>174</v>
      </c>
      <c r="H361" s="3"/>
      <c r="I361" s="3"/>
      <c r="J361" s="7"/>
      <c r="L361" s="3">
        <f t="shared" si="112"/>
        <v>2</v>
      </c>
      <c r="M361" s="3">
        <f t="shared" si="113"/>
        <v>0</v>
      </c>
      <c r="N361" s="19">
        <f t="shared" si="108"/>
        <v>0</v>
      </c>
      <c r="P361" s="29" t="s">
        <v>174</v>
      </c>
      <c r="Q361" s="3"/>
      <c r="R361" s="3"/>
      <c r="S361" s="7"/>
      <c r="U361" s="29" t="s">
        <v>174</v>
      </c>
      <c r="V361" s="3"/>
      <c r="W361" s="3"/>
      <c r="X361" s="7"/>
      <c r="Z361" s="29" t="s">
        <v>174</v>
      </c>
      <c r="AA361" s="3"/>
      <c r="AB361" s="3"/>
      <c r="AC361" s="7"/>
      <c r="AF361" s="16" t="str">
        <f t="shared" si="109"/>
        <v/>
      </c>
      <c r="AH361" s="3">
        <f t="shared" si="114"/>
        <v>0</v>
      </c>
      <c r="AI361" s="3">
        <f t="shared" si="115"/>
        <v>0</v>
      </c>
      <c r="AJ361" s="16" t="str">
        <f t="shared" si="110"/>
        <v/>
      </c>
      <c r="AL361" s="16" t="str">
        <f t="shared" si="111"/>
        <v/>
      </c>
    </row>
    <row r="362" spans="2:38">
      <c r="B362" s="30" t="s">
        <v>13</v>
      </c>
      <c r="C362" s="7"/>
      <c r="D362" s="7">
        <v>28</v>
      </c>
      <c r="E362" s="7">
        <v>28</v>
      </c>
      <c r="G362" s="30" t="s">
        <v>13</v>
      </c>
      <c r="H362" s="7"/>
      <c r="I362" s="7">
        <v>268</v>
      </c>
      <c r="J362" s="7">
        <v>268</v>
      </c>
      <c r="L362" s="3">
        <f t="shared" si="112"/>
        <v>28</v>
      </c>
      <c r="M362" s="3">
        <f t="shared" si="113"/>
        <v>268</v>
      </c>
      <c r="N362" s="19">
        <f t="shared" ref="N362:N425" si="116">IF(L362+M362&gt;0,M362/L362,"")</f>
        <v>9.5714285714285712</v>
      </c>
      <c r="P362" s="30" t="s">
        <v>13</v>
      </c>
      <c r="Q362" s="7"/>
      <c r="R362" s="7">
        <v>218</v>
      </c>
      <c r="S362" s="7">
        <v>218</v>
      </c>
      <c r="U362" s="30" t="s">
        <v>13</v>
      </c>
      <c r="V362" s="7"/>
      <c r="W362" s="7">
        <v>22</v>
      </c>
      <c r="X362" s="7">
        <v>22</v>
      </c>
      <c r="Z362" s="30" t="s">
        <v>13</v>
      </c>
      <c r="AA362" s="7"/>
      <c r="AB362" s="7">
        <v>36411</v>
      </c>
      <c r="AC362" s="7">
        <v>36411</v>
      </c>
      <c r="AE362">
        <v>29467</v>
      </c>
      <c r="AF362" s="16">
        <f t="shared" ref="AF362:AF425" si="117">IF(AE362/$AE$7&gt;0,AE362/$AE$7,"")</f>
        <v>29.466999999999999</v>
      </c>
      <c r="AH362" s="3">
        <f t="shared" si="114"/>
        <v>268</v>
      </c>
      <c r="AI362" s="3">
        <f t="shared" si="115"/>
        <v>36411</v>
      </c>
      <c r="AJ362" s="16">
        <f t="shared" ref="AJ362:AJ425" si="118">IF(AI362*AH362&gt;0,AI362/AH362*$AI$7,"")</f>
        <v>135861.94029850746</v>
      </c>
      <c r="AL362" s="16">
        <f t="shared" ref="AL362:AL425" si="119">IF(AI362&gt;0,M362/L362*AJ362,"")</f>
        <v>1300392.857142857</v>
      </c>
    </row>
    <row r="363" spans="2:38">
      <c r="B363" s="5" t="s">
        <v>73</v>
      </c>
      <c r="C363" s="3"/>
      <c r="D363" s="3"/>
      <c r="E363" s="7"/>
      <c r="G363" s="5" t="s">
        <v>73</v>
      </c>
      <c r="H363" s="3"/>
      <c r="I363" s="3"/>
      <c r="J363" s="7"/>
      <c r="L363" s="3">
        <f t="shared" si="112"/>
        <v>0</v>
      </c>
      <c r="M363" s="3">
        <f t="shared" si="113"/>
        <v>0</v>
      </c>
      <c r="N363" s="37" t="str">
        <f t="shared" si="116"/>
        <v/>
      </c>
      <c r="P363" s="5" t="s">
        <v>73</v>
      </c>
      <c r="Q363" s="3"/>
      <c r="R363" s="3"/>
      <c r="S363" s="7"/>
      <c r="U363" s="5" t="s">
        <v>73</v>
      </c>
      <c r="V363" s="3"/>
      <c r="W363" s="3"/>
      <c r="X363" s="7"/>
      <c r="Z363" s="5" t="s">
        <v>73</v>
      </c>
      <c r="AA363" s="3"/>
      <c r="AB363" s="3"/>
      <c r="AC363" s="7"/>
      <c r="AF363" s="36" t="str">
        <f t="shared" si="117"/>
        <v/>
      </c>
      <c r="AH363" s="3">
        <f t="shared" si="114"/>
        <v>0</v>
      </c>
      <c r="AI363" s="3">
        <f t="shared" si="115"/>
        <v>0</v>
      </c>
      <c r="AJ363" s="36" t="str">
        <f t="shared" si="118"/>
        <v/>
      </c>
      <c r="AL363" s="36" t="str">
        <f t="shared" si="119"/>
        <v/>
      </c>
    </row>
    <row r="364" spans="2:38">
      <c r="B364" s="29" t="s">
        <v>169</v>
      </c>
      <c r="C364" s="3">
        <v>720</v>
      </c>
      <c r="D364" s="3"/>
      <c r="E364" s="7">
        <v>720</v>
      </c>
      <c r="G364" s="29" t="s">
        <v>169</v>
      </c>
      <c r="H364" s="3">
        <v>1161</v>
      </c>
      <c r="I364" s="3"/>
      <c r="J364" s="7">
        <v>1161</v>
      </c>
      <c r="L364" s="3">
        <f t="shared" si="112"/>
        <v>720</v>
      </c>
      <c r="M364" s="3">
        <f t="shared" si="113"/>
        <v>1161</v>
      </c>
      <c r="N364" s="19">
        <f t="shared" si="116"/>
        <v>1.6125</v>
      </c>
      <c r="P364" s="29" t="s">
        <v>169</v>
      </c>
      <c r="Q364" s="3">
        <v>155</v>
      </c>
      <c r="R364" s="3"/>
      <c r="S364" s="7">
        <v>155</v>
      </c>
      <c r="U364" s="29" t="s">
        <v>169</v>
      </c>
      <c r="V364" s="3">
        <v>263</v>
      </c>
      <c r="W364" s="3"/>
      <c r="X364" s="7">
        <v>263</v>
      </c>
      <c r="Z364" s="29" t="s">
        <v>169</v>
      </c>
      <c r="AA364" s="3">
        <v>21178</v>
      </c>
      <c r="AB364" s="3"/>
      <c r="AC364" s="7">
        <v>21178</v>
      </c>
      <c r="AE364">
        <v>25243</v>
      </c>
      <c r="AF364" s="16">
        <f t="shared" si="117"/>
        <v>25.242999999999999</v>
      </c>
      <c r="AH364" s="3">
        <f t="shared" si="114"/>
        <v>1161</v>
      </c>
      <c r="AI364" s="3">
        <f t="shared" si="115"/>
        <v>21178</v>
      </c>
      <c r="AJ364" s="16">
        <f t="shared" si="118"/>
        <v>18241.171403962104</v>
      </c>
      <c r="AL364" s="16">
        <f t="shared" si="119"/>
        <v>29413.888888888894</v>
      </c>
    </row>
    <row r="365" spans="2:38">
      <c r="B365" s="29" t="s">
        <v>170</v>
      </c>
      <c r="C365" s="3">
        <v>1153</v>
      </c>
      <c r="D365" s="3"/>
      <c r="E365" s="7">
        <v>1153</v>
      </c>
      <c r="G365" s="29" t="s">
        <v>170</v>
      </c>
      <c r="H365" s="3">
        <v>2151</v>
      </c>
      <c r="I365" s="3"/>
      <c r="J365" s="7">
        <v>2151</v>
      </c>
      <c r="L365" s="3">
        <f t="shared" si="112"/>
        <v>1153</v>
      </c>
      <c r="M365" s="3">
        <f t="shared" si="113"/>
        <v>2151</v>
      </c>
      <c r="N365" s="19">
        <f t="shared" si="116"/>
        <v>1.8655680832610582</v>
      </c>
      <c r="P365" s="29" t="s">
        <v>170</v>
      </c>
      <c r="Q365" s="3">
        <v>338</v>
      </c>
      <c r="R365" s="3"/>
      <c r="S365" s="7">
        <v>338</v>
      </c>
      <c r="U365" s="29" t="s">
        <v>170</v>
      </c>
      <c r="V365" s="3">
        <v>626</v>
      </c>
      <c r="W365" s="3"/>
      <c r="X365" s="7">
        <v>626</v>
      </c>
      <c r="Z365" s="29" t="s">
        <v>170</v>
      </c>
      <c r="AA365" s="3">
        <v>97137</v>
      </c>
      <c r="AB365" s="3"/>
      <c r="AC365" s="7">
        <v>97137</v>
      </c>
      <c r="AE365">
        <v>110899</v>
      </c>
      <c r="AF365" s="16">
        <f t="shared" si="117"/>
        <v>110.899</v>
      </c>
      <c r="AH365" s="3">
        <f t="shared" si="114"/>
        <v>2151</v>
      </c>
      <c r="AI365" s="3">
        <f t="shared" si="115"/>
        <v>97137</v>
      </c>
      <c r="AJ365" s="16">
        <f t="shared" si="118"/>
        <v>45158.99581589958</v>
      </c>
      <c r="AL365" s="16">
        <f t="shared" si="119"/>
        <v>84247.18126626192</v>
      </c>
    </row>
    <row r="366" spans="2:38">
      <c r="B366" s="29" t="s">
        <v>171</v>
      </c>
      <c r="C366" s="3">
        <v>1133</v>
      </c>
      <c r="D366" s="3"/>
      <c r="E366" s="7">
        <v>1133</v>
      </c>
      <c r="G366" s="29" t="s">
        <v>171</v>
      </c>
      <c r="H366" s="3">
        <v>3314</v>
      </c>
      <c r="I366" s="3"/>
      <c r="J366" s="7">
        <v>3314</v>
      </c>
      <c r="L366" s="3">
        <f t="shared" si="112"/>
        <v>1133</v>
      </c>
      <c r="M366" s="3">
        <f t="shared" si="113"/>
        <v>3314</v>
      </c>
      <c r="N366" s="19">
        <f t="shared" si="116"/>
        <v>2.9249779346866727</v>
      </c>
      <c r="P366" s="29" t="s">
        <v>171</v>
      </c>
      <c r="Q366" s="3">
        <v>894</v>
      </c>
      <c r="R366" s="3"/>
      <c r="S366" s="7">
        <v>894</v>
      </c>
      <c r="U366" s="29" t="s">
        <v>171</v>
      </c>
      <c r="V366" s="3">
        <v>1249</v>
      </c>
      <c r="W366" s="3"/>
      <c r="X366" s="7">
        <v>1249</v>
      </c>
      <c r="Z366" s="29" t="s">
        <v>171</v>
      </c>
      <c r="AA366" s="3">
        <v>207688</v>
      </c>
      <c r="AB366" s="3"/>
      <c r="AC366" s="7">
        <v>207688</v>
      </c>
      <c r="AE366">
        <v>241701</v>
      </c>
      <c r="AF366" s="16">
        <f t="shared" si="117"/>
        <v>241.70099999999999</v>
      </c>
      <c r="AH366" s="3">
        <f t="shared" si="114"/>
        <v>3314</v>
      </c>
      <c r="AI366" s="3">
        <f t="shared" si="115"/>
        <v>207688</v>
      </c>
      <c r="AJ366" s="16">
        <f t="shared" si="118"/>
        <v>62669.885334942672</v>
      </c>
      <c r="AL366" s="16">
        <f t="shared" si="119"/>
        <v>183308.03177405123</v>
      </c>
    </row>
    <row r="367" spans="2:38">
      <c r="B367" s="29" t="s">
        <v>172</v>
      </c>
      <c r="C367" s="3">
        <v>1339</v>
      </c>
      <c r="D367" s="3"/>
      <c r="E367" s="7">
        <v>1339</v>
      </c>
      <c r="G367" s="29" t="s">
        <v>172</v>
      </c>
      <c r="H367" s="3">
        <v>6715</v>
      </c>
      <c r="I367" s="3"/>
      <c r="J367" s="7">
        <v>6715</v>
      </c>
      <c r="L367" s="3">
        <f t="shared" si="112"/>
        <v>1339</v>
      </c>
      <c r="M367" s="3">
        <f t="shared" si="113"/>
        <v>6715</v>
      </c>
      <c r="N367" s="19">
        <f t="shared" si="116"/>
        <v>5.0149365197908891</v>
      </c>
      <c r="P367" s="29" t="s">
        <v>172</v>
      </c>
      <c r="Q367" s="3">
        <v>2954</v>
      </c>
      <c r="R367" s="3"/>
      <c r="S367" s="7">
        <v>2954</v>
      </c>
      <c r="U367" s="29" t="s">
        <v>172</v>
      </c>
      <c r="V367" s="3">
        <v>2369</v>
      </c>
      <c r="W367" s="3"/>
      <c r="X367" s="7">
        <v>2369</v>
      </c>
      <c r="Z367" s="29" t="s">
        <v>172</v>
      </c>
      <c r="AA367" s="3">
        <v>487485</v>
      </c>
      <c r="AB367" s="3"/>
      <c r="AC367" s="7">
        <v>487485</v>
      </c>
      <c r="AE367">
        <v>550740</v>
      </c>
      <c r="AF367" s="16">
        <f t="shared" si="117"/>
        <v>550.74</v>
      </c>
      <c r="AH367" s="3">
        <f t="shared" si="114"/>
        <v>6715</v>
      </c>
      <c r="AI367" s="3">
        <f t="shared" si="115"/>
        <v>487485</v>
      </c>
      <c r="AJ367" s="16">
        <f t="shared" si="118"/>
        <v>72596.425912137012</v>
      </c>
      <c r="AL367" s="16">
        <f t="shared" si="119"/>
        <v>364066.46751306951</v>
      </c>
    </row>
    <row r="368" spans="2:38">
      <c r="B368" s="29" t="s">
        <v>173</v>
      </c>
      <c r="C368" s="3">
        <v>4740</v>
      </c>
      <c r="D368" s="3"/>
      <c r="E368" s="7">
        <v>4740</v>
      </c>
      <c r="G368" s="29" t="s">
        <v>173</v>
      </c>
      <c r="H368" s="3">
        <v>74357</v>
      </c>
      <c r="I368" s="3"/>
      <c r="J368" s="7">
        <v>74357</v>
      </c>
      <c r="L368" s="3">
        <f t="shared" si="112"/>
        <v>4740</v>
      </c>
      <c r="M368" s="3">
        <f t="shared" si="113"/>
        <v>74357</v>
      </c>
      <c r="N368" s="19">
        <f t="shared" si="116"/>
        <v>15.687130801687763</v>
      </c>
      <c r="P368" s="29" t="s">
        <v>173</v>
      </c>
      <c r="Q368" s="3">
        <v>54462</v>
      </c>
      <c r="R368" s="3"/>
      <c r="S368" s="7">
        <v>54462</v>
      </c>
      <c r="U368" s="29" t="s">
        <v>173</v>
      </c>
      <c r="V368" s="3">
        <v>15049</v>
      </c>
      <c r="W368" s="3"/>
      <c r="X368" s="7">
        <v>15049</v>
      </c>
      <c r="Z368" s="29" t="s">
        <v>173</v>
      </c>
      <c r="AA368" s="3">
        <v>8134621</v>
      </c>
      <c r="AB368" s="3"/>
      <c r="AC368" s="7">
        <v>8134621</v>
      </c>
      <c r="AE368">
        <v>8472445</v>
      </c>
      <c r="AF368" s="16">
        <f t="shared" si="117"/>
        <v>8472.4449999999997</v>
      </c>
      <c r="AH368" s="3">
        <f t="shared" si="114"/>
        <v>74357</v>
      </c>
      <c r="AI368" s="3">
        <f t="shared" si="115"/>
        <v>8134621</v>
      </c>
      <c r="AJ368" s="16">
        <f t="shared" si="118"/>
        <v>109399.53198757347</v>
      </c>
      <c r="AL368" s="16">
        <f t="shared" si="119"/>
        <v>1716164.7679324895</v>
      </c>
    </row>
    <row r="369" spans="2:38">
      <c r="B369" s="29" t="s">
        <v>174</v>
      </c>
      <c r="C369" s="3">
        <v>1234</v>
      </c>
      <c r="D369" s="3"/>
      <c r="E369" s="7">
        <v>1234</v>
      </c>
      <c r="G369" s="29" t="s">
        <v>174</v>
      </c>
      <c r="H369" s="3">
        <v>123146</v>
      </c>
      <c r="I369" s="3"/>
      <c r="J369" s="7">
        <v>123146</v>
      </c>
      <c r="L369" s="3">
        <f t="shared" si="112"/>
        <v>1234</v>
      </c>
      <c r="M369" s="3">
        <f t="shared" si="113"/>
        <v>123146</v>
      </c>
      <c r="N369" s="19">
        <f t="shared" si="116"/>
        <v>99.79416531604538</v>
      </c>
      <c r="P369" s="29" t="s">
        <v>174</v>
      </c>
      <c r="Q369" s="3">
        <v>114322</v>
      </c>
      <c r="R369" s="3"/>
      <c r="S369" s="7">
        <v>114322</v>
      </c>
      <c r="U369" s="29" t="s">
        <v>174</v>
      </c>
      <c r="V369" s="3">
        <v>7589</v>
      </c>
      <c r="W369" s="3"/>
      <c r="X369" s="7">
        <v>7589</v>
      </c>
      <c r="Z369" s="29" t="s">
        <v>174</v>
      </c>
      <c r="AA369" s="3">
        <v>23312739</v>
      </c>
      <c r="AB369" s="3"/>
      <c r="AC369" s="7">
        <v>23312739</v>
      </c>
      <c r="AE369">
        <v>20596856</v>
      </c>
      <c r="AF369" s="16">
        <f t="shared" si="117"/>
        <v>20596.856</v>
      </c>
      <c r="AH369" s="3">
        <f t="shared" si="114"/>
        <v>123146</v>
      </c>
      <c r="AI369" s="3">
        <f t="shared" si="115"/>
        <v>23312739</v>
      </c>
      <c r="AJ369" s="16">
        <f t="shared" si="118"/>
        <v>189309.75427541294</v>
      </c>
      <c r="AL369" s="16">
        <f t="shared" si="119"/>
        <v>18892008.914100487</v>
      </c>
    </row>
    <row r="370" spans="2:38">
      <c r="B370" s="30" t="s">
        <v>13</v>
      </c>
      <c r="C370" s="7">
        <v>10319</v>
      </c>
      <c r="D370" s="7"/>
      <c r="E370" s="7">
        <v>10319</v>
      </c>
      <c r="G370" s="30" t="s">
        <v>13</v>
      </c>
      <c r="H370" s="7">
        <v>210844</v>
      </c>
      <c r="I370" s="7"/>
      <c r="J370" s="7">
        <v>210844</v>
      </c>
      <c r="L370" s="3">
        <f t="shared" si="112"/>
        <v>10319</v>
      </c>
      <c r="M370" s="3">
        <f t="shared" si="113"/>
        <v>210844</v>
      </c>
      <c r="N370" s="19">
        <f t="shared" si="116"/>
        <v>20.432600058145169</v>
      </c>
      <c r="P370" s="30" t="s">
        <v>13</v>
      </c>
      <c r="Q370" s="7">
        <v>173125</v>
      </c>
      <c r="R370" s="7"/>
      <c r="S370" s="7">
        <v>173125</v>
      </c>
      <c r="U370" s="30" t="s">
        <v>13</v>
      </c>
      <c r="V370" s="7">
        <v>27145</v>
      </c>
      <c r="W370" s="7"/>
      <c r="X370" s="7">
        <v>27145</v>
      </c>
      <c r="Z370" s="30" t="s">
        <v>13</v>
      </c>
      <c r="AA370" s="7">
        <v>32260848</v>
      </c>
      <c r="AB370" s="7"/>
      <c r="AC370" s="7">
        <v>32260848</v>
      </c>
      <c r="AE370">
        <v>29997884</v>
      </c>
      <c r="AF370" s="16">
        <f t="shared" si="117"/>
        <v>29997.883999999998</v>
      </c>
      <c r="AH370" s="3">
        <f t="shared" si="114"/>
        <v>210844</v>
      </c>
      <c r="AI370" s="3">
        <f t="shared" si="115"/>
        <v>32260848</v>
      </c>
      <c r="AJ370" s="16">
        <f t="shared" si="118"/>
        <v>153008.13871867352</v>
      </c>
      <c r="AL370" s="16">
        <f t="shared" si="119"/>
        <v>3126354.1040798528</v>
      </c>
    </row>
    <row r="371" spans="2:38">
      <c r="B371" s="5" t="s">
        <v>74</v>
      </c>
      <c r="C371" s="3"/>
      <c r="D371" s="3"/>
      <c r="E371" s="7"/>
      <c r="G371" s="5" t="s">
        <v>74</v>
      </c>
      <c r="H371" s="3"/>
      <c r="I371" s="3"/>
      <c r="J371" s="7"/>
      <c r="L371" s="3">
        <f t="shared" si="112"/>
        <v>0</v>
      </c>
      <c r="M371" s="3">
        <f t="shared" si="113"/>
        <v>0</v>
      </c>
      <c r="N371" s="37" t="str">
        <f t="shared" si="116"/>
        <v/>
      </c>
      <c r="P371" s="5" t="s">
        <v>74</v>
      </c>
      <c r="Q371" s="3"/>
      <c r="R371" s="3"/>
      <c r="S371" s="7"/>
      <c r="U371" s="5" t="s">
        <v>74</v>
      </c>
      <c r="V371" s="3"/>
      <c r="W371" s="3"/>
      <c r="X371" s="7"/>
      <c r="Z371" s="5" t="s">
        <v>74</v>
      </c>
      <c r="AA371" s="3"/>
      <c r="AB371" s="3"/>
      <c r="AC371" s="7"/>
      <c r="AF371" s="36" t="str">
        <f t="shared" si="117"/>
        <v/>
      </c>
      <c r="AH371" s="3">
        <f t="shared" si="114"/>
        <v>0</v>
      </c>
      <c r="AI371" s="3">
        <f t="shared" si="115"/>
        <v>0</v>
      </c>
      <c r="AJ371" s="36" t="str">
        <f t="shared" si="118"/>
        <v/>
      </c>
      <c r="AL371" s="36" t="str">
        <f t="shared" si="119"/>
        <v/>
      </c>
    </row>
    <row r="372" spans="2:38">
      <c r="B372" s="29" t="s">
        <v>169</v>
      </c>
      <c r="C372" s="3"/>
      <c r="D372" s="3"/>
      <c r="E372" s="7"/>
      <c r="G372" s="29" t="s">
        <v>169</v>
      </c>
      <c r="H372" s="3"/>
      <c r="I372" s="3"/>
      <c r="J372" s="7"/>
      <c r="L372" s="3">
        <f t="shared" si="112"/>
        <v>0</v>
      </c>
      <c r="M372" s="3">
        <f t="shared" si="113"/>
        <v>0</v>
      </c>
      <c r="N372" s="19" t="str">
        <f t="shared" si="116"/>
        <v/>
      </c>
      <c r="P372" s="29" t="s">
        <v>169</v>
      </c>
      <c r="Q372" s="3"/>
      <c r="R372" s="3"/>
      <c r="S372" s="7"/>
      <c r="U372" s="29" t="s">
        <v>169</v>
      </c>
      <c r="V372" s="3"/>
      <c r="W372" s="3"/>
      <c r="X372" s="7"/>
      <c r="Z372" s="29" t="s">
        <v>169</v>
      </c>
      <c r="AA372" s="3"/>
      <c r="AB372" s="3"/>
      <c r="AC372" s="7"/>
      <c r="AF372" s="16" t="str">
        <f t="shared" si="117"/>
        <v/>
      </c>
      <c r="AH372" s="3">
        <f t="shared" si="114"/>
        <v>0</v>
      </c>
      <c r="AI372" s="3">
        <f t="shared" si="115"/>
        <v>0</v>
      </c>
      <c r="AJ372" s="16" t="str">
        <f t="shared" si="118"/>
        <v/>
      </c>
      <c r="AL372" s="16" t="str">
        <f t="shared" si="119"/>
        <v/>
      </c>
    </row>
    <row r="373" spans="2:38">
      <c r="B373" s="29" t="s">
        <v>170</v>
      </c>
      <c r="C373" s="3"/>
      <c r="D373" s="3"/>
      <c r="E373" s="7"/>
      <c r="G373" s="29" t="s">
        <v>170</v>
      </c>
      <c r="H373" s="3"/>
      <c r="I373" s="3"/>
      <c r="J373" s="7"/>
      <c r="L373" s="3">
        <f t="shared" si="112"/>
        <v>0</v>
      </c>
      <c r="M373" s="3">
        <f t="shared" si="113"/>
        <v>0</v>
      </c>
      <c r="N373" s="19" t="str">
        <f t="shared" si="116"/>
        <v/>
      </c>
      <c r="P373" s="29" t="s">
        <v>170</v>
      </c>
      <c r="Q373" s="3"/>
      <c r="R373" s="3"/>
      <c r="S373" s="7"/>
      <c r="U373" s="29" t="s">
        <v>170</v>
      </c>
      <c r="V373" s="3"/>
      <c r="W373" s="3"/>
      <c r="X373" s="7"/>
      <c r="Z373" s="29" t="s">
        <v>170</v>
      </c>
      <c r="AA373" s="3"/>
      <c r="AB373" s="3"/>
      <c r="AC373" s="7"/>
      <c r="AF373" s="16" t="str">
        <f t="shared" si="117"/>
        <v/>
      </c>
      <c r="AH373" s="3">
        <f t="shared" si="114"/>
        <v>0</v>
      </c>
      <c r="AI373" s="3">
        <f t="shared" si="115"/>
        <v>0</v>
      </c>
      <c r="AJ373" s="16" t="str">
        <f t="shared" si="118"/>
        <v/>
      </c>
      <c r="AL373" s="16" t="str">
        <f t="shared" si="119"/>
        <v/>
      </c>
    </row>
    <row r="374" spans="2:38">
      <c r="B374" s="29" t="s">
        <v>171</v>
      </c>
      <c r="C374" s="3"/>
      <c r="D374" s="3"/>
      <c r="E374" s="7"/>
      <c r="G374" s="29" t="s">
        <v>171</v>
      </c>
      <c r="H374" s="3"/>
      <c r="I374" s="3"/>
      <c r="J374" s="7"/>
      <c r="L374" s="3">
        <f t="shared" si="112"/>
        <v>0</v>
      </c>
      <c r="M374" s="3">
        <f t="shared" si="113"/>
        <v>0</v>
      </c>
      <c r="N374" s="19" t="str">
        <f t="shared" si="116"/>
        <v/>
      </c>
      <c r="P374" s="29" t="s">
        <v>171</v>
      </c>
      <c r="Q374" s="3"/>
      <c r="R374" s="3"/>
      <c r="S374" s="7"/>
      <c r="U374" s="29" t="s">
        <v>171</v>
      </c>
      <c r="V374" s="3"/>
      <c r="W374" s="3"/>
      <c r="X374" s="7"/>
      <c r="Z374" s="29" t="s">
        <v>171</v>
      </c>
      <c r="AA374" s="3"/>
      <c r="AB374" s="3"/>
      <c r="AC374" s="7"/>
      <c r="AF374" s="16" t="str">
        <f t="shared" si="117"/>
        <v/>
      </c>
      <c r="AH374" s="3">
        <f t="shared" si="114"/>
        <v>0</v>
      </c>
      <c r="AI374" s="3">
        <f t="shared" si="115"/>
        <v>0</v>
      </c>
      <c r="AJ374" s="16" t="str">
        <f t="shared" si="118"/>
        <v/>
      </c>
      <c r="AL374" s="16" t="str">
        <f t="shared" si="119"/>
        <v/>
      </c>
    </row>
    <row r="375" spans="2:38">
      <c r="B375" s="29" t="s">
        <v>172</v>
      </c>
      <c r="C375" s="3"/>
      <c r="D375" s="3"/>
      <c r="E375" s="7"/>
      <c r="G375" s="29" t="s">
        <v>172</v>
      </c>
      <c r="H375" s="3"/>
      <c r="I375" s="3"/>
      <c r="J375" s="7"/>
      <c r="L375" s="3">
        <f t="shared" si="112"/>
        <v>0</v>
      </c>
      <c r="M375" s="3">
        <f t="shared" si="113"/>
        <v>0</v>
      </c>
      <c r="N375" s="19" t="str">
        <f t="shared" si="116"/>
        <v/>
      </c>
      <c r="P375" s="29" t="s">
        <v>172</v>
      </c>
      <c r="Q375" s="3"/>
      <c r="R375" s="3"/>
      <c r="S375" s="7"/>
      <c r="U375" s="29" t="s">
        <v>172</v>
      </c>
      <c r="V375" s="3"/>
      <c r="W375" s="3"/>
      <c r="X375" s="7"/>
      <c r="Z375" s="29" t="s">
        <v>172</v>
      </c>
      <c r="AA375" s="3"/>
      <c r="AB375" s="3"/>
      <c r="AC375" s="7"/>
      <c r="AF375" s="16" t="str">
        <f t="shared" si="117"/>
        <v/>
      </c>
      <c r="AH375" s="3">
        <f t="shared" si="114"/>
        <v>0</v>
      </c>
      <c r="AI375" s="3">
        <f t="shared" si="115"/>
        <v>0</v>
      </c>
      <c r="AJ375" s="16" t="str">
        <f t="shared" si="118"/>
        <v/>
      </c>
      <c r="AL375" s="16" t="str">
        <f t="shared" si="119"/>
        <v/>
      </c>
    </row>
    <row r="376" spans="2:38">
      <c r="B376" s="29" t="s">
        <v>173</v>
      </c>
      <c r="C376" s="3"/>
      <c r="D376" s="3"/>
      <c r="E376" s="7"/>
      <c r="G376" s="29" t="s">
        <v>173</v>
      </c>
      <c r="H376" s="3"/>
      <c r="I376" s="3"/>
      <c r="J376" s="7"/>
      <c r="L376" s="3">
        <f t="shared" si="112"/>
        <v>0</v>
      </c>
      <c r="M376" s="3">
        <f t="shared" si="113"/>
        <v>0</v>
      </c>
      <c r="N376" s="19" t="str">
        <f t="shared" si="116"/>
        <v/>
      </c>
      <c r="P376" s="29" t="s">
        <v>173</v>
      </c>
      <c r="Q376" s="3"/>
      <c r="R376" s="3"/>
      <c r="S376" s="7"/>
      <c r="U376" s="29" t="s">
        <v>173</v>
      </c>
      <c r="V376" s="3"/>
      <c r="W376" s="3"/>
      <c r="X376" s="7"/>
      <c r="Z376" s="29" t="s">
        <v>173</v>
      </c>
      <c r="AA376" s="3"/>
      <c r="AB376" s="3"/>
      <c r="AC376" s="7"/>
      <c r="AF376" s="16" t="str">
        <f t="shared" si="117"/>
        <v/>
      </c>
      <c r="AH376" s="3">
        <f t="shared" si="114"/>
        <v>0</v>
      </c>
      <c r="AI376" s="3">
        <f t="shared" si="115"/>
        <v>0</v>
      </c>
      <c r="AJ376" s="16" t="str">
        <f t="shared" si="118"/>
        <v/>
      </c>
      <c r="AL376" s="16" t="str">
        <f t="shared" si="119"/>
        <v/>
      </c>
    </row>
    <row r="377" spans="2:38">
      <c r="B377" s="29" t="s">
        <v>174</v>
      </c>
      <c r="C377" s="3"/>
      <c r="D377" s="3"/>
      <c r="E377" s="7"/>
      <c r="G377" s="29" t="s">
        <v>174</v>
      </c>
      <c r="H377" s="3"/>
      <c r="I377" s="3"/>
      <c r="J377" s="7"/>
      <c r="L377" s="3">
        <f t="shared" si="112"/>
        <v>0</v>
      </c>
      <c r="M377" s="3">
        <f t="shared" si="113"/>
        <v>0</v>
      </c>
      <c r="N377" s="19" t="str">
        <f t="shared" si="116"/>
        <v/>
      </c>
      <c r="P377" s="29" t="s">
        <v>174</v>
      </c>
      <c r="Q377" s="3"/>
      <c r="R377" s="3"/>
      <c r="S377" s="7"/>
      <c r="U377" s="29" t="s">
        <v>174</v>
      </c>
      <c r="V377" s="3"/>
      <c r="W377" s="3"/>
      <c r="X377" s="7"/>
      <c r="Z377" s="29" t="s">
        <v>174</v>
      </c>
      <c r="AA377" s="3"/>
      <c r="AB377" s="3"/>
      <c r="AC377" s="7"/>
      <c r="AF377" s="16" t="str">
        <f t="shared" si="117"/>
        <v/>
      </c>
      <c r="AH377" s="3">
        <f t="shared" si="114"/>
        <v>0</v>
      </c>
      <c r="AI377" s="3">
        <f t="shared" si="115"/>
        <v>0</v>
      </c>
      <c r="AJ377" s="16" t="str">
        <f t="shared" si="118"/>
        <v/>
      </c>
      <c r="AL377" s="16" t="str">
        <f t="shared" si="119"/>
        <v/>
      </c>
    </row>
    <row r="378" spans="2:38">
      <c r="B378" s="30" t="s">
        <v>13</v>
      </c>
      <c r="C378" s="7"/>
      <c r="D378" s="7"/>
      <c r="E378" s="7"/>
      <c r="G378" s="30" t="s">
        <v>13</v>
      </c>
      <c r="H378" s="7"/>
      <c r="I378" s="7"/>
      <c r="J378" s="7"/>
      <c r="L378" s="3">
        <f t="shared" si="112"/>
        <v>0</v>
      </c>
      <c r="M378" s="3">
        <f t="shared" si="113"/>
        <v>0</v>
      </c>
      <c r="N378" s="19" t="str">
        <f t="shared" si="116"/>
        <v/>
      </c>
      <c r="P378" s="30" t="s">
        <v>13</v>
      </c>
      <c r="Q378" s="7"/>
      <c r="R378" s="7"/>
      <c r="S378" s="7"/>
      <c r="U378" s="30" t="s">
        <v>13</v>
      </c>
      <c r="V378" s="7"/>
      <c r="W378" s="7"/>
      <c r="X378" s="7"/>
      <c r="Z378" s="30" t="s">
        <v>13</v>
      </c>
      <c r="AA378" s="7"/>
      <c r="AB378" s="7"/>
      <c r="AC378" s="7"/>
      <c r="AF378" s="16" t="str">
        <f t="shared" si="117"/>
        <v/>
      </c>
      <c r="AH378" s="3">
        <f t="shared" si="114"/>
        <v>0</v>
      </c>
      <c r="AI378" s="3">
        <f t="shared" si="115"/>
        <v>0</v>
      </c>
      <c r="AJ378" s="16" t="str">
        <f t="shared" si="118"/>
        <v/>
      </c>
      <c r="AL378" s="16" t="str">
        <f t="shared" si="119"/>
        <v/>
      </c>
    </row>
    <row r="379" spans="2:38">
      <c r="B379" s="5" t="s">
        <v>75</v>
      </c>
      <c r="C379" s="3"/>
      <c r="D379" s="3"/>
      <c r="E379" s="7"/>
      <c r="G379" s="5" t="s">
        <v>75</v>
      </c>
      <c r="H379" s="3"/>
      <c r="I379" s="3"/>
      <c r="J379" s="7"/>
      <c r="L379" s="3">
        <f t="shared" si="112"/>
        <v>0</v>
      </c>
      <c r="M379" s="3">
        <f t="shared" si="113"/>
        <v>0</v>
      </c>
      <c r="N379" s="37" t="str">
        <f t="shared" si="116"/>
        <v/>
      </c>
      <c r="P379" s="5" t="s">
        <v>75</v>
      </c>
      <c r="Q379" s="3"/>
      <c r="R379" s="3"/>
      <c r="S379" s="7"/>
      <c r="U379" s="5" t="s">
        <v>75</v>
      </c>
      <c r="V379" s="3"/>
      <c r="W379" s="3"/>
      <c r="X379" s="7"/>
      <c r="Z379" s="5" t="s">
        <v>75</v>
      </c>
      <c r="AA379" s="3"/>
      <c r="AB379" s="3"/>
      <c r="AC379" s="7"/>
      <c r="AF379" s="36" t="str">
        <f t="shared" si="117"/>
        <v/>
      </c>
      <c r="AH379" s="3">
        <f t="shared" si="114"/>
        <v>0</v>
      </c>
      <c r="AI379" s="3">
        <f t="shared" si="115"/>
        <v>0</v>
      </c>
      <c r="AJ379" s="36" t="str">
        <f t="shared" si="118"/>
        <v/>
      </c>
      <c r="AL379" s="36" t="str">
        <f t="shared" si="119"/>
        <v/>
      </c>
    </row>
    <row r="380" spans="2:38">
      <c r="B380" s="29" t="s">
        <v>169</v>
      </c>
      <c r="C380" s="3"/>
      <c r="D380" s="3">
        <v>12</v>
      </c>
      <c r="E380" s="7">
        <v>12</v>
      </c>
      <c r="G380" s="29" t="s">
        <v>169</v>
      </c>
      <c r="H380" s="3"/>
      <c r="I380" s="3">
        <v>24</v>
      </c>
      <c r="J380" s="7">
        <v>24</v>
      </c>
      <c r="L380" s="3">
        <f t="shared" si="112"/>
        <v>12</v>
      </c>
      <c r="M380" s="3">
        <f t="shared" si="113"/>
        <v>24</v>
      </c>
      <c r="N380" s="19">
        <f t="shared" si="116"/>
        <v>2</v>
      </c>
      <c r="P380" s="29" t="s">
        <v>169</v>
      </c>
      <c r="Q380" s="3"/>
      <c r="R380" s="3">
        <v>5</v>
      </c>
      <c r="S380" s="7">
        <v>5</v>
      </c>
      <c r="U380" s="29" t="s">
        <v>169</v>
      </c>
      <c r="V380" s="3"/>
      <c r="W380" s="3">
        <v>7</v>
      </c>
      <c r="X380" s="7">
        <v>7</v>
      </c>
      <c r="Z380" s="29" t="s">
        <v>169</v>
      </c>
      <c r="AA380" s="3"/>
      <c r="AB380" s="3">
        <v>268</v>
      </c>
      <c r="AC380" s="7">
        <v>268</v>
      </c>
      <c r="AE380">
        <v>533</v>
      </c>
      <c r="AF380" s="16">
        <f t="shared" si="117"/>
        <v>0.53300000000000003</v>
      </c>
      <c r="AH380" s="3">
        <f t="shared" si="114"/>
        <v>24</v>
      </c>
      <c r="AI380" s="3">
        <f t="shared" si="115"/>
        <v>268</v>
      </c>
      <c r="AJ380" s="16">
        <f t="shared" si="118"/>
        <v>11166.666666666666</v>
      </c>
      <c r="AL380" s="16">
        <f t="shared" si="119"/>
        <v>22333.333333333332</v>
      </c>
    </row>
    <row r="381" spans="2:38">
      <c r="B381" s="29" t="s">
        <v>170</v>
      </c>
      <c r="C381" s="3"/>
      <c r="D381" s="3">
        <v>24</v>
      </c>
      <c r="E381" s="7">
        <v>24</v>
      </c>
      <c r="G381" s="29" t="s">
        <v>170</v>
      </c>
      <c r="H381" s="3"/>
      <c r="I381" s="3">
        <v>48</v>
      </c>
      <c r="J381" s="7">
        <v>48</v>
      </c>
      <c r="L381" s="3">
        <f t="shared" si="112"/>
        <v>24</v>
      </c>
      <c r="M381" s="3">
        <f t="shared" si="113"/>
        <v>48</v>
      </c>
      <c r="N381" s="19">
        <f t="shared" si="116"/>
        <v>2</v>
      </c>
      <c r="P381" s="29" t="s">
        <v>170</v>
      </c>
      <c r="Q381" s="3"/>
      <c r="R381" s="3">
        <v>3</v>
      </c>
      <c r="S381" s="7">
        <v>3</v>
      </c>
      <c r="U381" s="29" t="s">
        <v>170</v>
      </c>
      <c r="V381" s="3"/>
      <c r="W381" s="3">
        <v>17</v>
      </c>
      <c r="X381" s="7">
        <v>17</v>
      </c>
      <c r="Z381" s="29" t="s">
        <v>170</v>
      </c>
      <c r="AA381" s="3"/>
      <c r="AB381" s="3">
        <v>2044</v>
      </c>
      <c r="AC381" s="7">
        <v>2044</v>
      </c>
      <c r="AE381">
        <v>1588</v>
      </c>
      <c r="AF381" s="16">
        <f t="shared" si="117"/>
        <v>1.5880000000000001</v>
      </c>
      <c r="AH381" s="3">
        <f t="shared" si="114"/>
        <v>48</v>
      </c>
      <c r="AI381" s="3">
        <f t="shared" si="115"/>
        <v>2044</v>
      </c>
      <c r="AJ381" s="16">
        <f t="shared" si="118"/>
        <v>42583.333333333336</v>
      </c>
      <c r="AL381" s="16">
        <f t="shared" si="119"/>
        <v>85166.666666666672</v>
      </c>
    </row>
    <row r="382" spans="2:38">
      <c r="B382" s="29" t="s">
        <v>171</v>
      </c>
      <c r="C382" s="3"/>
      <c r="D382" s="3">
        <v>30</v>
      </c>
      <c r="E382" s="7">
        <v>30</v>
      </c>
      <c r="G382" s="29" t="s">
        <v>171</v>
      </c>
      <c r="H382" s="3"/>
      <c r="I382" s="3">
        <v>92</v>
      </c>
      <c r="J382" s="7">
        <v>92</v>
      </c>
      <c r="L382" s="3">
        <f t="shared" si="112"/>
        <v>30</v>
      </c>
      <c r="M382" s="3">
        <f t="shared" si="113"/>
        <v>92</v>
      </c>
      <c r="N382" s="19">
        <f t="shared" si="116"/>
        <v>3.0666666666666669</v>
      </c>
      <c r="P382" s="29" t="s">
        <v>171</v>
      </c>
      <c r="Q382" s="3"/>
      <c r="R382" s="3">
        <v>33</v>
      </c>
      <c r="S382" s="7">
        <v>33</v>
      </c>
      <c r="U382" s="29" t="s">
        <v>171</v>
      </c>
      <c r="V382" s="3"/>
      <c r="W382" s="3">
        <v>28</v>
      </c>
      <c r="X382" s="7">
        <v>28</v>
      </c>
      <c r="Z382" s="29" t="s">
        <v>171</v>
      </c>
      <c r="AA382" s="3"/>
      <c r="AB382" s="3">
        <v>5408</v>
      </c>
      <c r="AC382" s="7">
        <v>5408</v>
      </c>
      <c r="AE382">
        <v>5007</v>
      </c>
      <c r="AF382" s="16">
        <f t="shared" si="117"/>
        <v>5.0069999999999997</v>
      </c>
      <c r="AH382" s="3">
        <f t="shared" si="114"/>
        <v>92</v>
      </c>
      <c r="AI382" s="3">
        <f t="shared" si="115"/>
        <v>5408</v>
      </c>
      <c r="AJ382" s="16">
        <f t="shared" si="118"/>
        <v>58782.608695652169</v>
      </c>
      <c r="AL382" s="16">
        <f t="shared" si="119"/>
        <v>180266.66666666666</v>
      </c>
    </row>
    <row r="383" spans="2:38">
      <c r="B383" s="29" t="s">
        <v>172</v>
      </c>
      <c r="C383" s="3"/>
      <c r="D383" s="3">
        <v>54</v>
      </c>
      <c r="E383" s="7">
        <v>54</v>
      </c>
      <c r="G383" s="29" t="s">
        <v>172</v>
      </c>
      <c r="H383" s="3"/>
      <c r="I383" s="3">
        <v>332</v>
      </c>
      <c r="J383" s="7">
        <v>332</v>
      </c>
      <c r="L383" s="3">
        <f t="shared" si="112"/>
        <v>54</v>
      </c>
      <c r="M383" s="3">
        <f t="shared" si="113"/>
        <v>332</v>
      </c>
      <c r="N383" s="19">
        <f t="shared" si="116"/>
        <v>6.1481481481481479</v>
      </c>
      <c r="P383" s="29" t="s">
        <v>172</v>
      </c>
      <c r="Q383" s="3"/>
      <c r="R383" s="3">
        <v>200</v>
      </c>
      <c r="S383" s="7">
        <v>200</v>
      </c>
      <c r="U383" s="29" t="s">
        <v>172</v>
      </c>
      <c r="V383" s="3"/>
      <c r="W383" s="3">
        <v>76</v>
      </c>
      <c r="X383" s="7">
        <v>76</v>
      </c>
      <c r="Z383" s="29" t="s">
        <v>172</v>
      </c>
      <c r="AA383" s="3"/>
      <c r="AB383" s="3">
        <v>20200</v>
      </c>
      <c r="AC383" s="7">
        <v>20200</v>
      </c>
      <c r="AE383">
        <v>19173</v>
      </c>
      <c r="AF383" s="16">
        <f t="shared" si="117"/>
        <v>19.172999999999998</v>
      </c>
      <c r="AH383" s="3">
        <f t="shared" si="114"/>
        <v>332</v>
      </c>
      <c r="AI383" s="3">
        <f t="shared" si="115"/>
        <v>20200</v>
      </c>
      <c r="AJ383" s="16">
        <f t="shared" si="118"/>
        <v>60843.373493975902</v>
      </c>
      <c r="AL383" s="16">
        <f t="shared" si="119"/>
        <v>374074.07407407404</v>
      </c>
    </row>
    <row r="384" spans="2:38">
      <c r="B384" s="29" t="s">
        <v>173</v>
      </c>
      <c r="C384" s="3"/>
      <c r="D384" s="3">
        <v>186</v>
      </c>
      <c r="E384" s="7">
        <v>186</v>
      </c>
      <c r="G384" s="29" t="s">
        <v>173</v>
      </c>
      <c r="H384" s="3"/>
      <c r="I384" s="3">
        <v>3871</v>
      </c>
      <c r="J384" s="7">
        <v>3871</v>
      </c>
      <c r="L384" s="3">
        <f t="shared" si="112"/>
        <v>186</v>
      </c>
      <c r="M384" s="3">
        <f t="shared" si="113"/>
        <v>3871</v>
      </c>
      <c r="N384" s="19">
        <f t="shared" si="116"/>
        <v>20.811827956989248</v>
      </c>
      <c r="P384" s="29" t="s">
        <v>173</v>
      </c>
      <c r="Q384" s="3"/>
      <c r="R384" s="3">
        <v>3107</v>
      </c>
      <c r="S384" s="7">
        <v>3107</v>
      </c>
      <c r="U384" s="29" t="s">
        <v>173</v>
      </c>
      <c r="V384" s="3"/>
      <c r="W384" s="3">
        <v>574</v>
      </c>
      <c r="X384" s="7">
        <v>574</v>
      </c>
      <c r="Z384" s="29" t="s">
        <v>173</v>
      </c>
      <c r="AA384" s="3"/>
      <c r="AB384" s="3">
        <v>352065</v>
      </c>
      <c r="AC384" s="7">
        <v>352065</v>
      </c>
      <c r="AE384">
        <v>338359</v>
      </c>
      <c r="AF384" s="16">
        <f t="shared" si="117"/>
        <v>338.35899999999998</v>
      </c>
      <c r="AH384" s="3">
        <f t="shared" si="114"/>
        <v>3871</v>
      </c>
      <c r="AI384" s="3">
        <f t="shared" si="115"/>
        <v>352065</v>
      </c>
      <c r="AJ384" s="16">
        <f t="shared" si="118"/>
        <v>90949.3670886076</v>
      </c>
      <c r="AL384" s="16">
        <f t="shared" si="119"/>
        <v>1892822.5806451614</v>
      </c>
    </row>
    <row r="385" spans="2:38">
      <c r="B385" s="29" t="s">
        <v>174</v>
      </c>
      <c r="C385" s="3"/>
      <c r="D385" s="3">
        <v>55</v>
      </c>
      <c r="E385" s="7">
        <v>55</v>
      </c>
      <c r="G385" s="29" t="s">
        <v>174</v>
      </c>
      <c r="H385" s="3"/>
      <c r="I385" s="3">
        <v>5257</v>
      </c>
      <c r="J385" s="7">
        <v>5257</v>
      </c>
      <c r="L385" s="3">
        <f t="shared" si="112"/>
        <v>55</v>
      </c>
      <c r="M385" s="3">
        <f t="shared" si="113"/>
        <v>5257</v>
      </c>
      <c r="N385" s="19">
        <f t="shared" si="116"/>
        <v>95.581818181818178</v>
      </c>
      <c r="P385" s="29" t="s">
        <v>174</v>
      </c>
      <c r="Q385" s="3"/>
      <c r="R385" s="3">
        <v>4883</v>
      </c>
      <c r="S385" s="7">
        <v>4883</v>
      </c>
      <c r="U385" s="29" t="s">
        <v>174</v>
      </c>
      <c r="V385" s="3"/>
      <c r="W385" s="3">
        <v>319</v>
      </c>
      <c r="X385" s="7">
        <v>319</v>
      </c>
      <c r="Z385" s="29" t="s">
        <v>174</v>
      </c>
      <c r="AA385" s="3"/>
      <c r="AB385" s="3">
        <v>781023</v>
      </c>
      <c r="AC385" s="7">
        <v>781023</v>
      </c>
      <c r="AE385">
        <v>764735</v>
      </c>
      <c r="AF385" s="16">
        <f t="shared" si="117"/>
        <v>764.73500000000001</v>
      </c>
      <c r="AH385" s="3">
        <f t="shared" si="114"/>
        <v>5257</v>
      </c>
      <c r="AI385" s="3">
        <f t="shared" si="115"/>
        <v>781023</v>
      </c>
      <c r="AJ385" s="16">
        <f t="shared" si="118"/>
        <v>148568.19478790183</v>
      </c>
      <c r="AL385" s="16">
        <f t="shared" si="119"/>
        <v>14200418.18181818</v>
      </c>
    </row>
    <row r="386" spans="2:38">
      <c r="B386" s="30" t="s">
        <v>13</v>
      </c>
      <c r="C386" s="7"/>
      <c r="D386" s="7">
        <v>361</v>
      </c>
      <c r="E386" s="7">
        <v>361</v>
      </c>
      <c r="G386" s="30" t="s">
        <v>13</v>
      </c>
      <c r="H386" s="7"/>
      <c r="I386" s="7">
        <v>9624</v>
      </c>
      <c r="J386" s="7">
        <v>9624</v>
      </c>
      <c r="L386" s="3">
        <f t="shared" si="112"/>
        <v>361</v>
      </c>
      <c r="M386" s="3">
        <f t="shared" si="113"/>
        <v>9624</v>
      </c>
      <c r="N386" s="19">
        <f t="shared" si="116"/>
        <v>26.659279778393351</v>
      </c>
      <c r="P386" s="30" t="s">
        <v>13</v>
      </c>
      <c r="Q386" s="7"/>
      <c r="R386" s="7">
        <v>8231</v>
      </c>
      <c r="S386" s="7">
        <v>8231</v>
      </c>
      <c r="U386" s="30" t="s">
        <v>13</v>
      </c>
      <c r="V386" s="7"/>
      <c r="W386" s="7">
        <v>1021</v>
      </c>
      <c r="X386" s="7">
        <v>1021</v>
      </c>
      <c r="Z386" s="30" t="s">
        <v>13</v>
      </c>
      <c r="AA386" s="7"/>
      <c r="AB386" s="7">
        <v>1161008</v>
      </c>
      <c r="AC386" s="7">
        <v>1161008</v>
      </c>
      <c r="AE386">
        <v>1129395</v>
      </c>
      <c r="AF386" s="16">
        <f t="shared" si="117"/>
        <v>1129.395</v>
      </c>
      <c r="AH386" s="3">
        <f t="shared" si="114"/>
        <v>9624</v>
      </c>
      <c r="AI386" s="3">
        <f t="shared" si="115"/>
        <v>1161008</v>
      </c>
      <c r="AJ386" s="16">
        <f t="shared" si="118"/>
        <v>120636.74147963425</v>
      </c>
      <c r="AL386" s="16">
        <f t="shared" si="119"/>
        <v>3216088.64265928</v>
      </c>
    </row>
    <row r="387" spans="2:38">
      <c r="B387" s="5" t="s">
        <v>76</v>
      </c>
      <c r="C387" s="3"/>
      <c r="D387" s="3"/>
      <c r="E387" s="7"/>
      <c r="G387" s="5" t="s">
        <v>76</v>
      </c>
      <c r="H387" s="3"/>
      <c r="I387" s="3"/>
      <c r="J387" s="7"/>
      <c r="L387" s="3">
        <f t="shared" si="112"/>
        <v>0</v>
      </c>
      <c r="M387" s="3">
        <f t="shared" si="113"/>
        <v>0</v>
      </c>
      <c r="N387" s="37" t="str">
        <f t="shared" si="116"/>
        <v/>
      </c>
      <c r="P387" s="5" t="s">
        <v>76</v>
      </c>
      <c r="Q387" s="3"/>
      <c r="R387" s="3"/>
      <c r="S387" s="7"/>
      <c r="U387" s="5" t="s">
        <v>76</v>
      </c>
      <c r="V387" s="3"/>
      <c r="W387" s="3"/>
      <c r="X387" s="7"/>
      <c r="Z387" s="5" t="s">
        <v>76</v>
      </c>
      <c r="AA387" s="3"/>
      <c r="AB387" s="3"/>
      <c r="AC387" s="7"/>
      <c r="AF387" s="36" t="str">
        <f t="shared" si="117"/>
        <v/>
      </c>
      <c r="AH387" s="3">
        <f t="shared" si="114"/>
        <v>0</v>
      </c>
      <c r="AI387" s="3">
        <f t="shared" si="115"/>
        <v>0</v>
      </c>
      <c r="AJ387" s="36" t="str">
        <f t="shared" si="118"/>
        <v/>
      </c>
      <c r="AL387" s="36" t="str">
        <f t="shared" si="119"/>
        <v/>
      </c>
    </row>
    <row r="388" spans="2:38">
      <c r="B388" s="29" t="s">
        <v>169</v>
      </c>
      <c r="C388" s="3"/>
      <c r="D388" s="3">
        <v>7429</v>
      </c>
      <c r="E388" s="7">
        <v>7429</v>
      </c>
      <c r="G388" s="29" t="s">
        <v>169</v>
      </c>
      <c r="H388" s="3"/>
      <c r="I388" s="3">
        <v>17412</v>
      </c>
      <c r="J388" s="7">
        <v>17412</v>
      </c>
      <c r="L388" s="3">
        <f t="shared" si="112"/>
        <v>7429</v>
      </c>
      <c r="M388" s="3">
        <f t="shared" si="113"/>
        <v>17412</v>
      </c>
      <c r="N388" s="19">
        <f t="shared" si="116"/>
        <v>2.3437878583927851</v>
      </c>
      <c r="P388" s="29" t="s">
        <v>169</v>
      </c>
      <c r="Q388" s="3"/>
      <c r="R388" s="3">
        <v>3753</v>
      </c>
      <c r="S388" s="7">
        <v>3753</v>
      </c>
      <c r="U388" s="29" t="s">
        <v>169</v>
      </c>
      <c r="V388" s="3"/>
      <c r="W388" s="3">
        <v>6064</v>
      </c>
      <c r="X388" s="7">
        <v>6064</v>
      </c>
      <c r="Z388" s="29" t="s">
        <v>169</v>
      </c>
      <c r="AA388" s="3"/>
      <c r="AB388" s="3">
        <v>186034</v>
      </c>
      <c r="AC388" s="7">
        <v>186034</v>
      </c>
      <c r="AE388">
        <v>165625</v>
      </c>
      <c r="AF388" s="16">
        <f t="shared" si="117"/>
        <v>165.625</v>
      </c>
      <c r="AH388" s="3">
        <f t="shared" si="114"/>
        <v>17412</v>
      </c>
      <c r="AI388" s="3">
        <f t="shared" si="115"/>
        <v>186034</v>
      </c>
      <c r="AJ388" s="16">
        <f t="shared" si="118"/>
        <v>10684.240753503331</v>
      </c>
      <c r="AL388" s="16">
        <f t="shared" si="119"/>
        <v>25041.593754206489</v>
      </c>
    </row>
    <row r="389" spans="2:38">
      <c r="B389" s="29" t="s">
        <v>170</v>
      </c>
      <c r="C389" s="3"/>
      <c r="D389" s="3">
        <v>8411</v>
      </c>
      <c r="E389" s="7">
        <v>8411</v>
      </c>
      <c r="G389" s="29" t="s">
        <v>170</v>
      </c>
      <c r="H389" s="3"/>
      <c r="I389" s="3">
        <v>28007</v>
      </c>
      <c r="J389" s="7">
        <v>28007</v>
      </c>
      <c r="L389" s="3">
        <f t="shared" si="112"/>
        <v>8411</v>
      </c>
      <c r="M389" s="3">
        <f t="shared" si="113"/>
        <v>28007</v>
      </c>
      <c r="N389" s="19">
        <f t="shared" si="116"/>
        <v>3.3298062061586018</v>
      </c>
      <c r="P389" s="29" t="s">
        <v>170</v>
      </c>
      <c r="Q389" s="3"/>
      <c r="R389" s="3">
        <v>5771</v>
      </c>
      <c r="S389" s="7">
        <v>5771</v>
      </c>
      <c r="U389" s="29" t="s">
        <v>170</v>
      </c>
      <c r="V389" s="3"/>
      <c r="W389" s="3">
        <v>13581</v>
      </c>
      <c r="X389" s="7">
        <v>13581</v>
      </c>
      <c r="Z389" s="29" t="s">
        <v>170</v>
      </c>
      <c r="AA389" s="3"/>
      <c r="AB389" s="3">
        <v>692712</v>
      </c>
      <c r="AC389" s="7">
        <v>692712</v>
      </c>
      <c r="AE389">
        <v>549034</v>
      </c>
      <c r="AF389" s="16">
        <f t="shared" si="117"/>
        <v>549.03399999999999</v>
      </c>
      <c r="AH389" s="3">
        <f t="shared" si="114"/>
        <v>28007</v>
      </c>
      <c r="AI389" s="3">
        <f t="shared" si="115"/>
        <v>692712</v>
      </c>
      <c r="AJ389" s="16">
        <f t="shared" si="118"/>
        <v>24733.530902988536</v>
      </c>
      <c r="AL389" s="16">
        <f t="shared" si="119"/>
        <v>82357.864700986785</v>
      </c>
    </row>
    <row r="390" spans="2:38">
      <c r="B390" s="29" t="s">
        <v>171</v>
      </c>
      <c r="C390" s="3"/>
      <c r="D390" s="3">
        <v>6187</v>
      </c>
      <c r="E390" s="7">
        <v>6187</v>
      </c>
      <c r="G390" s="29" t="s">
        <v>171</v>
      </c>
      <c r="H390" s="3"/>
      <c r="I390" s="3">
        <v>38814</v>
      </c>
      <c r="J390" s="7">
        <v>38814</v>
      </c>
      <c r="L390" s="3">
        <f t="shared" si="112"/>
        <v>6187</v>
      </c>
      <c r="M390" s="3">
        <f t="shared" si="113"/>
        <v>38814</v>
      </c>
      <c r="N390" s="19">
        <f t="shared" si="116"/>
        <v>6.2734766445773396</v>
      </c>
      <c r="P390" s="29" t="s">
        <v>171</v>
      </c>
      <c r="Q390" s="3"/>
      <c r="R390" s="3">
        <v>10824</v>
      </c>
      <c r="S390" s="7">
        <v>10824</v>
      </c>
      <c r="U390" s="29" t="s">
        <v>171</v>
      </c>
      <c r="V390" s="3"/>
      <c r="W390" s="3">
        <v>21611</v>
      </c>
      <c r="X390" s="7">
        <v>21611</v>
      </c>
      <c r="Z390" s="29" t="s">
        <v>171</v>
      </c>
      <c r="AA390" s="3"/>
      <c r="AB390" s="3">
        <v>1104149</v>
      </c>
      <c r="AC390" s="7">
        <v>1104149</v>
      </c>
      <c r="AE390">
        <v>839328</v>
      </c>
      <c r="AF390" s="16">
        <f t="shared" si="117"/>
        <v>839.32799999999997</v>
      </c>
      <c r="AH390" s="3">
        <f t="shared" si="114"/>
        <v>38814</v>
      </c>
      <c r="AI390" s="3">
        <f t="shared" si="115"/>
        <v>1104149</v>
      </c>
      <c r="AJ390" s="16">
        <f t="shared" si="118"/>
        <v>28447.184005771112</v>
      </c>
      <c r="AL390" s="16">
        <f t="shared" si="119"/>
        <v>178462.74446419912</v>
      </c>
    </row>
    <row r="391" spans="2:38">
      <c r="B391" s="29" t="s">
        <v>172</v>
      </c>
      <c r="C391" s="3"/>
      <c r="D391" s="3">
        <v>4791</v>
      </c>
      <c r="E391" s="7">
        <v>4791</v>
      </c>
      <c r="G391" s="29" t="s">
        <v>172</v>
      </c>
      <c r="H391" s="3"/>
      <c r="I391" s="3">
        <v>55793</v>
      </c>
      <c r="J391" s="7">
        <v>55793</v>
      </c>
      <c r="L391" s="3">
        <f t="shared" si="112"/>
        <v>4791</v>
      </c>
      <c r="M391" s="3">
        <f t="shared" si="113"/>
        <v>55793</v>
      </c>
      <c r="N391" s="19">
        <f t="shared" si="116"/>
        <v>11.645376748069296</v>
      </c>
      <c r="P391" s="29" t="s">
        <v>172</v>
      </c>
      <c r="Q391" s="3"/>
      <c r="R391" s="3">
        <v>19652</v>
      </c>
      <c r="S391" s="7">
        <v>19652</v>
      </c>
      <c r="U391" s="29" t="s">
        <v>172</v>
      </c>
      <c r="V391" s="3"/>
      <c r="W391" s="3">
        <v>31199</v>
      </c>
      <c r="X391" s="7">
        <v>31199</v>
      </c>
      <c r="Z391" s="29" t="s">
        <v>172</v>
      </c>
      <c r="AA391" s="3"/>
      <c r="AB391" s="3">
        <v>1692753</v>
      </c>
      <c r="AC391" s="7">
        <v>1692753</v>
      </c>
      <c r="AE391">
        <v>1297308</v>
      </c>
      <c r="AF391" s="16">
        <f t="shared" si="117"/>
        <v>1297.308</v>
      </c>
      <c r="AH391" s="3">
        <f t="shared" si="114"/>
        <v>55793</v>
      </c>
      <c r="AI391" s="3">
        <f t="shared" si="115"/>
        <v>1692753</v>
      </c>
      <c r="AJ391" s="16">
        <f t="shared" si="118"/>
        <v>30339.881347122398</v>
      </c>
      <c r="AL391" s="16">
        <f t="shared" si="119"/>
        <v>353319.34877896053</v>
      </c>
    </row>
    <row r="392" spans="2:38">
      <c r="B392" s="29" t="s">
        <v>173</v>
      </c>
      <c r="C392" s="3"/>
      <c r="D392" s="3">
        <v>6541</v>
      </c>
      <c r="E392" s="7">
        <v>6541</v>
      </c>
      <c r="G392" s="29" t="s">
        <v>173</v>
      </c>
      <c r="H392" s="3"/>
      <c r="I392" s="3">
        <v>292820</v>
      </c>
      <c r="J392" s="7">
        <v>292820</v>
      </c>
      <c r="L392" s="3">
        <f t="shared" si="112"/>
        <v>6541</v>
      </c>
      <c r="M392" s="3">
        <f t="shared" si="113"/>
        <v>292820</v>
      </c>
      <c r="N392" s="19">
        <f t="shared" si="116"/>
        <v>44.766855220914231</v>
      </c>
      <c r="P392" s="29" t="s">
        <v>173</v>
      </c>
      <c r="Q392" s="3"/>
      <c r="R392" s="3">
        <v>136232</v>
      </c>
      <c r="S392" s="7">
        <v>136232</v>
      </c>
      <c r="U392" s="29" t="s">
        <v>173</v>
      </c>
      <c r="V392" s="3"/>
      <c r="W392" s="3">
        <v>149893</v>
      </c>
      <c r="X392" s="7">
        <v>149893</v>
      </c>
      <c r="Z392" s="29" t="s">
        <v>173</v>
      </c>
      <c r="AA392" s="3"/>
      <c r="AB392" s="3">
        <v>9089929</v>
      </c>
      <c r="AC392" s="7">
        <v>9089929</v>
      </c>
      <c r="AE392">
        <v>7119003</v>
      </c>
      <c r="AF392" s="16">
        <f t="shared" si="117"/>
        <v>7119.0029999999997</v>
      </c>
      <c r="AH392" s="3">
        <f t="shared" si="114"/>
        <v>292820</v>
      </c>
      <c r="AI392" s="3">
        <f t="shared" si="115"/>
        <v>9089929</v>
      </c>
      <c r="AJ392" s="16">
        <f t="shared" si="118"/>
        <v>31042.719076565809</v>
      </c>
      <c r="AL392" s="16">
        <f t="shared" si="119"/>
        <v>1389684.9105641339</v>
      </c>
    </row>
    <row r="393" spans="2:38">
      <c r="B393" s="29" t="s">
        <v>174</v>
      </c>
      <c r="C393" s="3"/>
      <c r="D393" s="3">
        <v>930</v>
      </c>
      <c r="E393" s="7">
        <v>930</v>
      </c>
      <c r="G393" s="29" t="s">
        <v>174</v>
      </c>
      <c r="H393" s="3"/>
      <c r="I393" s="3">
        <v>572367</v>
      </c>
      <c r="J393" s="7">
        <v>572367</v>
      </c>
      <c r="L393" s="3">
        <f t="shared" si="112"/>
        <v>930</v>
      </c>
      <c r="M393" s="3">
        <f t="shared" si="113"/>
        <v>572367</v>
      </c>
      <c r="N393" s="19">
        <f t="shared" si="116"/>
        <v>615.44838709677424</v>
      </c>
      <c r="P393" s="29" t="s">
        <v>174</v>
      </c>
      <c r="Q393" s="3"/>
      <c r="R393" s="3">
        <v>323901</v>
      </c>
      <c r="S393" s="7">
        <v>323901</v>
      </c>
      <c r="U393" s="29" t="s">
        <v>174</v>
      </c>
      <c r="V393" s="3"/>
      <c r="W393" s="3">
        <v>247535</v>
      </c>
      <c r="X393" s="7">
        <v>247535</v>
      </c>
      <c r="Z393" s="29" t="s">
        <v>174</v>
      </c>
      <c r="AA393" s="3"/>
      <c r="AB393" s="3">
        <v>16156461</v>
      </c>
      <c r="AC393" s="7">
        <v>16156461</v>
      </c>
      <c r="AE393">
        <v>11541802</v>
      </c>
      <c r="AF393" s="16">
        <f t="shared" si="117"/>
        <v>11541.802</v>
      </c>
      <c r="AH393" s="3">
        <f t="shared" si="114"/>
        <v>572367</v>
      </c>
      <c r="AI393" s="3">
        <f t="shared" si="115"/>
        <v>16156461</v>
      </c>
      <c r="AJ393" s="16">
        <f t="shared" si="118"/>
        <v>28227.450219876409</v>
      </c>
      <c r="AL393" s="16">
        <f t="shared" si="119"/>
        <v>17372538.709677421</v>
      </c>
    </row>
    <row r="394" spans="2:38">
      <c r="B394" s="30" t="s">
        <v>13</v>
      </c>
      <c r="C394" s="7"/>
      <c r="D394" s="7">
        <v>34289</v>
      </c>
      <c r="E394" s="7">
        <v>34289</v>
      </c>
      <c r="G394" s="30" t="s">
        <v>13</v>
      </c>
      <c r="H394" s="7"/>
      <c r="I394" s="7">
        <v>1005213</v>
      </c>
      <c r="J394" s="7">
        <v>1005213</v>
      </c>
      <c r="L394" s="3">
        <f t="shared" si="112"/>
        <v>34289</v>
      </c>
      <c r="M394" s="3">
        <f t="shared" si="113"/>
        <v>1005213</v>
      </c>
      <c r="N394" s="19">
        <f t="shared" si="116"/>
        <v>29.31590305929015</v>
      </c>
      <c r="P394" s="30" t="s">
        <v>13</v>
      </c>
      <c r="Q394" s="7"/>
      <c r="R394" s="7">
        <v>500133</v>
      </c>
      <c r="S394" s="7">
        <v>500133</v>
      </c>
      <c r="U394" s="30" t="s">
        <v>13</v>
      </c>
      <c r="V394" s="7"/>
      <c r="W394" s="7">
        <v>469883</v>
      </c>
      <c r="X394" s="7">
        <v>469883</v>
      </c>
      <c r="Z394" s="30" t="s">
        <v>13</v>
      </c>
      <c r="AA394" s="7"/>
      <c r="AB394" s="7">
        <v>28922038</v>
      </c>
      <c r="AC394" s="7">
        <v>28922038</v>
      </c>
      <c r="AE394">
        <v>21512100</v>
      </c>
      <c r="AF394" s="16">
        <f t="shared" si="117"/>
        <v>21512.1</v>
      </c>
      <c r="AH394" s="3">
        <f t="shared" si="114"/>
        <v>1005213</v>
      </c>
      <c r="AI394" s="3">
        <f t="shared" si="115"/>
        <v>28922038</v>
      </c>
      <c r="AJ394" s="16">
        <f t="shared" si="118"/>
        <v>28772.049306962803</v>
      </c>
      <c r="AL394" s="16">
        <f t="shared" si="119"/>
        <v>843478.60830003791</v>
      </c>
    </row>
    <row r="395" spans="2:38">
      <c r="B395" s="5" t="s">
        <v>152</v>
      </c>
      <c r="C395" s="3"/>
      <c r="D395" s="3"/>
      <c r="E395" s="7"/>
      <c r="G395" s="5" t="s">
        <v>152</v>
      </c>
      <c r="H395" s="3"/>
      <c r="I395" s="3"/>
      <c r="J395" s="7"/>
      <c r="L395" s="3">
        <f t="shared" si="112"/>
        <v>0</v>
      </c>
      <c r="M395" s="3">
        <f t="shared" si="113"/>
        <v>0</v>
      </c>
      <c r="N395" s="37" t="str">
        <f t="shared" si="116"/>
        <v/>
      </c>
      <c r="P395" s="5" t="s">
        <v>152</v>
      </c>
      <c r="Q395" s="3"/>
      <c r="R395" s="3"/>
      <c r="S395" s="7"/>
      <c r="U395" s="5" t="s">
        <v>152</v>
      </c>
      <c r="V395" s="3"/>
      <c r="W395" s="3"/>
      <c r="X395" s="7"/>
      <c r="Z395" s="5" t="s">
        <v>152</v>
      </c>
      <c r="AA395" s="3"/>
      <c r="AB395" s="3"/>
      <c r="AC395" s="7"/>
      <c r="AF395" s="36" t="str">
        <f t="shared" si="117"/>
        <v/>
      </c>
      <c r="AH395" s="3">
        <f t="shared" si="114"/>
        <v>0</v>
      </c>
      <c r="AI395" s="3">
        <f t="shared" si="115"/>
        <v>0</v>
      </c>
      <c r="AJ395" s="36" t="str">
        <f t="shared" si="118"/>
        <v/>
      </c>
      <c r="AL395" s="36" t="str">
        <f t="shared" si="119"/>
        <v/>
      </c>
    </row>
    <row r="396" spans="2:38">
      <c r="B396" s="29" t="s">
        <v>169</v>
      </c>
      <c r="C396" s="3"/>
      <c r="D396" s="3">
        <v>14</v>
      </c>
      <c r="E396" s="7">
        <v>14</v>
      </c>
      <c r="G396" s="29" t="s">
        <v>169</v>
      </c>
      <c r="H396" s="3"/>
      <c r="I396" s="3"/>
      <c r="J396" s="7"/>
      <c r="L396" s="3">
        <f t="shared" si="112"/>
        <v>14</v>
      </c>
      <c r="M396" s="3">
        <f t="shared" si="113"/>
        <v>0</v>
      </c>
      <c r="N396" s="19">
        <f t="shared" si="116"/>
        <v>0</v>
      </c>
      <c r="P396" s="29" t="s">
        <v>169</v>
      </c>
      <c r="Q396" s="3"/>
      <c r="R396" s="3"/>
      <c r="S396" s="7"/>
      <c r="U396" s="29" t="s">
        <v>169</v>
      </c>
      <c r="V396" s="3"/>
      <c r="W396" s="3"/>
      <c r="X396" s="7"/>
      <c r="Z396" s="29" t="s">
        <v>169</v>
      </c>
      <c r="AA396" s="3"/>
      <c r="AB396" s="3">
        <v>373</v>
      </c>
      <c r="AC396" s="7">
        <v>373</v>
      </c>
      <c r="AE396">
        <v>454</v>
      </c>
      <c r="AF396" s="16">
        <f t="shared" si="117"/>
        <v>0.45400000000000001</v>
      </c>
      <c r="AH396" s="3">
        <f t="shared" si="114"/>
        <v>0</v>
      </c>
      <c r="AI396" s="3">
        <f t="shared" si="115"/>
        <v>373</v>
      </c>
      <c r="AJ396" s="16" t="str">
        <f t="shared" si="118"/>
        <v/>
      </c>
      <c r="AL396" s="16" t="e">
        <f t="shared" si="119"/>
        <v>#VALUE!</v>
      </c>
    </row>
    <row r="397" spans="2:38">
      <c r="B397" s="29" t="s">
        <v>170</v>
      </c>
      <c r="C397" s="3"/>
      <c r="D397" s="3">
        <v>19</v>
      </c>
      <c r="E397" s="7">
        <v>19</v>
      </c>
      <c r="G397" s="29" t="s">
        <v>170</v>
      </c>
      <c r="H397" s="3"/>
      <c r="I397" s="3">
        <v>47</v>
      </c>
      <c r="J397" s="7">
        <v>47</v>
      </c>
      <c r="L397" s="3">
        <f t="shared" si="112"/>
        <v>19</v>
      </c>
      <c r="M397" s="3">
        <f t="shared" si="113"/>
        <v>47</v>
      </c>
      <c r="N397" s="19">
        <f t="shared" si="116"/>
        <v>2.4736842105263159</v>
      </c>
      <c r="P397" s="29" t="s">
        <v>170</v>
      </c>
      <c r="Q397" s="3"/>
      <c r="R397" s="3">
        <v>12</v>
      </c>
      <c r="S397" s="7">
        <v>12</v>
      </c>
      <c r="U397" s="29" t="s">
        <v>170</v>
      </c>
      <c r="V397" s="3"/>
      <c r="W397" s="3">
        <v>14</v>
      </c>
      <c r="X397" s="7">
        <v>14</v>
      </c>
      <c r="Z397" s="29" t="s">
        <v>170</v>
      </c>
      <c r="AA397" s="3"/>
      <c r="AB397" s="3">
        <v>1526</v>
      </c>
      <c r="AC397" s="7">
        <v>1526</v>
      </c>
      <c r="AE397">
        <v>1519</v>
      </c>
      <c r="AF397" s="16">
        <f t="shared" si="117"/>
        <v>1.5189999999999999</v>
      </c>
      <c r="AH397" s="3">
        <f t="shared" si="114"/>
        <v>47</v>
      </c>
      <c r="AI397" s="3">
        <f t="shared" si="115"/>
        <v>1526</v>
      </c>
      <c r="AJ397" s="16">
        <f t="shared" si="118"/>
        <v>32468.08510638298</v>
      </c>
      <c r="AL397" s="16">
        <f t="shared" si="119"/>
        <v>80315.789473684214</v>
      </c>
    </row>
    <row r="398" spans="2:38">
      <c r="B398" s="29" t="s">
        <v>171</v>
      </c>
      <c r="C398" s="3"/>
      <c r="D398" s="3">
        <v>9</v>
      </c>
      <c r="E398" s="7">
        <v>9</v>
      </c>
      <c r="G398" s="29" t="s">
        <v>171</v>
      </c>
      <c r="H398" s="3"/>
      <c r="I398" s="3">
        <v>26</v>
      </c>
      <c r="J398" s="7">
        <v>26</v>
      </c>
      <c r="L398" s="3">
        <f t="shared" si="112"/>
        <v>9</v>
      </c>
      <c r="M398" s="3">
        <f t="shared" si="113"/>
        <v>26</v>
      </c>
      <c r="N398" s="19">
        <f t="shared" si="116"/>
        <v>2.8888888888888888</v>
      </c>
      <c r="P398" s="29" t="s">
        <v>171</v>
      </c>
      <c r="Q398" s="3"/>
      <c r="R398" s="3">
        <v>4</v>
      </c>
      <c r="S398" s="7">
        <v>4</v>
      </c>
      <c r="U398" s="29" t="s">
        <v>171</v>
      </c>
      <c r="V398" s="3"/>
      <c r="W398" s="3">
        <v>13</v>
      </c>
      <c r="X398" s="7">
        <v>13</v>
      </c>
      <c r="Z398" s="29" t="s">
        <v>171</v>
      </c>
      <c r="AA398" s="3"/>
      <c r="AB398" s="3">
        <v>1606</v>
      </c>
      <c r="AC398" s="7">
        <v>1606</v>
      </c>
      <c r="AE398">
        <v>1011</v>
      </c>
      <c r="AF398" s="16">
        <f t="shared" si="117"/>
        <v>1.0109999999999999</v>
      </c>
      <c r="AH398" s="3">
        <f t="shared" si="114"/>
        <v>26</v>
      </c>
      <c r="AI398" s="3">
        <f t="shared" si="115"/>
        <v>1606</v>
      </c>
      <c r="AJ398" s="16">
        <f t="shared" si="118"/>
        <v>61769.230769230766</v>
      </c>
      <c r="AL398" s="16">
        <f t="shared" si="119"/>
        <v>178444.44444444444</v>
      </c>
    </row>
    <row r="399" spans="2:38">
      <c r="B399" s="29" t="s">
        <v>172</v>
      </c>
      <c r="C399" s="3"/>
      <c r="D399" s="3">
        <v>4</v>
      </c>
      <c r="E399" s="7">
        <v>4</v>
      </c>
      <c r="G399" s="29" t="s">
        <v>172</v>
      </c>
      <c r="H399" s="3"/>
      <c r="I399" s="3">
        <v>31</v>
      </c>
      <c r="J399" s="7">
        <v>31</v>
      </c>
      <c r="L399" s="3">
        <f t="shared" si="112"/>
        <v>4</v>
      </c>
      <c r="M399" s="3">
        <f t="shared" si="113"/>
        <v>31</v>
      </c>
      <c r="N399" s="19">
        <f t="shared" si="116"/>
        <v>7.75</v>
      </c>
      <c r="P399" s="29" t="s">
        <v>172</v>
      </c>
      <c r="Q399" s="3"/>
      <c r="R399" s="3">
        <v>21</v>
      </c>
      <c r="S399" s="7">
        <v>21</v>
      </c>
      <c r="U399" s="29" t="s">
        <v>172</v>
      </c>
      <c r="V399" s="3"/>
      <c r="W399" s="3">
        <v>6</v>
      </c>
      <c r="X399" s="7">
        <v>6</v>
      </c>
      <c r="Z399" s="29" t="s">
        <v>172</v>
      </c>
      <c r="AA399" s="3"/>
      <c r="AB399" s="3"/>
      <c r="AC399" s="7"/>
      <c r="AE399">
        <v>1648</v>
      </c>
      <c r="AF399" s="16">
        <f t="shared" si="117"/>
        <v>1.6479999999999999</v>
      </c>
      <c r="AH399" s="3">
        <f t="shared" si="114"/>
        <v>31</v>
      </c>
      <c r="AI399" s="3">
        <f t="shared" si="115"/>
        <v>0</v>
      </c>
      <c r="AJ399" s="16" t="str">
        <f t="shared" si="118"/>
        <v/>
      </c>
      <c r="AL399" s="16" t="str">
        <f t="shared" si="119"/>
        <v/>
      </c>
    </row>
    <row r="400" spans="2:38">
      <c r="B400" s="29" t="s">
        <v>173</v>
      </c>
      <c r="C400" s="3"/>
      <c r="D400" s="3">
        <v>4</v>
      </c>
      <c r="E400" s="7">
        <v>4</v>
      </c>
      <c r="G400" s="29" t="s">
        <v>173</v>
      </c>
      <c r="H400" s="3"/>
      <c r="I400" s="3">
        <v>67</v>
      </c>
      <c r="J400" s="7">
        <v>67</v>
      </c>
      <c r="L400" s="3">
        <f t="shared" si="112"/>
        <v>4</v>
      </c>
      <c r="M400" s="3">
        <f t="shared" si="113"/>
        <v>67</v>
      </c>
      <c r="N400" s="19">
        <f t="shared" si="116"/>
        <v>16.75</v>
      </c>
      <c r="P400" s="29" t="s">
        <v>173</v>
      </c>
      <c r="Q400" s="3"/>
      <c r="R400" s="3">
        <v>44</v>
      </c>
      <c r="S400" s="7">
        <v>44</v>
      </c>
      <c r="U400" s="29" t="s">
        <v>173</v>
      </c>
      <c r="V400" s="3"/>
      <c r="W400" s="3">
        <v>19</v>
      </c>
      <c r="X400" s="7">
        <v>19</v>
      </c>
      <c r="Z400" s="29" t="s">
        <v>173</v>
      </c>
      <c r="AA400" s="3"/>
      <c r="AB400" s="3">
        <v>6024</v>
      </c>
      <c r="AC400" s="7">
        <v>6024</v>
      </c>
      <c r="AF400" s="16" t="str">
        <f t="shared" si="117"/>
        <v/>
      </c>
      <c r="AH400" s="3">
        <f t="shared" si="114"/>
        <v>67</v>
      </c>
      <c r="AI400" s="3">
        <f t="shared" si="115"/>
        <v>6024</v>
      </c>
      <c r="AJ400" s="16">
        <f t="shared" si="118"/>
        <v>89910.447761194038</v>
      </c>
      <c r="AL400" s="16">
        <f t="shared" si="119"/>
        <v>1506000.0000000002</v>
      </c>
    </row>
    <row r="401" spans="2:38">
      <c r="B401" s="29" t="s">
        <v>174</v>
      </c>
      <c r="C401" s="3"/>
      <c r="D401" s="3">
        <v>1</v>
      </c>
      <c r="E401" s="7">
        <v>1</v>
      </c>
      <c r="G401" s="29" t="s">
        <v>174</v>
      </c>
      <c r="H401" s="3"/>
      <c r="I401" s="3"/>
      <c r="J401" s="7"/>
      <c r="L401" s="3">
        <f t="shared" si="112"/>
        <v>1</v>
      </c>
      <c r="M401" s="3">
        <f t="shared" si="113"/>
        <v>0</v>
      </c>
      <c r="N401" s="19">
        <f t="shared" si="116"/>
        <v>0</v>
      </c>
      <c r="P401" s="29" t="s">
        <v>174</v>
      </c>
      <c r="Q401" s="3"/>
      <c r="R401" s="3"/>
      <c r="S401" s="7"/>
      <c r="U401" s="29" t="s">
        <v>174</v>
      </c>
      <c r="V401" s="3"/>
      <c r="W401" s="3"/>
      <c r="X401" s="7"/>
      <c r="Z401" s="29" t="s">
        <v>174</v>
      </c>
      <c r="AA401" s="3"/>
      <c r="AB401" s="3"/>
      <c r="AC401" s="7"/>
      <c r="AF401" s="16" t="str">
        <f t="shared" si="117"/>
        <v/>
      </c>
      <c r="AH401" s="3">
        <f t="shared" si="114"/>
        <v>0</v>
      </c>
      <c r="AI401" s="3">
        <f t="shared" si="115"/>
        <v>0</v>
      </c>
      <c r="AJ401" s="16" t="str">
        <f t="shared" si="118"/>
        <v/>
      </c>
      <c r="AL401" s="16" t="str">
        <f t="shared" si="119"/>
        <v/>
      </c>
    </row>
    <row r="402" spans="2:38">
      <c r="B402" s="30" t="s">
        <v>13</v>
      </c>
      <c r="C402" s="7"/>
      <c r="D402" s="7">
        <v>51</v>
      </c>
      <c r="E402" s="7">
        <v>51</v>
      </c>
      <c r="G402" s="30" t="s">
        <v>13</v>
      </c>
      <c r="H402" s="7"/>
      <c r="I402" s="7">
        <v>262</v>
      </c>
      <c r="J402" s="7">
        <v>262</v>
      </c>
      <c r="L402" s="3">
        <f t="shared" si="112"/>
        <v>51</v>
      </c>
      <c r="M402" s="3">
        <f t="shared" si="113"/>
        <v>262</v>
      </c>
      <c r="N402" s="19">
        <f t="shared" si="116"/>
        <v>5.1372549019607847</v>
      </c>
      <c r="P402" s="30" t="s">
        <v>13</v>
      </c>
      <c r="Q402" s="7"/>
      <c r="R402" s="7">
        <v>144</v>
      </c>
      <c r="S402" s="7">
        <v>144</v>
      </c>
      <c r="U402" s="30" t="s">
        <v>13</v>
      </c>
      <c r="V402" s="7"/>
      <c r="W402" s="7">
        <v>64</v>
      </c>
      <c r="X402" s="7">
        <v>64</v>
      </c>
      <c r="Z402" s="30" t="s">
        <v>13</v>
      </c>
      <c r="AA402" s="7"/>
      <c r="AB402" s="7">
        <v>20005</v>
      </c>
      <c r="AC402" s="7">
        <v>20005</v>
      </c>
      <c r="AE402">
        <v>14585</v>
      </c>
      <c r="AF402" s="16">
        <f t="shared" si="117"/>
        <v>14.585000000000001</v>
      </c>
      <c r="AH402" s="3">
        <f t="shared" si="114"/>
        <v>262</v>
      </c>
      <c r="AI402" s="3">
        <f t="shared" si="115"/>
        <v>20005</v>
      </c>
      <c r="AJ402" s="16">
        <f t="shared" si="118"/>
        <v>76354.961832061061</v>
      </c>
      <c r="AL402" s="16">
        <f t="shared" si="119"/>
        <v>392254.90196078428</v>
      </c>
    </row>
    <row r="403" spans="2:38">
      <c r="B403" s="5" t="s">
        <v>77</v>
      </c>
      <c r="C403" s="3"/>
      <c r="D403" s="3"/>
      <c r="E403" s="7"/>
      <c r="G403" s="5" t="s">
        <v>77</v>
      </c>
      <c r="H403" s="3"/>
      <c r="I403" s="3"/>
      <c r="J403" s="7"/>
      <c r="L403" s="3">
        <f t="shared" si="112"/>
        <v>0</v>
      </c>
      <c r="M403" s="3">
        <f t="shared" si="113"/>
        <v>0</v>
      </c>
      <c r="N403" s="37" t="str">
        <f t="shared" si="116"/>
        <v/>
      </c>
      <c r="P403" s="5" t="s">
        <v>77</v>
      </c>
      <c r="Q403" s="3"/>
      <c r="R403" s="3"/>
      <c r="S403" s="7"/>
      <c r="U403" s="5" t="s">
        <v>77</v>
      </c>
      <c r="V403" s="3"/>
      <c r="W403" s="3"/>
      <c r="X403" s="7"/>
      <c r="Z403" s="5" t="s">
        <v>77</v>
      </c>
      <c r="AA403" s="3"/>
      <c r="AB403" s="3"/>
      <c r="AC403" s="7"/>
      <c r="AF403" s="36" t="str">
        <f t="shared" si="117"/>
        <v/>
      </c>
      <c r="AH403" s="3">
        <f t="shared" si="114"/>
        <v>0</v>
      </c>
      <c r="AI403" s="3">
        <f t="shared" si="115"/>
        <v>0</v>
      </c>
      <c r="AJ403" s="36" t="str">
        <f t="shared" si="118"/>
        <v/>
      </c>
      <c r="AL403" s="36" t="str">
        <f t="shared" si="119"/>
        <v/>
      </c>
    </row>
    <row r="404" spans="2:38">
      <c r="B404" s="29" t="s">
        <v>169</v>
      </c>
      <c r="C404" s="3">
        <v>32</v>
      </c>
      <c r="D404" s="3"/>
      <c r="E404" s="7">
        <v>32</v>
      </c>
      <c r="G404" s="29" t="s">
        <v>169</v>
      </c>
      <c r="H404" s="3"/>
      <c r="I404" s="3"/>
      <c r="J404" s="7"/>
      <c r="L404" s="3">
        <f t="shared" si="112"/>
        <v>32</v>
      </c>
      <c r="M404" s="3">
        <f t="shared" si="113"/>
        <v>0</v>
      </c>
      <c r="N404" s="19">
        <f t="shared" si="116"/>
        <v>0</v>
      </c>
      <c r="P404" s="29" t="s">
        <v>169</v>
      </c>
      <c r="Q404" s="3"/>
      <c r="R404" s="3"/>
      <c r="S404" s="7"/>
      <c r="U404" s="29" t="s">
        <v>169</v>
      </c>
      <c r="V404" s="3"/>
      <c r="W404" s="3"/>
      <c r="X404" s="7"/>
      <c r="Z404" s="29" t="s">
        <v>169</v>
      </c>
      <c r="AA404" s="3">
        <v>1034</v>
      </c>
      <c r="AB404" s="3"/>
      <c r="AC404" s="7">
        <v>1034</v>
      </c>
      <c r="AF404" s="16" t="str">
        <f t="shared" si="117"/>
        <v/>
      </c>
      <c r="AH404" s="3">
        <f t="shared" si="114"/>
        <v>0</v>
      </c>
      <c r="AI404" s="3">
        <f t="shared" si="115"/>
        <v>1034</v>
      </c>
      <c r="AJ404" s="16" t="str">
        <f t="shared" si="118"/>
        <v/>
      </c>
      <c r="AL404" s="16" t="e">
        <f t="shared" si="119"/>
        <v>#VALUE!</v>
      </c>
    </row>
    <row r="405" spans="2:38">
      <c r="B405" s="29" t="s">
        <v>170</v>
      </c>
      <c r="C405" s="3">
        <v>33</v>
      </c>
      <c r="D405" s="3"/>
      <c r="E405" s="7">
        <v>33</v>
      </c>
      <c r="G405" s="29" t="s">
        <v>170</v>
      </c>
      <c r="H405" s="3">
        <v>62</v>
      </c>
      <c r="I405" s="3"/>
      <c r="J405" s="7">
        <v>62</v>
      </c>
      <c r="L405" s="3">
        <f t="shared" si="112"/>
        <v>33</v>
      </c>
      <c r="M405" s="3">
        <f t="shared" si="113"/>
        <v>62</v>
      </c>
      <c r="N405" s="19">
        <f t="shared" si="116"/>
        <v>1.8787878787878789</v>
      </c>
      <c r="P405" s="29" t="s">
        <v>170</v>
      </c>
      <c r="Q405" s="3">
        <v>14</v>
      </c>
      <c r="R405" s="3"/>
      <c r="S405" s="7">
        <v>14</v>
      </c>
      <c r="U405" s="29" t="s">
        <v>170</v>
      </c>
      <c r="V405" s="3">
        <v>15</v>
      </c>
      <c r="W405" s="3"/>
      <c r="X405" s="7">
        <v>15</v>
      </c>
      <c r="Z405" s="29" t="s">
        <v>170</v>
      </c>
      <c r="AA405" s="3">
        <v>2578</v>
      </c>
      <c r="AB405" s="3"/>
      <c r="AC405" s="7">
        <v>2578</v>
      </c>
      <c r="AF405" s="16" t="str">
        <f t="shared" si="117"/>
        <v/>
      </c>
      <c r="AH405" s="3">
        <f t="shared" si="114"/>
        <v>62</v>
      </c>
      <c r="AI405" s="3">
        <f t="shared" si="115"/>
        <v>2578</v>
      </c>
      <c r="AJ405" s="16">
        <f t="shared" si="118"/>
        <v>41580.645161290318</v>
      </c>
      <c r="AL405" s="16">
        <f t="shared" si="119"/>
        <v>78121.212121212113</v>
      </c>
    </row>
    <row r="406" spans="2:38">
      <c r="B406" s="29" t="s">
        <v>171</v>
      </c>
      <c r="C406" s="3">
        <v>30</v>
      </c>
      <c r="D406" s="3"/>
      <c r="E406" s="7">
        <v>30</v>
      </c>
      <c r="G406" s="29" t="s">
        <v>171</v>
      </c>
      <c r="H406" s="3">
        <v>97</v>
      </c>
      <c r="I406" s="3"/>
      <c r="J406" s="7">
        <v>97</v>
      </c>
      <c r="L406" s="3">
        <f t="shared" si="112"/>
        <v>30</v>
      </c>
      <c r="M406" s="3">
        <f t="shared" si="113"/>
        <v>97</v>
      </c>
      <c r="N406" s="19">
        <f t="shared" si="116"/>
        <v>3.2333333333333334</v>
      </c>
      <c r="P406" s="29" t="s">
        <v>171</v>
      </c>
      <c r="Q406" s="3">
        <v>30</v>
      </c>
      <c r="R406" s="3"/>
      <c r="S406" s="7">
        <v>30</v>
      </c>
      <c r="U406" s="29" t="s">
        <v>171</v>
      </c>
      <c r="V406" s="3">
        <v>36</v>
      </c>
      <c r="W406" s="3"/>
      <c r="X406" s="7">
        <v>36</v>
      </c>
      <c r="Z406" s="29" t="s">
        <v>171</v>
      </c>
      <c r="AA406" s="3"/>
      <c r="AB406" s="3"/>
      <c r="AC406" s="7"/>
      <c r="AE406">
        <v>5437</v>
      </c>
      <c r="AF406" s="16">
        <f t="shared" si="117"/>
        <v>5.4370000000000003</v>
      </c>
      <c r="AH406" s="3">
        <f t="shared" si="114"/>
        <v>97</v>
      </c>
      <c r="AI406" s="3">
        <f t="shared" si="115"/>
        <v>0</v>
      </c>
      <c r="AJ406" s="16" t="str">
        <f t="shared" si="118"/>
        <v/>
      </c>
      <c r="AL406" s="16" t="str">
        <f t="shared" si="119"/>
        <v/>
      </c>
    </row>
    <row r="407" spans="2:38">
      <c r="B407" s="29" t="s">
        <v>172</v>
      </c>
      <c r="C407" s="3">
        <v>14</v>
      </c>
      <c r="D407" s="3"/>
      <c r="E407" s="7">
        <v>14</v>
      </c>
      <c r="G407" s="29" t="s">
        <v>172</v>
      </c>
      <c r="H407" s="3">
        <v>83</v>
      </c>
      <c r="I407" s="3"/>
      <c r="J407" s="7">
        <v>83</v>
      </c>
      <c r="L407" s="3">
        <f t="shared" si="112"/>
        <v>14</v>
      </c>
      <c r="M407" s="3">
        <f t="shared" si="113"/>
        <v>83</v>
      </c>
      <c r="N407" s="19">
        <f t="shared" si="116"/>
        <v>5.9285714285714288</v>
      </c>
      <c r="P407" s="29" t="s">
        <v>172</v>
      </c>
      <c r="Q407" s="3">
        <v>34</v>
      </c>
      <c r="R407" s="3"/>
      <c r="S407" s="7">
        <v>34</v>
      </c>
      <c r="U407" s="29" t="s">
        <v>172</v>
      </c>
      <c r="V407" s="3">
        <v>34</v>
      </c>
      <c r="W407" s="3"/>
      <c r="X407" s="7">
        <v>34</v>
      </c>
      <c r="Z407" s="29" t="s">
        <v>172</v>
      </c>
      <c r="AA407" s="3">
        <v>4416</v>
      </c>
      <c r="AB407" s="3"/>
      <c r="AC407" s="7">
        <v>4416</v>
      </c>
      <c r="AE407">
        <v>3726</v>
      </c>
      <c r="AF407" s="16">
        <f t="shared" si="117"/>
        <v>3.726</v>
      </c>
      <c r="AH407" s="3">
        <f t="shared" si="114"/>
        <v>83</v>
      </c>
      <c r="AI407" s="3">
        <f t="shared" si="115"/>
        <v>4416</v>
      </c>
      <c r="AJ407" s="16">
        <f t="shared" si="118"/>
        <v>53204.819277108436</v>
      </c>
      <c r="AL407" s="16">
        <f t="shared" si="119"/>
        <v>315428.57142857148</v>
      </c>
    </row>
    <row r="408" spans="2:38">
      <c r="B408" s="29" t="s">
        <v>173</v>
      </c>
      <c r="C408" s="3">
        <v>15</v>
      </c>
      <c r="D408" s="3"/>
      <c r="E408" s="7">
        <v>15</v>
      </c>
      <c r="G408" s="29" t="s">
        <v>173</v>
      </c>
      <c r="H408" s="3">
        <v>234</v>
      </c>
      <c r="I408" s="3"/>
      <c r="J408" s="7">
        <v>234</v>
      </c>
      <c r="L408" s="3">
        <f t="shared" si="112"/>
        <v>15</v>
      </c>
      <c r="M408" s="3">
        <f t="shared" si="113"/>
        <v>234</v>
      </c>
      <c r="N408" s="19">
        <f t="shared" si="116"/>
        <v>15.6</v>
      </c>
      <c r="P408" s="29" t="s">
        <v>173</v>
      </c>
      <c r="Q408" s="3">
        <v>172</v>
      </c>
      <c r="R408" s="3"/>
      <c r="S408" s="7">
        <v>172</v>
      </c>
      <c r="U408" s="29" t="s">
        <v>173</v>
      </c>
      <c r="V408" s="3">
        <v>47</v>
      </c>
      <c r="W408" s="3"/>
      <c r="X408" s="7">
        <v>47</v>
      </c>
      <c r="Z408" s="29" t="s">
        <v>173</v>
      </c>
      <c r="AA408" s="3">
        <v>25290</v>
      </c>
      <c r="AB408" s="3"/>
      <c r="AC408" s="7">
        <v>25290</v>
      </c>
      <c r="AE408">
        <v>26519</v>
      </c>
      <c r="AF408" s="16">
        <f t="shared" si="117"/>
        <v>26.518999999999998</v>
      </c>
      <c r="AH408" s="3">
        <f t="shared" si="114"/>
        <v>234</v>
      </c>
      <c r="AI408" s="3">
        <f t="shared" si="115"/>
        <v>25290</v>
      </c>
      <c r="AJ408" s="16">
        <f t="shared" si="118"/>
        <v>108076.92307692308</v>
      </c>
      <c r="AL408" s="16">
        <f t="shared" si="119"/>
        <v>1686000</v>
      </c>
    </row>
    <row r="409" spans="2:38">
      <c r="B409" s="29" t="s">
        <v>174</v>
      </c>
      <c r="C409" s="3">
        <v>4</v>
      </c>
      <c r="D409" s="3"/>
      <c r="E409" s="7">
        <v>4</v>
      </c>
      <c r="G409" s="29" t="s">
        <v>174</v>
      </c>
      <c r="H409" s="3"/>
      <c r="I409" s="3"/>
      <c r="J409" s="7"/>
      <c r="L409" s="3">
        <f t="shared" si="112"/>
        <v>4</v>
      </c>
      <c r="M409" s="3">
        <f t="shared" si="113"/>
        <v>0</v>
      </c>
      <c r="N409" s="19">
        <f t="shared" si="116"/>
        <v>0</v>
      </c>
      <c r="P409" s="29" t="s">
        <v>174</v>
      </c>
      <c r="Q409" s="3"/>
      <c r="R409" s="3"/>
      <c r="S409" s="7"/>
      <c r="U409" s="29" t="s">
        <v>174</v>
      </c>
      <c r="V409" s="3"/>
      <c r="W409" s="3"/>
      <c r="X409" s="7"/>
      <c r="Z409" s="29" t="s">
        <v>174</v>
      </c>
      <c r="AA409" s="3"/>
      <c r="AB409" s="3"/>
      <c r="AC409" s="7"/>
      <c r="AF409" s="16" t="str">
        <f t="shared" si="117"/>
        <v/>
      </c>
      <c r="AH409" s="3">
        <f t="shared" si="114"/>
        <v>0</v>
      </c>
      <c r="AI409" s="3">
        <f t="shared" si="115"/>
        <v>0</v>
      </c>
      <c r="AJ409" s="16" t="str">
        <f t="shared" si="118"/>
        <v/>
      </c>
      <c r="AL409" s="16" t="str">
        <f t="shared" si="119"/>
        <v/>
      </c>
    </row>
    <row r="410" spans="2:38">
      <c r="B410" s="30" t="s">
        <v>13</v>
      </c>
      <c r="C410" s="7">
        <v>128</v>
      </c>
      <c r="D410" s="7"/>
      <c r="E410" s="7">
        <v>128</v>
      </c>
      <c r="G410" s="30" t="s">
        <v>13</v>
      </c>
      <c r="H410" s="7">
        <v>740</v>
      </c>
      <c r="I410" s="7"/>
      <c r="J410" s="7">
        <v>740</v>
      </c>
      <c r="L410" s="3">
        <f t="shared" si="112"/>
        <v>128</v>
      </c>
      <c r="M410" s="3">
        <f t="shared" si="113"/>
        <v>740</v>
      </c>
      <c r="N410" s="19">
        <f t="shared" si="116"/>
        <v>5.78125</v>
      </c>
      <c r="P410" s="30" t="s">
        <v>13</v>
      </c>
      <c r="Q410" s="7">
        <v>472</v>
      </c>
      <c r="R410" s="7"/>
      <c r="S410" s="7">
        <v>472</v>
      </c>
      <c r="U410" s="30" t="s">
        <v>13</v>
      </c>
      <c r="V410" s="7">
        <v>138</v>
      </c>
      <c r="W410" s="7"/>
      <c r="X410" s="7">
        <v>138</v>
      </c>
      <c r="Z410" s="30" t="s">
        <v>13</v>
      </c>
      <c r="AA410" s="7">
        <v>82283</v>
      </c>
      <c r="AB410" s="7"/>
      <c r="AC410" s="7">
        <v>82283</v>
      </c>
      <c r="AE410">
        <v>80518</v>
      </c>
      <c r="AF410" s="16">
        <f t="shared" si="117"/>
        <v>80.518000000000001</v>
      </c>
      <c r="AH410" s="3">
        <f t="shared" si="114"/>
        <v>740</v>
      </c>
      <c r="AI410" s="3">
        <f t="shared" si="115"/>
        <v>82283</v>
      </c>
      <c r="AJ410" s="16">
        <f t="shared" si="118"/>
        <v>111193.24324324324</v>
      </c>
      <c r="AL410" s="16">
        <f t="shared" si="119"/>
        <v>642835.9375</v>
      </c>
    </row>
    <row r="411" spans="2:38">
      <c r="B411" s="5" t="s">
        <v>78</v>
      </c>
      <c r="C411" s="3"/>
      <c r="D411" s="3"/>
      <c r="E411" s="7"/>
      <c r="G411" s="5" t="s">
        <v>78</v>
      </c>
      <c r="H411" s="3"/>
      <c r="I411" s="3"/>
      <c r="J411" s="7"/>
      <c r="L411" s="3">
        <f t="shared" si="112"/>
        <v>0</v>
      </c>
      <c r="M411" s="3">
        <f t="shared" si="113"/>
        <v>0</v>
      </c>
      <c r="N411" s="37" t="str">
        <f t="shared" si="116"/>
        <v/>
      </c>
      <c r="P411" s="5" t="s">
        <v>78</v>
      </c>
      <c r="Q411" s="3"/>
      <c r="R411" s="3"/>
      <c r="S411" s="7"/>
      <c r="U411" s="5" t="s">
        <v>78</v>
      </c>
      <c r="V411" s="3"/>
      <c r="W411" s="3"/>
      <c r="X411" s="7"/>
      <c r="Z411" s="5" t="s">
        <v>78</v>
      </c>
      <c r="AA411" s="3"/>
      <c r="AB411" s="3"/>
      <c r="AC411" s="7"/>
      <c r="AF411" s="36" t="str">
        <f t="shared" si="117"/>
        <v/>
      </c>
      <c r="AH411" s="3">
        <f t="shared" si="114"/>
        <v>0</v>
      </c>
      <c r="AI411" s="3">
        <f t="shared" si="115"/>
        <v>0</v>
      </c>
      <c r="AJ411" s="36" t="str">
        <f t="shared" si="118"/>
        <v/>
      </c>
      <c r="AL411" s="36" t="str">
        <f t="shared" si="119"/>
        <v/>
      </c>
    </row>
    <row r="412" spans="2:38">
      <c r="B412" s="29" t="s">
        <v>169</v>
      </c>
      <c r="C412" s="3">
        <v>22</v>
      </c>
      <c r="D412" s="3"/>
      <c r="E412" s="7">
        <v>22</v>
      </c>
      <c r="G412" s="29" t="s">
        <v>169</v>
      </c>
      <c r="H412" s="3">
        <v>32</v>
      </c>
      <c r="I412" s="3"/>
      <c r="J412" s="7">
        <v>32</v>
      </c>
      <c r="L412" s="3">
        <f t="shared" si="112"/>
        <v>22</v>
      </c>
      <c r="M412" s="3">
        <f t="shared" si="113"/>
        <v>32</v>
      </c>
      <c r="N412" s="19">
        <f t="shared" si="116"/>
        <v>1.4545454545454546</v>
      </c>
      <c r="P412" s="29" t="s">
        <v>169</v>
      </c>
      <c r="Q412" s="3">
        <v>3</v>
      </c>
      <c r="R412" s="3"/>
      <c r="S412" s="7">
        <v>3</v>
      </c>
      <c r="U412" s="29" t="s">
        <v>169</v>
      </c>
      <c r="V412" s="3">
        <v>6</v>
      </c>
      <c r="W412" s="3"/>
      <c r="X412" s="7">
        <v>6</v>
      </c>
      <c r="Z412" s="29" t="s">
        <v>169</v>
      </c>
      <c r="AA412" s="3">
        <v>641</v>
      </c>
      <c r="AB412" s="3"/>
      <c r="AC412" s="7">
        <v>641</v>
      </c>
      <c r="AE412">
        <v>673</v>
      </c>
      <c r="AF412" s="16">
        <f t="shared" si="117"/>
        <v>0.67300000000000004</v>
      </c>
      <c r="AH412" s="3">
        <f t="shared" si="114"/>
        <v>32</v>
      </c>
      <c r="AI412" s="3">
        <f t="shared" si="115"/>
        <v>641</v>
      </c>
      <c r="AJ412" s="16">
        <f t="shared" si="118"/>
        <v>20031.25</v>
      </c>
      <c r="AL412" s="16">
        <f t="shared" si="119"/>
        <v>29136.363636363636</v>
      </c>
    </row>
    <row r="413" spans="2:38">
      <c r="B413" s="29" t="s">
        <v>170</v>
      </c>
      <c r="C413" s="3">
        <v>32</v>
      </c>
      <c r="D413" s="3"/>
      <c r="E413" s="7">
        <v>32</v>
      </c>
      <c r="G413" s="29" t="s">
        <v>170</v>
      </c>
      <c r="H413" s="3">
        <v>56</v>
      </c>
      <c r="I413" s="3"/>
      <c r="J413" s="7">
        <v>56</v>
      </c>
      <c r="L413" s="3">
        <f t="shared" si="112"/>
        <v>32</v>
      </c>
      <c r="M413" s="3">
        <f t="shared" si="113"/>
        <v>56</v>
      </c>
      <c r="N413" s="19">
        <f t="shared" si="116"/>
        <v>1.75</v>
      </c>
      <c r="P413" s="29" t="s">
        <v>170</v>
      </c>
      <c r="Q413" s="3">
        <v>5</v>
      </c>
      <c r="R413" s="3"/>
      <c r="S413" s="7">
        <v>5</v>
      </c>
      <c r="U413" s="29" t="s">
        <v>170</v>
      </c>
      <c r="V413" s="3">
        <v>17</v>
      </c>
      <c r="W413" s="3"/>
      <c r="X413" s="7">
        <v>17</v>
      </c>
      <c r="Z413" s="29" t="s">
        <v>170</v>
      </c>
      <c r="AA413" s="3">
        <v>2557</v>
      </c>
      <c r="AB413" s="3"/>
      <c r="AC413" s="7">
        <v>2557</v>
      </c>
      <c r="AE413">
        <v>2961</v>
      </c>
      <c r="AF413" s="16">
        <f t="shared" si="117"/>
        <v>2.9609999999999999</v>
      </c>
      <c r="AH413" s="3">
        <f t="shared" si="114"/>
        <v>56</v>
      </c>
      <c r="AI413" s="3">
        <f t="shared" si="115"/>
        <v>2557</v>
      </c>
      <c r="AJ413" s="16">
        <f t="shared" si="118"/>
        <v>45660.714285714283</v>
      </c>
      <c r="AL413" s="16">
        <f t="shared" si="119"/>
        <v>79906.25</v>
      </c>
    </row>
    <row r="414" spans="2:38">
      <c r="B414" s="29" t="s">
        <v>171</v>
      </c>
      <c r="C414" s="3">
        <v>22</v>
      </c>
      <c r="D414" s="3"/>
      <c r="E414" s="7">
        <v>22</v>
      </c>
      <c r="G414" s="29" t="s">
        <v>171</v>
      </c>
      <c r="H414" s="3">
        <v>68</v>
      </c>
      <c r="I414" s="3"/>
      <c r="J414" s="7">
        <v>68</v>
      </c>
      <c r="L414" s="3">
        <f t="shared" si="112"/>
        <v>22</v>
      </c>
      <c r="M414" s="3">
        <f t="shared" si="113"/>
        <v>68</v>
      </c>
      <c r="N414" s="19">
        <f t="shared" si="116"/>
        <v>3.0909090909090908</v>
      </c>
      <c r="P414" s="29" t="s">
        <v>171</v>
      </c>
      <c r="Q414" s="3">
        <v>27</v>
      </c>
      <c r="R414" s="3"/>
      <c r="S414" s="7">
        <v>27</v>
      </c>
      <c r="U414" s="29" t="s">
        <v>171</v>
      </c>
      <c r="V414" s="3">
        <v>17</v>
      </c>
      <c r="W414" s="3"/>
      <c r="X414" s="7">
        <v>17</v>
      </c>
      <c r="Z414" s="29" t="s">
        <v>171</v>
      </c>
      <c r="AA414" s="3">
        <v>3969</v>
      </c>
      <c r="AB414" s="3"/>
      <c r="AC414" s="7">
        <v>3969</v>
      </c>
      <c r="AE414">
        <v>4961</v>
      </c>
      <c r="AF414" s="16">
        <f t="shared" si="117"/>
        <v>4.9610000000000003</v>
      </c>
      <c r="AH414" s="3">
        <f t="shared" si="114"/>
        <v>68</v>
      </c>
      <c r="AI414" s="3">
        <f t="shared" si="115"/>
        <v>3969</v>
      </c>
      <c r="AJ414" s="16">
        <f t="shared" si="118"/>
        <v>58367.647058823532</v>
      </c>
      <c r="AL414" s="16">
        <f t="shared" si="119"/>
        <v>180409.09090909091</v>
      </c>
    </row>
    <row r="415" spans="2:38">
      <c r="B415" s="29" t="s">
        <v>172</v>
      </c>
      <c r="C415" s="3">
        <v>20</v>
      </c>
      <c r="D415" s="3"/>
      <c r="E415" s="7">
        <v>20</v>
      </c>
      <c r="G415" s="29" t="s">
        <v>172</v>
      </c>
      <c r="H415" s="3">
        <v>118</v>
      </c>
      <c r="I415" s="3"/>
      <c r="J415" s="7">
        <v>118</v>
      </c>
      <c r="L415" s="3">
        <f t="shared" si="112"/>
        <v>20</v>
      </c>
      <c r="M415" s="3">
        <f t="shared" si="113"/>
        <v>118</v>
      </c>
      <c r="N415" s="19">
        <f t="shared" si="116"/>
        <v>5.9</v>
      </c>
      <c r="P415" s="29" t="s">
        <v>172</v>
      </c>
      <c r="Q415" s="3">
        <v>57</v>
      </c>
      <c r="R415" s="3"/>
      <c r="S415" s="7">
        <v>57</v>
      </c>
      <c r="U415" s="29" t="s">
        <v>172</v>
      </c>
      <c r="V415" s="3">
        <v>41</v>
      </c>
      <c r="W415" s="3"/>
      <c r="X415" s="7">
        <v>41</v>
      </c>
      <c r="Z415" s="29" t="s">
        <v>172</v>
      </c>
      <c r="AA415" s="3">
        <v>7065</v>
      </c>
      <c r="AB415" s="3"/>
      <c r="AC415" s="7">
        <v>7065</v>
      </c>
      <c r="AE415">
        <v>6340</v>
      </c>
      <c r="AF415" s="16">
        <f t="shared" si="117"/>
        <v>6.34</v>
      </c>
      <c r="AH415" s="3">
        <f t="shared" si="114"/>
        <v>118</v>
      </c>
      <c r="AI415" s="3">
        <f t="shared" si="115"/>
        <v>7065</v>
      </c>
      <c r="AJ415" s="16">
        <f t="shared" si="118"/>
        <v>59872.881355932201</v>
      </c>
      <c r="AL415" s="16">
        <f t="shared" si="119"/>
        <v>353250</v>
      </c>
    </row>
    <row r="416" spans="2:38">
      <c r="B416" s="29" t="s">
        <v>173</v>
      </c>
      <c r="C416" s="3">
        <v>20</v>
      </c>
      <c r="D416" s="3"/>
      <c r="E416" s="7">
        <v>20</v>
      </c>
      <c r="G416" s="29" t="s">
        <v>173</v>
      </c>
      <c r="H416" s="3">
        <v>200</v>
      </c>
      <c r="I416" s="3"/>
      <c r="J416" s="7">
        <v>200</v>
      </c>
      <c r="L416" s="3">
        <f t="shared" si="112"/>
        <v>20</v>
      </c>
      <c r="M416" s="3">
        <f t="shared" si="113"/>
        <v>200</v>
      </c>
      <c r="N416" s="19">
        <f t="shared" si="116"/>
        <v>10</v>
      </c>
      <c r="P416" s="29" t="s">
        <v>173</v>
      </c>
      <c r="Q416" s="3">
        <v>140</v>
      </c>
      <c r="R416" s="3"/>
      <c r="S416" s="7">
        <v>140</v>
      </c>
      <c r="U416" s="29" t="s">
        <v>173</v>
      </c>
      <c r="V416" s="3">
        <v>39</v>
      </c>
      <c r="W416" s="3"/>
      <c r="X416" s="7">
        <v>39</v>
      </c>
      <c r="Z416" s="29" t="s">
        <v>173</v>
      </c>
      <c r="AA416" s="3">
        <v>21184</v>
      </c>
      <c r="AB416" s="3"/>
      <c r="AC416" s="7">
        <v>21184</v>
      </c>
      <c r="AE416">
        <v>24879</v>
      </c>
      <c r="AF416" s="16">
        <f t="shared" si="117"/>
        <v>24.879000000000001</v>
      </c>
      <c r="AH416" s="3">
        <f t="shared" si="114"/>
        <v>200</v>
      </c>
      <c r="AI416" s="3">
        <f t="shared" si="115"/>
        <v>21184</v>
      </c>
      <c r="AJ416" s="16">
        <f t="shared" si="118"/>
        <v>105920</v>
      </c>
      <c r="AL416" s="16">
        <f t="shared" si="119"/>
        <v>1059200</v>
      </c>
    </row>
    <row r="417" spans="2:38">
      <c r="B417" s="29" t="s">
        <v>174</v>
      </c>
      <c r="C417" s="3">
        <v>7</v>
      </c>
      <c r="D417" s="3"/>
      <c r="E417" s="7">
        <v>7</v>
      </c>
      <c r="G417" s="29" t="s">
        <v>174</v>
      </c>
      <c r="H417" s="3">
        <v>487</v>
      </c>
      <c r="I417" s="3"/>
      <c r="J417" s="7">
        <v>487</v>
      </c>
      <c r="L417" s="3">
        <f t="shared" si="112"/>
        <v>7</v>
      </c>
      <c r="M417" s="3">
        <f t="shared" si="113"/>
        <v>487</v>
      </c>
      <c r="N417" s="19">
        <f t="shared" si="116"/>
        <v>69.571428571428569</v>
      </c>
      <c r="P417" s="29" t="s">
        <v>174</v>
      </c>
      <c r="Q417" s="3">
        <v>407</v>
      </c>
      <c r="R417" s="3"/>
      <c r="S417" s="7">
        <v>407</v>
      </c>
      <c r="U417" s="29" t="s">
        <v>174</v>
      </c>
      <c r="V417" s="3">
        <v>73</v>
      </c>
      <c r="W417" s="3"/>
      <c r="X417" s="7">
        <v>73</v>
      </c>
      <c r="Z417" s="29" t="s">
        <v>174</v>
      </c>
      <c r="AA417" s="3">
        <v>63570</v>
      </c>
      <c r="AB417" s="3"/>
      <c r="AC417" s="7">
        <v>63570</v>
      </c>
      <c r="AE417">
        <v>47112</v>
      </c>
      <c r="AF417" s="16">
        <f t="shared" si="117"/>
        <v>47.112000000000002</v>
      </c>
      <c r="AH417" s="3">
        <f t="shared" si="114"/>
        <v>487</v>
      </c>
      <c r="AI417" s="3">
        <f t="shared" si="115"/>
        <v>63570</v>
      </c>
      <c r="AJ417" s="16">
        <f t="shared" si="118"/>
        <v>130533.88090349078</v>
      </c>
      <c r="AL417" s="16">
        <f t="shared" si="119"/>
        <v>9081428.5714285728</v>
      </c>
    </row>
    <row r="418" spans="2:38">
      <c r="B418" s="30" t="s">
        <v>13</v>
      </c>
      <c r="C418" s="7">
        <v>123</v>
      </c>
      <c r="D418" s="7"/>
      <c r="E418" s="7">
        <v>123</v>
      </c>
      <c r="G418" s="30" t="s">
        <v>13</v>
      </c>
      <c r="H418" s="7">
        <v>961</v>
      </c>
      <c r="I418" s="7"/>
      <c r="J418" s="7">
        <v>961</v>
      </c>
      <c r="L418" s="3">
        <f t="shared" si="112"/>
        <v>123</v>
      </c>
      <c r="M418" s="3">
        <f t="shared" si="113"/>
        <v>961</v>
      </c>
      <c r="N418" s="19">
        <f t="shared" si="116"/>
        <v>7.8130081300813012</v>
      </c>
      <c r="P418" s="30" t="s">
        <v>13</v>
      </c>
      <c r="Q418" s="7">
        <v>639</v>
      </c>
      <c r="R418" s="7"/>
      <c r="S418" s="7">
        <v>639</v>
      </c>
      <c r="U418" s="30" t="s">
        <v>13</v>
      </c>
      <c r="V418" s="7">
        <v>193</v>
      </c>
      <c r="W418" s="7"/>
      <c r="X418" s="7">
        <v>193</v>
      </c>
      <c r="Z418" s="30" t="s">
        <v>13</v>
      </c>
      <c r="AA418" s="7">
        <v>98986</v>
      </c>
      <c r="AB418" s="7"/>
      <c r="AC418" s="7">
        <v>98986</v>
      </c>
      <c r="AE418">
        <v>86926</v>
      </c>
      <c r="AF418" s="16">
        <f t="shared" si="117"/>
        <v>86.926000000000002</v>
      </c>
      <c r="AH418" s="3">
        <f t="shared" si="114"/>
        <v>961</v>
      </c>
      <c r="AI418" s="3">
        <f t="shared" si="115"/>
        <v>98986</v>
      </c>
      <c r="AJ418" s="16">
        <f t="shared" si="118"/>
        <v>103003.12174817898</v>
      </c>
      <c r="AL418" s="16">
        <f t="shared" si="119"/>
        <v>804764.22764227644</v>
      </c>
    </row>
    <row r="419" spans="2:38">
      <c r="B419" s="5" t="s">
        <v>79</v>
      </c>
      <c r="C419" s="3"/>
      <c r="D419" s="3"/>
      <c r="E419" s="7"/>
      <c r="G419" s="5" t="s">
        <v>79</v>
      </c>
      <c r="H419" s="3"/>
      <c r="I419" s="3"/>
      <c r="J419" s="7"/>
      <c r="L419" s="3">
        <f t="shared" si="112"/>
        <v>0</v>
      </c>
      <c r="M419" s="3">
        <f t="shared" si="113"/>
        <v>0</v>
      </c>
      <c r="N419" s="37" t="str">
        <f t="shared" si="116"/>
        <v/>
      </c>
      <c r="P419" s="5" t="s">
        <v>79</v>
      </c>
      <c r="Q419" s="3"/>
      <c r="R419" s="3"/>
      <c r="S419" s="7"/>
      <c r="U419" s="5" t="s">
        <v>79</v>
      </c>
      <c r="V419" s="3"/>
      <c r="W419" s="3"/>
      <c r="X419" s="7"/>
      <c r="Z419" s="5" t="s">
        <v>79</v>
      </c>
      <c r="AA419" s="3"/>
      <c r="AB419" s="3"/>
      <c r="AC419" s="7"/>
      <c r="AF419" s="36" t="str">
        <f t="shared" si="117"/>
        <v/>
      </c>
      <c r="AH419" s="3">
        <f t="shared" si="114"/>
        <v>0</v>
      </c>
      <c r="AI419" s="3">
        <f t="shared" si="115"/>
        <v>0</v>
      </c>
      <c r="AJ419" s="36" t="str">
        <f t="shared" si="118"/>
        <v/>
      </c>
      <c r="AL419" s="36" t="str">
        <f t="shared" si="119"/>
        <v/>
      </c>
    </row>
    <row r="420" spans="2:38">
      <c r="B420" s="29" t="s">
        <v>169</v>
      </c>
      <c r="C420" s="3">
        <v>448</v>
      </c>
      <c r="D420" s="3"/>
      <c r="E420" s="7">
        <v>448</v>
      </c>
      <c r="G420" s="29" t="s">
        <v>169</v>
      </c>
      <c r="H420" s="3">
        <v>612</v>
      </c>
      <c r="I420" s="3"/>
      <c r="J420" s="7">
        <v>612</v>
      </c>
      <c r="L420" s="3">
        <f t="shared" si="112"/>
        <v>448</v>
      </c>
      <c r="M420" s="3">
        <f t="shared" si="113"/>
        <v>612</v>
      </c>
      <c r="N420" s="19">
        <f t="shared" si="116"/>
        <v>1.3660714285714286</v>
      </c>
      <c r="P420" s="29" t="s">
        <v>169</v>
      </c>
      <c r="Q420" s="3">
        <v>59</v>
      </c>
      <c r="R420" s="3"/>
      <c r="S420" s="7">
        <v>59</v>
      </c>
      <c r="U420" s="29" t="s">
        <v>169</v>
      </c>
      <c r="V420" s="3">
        <v>95</v>
      </c>
      <c r="W420" s="3"/>
      <c r="X420" s="7">
        <v>95</v>
      </c>
      <c r="Z420" s="29" t="s">
        <v>169</v>
      </c>
      <c r="AA420" s="3">
        <v>13604</v>
      </c>
      <c r="AB420" s="3"/>
      <c r="AC420" s="7">
        <v>13604</v>
      </c>
      <c r="AE420">
        <v>16452</v>
      </c>
      <c r="AF420" s="16">
        <f t="shared" si="117"/>
        <v>16.452000000000002</v>
      </c>
      <c r="AH420" s="3">
        <f t="shared" si="114"/>
        <v>612</v>
      </c>
      <c r="AI420" s="3">
        <f t="shared" si="115"/>
        <v>13604</v>
      </c>
      <c r="AJ420" s="16">
        <f t="shared" si="118"/>
        <v>22228.758169934641</v>
      </c>
      <c r="AL420" s="16">
        <f t="shared" si="119"/>
        <v>30366.071428571431</v>
      </c>
    </row>
    <row r="421" spans="2:38">
      <c r="B421" s="29" t="s">
        <v>170</v>
      </c>
      <c r="C421" s="3">
        <v>716</v>
      </c>
      <c r="D421" s="3"/>
      <c r="E421" s="7">
        <v>716</v>
      </c>
      <c r="G421" s="29" t="s">
        <v>170</v>
      </c>
      <c r="H421" s="3">
        <v>1159</v>
      </c>
      <c r="I421" s="3"/>
      <c r="J421" s="7">
        <v>1159</v>
      </c>
      <c r="L421" s="3">
        <f t="shared" si="112"/>
        <v>716</v>
      </c>
      <c r="M421" s="3">
        <f t="shared" si="113"/>
        <v>1159</v>
      </c>
      <c r="N421" s="19">
        <f t="shared" si="116"/>
        <v>1.6187150837988826</v>
      </c>
      <c r="P421" s="29" t="s">
        <v>170</v>
      </c>
      <c r="Q421" s="3">
        <v>167</v>
      </c>
      <c r="R421" s="3"/>
      <c r="S421" s="7">
        <v>167</v>
      </c>
      <c r="U421" s="29" t="s">
        <v>170</v>
      </c>
      <c r="V421" s="3">
        <v>265</v>
      </c>
      <c r="W421" s="3"/>
      <c r="X421" s="7">
        <v>265</v>
      </c>
      <c r="Z421" s="29" t="s">
        <v>170</v>
      </c>
      <c r="AA421" s="3">
        <v>59833</v>
      </c>
      <c r="AB421" s="3"/>
      <c r="AC421" s="7">
        <v>59833</v>
      </c>
      <c r="AE421">
        <v>70415</v>
      </c>
      <c r="AF421" s="16">
        <f t="shared" si="117"/>
        <v>70.415000000000006</v>
      </c>
      <c r="AH421" s="3">
        <f t="shared" si="114"/>
        <v>1159</v>
      </c>
      <c r="AI421" s="3">
        <f t="shared" si="115"/>
        <v>59833</v>
      </c>
      <c r="AJ421" s="16">
        <f t="shared" si="118"/>
        <v>51624.676445211393</v>
      </c>
      <c r="AL421" s="16">
        <f t="shared" si="119"/>
        <v>83565.642458100556</v>
      </c>
    </row>
    <row r="422" spans="2:38">
      <c r="B422" s="29" t="s">
        <v>171</v>
      </c>
      <c r="C422" s="3">
        <v>593</v>
      </c>
      <c r="D422" s="3"/>
      <c r="E422" s="7">
        <v>593</v>
      </c>
      <c r="G422" s="29" t="s">
        <v>171</v>
      </c>
      <c r="H422" s="3">
        <v>1451</v>
      </c>
      <c r="I422" s="3"/>
      <c r="J422" s="7">
        <v>1451</v>
      </c>
      <c r="L422" s="3">
        <f t="shared" si="112"/>
        <v>593</v>
      </c>
      <c r="M422" s="3">
        <f t="shared" si="113"/>
        <v>1451</v>
      </c>
      <c r="N422" s="19">
        <f t="shared" si="116"/>
        <v>2.4468802698145025</v>
      </c>
      <c r="P422" s="29" t="s">
        <v>171</v>
      </c>
      <c r="Q422" s="3">
        <v>433</v>
      </c>
      <c r="R422" s="3"/>
      <c r="S422" s="7">
        <v>433</v>
      </c>
      <c r="U422" s="29" t="s">
        <v>171</v>
      </c>
      <c r="V422" s="3">
        <v>398</v>
      </c>
      <c r="W422" s="3"/>
      <c r="X422" s="7">
        <v>398</v>
      </c>
      <c r="Z422" s="29" t="s">
        <v>171</v>
      </c>
      <c r="AA422" s="3">
        <v>107541</v>
      </c>
      <c r="AB422" s="3"/>
      <c r="AC422" s="7">
        <v>107541</v>
      </c>
      <c r="AE422">
        <v>121493</v>
      </c>
      <c r="AF422" s="16">
        <f t="shared" si="117"/>
        <v>121.49299999999999</v>
      </c>
      <c r="AH422" s="3">
        <f t="shared" si="114"/>
        <v>1451</v>
      </c>
      <c r="AI422" s="3">
        <f t="shared" si="115"/>
        <v>107541</v>
      </c>
      <c r="AJ422" s="16">
        <f t="shared" si="118"/>
        <v>74115.093039283252</v>
      </c>
      <c r="AL422" s="16">
        <f t="shared" si="119"/>
        <v>181350.75885328837</v>
      </c>
    </row>
    <row r="423" spans="2:38">
      <c r="B423" s="29" t="s">
        <v>172</v>
      </c>
      <c r="C423" s="3">
        <v>543</v>
      </c>
      <c r="D423" s="3"/>
      <c r="E423" s="7">
        <v>543</v>
      </c>
      <c r="G423" s="29" t="s">
        <v>172</v>
      </c>
      <c r="H423" s="3">
        <v>2216</v>
      </c>
      <c r="I423" s="3"/>
      <c r="J423" s="7">
        <v>2216</v>
      </c>
      <c r="L423" s="3">
        <f t="shared" ref="L423:L486" si="120">E423</f>
        <v>543</v>
      </c>
      <c r="M423" s="3">
        <f t="shared" ref="M423:M486" si="121">J423</f>
        <v>2216</v>
      </c>
      <c r="N423" s="19">
        <f t="shared" si="116"/>
        <v>4.0810313075506448</v>
      </c>
      <c r="P423" s="29" t="s">
        <v>172</v>
      </c>
      <c r="Q423" s="3">
        <v>1045</v>
      </c>
      <c r="R423" s="3"/>
      <c r="S423" s="7">
        <v>1045</v>
      </c>
      <c r="U423" s="29" t="s">
        <v>172</v>
      </c>
      <c r="V423" s="3">
        <v>604</v>
      </c>
      <c r="W423" s="3"/>
      <c r="X423" s="7">
        <v>604</v>
      </c>
      <c r="Z423" s="29" t="s">
        <v>172</v>
      </c>
      <c r="AA423" s="3">
        <v>195763</v>
      </c>
      <c r="AB423" s="3"/>
      <c r="AC423" s="7">
        <v>195763</v>
      </c>
      <c r="AE423">
        <v>217847</v>
      </c>
      <c r="AF423" s="16">
        <f t="shared" si="117"/>
        <v>217.84700000000001</v>
      </c>
      <c r="AH423" s="3">
        <f t="shared" ref="AH423:AH486" si="122">J423</f>
        <v>2216</v>
      </c>
      <c r="AI423" s="3">
        <f t="shared" ref="AI423:AI486" si="123">AC423</f>
        <v>195763</v>
      </c>
      <c r="AJ423" s="16">
        <f t="shared" si="118"/>
        <v>88340.703971119146</v>
      </c>
      <c r="AL423" s="16">
        <f t="shared" si="119"/>
        <v>360521.17863720079</v>
      </c>
    </row>
    <row r="424" spans="2:38">
      <c r="B424" s="29" t="s">
        <v>173</v>
      </c>
      <c r="C424" s="3">
        <v>990</v>
      </c>
      <c r="D424" s="3"/>
      <c r="E424" s="7">
        <v>990</v>
      </c>
      <c r="G424" s="29" t="s">
        <v>173</v>
      </c>
      <c r="H424" s="3">
        <v>12068</v>
      </c>
      <c r="I424" s="3"/>
      <c r="J424" s="7">
        <v>12068</v>
      </c>
      <c r="L424" s="3">
        <f t="shared" si="120"/>
        <v>990</v>
      </c>
      <c r="M424" s="3">
        <f t="shared" si="121"/>
        <v>12068</v>
      </c>
      <c r="N424" s="19">
        <f t="shared" si="116"/>
        <v>12.189898989898991</v>
      </c>
      <c r="P424" s="29" t="s">
        <v>173</v>
      </c>
      <c r="Q424" s="3">
        <v>9021</v>
      </c>
      <c r="R424" s="3"/>
      <c r="S424" s="7">
        <v>9021</v>
      </c>
      <c r="U424" s="29" t="s">
        <v>173</v>
      </c>
      <c r="V424" s="3">
        <v>2022</v>
      </c>
      <c r="W424" s="3"/>
      <c r="X424" s="7">
        <v>2022</v>
      </c>
      <c r="Z424" s="29" t="s">
        <v>173</v>
      </c>
      <c r="AA424" s="3">
        <v>1572477</v>
      </c>
      <c r="AB424" s="3"/>
      <c r="AC424" s="7">
        <v>1572477</v>
      </c>
      <c r="AE424">
        <v>1663532</v>
      </c>
      <c r="AF424" s="16">
        <f t="shared" si="117"/>
        <v>1663.5319999999999</v>
      </c>
      <c r="AH424" s="3">
        <f t="shared" si="122"/>
        <v>12068</v>
      </c>
      <c r="AI424" s="3">
        <f t="shared" si="123"/>
        <v>1572477</v>
      </c>
      <c r="AJ424" s="16">
        <f t="shared" si="118"/>
        <v>130301.37553861451</v>
      </c>
      <c r="AL424" s="16">
        <f t="shared" si="119"/>
        <v>1588360.606060606</v>
      </c>
    </row>
    <row r="425" spans="2:38">
      <c r="B425" s="29" t="s">
        <v>174</v>
      </c>
      <c r="C425" s="3">
        <v>206</v>
      </c>
      <c r="D425" s="3"/>
      <c r="E425" s="7">
        <v>206</v>
      </c>
      <c r="G425" s="29" t="s">
        <v>174</v>
      </c>
      <c r="H425" s="3">
        <v>16149</v>
      </c>
      <c r="I425" s="3"/>
      <c r="J425" s="7">
        <v>16149</v>
      </c>
      <c r="L425" s="3">
        <f t="shared" si="120"/>
        <v>206</v>
      </c>
      <c r="M425" s="3">
        <f t="shared" si="121"/>
        <v>16149</v>
      </c>
      <c r="N425" s="19">
        <f t="shared" si="116"/>
        <v>78.393203883495147</v>
      </c>
      <c r="P425" s="29" t="s">
        <v>174</v>
      </c>
      <c r="Q425" s="3">
        <v>14909</v>
      </c>
      <c r="R425" s="3"/>
      <c r="S425" s="7">
        <v>14909</v>
      </c>
      <c r="U425" s="29" t="s">
        <v>174</v>
      </c>
      <c r="V425" s="3">
        <v>1033</v>
      </c>
      <c r="W425" s="3"/>
      <c r="X425" s="7">
        <v>1033</v>
      </c>
      <c r="Z425" s="29" t="s">
        <v>174</v>
      </c>
      <c r="AA425" s="3">
        <v>4433577</v>
      </c>
      <c r="AB425" s="3"/>
      <c r="AC425" s="7">
        <v>4433577</v>
      </c>
      <c r="AE425">
        <v>3600205</v>
      </c>
      <c r="AF425" s="16">
        <f t="shared" si="117"/>
        <v>3600.2049999999999</v>
      </c>
      <c r="AH425" s="3">
        <f t="shared" si="122"/>
        <v>16149</v>
      </c>
      <c r="AI425" s="3">
        <f t="shared" si="123"/>
        <v>4433577</v>
      </c>
      <c r="AJ425" s="16">
        <f t="shared" si="118"/>
        <v>274541.89113877021</v>
      </c>
      <c r="AL425" s="16">
        <f t="shared" si="119"/>
        <v>21522218.446601942</v>
      </c>
    </row>
    <row r="426" spans="2:38">
      <c r="B426" s="30" t="s">
        <v>13</v>
      </c>
      <c r="C426" s="7">
        <v>3496</v>
      </c>
      <c r="D426" s="7"/>
      <c r="E426" s="7">
        <v>3496</v>
      </c>
      <c r="G426" s="30" t="s">
        <v>13</v>
      </c>
      <c r="H426" s="7">
        <v>33655</v>
      </c>
      <c r="I426" s="7"/>
      <c r="J426" s="7">
        <v>33655</v>
      </c>
      <c r="L426" s="3">
        <f t="shared" si="120"/>
        <v>3496</v>
      </c>
      <c r="M426" s="3">
        <f t="shared" si="121"/>
        <v>33655</v>
      </c>
      <c r="N426" s="19">
        <f t="shared" ref="N426:N489" si="124">IF(L426+M426&gt;0,M426/L426,"")</f>
        <v>9.6267162471395888</v>
      </c>
      <c r="P426" s="30" t="s">
        <v>13</v>
      </c>
      <c r="Q426" s="7">
        <v>25634</v>
      </c>
      <c r="R426" s="7"/>
      <c r="S426" s="7">
        <v>25634</v>
      </c>
      <c r="U426" s="30" t="s">
        <v>13</v>
      </c>
      <c r="V426" s="7">
        <v>4417</v>
      </c>
      <c r="W426" s="7"/>
      <c r="X426" s="7">
        <v>4417</v>
      </c>
      <c r="Z426" s="30" t="s">
        <v>13</v>
      </c>
      <c r="AA426" s="7">
        <v>6382795</v>
      </c>
      <c r="AB426" s="7"/>
      <c r="AC426" s="7">
        <v>6382795</v>
      </c>
      <c r="AE426">
        <v>5689944</v>
      </c>
      <c r="AF426" s="16">
        <f t="shared" ref="AF426:AF489" si="125">IF(AE426/$AE$7&gt;0,AE426/$AE$7,"")</f>
        <v>5689.9440000000004</v>
      </c>
      <c r="AH426" s="3">
        <f t="shared" si="122"/>
        <v>33655</v>
      </c>
      <c r="AI426" s="3">
        <f t="shared" si="123"/>
        <v>6382795</v>
      </c>
      <c r="AJ426" s="16">
        <f t="shared" ref="AJ426:AJ489" si="126">IF(AI426*AH426&gt;0,AI426/AH426*$AI$7,"")</f>
        <v>189653.69187342149</v>
      </c>
      <c r="AL426" s="16">
        <f t="shared" ref="AL426:AL489" si="127">IF(AI426&gt;0,M426/L426*AJ426,"")</f>
        <v>1825742.276887872</v>
      </c>
    </row>
    <row r="427" spans="2:38">
      <c r="B427" s="5" t="s">
        <v>80</v>
      </c>
      <c r="C427" s="3"/>
      <c r="D427" s="3"/>
      <c r="E427" s="7"/>
      <c r="G427" s="5" t="s">
        <v>80</v>
      </c>
      <c r="H427" s="3"/>
      <c r="I427" s="3"/>
      <c r="J427" s="7"/>
      <c r="L427" s="3">
        <f t="shared" si="120"/>
        <v>0</v>
      </c>
      <c r="M427" s="3">
        <f t="shared" si="121"/>
        <v>0</v>
      </c>
      <c r="N427" s="37" t="str">
        <f t="shared" si="124"/>
        <v/>
      </c>
      <c r="P427" s="5" t="s">
        <v>80</v>
      </c>
      <c r="Q427" s="3"/>
      <c r="R427" s="3"/>
      <c r="S427" s="7"/>
      <c r="U427" s="5" t="s">
        <v>80</v>
      </c>
      <c r="V427" s="3"/>
      <c r="W427" s="3"/>
      <c r="X427" s="7"/>
      <c r="Z427" s="5" t="s">
        <v>80</v>
      </c>
      <c r="AA427" s="3"/>
      <c r="AB427" s="3"/>
      <c r="AC427" s="7"/>
      <c r="AF427" s="36" t="str">
        <f t="shared" si="125"/>
        <v/>
      </c>
      <c r="AH427" s="3">
        <f t="shared" si="122"/>
        <v>0</v>
      </c>
      <c r="AI427" s="3">
        <f t="shared" si="123"/>
        <v>0</v>
      </c>
      <c r="AJ427" s="36" t="str">
        <f t="shared" si="126"/>
        <v/>
      </c>
      <c r="AL427" s="36" t="str">
        <f t="shared" si="127"/>
        <v/>
      </c>
    </row>
    <row r="428" spans="2:38">
      <c r="B428" s="29" t="s">
        <v>169</v>
      </c>
      <c r="C428" s="3">
        <v>104</v>
      </c>
      <c r="D428" s="3"/>
      <c r="E428" s="7">
        <v>104</v>
      </c>
      <c r="G428" s="29" t="s">
        <v>169</v>
      </c>
      <c r="H428" s="3">
        <v>171</v>
      </c>
      <c r="I428" s="3"/>
      <c r="J428" s="7">
        <v>171</v>
      </c>
      <c r="L428" s="3">
        <f t="shared" si="120"/>
        <v>104</v>
      </c>
      <c r="M428" s="3">
        <f t="shared" si="121"/>
        <v>171</v>
      </c>
      <c r="N428" s="19">
        <f t="shared" si="124"/>
        <v>1.6442307692307692</v>
      </c>
      <c r="P428" s="29" t="s">
        <v>169</v>
      </c>
      <c r="Q428" s="3">
        <v>28</v>
      </c>
      <c r="R428" s="3"/>
      <c r="S428" s="7">
        <v>28</v>
      </c>
      <c r="U428" s="29" t="s">
        <v>169</v>
      </c>
      <c r="V428" s="3">
        <v>37</v>
      </c>
      <c r="W428" s="3"/>
      <c r="X428" s="7">
        <v>37</v>
      </c>
      <c r="Z428" s="29" t="s">
        <v>169</v>
      </c>
      <c r="AA428" s="3">
        <v>2422</v>
      </c>
      <c r="AB428" s="3"/>
      <c r="AC428" s="7">
        <v>2422</v>
      </c>
      <c r="AE428">
        <v>2855</v>
      </c>
      <c r="AF428" s="16">
        <f t="shared" si="125"/>
        <v>2.855</v>
      </c>
      <c r="AH428" s="3">
        <f t="shared" si="122"/>
        <v>171</v>
      </c>
      <c r="AI428" s="3">
        <f t="shared" si="123"/>
        <v>2422</v>
      </c>
      <c r="AJ428" s="16">
        <f t="shared" si="126"/>
        <v>14163.74269005848</v>
      </c>
      <c r="AL428" s="16">
        <f t="shared" si="127"/>
        <v>23288.461538461539</v>
      </c>
    </row>
    <row r="429" spans="2:38">
      <c r="B429" s="29" t="s">
        <v>170</v>
      </c>
      <c r="C429" s="3">
        <v>222</v>
      </c>
      <c r="D429" s="3"/>
      <c r="E429" s="7">
        <v>222</v>
      </c>
      <c r="G429" s="29" t="s">
        <v>170</v>
      </c>
      <c r="H429" s="3">
        <v>326</v>
      </c>
      <c r="I429" s="3"/>
      <c r="J429" s="7">
        <v>326</v>
      </c>
      <c r="L429" s="3">
        <f t="shared" si="120"/>
        <v>222</v>
      </c>
      <c r="M429" s="3">
        <f t="shared" si="121"/>
        <v>326</v>
      </c>
      <c r="N429" s="19">
        <f t="shared" si="124"/>
        <v>1.4684684684684686</v>
      </c>
      <c r="P429" s="29" t="s">
        <v>170</v>
      </c>
      <c r="Q429" s="3">
        <v>37</v>
      </c>
      <c r="R429" s="3"/>
      <c r="S429" s="7">
        <v>37</v>
      </c>
      <c r="U429" s="29" t="s">
        <v>170</v>
      </c>
      <c r="V429" s="3">
        <v>63</v>
      </c>
      <c r="W429" s="3"/>
      <c r="X429" s="7">
        <v>63</v>
      </c>
      <c r="Z429" s="29" t="s">
        <v>170</v>
      </c>
      <c r="AA429" s="3">
        <v>19480</v>
      </c>
      <c r="AB429" s="3"/>
      <c r="AC429" s="7">
        <v>19480</v>
      </c>
      <c r="AE429">
        <v>19358</v>
      </c>
      <c r="AF429" s="16">
        <f t="shared" si="125"/>
        <v>19.358000000000001</v>
      </c>
      <c r="AH429" s="3">
        <f t="shared" si="122"/>
        <v>326</v>
      </c>
      <c r="AI429" s="3">
        <f t="shared" si="123"/>
        <v>19480</v>
      </c>
      <c r="AJ429" s="16">
        <f t="shared" si="126"/>
        <v>59754.601226993866</v>
      </c>
      <c r="AL429" s="16">
        <f t="shared" si="127"/>
        <v>87747.747747747751</v>
      </c>
    </row>
    <row r="430" spans="2:38">
      <c r="B430" s="29" t="s">
        <v>171</v>
      </c>
      <c r="C430" s="3">
        <v>285</v>
      </c>
      <c r="D430" s="3"/>
      <c r="E430" s="7">
        <v>285</v>
      </c>
      <c r="G430" s="29" t="s">
        <v>171</v>
      </c>
      <c r="H430" s="3">
        <v>603</v>
      </c>
      <c r="I430" s="3"/>
      <c r="J430" s="7">
        <v>603</v>
      </c>
      <c r="L430" s="3">
        <f t="shared" si="120"/>
        <v>285</v>
      </c>
      <c r="M430" s="3">
        <f t="shared" si="121"/>
        <v>603</v>
      </c>
      <c r="N430" s="19">
        <f t="shared" si="124"/>
        <v>2.1157894736842104</v>
      </c>
      <c r="P430" s="29" t="s">
        <v>171</v>
      </c>
      <c r="Q430" s="3">
        <v>137</v>
      </c>
      <c r="R430" s="3"/>
      <c r="S430" s="7">
        <v>137</v>
      </c>
      <c r="U430" s="29" t="s">
        <v>171</v>
      </c>
      <c r="V430" s="3">
        <v>179</v>
      </c>
      <c r="W430" s="3"/>
      <c r="X430" s="7">
        <v>179</v>
      </c>
      <c r="Z430" s="29" t="s">
        <v>171</v>
      </c>
      <c r="AA430" s="3">
        <v>51684</v>
      </c>
      <c r="AB430" s="3"/>
      <c r="AC430" s="7">
        <v>51684</v>
      </c>
      <c r="AE430">
        <v>52114</v>
      </c>
      <c r="AF430" s="16">
        <f t="shared" si="125"/>
        <v>52.113999999999997</v>
      </c>
      <c r="AH430" s="3">
        <f t="shared" si="122"/>
        <v>603</v>
      </c>
      <c r="AI430" s="3">
        <f t="shared" si="123"/>
        <v>51684</v>
      </c>
      <c r="AJ430" s="16">
        <f t="shared" si="126"/>
        <v>85711.44278606966</v>
      </c>
      <c r="AL430" s="16">
        <f t="shared" si="127"/>
        <v>181347.36842105264</v>
      </c>
    </row>
    <row r="431" spans="2:38">
      <c r="B431" s="29" t="s">
        <v>172</v>
      </c>
      <c r="C431" s="3">
        <v>399</v>
      </c>
      <c r="D431" s="3"/>
      <c r="E431" s="7">
        <v>399</v>
      </c>
      <c r="G431" s="29" t="s">
        <v>172</v>
      </c>
      <c r="H431" s="3">
        <v>1387</v>
      </c>
      <c r="I431" s="3"/>
      <c r="J431" s="7">
        <v>1387</v>
      </c>
      <c r="L431" s="3">
        <f t="shared" si="120"/>
        <v>399</v>
      </c>
      <c r="M431" s="3">
        <f t="shared" si="121"/>
        <v>1387</v>
      </c>
      <c r="N431" s="19">
        <f t="shared" si="124"/>
        <v>3.4761904761904763</v>
      </c>
      <c r="P431" s="29" t="s">
        <v>172</v>
      </c>
      <c r="Q431" s="3">
        <v>589</v>
      </c>
      <c r="R431" s="3"/>
      <c r="S431" s="7">
        <v>589</v>
      </c>
      <c r="U431" s="29" t="s">
        <v>172</v>
      </c>
      <c r="V431" s="3">
        <v>382</v>
      </c>
      <c r="W431" s="3"/>
      <c r="X431" s="7">
        <v>382</v>
      </c>
      <c r="Z431" s="29" t="s">
        <v>172</v>
      </c>
      <c r="AA431" s="3">
        <v>143670</v>
      </c>
      <c r="AB431" s="3"/>
      <c r="AC431" s="7">
        <v>143670</v>
      </c>
      <c r="AE431">
        <v>147603</v>
      </c>
      <c r="AF431" s="16">
        <f t="shared" si="125"/>
        <v>147.60300000000001</v>
      </c>
      <c r="AH431" s="3">
        <f t="shared" si="122"/>
        <v>1387</v>
      </c>
      <c r="AI431" s="3">
        <f t="shared" si="123"/>
        <v>143670</v>
      </c>
      <c r="AJ431" s="16">
        <f t="shared" si="126"/>
        <v>103583.2732516222</v>
      </c>
      <c r="AL431" s="16">
        <f t="shared" si="127"/>
        <v>360075.18796992482</v>
      </c>
    </row>
    <row r="432" spans="2:38">
      <c r="B432" s="29" t="s">
        <v>173</v>
      </c>
      <c r="C432" s="3">
        <v>1314</v>
      </c>
      <c r="D432" s="3"/>
      <c r="E432" s="7">
        <v>1314</v>
      </c>
      <c r="G432" s="29" t="s">
        <v>173</v>
      </c>
      <c r="H432" s="3">
        <v>15367</v>
      </c>
      <c r="I432" s="3"/>
      <c r="J432" s="7">
        <v>15367</v>
      </c>
      <c r="L432" s="3">
        <f t="shared" si="120"/>
        <v>1314</v>
      </c>
      <c r="M432" s="3">
        <f t="shared" si="121"/>
        <v>15367</v>
      </c>
      <c r="N432" s="19">
        <f t="shared" si="124"/>
        <v>11.69482496194825</v>
      </c>
      <c r="P432" s="29" t="s">
        <v>173</v>
      </c>
      <c r="Q432" s="3">
        <v>11806</v>
      </c>
      <c r="R432" s="3"/>
      <c r="S432" s="7">
        <v>11806</v>
      </c>
      <c r="U432" s="29" t="s">
        <v>173</v>
      </c>
      <c r="V432" s="3">
        <v>2221</v>
      </c>
      <c r="W432" s="3"/>
      <c r="X432" s="7">
        <v>2221</v>
      </c>
      <c r="Z432" s="29" t="s">
        <v>173</v>
      </c>
      <c r="AA432" s="3">
        <v>2206648</v>
      </c>
      <c r="AB432" s="3"/>
      <c r="AC432" s="7">
        <v>2206648</v>
      </c>
      <c r="AE432">
        <v>2002558</v>
      </c>
      <c r="AF432" s="16">
        <f t="shared" si="125"/>
        <v>2002.558</v>
      </c>
      <c r="AH432" s="3">
        <f t="shared" si="122"/>
        <v>15367</v>
      </c>
      <c r="AI432" s="3">
        <f t="shared" si="123"/>
        <v>2206648</v>
      </c>
      <c r="AJ432" s="16">
        <f t="shared" si="126"/>
        <v>143596.53803605126</v>
      </c>
      <c r="AL432" s="16">
        <f t="shared" si="127"/>
        <v>1679336.3774733637</v>
      </c>
    </row>
    <row r="433" spans="2:38">
      <c r="B433" s="29" t="s">
        <v>174</v>
      </c>
      <c r="C433" s="3">
        <v>287</v>
      </c>
      <c r="D433" s="3"/>
      <c r="E433" s="7">
        <v>287</v>
      </c>
      <c r="G433" s="29" t="s">
        <v>174</v>
      </c>
      <c r="H433" s="3">
        <v>26613</v>
      </c>
      <c r="I433" s="3"/>
      <c r="J433" s="7">
        <v>26613</v>
      </c>
      <c r="L433" s="3">
        <f t="shared" si="120"/>
        <v>287</v>
      </c>
      <c r="M433" s="3">
        <f t="shared" si="121"/>
        <v>26613</v>
      </c>
      <c r="N433" s="19">
        <f t="shared" si="124"/>
        <v>92.728222996515683</v>
      </c>
      <c r="P433" s="29" t="s">
        <v>174</v>
      </c>
      <c r="Q433" s="3">
        <v>25414</v>
      </c>
      <c r="R433" s="3"/>
      <c r="S433" s="7">
        <v>25414</v>
      </c>
      <c r="U433" s="29" t="s">
        <v>174</v>
      </c>
      <c r="V433" s="3">
        <v>911</v>
      </c>
      <c r="W433" s="3"/>
      <c r="X433" s="7">
        <v>911</v>
      </c>
      <c r="Z433" s="29" t="s">
        <v>174</v>
      </c>
      <c r="AA433" s="3">
        <v>6808426</v>
      </c>
      <c r="AB433" s="3"/>
      <c r="AC433" s="7">
        <v>6808426</v>
      </c>
      <c r="AE433">
        <v>4573707</v>
      </c>
      <c r="AF433" s="16">
        <f t="shared" si="125"/>
        <v>4573.7070000000003</v>
      </c>
      <c r="AH433" s="3">
        <f t="shared" si="122"/>
        <v>26613</v>
      </c>
      <c r="AI433" s="3">
        <f t="shared" si="123"/>
        <v>6808426</v>
      </c>
      <c r="AJ433" s="16">
        <f t="shared" si="126"/>
        <v>255830.83455454101</v>
      </c>
      <c r="AL433" s="16">
        <f t="shared" si="127"/>
        <v>23722738.67595819</v>
      </c>
    </row>
    <row r="434" spans="2:38">
      <c r="B434" s="30" t="s">
        <v>13</v>
      </c>
      <c r="C434" s="7">
        <v>2611</v>
      </c>
      <c r="D434" s="7"/>
      <c r="E434" s="7">
        <v>2611</v>
      </c>
      <c r="G434" s="30" t="s">
        <v>13</v>
      </c>
      <c r="H434" s="7">
        <v>44467</v>
      </c>
      <c r="I434" s="7"/>
      <c r="J434" s="7">
        <v>44467</v>
      </c>
      <c r="L434" s="3">
        <f t="shared" si="120"/>
        <v>2611</v>
      </c>
      <c r="M434" s="3">
        <f t="shared" si="121"/>
        <v>44467</v>
      </c>
      <c r="N434" s="19">
        <f t="shared" si="124"/>
        <v>17.030639601685177</v>
      </c>
      <c r="P434" s="30" t="s">
        <v>13</v>
      </c>
      <c r="Q434" s="7">
        <v>38011</v>
      </c>
      <c r="R434" s="7"/>
      <c r="S434" s="7">
        <v>38011</v>
      </c>
      <c r="U434" s="30" t="s">
        <v>13</v>
      </c>
      <c r="V434" s="7">
        <v>3793</v>
      </c>
      <c r="W434" s="7"/>
      <c r="X434" s="7">
        <v>3793</v>
      </c>
      <c r="Z434" s="30" t="s">
        <v>13</v>
      </c>
      <c r="AA434" s="7">
        <v>9232330</v>
      </c>
      <c r="AB434" s="7"/>
      <c r="AC434" s="7">
        <v>9232330</v>
      </c>
      <c r="AE434">
        <v>6798195</v>
      </c>
      <c r="AF434" s="16">
        <f t="shared" si="125"/>
        <v>6798.1949999999997</v>
      </c>
      <c r="AH434" s="3">
        <f t="shared" si="122"/>
        <v>44467</v>
      </c>
      <c r="AI434" s="3">
        <f t="shared" si="123"/>
        <v>9232330</v>
      </c>
      <c r="AJ434" s="16">
        <f t="shared" si="126"/>
        <v>207622.05680617085</v>
      </c>
      <c r="AL434" s="16">
        <f t="shared" si="127"/>
        <v>3535936.4228265025</v>
      </c>
    </row>
    <row r="435" spans="2:38">
      <c r="B435" s="5" t="s">
        <v>153</v>
      </c>
      <c r="C435" s="3"/>
      <c r="D435" s="3"/>
      <c r="E435" s="7"/>
      <c r="G435" s="5" t="s">
        <v>153</v>
      </c>
      <c r="H435" s="3"/>
      <c r="I435" s="3"/>
      <c r="J435" s="7"/>
      <c r="L435" s="3">
        <f t="shared" si="120"/>
        <v>0</v>
      </c>
      <c r="M435" s="3">
        <f t="shared" si="121"/>
        <v>0</v>
      </c>
      <c r="N435" s="37" t="str">
        <f t="shared" si="124"/>
        <v/>
      </c>
      <c r="P435" s="5" t="s">
        <v>153</v>
      </c>
      <c r="Q435" s="3"/>
      <c r="R435" s="3"/>
      <c r="S435" s="7"/>
      <c r="U435" s="5" t="s">
        <v>153</v>
      </c>
      <c r="V435" s="3"/>
      <c r="W435" s="3"/>
      <c r="X435" s="7"/>
      <c r="Z435" s="5" t="s">
        <v>153</v>
      </c>
      <c r="AA435" s="3"/>
      <c r="AB435" s="3"/>
      <c r="AC435" s="7"/>
      <c r="AF435" s="36" t="str">
        <f t="shared" si="125"/>
        <v/>
      </c>
      <c r="AH435" s="3">
        <f t="shared" si="122"/>
        <v>0</v>
      </c>
      <c r="AI435" s="3">
        <f t="shared" si="123"/>
        <v>0</v>
      </c>
      <c r="AJ435" s="36" t="str">
        <f t="shared" si="126"/>
        <v/>
      </c>
      <c r="AL435" s="36" t="str">
        <f t="shared" si="127"/>
        <v/>
      </c>
    </row>
    <row r="436" spans="2:38">
      <c r="B436" s="29" t="s">
        <v>169</v>
      </c>
      <c r="C436" s="3">
        <v>199</v>
      </c>
      <c r="D436" s="3"/>
      <c r="E436" s="7">
        <v>199</v>
      </c>
      <c r="G436" s="29" t="s">
        <v>169</v>
      </c>
      <c r="H436" s="3">
        <v>266</v>
      </c>
      <c r="I436" s="3"/>
      <c r="J436" s="7">
        <v>266</v>
      </c>
      <c r="L436" s="3">
        <f t="shared" si="120"/>
        <v>199</v>
      </c>
      <c r="M436" s="3">
        <f t="shared" si="121"/>
        <v>266</v>
      </c>
      <c r="N436" s="19">
        <f t="shared" si="124"/>
        <v>1.3366834170854272</v>
      </c>
      <c r="P436" s="29" t="s">
        <v>169</v>
      </c>
      <c r="Q436" s="3">
        <v>30</v>
      </c>
      <c r="R436" s="3"/>
      <c r="S436" s="7">
        <v>30</v>
      </c>
      <c r="U436" s="29" t="s">
        <v>169</v>
      </c>
      <c r="V436" s="3">
        <v>34</v>
      </c>
      <c r="W436" s="3"/>
      <c r="X436" s="7">
        <v>34</v>
      </c>
      <c r="Z436" s="29" t="s">
        <v>169</v>
      </c>
      <c r="AA436" s="3">
        <v>6383</v>
      </c>
      <c r="AB436" s="3"/>
      <c r="AC436" s="7">
        <v>6383</v>
      </c>
      <c r="AE436">
        <v>6559</v>
      </c>
      <c r="AF436" s="16">
        <f t="shared" si="125"/>
        <v>6.5590000000000002</v>
      </c>
      <c r="AH436" s="3">
        <f t="shared" si="122"/>
        <v>266</v>
      </c>
      <c r="AI436" s="3">
        <f t="shared" si="123"/>
        <v>6383</v>
      </c>
      <c r="AJ436" s="16">
        <f t="shared" si="126"/>
        <v>23996.24060150376</v>
      </c>
      <c r="AL436" s="16">
        <f t="shared" si="127"/>
        <v>32075.376884422112</v>
      </c>
    </row>
    <row r="437" spans="2:38">
      <c r="B437" s="29" t="s">
        <v>170</v>
      </c>
      <c r="C437" s="3">
        <v>390</v>
      </c>
      <c r="D437" s="3"/>
      <c r="E437" s="7">
        <v>390</v>
      </c>
      <c r="G437" s="29" t="s">
        <v>170</v>
      </c>
      <c r="H437" s="3">
        <v>596</v>
      </c>
      <c r="I437" s="3"/>
      <c r="J437" s="7">
        <v>596</v>
      </c>
      <c r="L437" s="3">
        <f t="shared" si="120"/>
        <v>390</v>
      </c>
      <c r="M437" s="3">
        <f t="shared" si="121"/>
        <v>596</v>
      </c>
      <c r="N437" s="19">
        <f t="shared" si="124"/>
        <v>1.5282051282051281</v>
      </c>
      <c r="P437" s="29" t="s">
        <v>170</v>
      </c>
      <c r="Q437" s="3">
        <v>69</v>
      </c>
      <c r="R437" s="3"/>
      <c r="S437" s="7">
        <v>69</v>
      </c>
      <c r="U437" s="29" t="s">
        <v>170</v>
      </c>
      <c r="V437" s="3">
        <v>119</v>
      </c>
      <c r="W437" s="3"/>
      <c r="X437" s="7">
        <v>119</v>
      </c>
      <c r="Z437" s="29" t="s">
        <v>170</v>
      </c>
      <c r="AA437" s="3">
        <v>32609</v>
      </c>
      <c r="AB437" s="3"/>
      <c r="AC437" s="7">
        <v>32609</v>
      </c>
      <c r="AE437">
        <v>35099</v>
      </c>
      <c r="AF437" s="16">
        <f t="shared" si="125"/>
        <v>35.098999999999997</v>
      </c>
      <c r="AH437" s="3">
        <f t="shared" si="122"/>
        <v>596</v>
      </c>
      <c r="AI437" s="3">
        <f t="shared" si="123"/>
        <v>32609</v>
      </c>
      <c r="AJ437" s="16">
        <f t="shared" si="126"/>
        <v>54713.087248322146</v>
      </c>
      <c r="AL437" s="16">
        <f t="shared" si="127"/>
        <v>83612.820512820501</v>
      </c>
    </row>
    <row r="438" spans="2:38">
      <c r="B438" s="29" t="s">
        <v>171</v>
      </c>
      <c r="C438" s="3">
        <v>441</v>
      </c>
      <c r="D438" s="3"/>
      <c r="E438" s="7">
        <v>441</v>
      </c>
      <c r="G438" s="29" t="s">
        <v>171</v>
      </c>
      <c r="H438" s="3">
        <v>900</v>
      </c>
      <c r="I438" s="3"/>
      <c r="J438" s="7">
        <v>900</v>
      </c>
      <c r="L438" s="3">
        <f t="shared" si="120"/>
        <v>441</v>
      </c>
      <c r="M438" s="3">
        <f t="shared" si="121"/>
        <v>900</v>
      </c>
      <c r="N438" s="19">
        <f t="shared" si="124"/>
        <v>2.0408163265306123</v>
      </c>
      <c r="P438" s="29" t="s">
        <v>171</v>
      </c>
      <c r="Q438" s="3">
        <v>224</v>
      </c>
      <c r="R438" s="3"/>
      <c r="S438" s="7">
        <v>224</v>
      </c>
      <c r="U438" s="29" t="s">
        <v>171</v>
      </c>
      <c r="V438" s="3">
        <v>221</v>
      </c>
      <c r="W438" s="3"/>
      <c r="X438" s="7">
        <v>221</v>
      </c>
      <c r="Z438" s="29" t="s">
        <v>171</v>
      </c>
      <c r="AA438" s="3">
        <v>80442</v>
      </c>
      <c r="AB438" s="3"/>
      <c r="AC438" s="7">
        <v>80442</v>
      </c>
      <c r="AE438">
        <v>76214</v>
      </c>
      <c r="AF438" s="16">
        <f t="shared" si="125"/>
        <v>76.213999999999999</v>
      </c>
      <c r="AH438" s="3">
        <f t="shared" si="122"/>
        <v>900</v>
      </c>
      <c r="AI438" s="3">
        <f t="shared" si="123"/>
        <v>80442</v>
      </c>
      <c r="AJ438" s="16">
        <f t="shared" si="126"/>
        <v>89380</v>
      </c>
      <c r="AL438" s="16">
        <f t="shared" si="127"/>
        <v>182408.16326530612</v>
      </c>
    </row>
    <row r="439" spans="2:38">
      <c r="B439" s="29" t="s">
        <v>172</v>
      </c>
      <c r="C439" s="3">
        <v>440</v>
      </c>
      <c r="D439" s="3"/>
      <c r="E439" s="7">
        <v>440</v>
      </c>
      <c r="G439" s="29" t="s">
        <v>172</v>
      </c>
      <c r="H439" s="3">
        <v>1444</v>
      </c>
      <c r="I439" s="3"/>
      <c r="J439" s="7">
        <v>1444</v>
      </c>
      <c r="L439" s="3">
        <f t="shared" si="120"/>
        <v>440</v>
      </c>
      <c r="M439" s="3">
        <f t="shared" si="121"/>
        <v>1444</v>
      </c>
      <c r="N439" s="19">
        <f t="shared" si="124"/>
        <v>3.2818181818181817</v>
      </c>
      <c r="P439" s="29" t="s">
        <v>172</v>
      </c>
      <c r="Q439" s="3">
        <v>557</v>
      </c>
      <c r="R439" s="3"/>
      <c r="S439" s="7">
        <v>557</v>
      </c>
      <c r="U439" s="29" t="s">
        <v>172</v>
      </c>
      <c r="V439" s="3">
        <v>422</v>
      </c>
      <c r="W439" s="3"/>
      <c r="X439" s="7">
        <v>422</v>
      </c>
      <c r="Z439" s="29" t="s">
        <v>172</v>
      </c>
      <c r="AA439" s="3">
        <v>157584</v>
      </c>
      <c r="AB439" s="3"/>
      <c r="AC439" s="7">
        <v>157584</v>
      </c>
      <c r="AE439">
        <v>174795</v>
      </c>
      <c r="AF439" s="16">
        <f t="shared" si="125"/>
        <v>174.79499999999999</v>
      </c>
      <c r="AH439" s="3">
        <f t="shared" si="122"/>
        <v>1444</v>
      </c>
      <c r="AI439" s="3">
        <f t="shared" si="123"/>
        <v>157584</v>
      </c>
      <c r="AJ439" s="16">
        <f t="shared" si="126"/>
        <v>109130.19390581718</v>
      </c>
      <c r="AL439" s="16">
        <f t="shared" si="127"/>
        <v>358145.45454545459</v>
      </c>
    </row>
    <row r="440" spans="2:38">
      <c r="B440" s="29" t="s">
        <v>173</v>
      </c>
      <c r="C440" s="3">
        <v>1586</v>
      </c>
      <c r="D440" s="3"/>
      <c r="E440" s="7">
        <v>1586</v>
      </c>
      <c r="G440" s="29" t="s">
        <v>173</v>
      </c>
      <c r="H440" s="3">
        <v>15801</v>
      </c>
      <c r="I440" s="3"/>
      <c r="J440" s="7">
        <v>15801</v>
      </c>
      <c r="L440" s="3">
        <f t="shared" si="120"/>
        <v>1586</v>
      </c>
      <c r="M440" s="3">
        <f t="shared" si="121"/>
        <v>15801</v>
      </c>
      <c r="N440" s="19">
        <f t="shared" si="124"/>
        <v>9.9627994955863812</v>
      </c>
      <c r="P440" s="29" t="s">
        <v>173</v>
      </c>
      <c r="Q440" s="3">
        <v>10888</v>
      </c>
      <c r="R440" s="3"/>
      <c r="S440" s="7">
        <v>10888</v>
      </c>
      <c r="U440" s="29" t="s">
        <v>173</v>
      </c>
      <c r="V440" s="3">
        <v>3265</v>
      </c>
      <c r="W440" s="3"/>
      <c r="X440" s="7">
        <v>3265</v>
      </c>
      <c r="Z440" s="29" t="s">
        <v>173</v>
      </c>
      <c r="AA440" s="3">
        <v>2782073</v>
      </c>
      <c r="AB440" s="3"/>
      <c r="AC440" s="7">
        <v>2782073</v>
      </c>
      <c r="AE440">
        <v>2699343</v>
      </c>
      <c r="AF440" s="16">
        <f t="shared" si="125"/>
        <v>2699.3429999999998</v>
      </c>
      <c r="AH440" s="3">
        <f t="shared" si="122"/>
        <v>15801</v>
      </c>
      <c r="AI440" s="3">
        <f t="shared" si="123"/>
        <v>2782073</v>
      </c>
      <c r="AJ440" s="16">
        <f t="shared" si="126"/>
        <v>176069.4259856971</v>
      </c>
      <c r="AL440" s="16">
        <f t="shared" si="127"/>
        <v>1754144.3883984869</v>
      </c>
    </row>
    <row r="441" spans="2:38">
      <c r="B441" s="29" t="s">
        <v>174</v>
      </c>
      <c r="C441" s="3">
        <v>460</v>
      </c>
      <c r="D441" s="3"/>
      <c r="E441" s="7">
        <v>460</v>
      </c>
      <c r="G441" s="29" t="s">
        <v>174</v>
      </c>
      <c r="H441" s="3">
        <v>27491</v>
      </c>
      <c r="I441" s="3"/>
      <c r="J441" s="7">
        <v>27491</v>
      </c>
      <c r="L441" s="3">
        <f t="shared" si="120"/>
        <v>460</v>
      </c>
      <c r="M441" s="3">
        <f t="shared" si="121"/>
        <v>27491</v>
      </c>
      <c r="N441" s="19">
        <f t="shared" si="124"/>
        <v>59.763043478260869</v>
      </c>
      <c r="P441" s="29" t="s">
        <v>174</v>
      </c>
      <c r="Q441" s="3">
        <v>24848</v>
      </c>
      <c r="R441" s="3"/>
      <c r="S441" s="7">
        <v>24848</v>
      </c>
      <c r="U441" s="29" t="s">
        <v>174</v>
      </c>
      <c r="V441" s="3">
        <v>2178</v>
      </c>
      <c r="W441" s="3"/>
      <c r="X441" s="7">
        <v>2178</v>
      </c>
      <c r="Z441" s="29" t="s">
        <v>174</v>
      </c>
      <c r="AA441" s="3">
        <v>10971211</v>
      </c>
      <c r="AB441" s="3"/>
      <c r="AC441" s="7">
        <v>10971211</v>
      </c>
      <c r="AE441">
        <v>8914515</v>
      </c>
      <c r="AF441" s="16">
        <f t="shared" si="125"/>
        <v>8914.5149999999994</v>
      </c>
      <c r="AH441" s="3">
        <f t="shared" si="122"/>
        <v>27491</v>
      </c>
      <c r="AI441" s="3">
        <f t="shared" si="123"/>
        <v>10971211</v>
      </c>
      <c r="AJ441" s="16">
        <f t="shared" si="126"/>
        <v>399083.73649558035</v>
      </c>
      <c r="AL441" s="16">
        <f t="shared" si="127"/>
        <v>23850458.695652172</v>
      </c>
    </row>
    <row r="442" spans="2:38">
      <c r="B442" s="30" t="s">
        <v>13</v>
      </c>
      <c r="C442" s="7">
        <v>3516</v>
      </c>
      <c r="D442" s="7"/>
      <c r="E442" s="7">
        <v>3516</v>
      </c>
      <c r="G442" s="30" t="s">
        <v>13</v>
      </c>
      <c r="H442" s="7">
        <v>46498</v>
      </c>
      <c r="I442" s="7"/>
      <c r="J442" s="7">
        <v>46498</v>
      </c>
      <c r="L442" s="3">
        <f t="shared" si="120"/>
        <v>3516</v>
      </c>
      <c r="M442" s="3">
        <f t="shared" si="121"/>
        <v>46498</v>
      </c>
      <c r="N442" s="19">
        <f t="shared" si="124"/>
        <v>13.224687144482367</v>
      </c>
      <c r="P442" s="30" t="s">
        <v>13</v>
      </c>
      <c r="Q442" s="7">
        <v>36616</v>
      </c>
      <c r="R442" s="7"/>
      <c r="S442" s="7">
        <v>36616</v>
      </c>
      <c r="U442" s="30" t="s">
        <v>13</v>
      </c>
      <c r="V442" s="7">
        <v>6239</v>
      </c>
      <c r="W442" s="7"/>
      <c r="X442" s="7">
        <v>6239</v>
      </c>
      <c r="Z442" s="30" t="s">
        <v>13</v>
      </c>
      <c r="AA442" s="7">
        <v>14030302</v>
      </c>
      <c r="AB442" s="7"/>
      <c r="AC442" s="7">
        <v>14030302</v>
      </c>
      <c r="AE442">
        <v>11906525</v>
      </c>
      <c r="AF442" s="16">
        <f t="shared" si="125"/>
        <v>11906.525</v>
      </c>
      <c r="AH442" s="3">
        <f t="shared" si="122"/>
        <v>46498</v>
      </c>
      <c r="AI442" s="3">
        <f t="shared" si="123"/>
        <v>14030302</v>
      </c>
      <c r="AJ442" s="16">
        <f t="shared" si="126"/>
        <v>301739.9027915179</v>
      </c>
      <c r="AL442" s="16">
        <f t="shared" si="127"/>
        <v>3990415.813424346</v>
      </c>
    </row>
    <row r="443" spans="2:38">
      <c r="B443" s="5" t="s">
        <v>154</v>
      </c>
      <c r="C443" s="3"/>
      <c r="D443" s="3"/>
      <c r="E443" s="7"/>
      <c r="G443" s="5" t="s">
        <v>154</v>
      </c>
      <c r="H443" s="3"/>
      <c r="I443" s="3"/>
      <c r="J443" s="7"/>
      <c r="L443" s="3">
        <f t="shared" si="120"/>
        <v>0</v>
      </c>
      <c r="M443" s="3">
        <f t="shared" si="121"/>
        <v>0</v>
      </c>
      <c r="N443" s="37" t="str">
        <f t="shared" si="124"/>
        <v/>
      </c>
      <c r="P443" s="5" t="s">
        <v>154</v>
      </c>
      <c r="Q443" s="3"/>
      <c r="R443" s="3"/>
      <c r="S443" s="7"/>
      <c r="U443" s="5" t="s">
        <v>154</v>
      </c>
      <c r="V443" s="3"/>
      <c r="W443" s="3"/>
      <c r="X443" s="7"/>
      <c r="Z443" s="5" t="s">
        <v>154</v>
      </c>
      <c r="AA443" s="3"/>
      <c r="AB443" s="3"/>
      <c r="AC443" s="7"/>
      <c r="AF443" s="36" t="str">
        <f t="shared" si="125"/>
        <v/>
      </c>
      <c r="AH443" s="3">
        <f t="shared" si="122"/>
        <v>0</v>
      </c>
      <c r="AI443" s="3">
        <f t="shared" si="123"/>
        <v>0</v>
      </c>
      <c r="AJ443" s="36" t="str">
        <f t="shared" si="126"/>
        <v/>
      </c>
      <c r="AL443" s="36" t="str">
        <f t="shared" si="127"/>
        <v/>
      </c>
    </row>
    <row r="444" spans="2:38">
      <c r="B444" s="29" t="s">
        <v>169</v>
      </c>
      <c r="C444" s="3"/>
      <c r="D444" s="3">
        <v>11</v>
      </c>
      <c r="E444" s="7">
        <v>11</v>
      </c>
      <c r="G444" s="29" t="s">
        <v>169</v>
      </c>
      <c r="H444" s="3"/>
      <c r="I444" s="3">
        <v>40</v>
      </c>
      <c r="J444" s="7">
        <v>40</v>
      </c>
      <c r="L444" s="3">
        <f t="shared" si="120"/>
        <v>11</v>
      </c>
      <c r="M444" s="3">
        <f t="shared" si="121"/>
        <v>40</v>
      </c>
      <c r="N444" s="19">
        <f t="shared" si="124"/>
        <v>3.6363636363636362</v>
      </c>
      <c r="P444" s="29" t="s">
        <v>169</v>
      </c>
      <c r="Q444" s="3"/>
      <c r="R444" s="3">
        <v>19</v>
      </c>
      <c r="S444" s="7">
        <v>19</v>
      </c>
      <c r="U444" s="29" t="s">
        <v>169</v>
      </c>
      <c r="V444" s="3"/>
      <c r="W444" s="3">
        <v>10</v>
      </c>
      <c r="X444" s="7">
        <v>10</v>
      </c>
      <c r="Z444" s="29" t="s">
        <v>169</v>
      </c>
      <c r="AA444" s="3"/>
      <c r="AB444" s="3">
        <v>319</v>
      </c>
      <c r="AC444" s="7">
        <v>319</v>
      </c>
      <c r="AE444">
        <v>535</v>
      </c>
      <c r="AF444" s="16">
        <f t="shared" si="125"/>
        <v>0.53500000000000003</v>
      </c>
      <c r="AH444" s="3">
        <f t="shared" si="122"/>
        <v>40</v>
      </c>
      <c r="AI444" s="3">
        <f t="shared" si="123"/>
        <v>319</v>
      </c>
      <c r="AJ444" s="16">
        <f t="shared" si="126"/>
        <v>7975</v>
      </c>
      <c r="AL444" s="16">
        <f t="shared" si="127"/>
        <v>29000</v>
      </c>
    </row>
    <row r="445" spans="2:38">
      <c r="B445" s="29" t="s">
        <v>170</v>
      </c>
      <c r="C445" s="3"/>
      <c r="D445" s="3">
        <v>20</v>
      </c>
      <c r="E445" s="7">
        <v>20</v>
      </c>
      <c r="G445" s="29" t="s">
        <v>170</v>
      </c>
      <c r="H445" s="3"/>
      <c r="I445" s="3">
        <v>35</v>
      </c>
      <c r="J445" s="7">
        <v>35</v>
      </c>
      <c r="L445" s="3">
        <f t="shared" si="120"/>
        <v>20</v>
      </c>
      <c r="M445" s="3">
        <f t="shared" si="121"/>
        <v>35</v>
      </c>
      <c r="N445" s="19">
        <f t="shared" si="124"/>
        <v>1.75</v>
      </c>
      <c r="P445" s="29" t="s">
        <v>170</v>
      </c>
      <c r="Q445" s="3"/>
      <c r="R445" s="3">
        <v>9</v>
      </c>
      <c r="S445" s="7">
        <v>9</v>
      </c>
      <c r="U445" s="29" t="s">
        <v>170</v>
      </c>
      <c r="V445" s="3"/>
      <c r="W445" s="3">
        <v>5</v>
      </c>
      <c r="X445" s="7">
        <v>5</v>
      </c>
      <c r="Z445" s="29" t="s">
        <v>170</v>
      </c>
      <c r="AA445" s="3"/>
      <c r="AB445" s="3">
        <v>1678</v>
      </c>
      <c r="AC445" s="7">
        <v>1678</v>
      </c>
      <c r="AE445">
        <v>1007</v>
      </c>
      <c r="AF445" s="16">
        <f t="shared" si="125"/>
        <v>1.0069999999999999</v>
      </c>
      <c r="AH445" s="3">
        <f t="shared" si="122"/>
        <v>35</v>
      </c>
      <c r="AI445" s="3">
        <f t="shared" si="123"/>
        <v>1678</v>
      </c>
      <c r="AJ445" s="16">
        <f t="shared" si="126"/>
        <v>47942.857142857145</v>
      </c>
      <c r="AL445" s="16">
        <f t="shared" si="127"/>
        <v>83900</v>
      </c>
    </row>
    <row r="446" spans="2:38">
      <c r="B446" s="29" t="s">
        <v>171</v>
      </c>
      <c r="C446" s="3"/>
      <c r="D446" s="3">
        <v>8</v>
      </c>
      <c r="E446" s="7">
        <v>8</v>
      </c>
      <c r="G446" s="29" t="s">
        <v>171</v>
      </c>
      <c r="H446" s="3"/>
      <c r="I446" s="3">
        <v>21</v>
      </c>
      <c r="J446" s="7">
        <v>21</v>
      </c>
      <c r="L446" s="3">
        <f t="shared" si="120"/>
        <v>8</v>
      </c>
      <c r="M446" s="3">
        <f t="shared" si="121"/>
        <v>21</v>
      </c>
      <c r="N446" s="19">
        <f t="shared" si="124"/>
        <v>2.625</v>
      </c>
      <c r="P446" s="29" t="s">
        <v>171</v>
      </c>
      <c r="Q446" s="3"/>
      <c r="R446" s="3">
        <v>9</v>
      </c>
      <c r="S446" s="7">
        <v>9</v>
      </c>
      <c r="U446" s="29" t="s">
        <v>171</v>
      </c>
      <c r="V446" s="3"/>
      <c r="W446" s="3">
        <v>4</v>
      </c>
      <c r="X446" s="7">
        <v>4</v>
      </c>
      <c r="Z446" s="29" t="s">
        <v>171</v>
      </c>
      <c r="AA446" s="3"/>
      <c r="AB446" s="3">
        <v>1474</v>
      </c>
      <c r="AC446" s="7">
        <v>1474</v>
      </c>
      <c r="AE446">
        <v>2756</v>
      </c>
      <c r="AF446" s="16">
        <f t="shared" si="125"/>
        <v>2.7559999999999998</v>
      </c>
      <c r="AH446" s="3">
        <f t="shared" si="122"/>
        <v>21</v>
      </c>
      <c r="AI446" s="3">
        <f t="shared" si="123"/>
        <v>1474</v>
      </c>
      <c r="AJ446" s="16">
        <f t="shared" si="126"/>
        <v>70190.476190476184</v>
      </c>
      <c r="AL446" s="16">
        <f t="shared" si="127"/>
        <v>184249.99999999997</v>
      </c>
    </row>
    <row r="447" spans="2:38">
      <c r="B447" s="29" t="s">
        <v>172</v>
      </c>
      <c r="C447" s="3"/>
      <c r="D447" s="3">
        <v>17</v>
      </c>
      <c r="E447" s="7">
        <v>17</v>
      </c>
      <c r="G447" s="29" t="s">
        <v>172</v>
      </c>
      <c r="H447" s="3"/>
      <c r="I447" s="3">
        <v>84</v>
      </c>
      <c r="J447" s="7">
        <v>84</v>
      </c>
      <c r="L447" s="3">
        <f t="shared" si="120"/>
        <v>17</v>
      </c>
      <c r="M447" s="3">
        <f t="shared" si="121"/>
        <v>84</v>
      </c>
      <c r="N447" s="19">
        <f t="shared" si="124"/>
        <v>4.9411764705882355</v>
      </c>
      <c r="P447" s="29" t="s">
        <v>172</v>
      </c>
      <c r="Q447" s="3"/>
      <c r="R447" s="3">
        <v>50</v>
      </c>
      <c r="S447" s="7">
        <v>50</v>
      </c>
      <c r="U447" s="29" t="s">
        <v>172</v>
      </c>
      <c r="V447" s="3"/>
      <c r="W447" s="3">
        <v>16</v>
      </c>
      <c r="X447" s="7">
        <v>16</v>
      </c>
      <c r="Z447" s="29" t="s">
        <v>172</v>
      </c>
      <c r="AA447" s="3"/>
      <c r="AB447" s="3">
        <v>6040</v>
      </c>
      <c r="AC447" s="7">
        <v>6040</v>
      </c>
      <c r="AE447">
        <v>5939</v>
      </c>
      <c r="AF447" s="16">
        <f t="shared" si="125"/>
        <v>5.9390000000000001</v>
      </c>
      <c r="AH447" s="3">
        <f t="shared" si="122"/>
        <v>84</v>
      </c>
      <c r="AI447" s="3">
        <f t="shared" si="123"/>
        <v>6040</v>
      </c>
      <c r="AJ447" s="16">
        <f t="shared" si="126"/>
        <v>71904.761904761894</v>
      </c>
      <c r="AL447" s="16">
        <f t="shared" si="127"/>
        <v>355294.1176470588</v>
      </c>
    </row>
    <row r="448" spans="2:38">
      <c r="B448" s="29" t="s">
        <v>173</v>
      </c>
      <c r="C448" s="3"/>
      <c r="D448" s="3">
        <v>28</v>
      </c>
      <c r="E448" s="7">
        <v>28</v>
      </c>
      <c r="G448" s="29" t="s">
        <v>173</v>
      </c>
      <c r="H448" s="3"/>
      <c r="I448" s="3">
        <v>450</v>
      </c>
      <c r="J448" s="7">
        <v>450</v>
      </c>
      <c r="L448" s="3">
        <f t="shared" si="120"/>
        <v>28</v>
      </c>
      <c r="M448" s="3">
        <f t="shared" si="121"/>
        <v>450</v>
      </c>
      <c r="N448" s="19">
        <f t="shared" si="124"/>
        <v>16.071428571428573</v>
      </c>
      <c r="P448" s="29" t="s">
        <v>173</v>
      </c>
      <c r="Q448" s="3"/>
      <c r="R448" s="3">
        <v>352</v>
      </c>
      <c r="S448" s="7">
        <v>352</v>
      </c>
      <c r="U448" s="29" t="s">
        <v>173</v>
      </c>
      <c r="V448" s="3"/>
      <c r="W448" s="3">
        <v>68</v>
      </c>
      <c r="X448" s="7">
        <v>68</v>
      </c>
      <c r="Z448" s="29" t="s">
        <v>173</v>
      </c>
      <c r="AA448" s="3"/>
      <c r="AB448" s="3">
        <v>47970</v>
      </c>
      <c r="AC448" s="7">
        <v>47970</v>
      </c>
      <c r="AE448">
        <v>48174</v>
      </c>
      <c r="AF448" s="16">
        <f t="shared" si="125"/>
        <v>48.173999999999999</v>
      </c>
      <c r="AH448" s="3">
        <f t="shared" si="122"/>
        <v>450</v>
      </c>
      <c r="AI448" s="3">
        <f t="shared" si="123"/>
        <v>47970</v>
      </c>
      <c r="AJ448" s="16">
        <f t="shared" si="126"/>
        <v>106600</v>
      </c>
      <c r="AL448" s="16">
        <f t="shared" si="127"/>
        <v>1713214.2857142859</v>
      </c>
    </row>
    <row r="449" spans="2:38">
      <c r="B449" s="29" t="s">
        <v>174</v>
      </c>
      <c r="C449" s="3"/>
      <c r="D449" s="3">
        <v>10</v>
      </c>
      <c r="E449" s="7">
        <v>10</v>
      </c>
      <c r="G449" s="29" t="s">
        <v>174</v>
      </c>
      <c r="H449" s="3"/>
      <c r="I449" s="3">
        <v>1079</v>
      </c>
      <c r="J449" s="7">
        <v>1079</v>
      </c>
      <c r="L449" s="3">
        <f t="shared" si="120"/>
        <v>10</v>
      </c>
      <c r="M449" s="3">
        <f t="shared" si="121"/>
        <v>1079</v>
      </c>
      <c r="N449" s="19">
        <f t="shared" si="124"/>
        <v>107.9</v>
      </c>
      <c r="P449" s="29" t="s">
        <v>174</v>
      </c>
      <c r="Q449" s="3"/>
      <c r="R449" s="3">
        <v>1029</v>
      </c>
      <c r="S449" s="7">
        <v>1029</v>
      </c>
      <c r="U449" s="29" t="s">
        <v>174</v>
      </c>
      <c r="V449" s="3"/>
      <c r="W449" s="3">
        <v>40</v>
      </c>
      <c r="X449" s="7">
        <v>40</v>
      </c>
      <c r="Z449" s="29" t="s">
        <v>174</v>
      </c>
      <c r="AA449" s="3"/>
      <c r="AB449" s="3">
        <v>183058</v>
      </c>
      <c r="AC449" s="7">
        <v>183058</v>
      </c>
      <c r="AE449">
        <v>150974</v>
      </c>
      <c r="AF449" s="16">
        <f t="shared" si="125"/>
        <v>150.97399999999999</v>
      </c>
      <c r="AH449" s="3">
        <f t="shared" si="122"/>
        <v>1079</v>
      </c>
      <c r="AI449" s="3">
        <f t="shared" si="123"/>
        <v>183058</v>
      </c>
      <c r="AJ449" s="16">
        <f t="shared" si="126"/>
        <v>169655.23632993511</v>
      </c>
      <c r="AL449" s="16">
        <f t="shared" si="127"/>
        <v>18305800</v>
      </c>
    </row>
    <row r="450" spans="2:38">
      <c r="B450" s="30" t="s">
        <v>13</v>
      </c>
      <c r="C450" s="7"/>
      <c r="D450" s="7">
        <v>94</v>
      </c>
      <c r="E450" s="7">
        <v>94</v>
      </c>
      <c r="G450" s="30" t="s">
        <v>13</v>
      </c>
      <c r="H450" s="7"/>
      <c r="I450" s="7">
        <v>1709</v>
      </c>
      <c r="J450" s="7">
        <v>1709</v>
      </c>
      <c r="L450" s="3">
        <f t="shared" si="120"/>
        <v>94</v>
      </c>
      <c r="M450" s="3">
        <f t="shared" si="121"/>
        <v>1709</v>
      </c>
      <c r="N450" s="19">
        <f t="shared" si="124"/>
        <v>18.180851063829788</v>
      </c>
      <c r="P450" s="30" t="s">
        <v>13</v>
      </c>
      <c r="Q450" s="7"/>
      <c r="R450" s="7">
        <v>1468</v>
      </c>
      <c r="S450" s="7">
        <v>1468</v>
      </c>
      <c r="U450" s="30" t="s">
        <v>13</v>
      </c>
      <c r="V450" s="7"/>
      <c r="W450" s="7">
        <v>143</v>
      </c>
      <c r="X450" s="7">
        <v>143</v>
      </c>
      <c r="Z450" s="30" t="s">
        <v>13</v>
      </c>
      <c r="AA450" s="7"/>
      <c r="AB450" s="7">
        <v>240539</v>
      </c>
      <c r="AC450" s="7">
        <v>240539</v>
      </c>
      <c r="AE450">
        <v>209385</v>
      </c>
      <c r="AF450" s="16">
        <f t="shared" si="125"/>
        <v>209.38499999999999</v>
      </c>
      <c r="AH450" s="3">
        <f t="shared" si="122"/>
        <v>1709</v>
      </c>
      <c r="AI450" s="3">
        <f t="shared" si="123"/>
        <v>240539</v>
      </c>
      <c r="AJ450" s="16">
        <f t="shared" si="126"/>
        <v>140748.39087185491</v>
      </c>
      <c r="AL450" s="16">
        <f t="shared" si="127"/>
        <v>2558925.531914894</v>
      </c>
    </row>
    <row r="451" spans="2:38">
      <c r="B451" s="5" t="s">
        <v>81</v>
      </c>
      <c r="C451" s="3"/>
      <c r="D451" s="3"/>
      <c r="E451" s="7"/>
      <c r="G451" s="5" t="s">
        <v>81</v>
      </c>
      <c r="H451" s="3"/>
      <c r="I451" s="3"/>
      <c r="J451" s="7"/>
      <c r="L451" s="3">
        <f t="shared" si="120"/>
        <v>0</v>
      </c>
      <c r="M451" s="3">
        <f t="shared" si="121"/>
        <v>0</v>
      </c>
      <c r="N451" s="37" t="str">
        <f t="shared" si="124"/>
        <v/>
      </c>
      <c r="P451" s="5" t="s">
        <v>81</v>
      </c>
      <c r="Q451" s="3"/>
      <c r="R451" s="3"/>
      <c r="S451" s="7"/>
      <c r="U451" s="5" t="s">
        <v>81</v>
      </c>
      <c r="V451" s="3"/>
      <c r="W451" s="3"/>
      <c r="X451" s="7"/>
      <c r="Z451" s="5" t="s">
        <v>81</v>
      </c>
      <c r="AA451" s="3"/>
      <c r="AB451" s="3"/>
      <c r="AC451" s="7"/>
      <c r="AF451" s="36" t="str">
        <f t="shared" si="125"/>
        <v/>
      </c>
      <c r="AH451" s="3">
        <f t="shared" si="122"/>
        <v>0</v>
      </c>
      <c r="AI451" s="3">
        <f t="shared" si="123"/>
        <v>0</v>
      </c>
      <c r="AJ451" s="36" t="str">
        <f t="shared" si="126"/>
        <v/>
      </c>
      <c r="AL451" s="36" t="str">
        <f t="shared" si="127"/>
        <v/>
      </c>
    </row>
    <row r="452" spans="2:38">
      <c r="B452" s="29" t="s">
        <v>169</v>
      </c>
      <c r="C452" s="3">
        <v>1533</v>
      </c>
      <c r="D452" s="3"/>
      <c r="E452" s="7">
        <v>1533</v>
      </c>
      <c r="G452" s="29" t="s">
        <v>169</v>
      </c>
      <c r="H452" s="3">
        <v>2536</v>
      </c>
      <c r="I452" s="3"/>
      <c r="J452" s="7">
        <v>2536</v>
      </c>
      <c r="L452" s="3">
        <f t="shared" si="120"/>
        <v>1533</v>
      </c>
      <c r="M452" s="3">
        <f t="shared" si="121"/>
        <v>2536</v>
      </c>
      <c r="N452" s="19">
        <f t="shared" si="124"/>
        <v>1.654272667971298</v>
      </c>
      <c r="P452" s="29" t="s">
        <v>169</v>
      </c>
      <c r="Q452" s="3">
        <v>442</v>
      </c>
      <c r="R452" s="3"/>
      <c r="S452" s="7">
        <v>442</v>
      </c>
      <c r="U452" s="29" t="s">
        <v>169</v>
      </c>
      <c r="V452" s="3">
        <v>520</v>
      </c>
      <c r="W452" s="3"/>
      <c r="X452" s="7">
        <v>520</v>
      </c>
      <c r="Z452" s="29" t="s">
        <v>169</v>
      </c>
      <c r="AA452" s="3">
        <v>45650</v>
      </c>
      <c r="AB452" s="3"/>
      <c r="AC452" s="7">
        <v>45650</v>
      </c>
      <c r="AE452">
        <v>47920</v>
      </c>
      <c r="AF452" s="16">
        <f t="shared" si="125"/>
        <v>47.92</v>
      </c>
      <c r="AH452" s="3">
        <f t="shared" si="122"/>
        <v>2536</v>
      </c>
      <c r="AI452" s="3">
        <f t="shared" si="123"/>
        <v>45650</v>
      </c>
      <c r="AJ452" s="16">
        <f t="shared" si="126"/>
        <v>18000.788643533124</v>
      </c>
      <c r="AL452" s="16">
        <f t="shared" si="127"/>
        <v>29778.212654924984</v>
      </c>
    </row>
    <row r="453" spans="2:38">
      <c r="B453" s="29" t="s">
        <v>170</v>
      </c>
      <c r="C453" s="3">
        <v>2684</v>
      </c>
      <c r="D453" s="3"/>
      <c r="E453" s="7">
        <v>2684</v>
      </c>
      <c r="G453" s="29" t="s">
        <v>170</v>
      </c>
      <c r="H453" s="3">
        <v>4770</v>
      </c>
      <c r="I453" s="3"/>
      <c r="J453" s="7">
        <v>4770</v>
      </c>
      <c r="L453" s="3">
        <f t="shared" si="120"/>
        <v>2684</v>
      </c>
      <c r="M453" s="3">
        <f t="shared" si="121"/>
        <v>4770</v>
      </c>
      <c r="N453" s="19">
        <f t="shared" si="124"/>
        <v>1.7771982116244411</v>
      </c>
      <c r="P453" s="29" t="s">
        <v>170</v>
      </c>
      <c r="Q453" s="3">
        <v>792</v>
      </c>
      <c r="R453" s="3"/>
      <c r="S453" s="7">
        <v>792</v>
      </c>
      <c r="U453" s="29" t="s">
        <v>170</v>
      </c>
      <c r="V453" s="3">
        <v>1230</v>
      </c>
      <c r="W453" s="3"/>
      <c r="X453" s="7">
        <v>1230</v>
      </c>
      <c r="Z453" s="29" t="s">
        <v>170</v>
      </c>
      <c r="AA453" s="3">
        <v>226419</v>
      </c>
      <c r="AB453" s="3"/>
      <c r="AC453" s="7">
        <v>226419</v>
      </c>
      <c r="AE453">
        <v>247897</v>
      </c>
      <c r="AF453" s="16">
        <f t="shared" si="125"/>
        <v>247.89699999999999</v>
      </c>
      <c r="AH453" s="3">
        <f t="shared" si="122"/>
        <v>4770</v>
      </c>
      <c r="AI453" s="3">
        <f t="shared" si="123"/>
        <v>226419</v>
      </c>
      <c r="AJ453" s="16">
        <f t="shared" si="126"/>
        <v>47467.295597484277</v>
      </c>
      <c r="AL453" s="16">
        <f t="shared" si="127"/>
        <v>84358.792846497759</v>
      </c>
    </row>
    <row r="454" spans="2:38">
      <c r="B454" s="29" t="s">
        <v>171</v>
      </c>
      <c r="C454" s="3">
        <v>2694</v>
      </c>
      <c r="D454" s="3"/>
      <c r="E454" s="7">
        <v>2694</v>
      </c>
      <c r="G454" s="29" t="s">
        <v>171</v>
      </c>
      <c r="H454" s="3">
        <v>7932</v>
      </c>
      <c r="I454" s="3"/>
      <c r="J454" s="7">
        <v>7932</v>
      </c>
      <c r="L454" s="3">
        <f t="shared" si="120"/>
        <v>2694</v>
      </c>
      <c r="M454" s="3">
        <f t="shared" si="121"/>
        <v>7932</v>
      </c>
      <c r="N454" s="19">
        <f t="shared" si="124"/>
        <v>2.9443207126948776</v>
      </c>
      <c r="P454" s="29" t="s">
        <v>171</v>
      </c>
      <c r="Q454" s="3">
        <v>2624</v>
      </c>
      <c r="R454" s="3"/>
      <c r="S454" s="7">
        <v>2624</v>
      </c>
      <c r="U454" s="29" t="s">
        <v>171</v>
      </c>
      <c r="V454" s="3">
        <v>2510</v>
      </c>
      <c r="W454" s="3"/>
      <c r="X454" s="7">
        <v>2510</v>
      </c>
      <c r="Z454" s="29" t="s">
        <v>171</v>
      </c>
      <c r="AA454" s="3">
        <v>487325</v>
      </c>
      <c r="AB454" s="3"/>
      <c r="AC454" s="7">
        <v>487325</v>
      </c>
      <c r="AE454">
        <v>540361</v>
      </c>
      <c r="AF454" s="16">
        <f t="shared" si="125"/>
        <v>540.36099999999999</v>
      </c>
      <c r="AH454" s="3">
        <f t="shared" si="122"/>
        <v>7932</v>
      </c>
      <c r="AI454" s="3">
        <f t="shared" si="123"/>
        <v>487325</v>
      </c>
      <c r="AJ454" s="16">
        <f t="shared" si="126"/>
        <v>61437.846696923858</v>
      </c>
      <c r="AL454" s="16">
        <f t="shared" si="127"/>
        <v>180892.72457312548</v>
      </c>
    </row>
    <row r="455" spans="2:38">
      <c r="B455" s="29" t="s">
        <v>172</v>
      </c>
      <c r="C455" s="3">
        <v>3117</v>
      </c>
      <c r="D455" s="3"/>
      <c r="E455" s="7">
        <v>3117</v>
      </c>
      <c r="G455" s="29" t="s">
        <v>172</v>
      </c>
      <c r="H455" s="3">
        <v>15217</v>
      </c>
      <c r="I455" s="3"/>
      <c r="J455" s="7">
        <v>15217</v>
      </c>
      <c r="L455" s="3">
        <f t="shared" si="120"/>
        <v>3117</v>
      </c>
      <c r="M455" s="3">
        <f t="shared" si="121"/>
        <v>15217</v>
      </c>
      <c r="N455" s="19">
        <f t="shared" si="124"/>
        <v>4.8819377606673084</v>
      </c>
      <c r="P455" s="29" t="s">
        <v>172</v>
      </c>
      <c r="Q455" s="3">
        <v>7674</v>
      </c>
      <c r="R455" s="3"/>
      <c r="S455" s="7">
        <v>7674</v>
      </c>
      <c r="U455" s="29" t="s">
        <v>172</v>
      </c>
      <c r="V455" s="3">
        <v>4293</v>
      </c>
      <c r="W455" s="3"/>
      <c r="X455" s="7">
        <v>4293</v>
      </c>
      <c r="Z455" s="29" t="s">
        <v>172</v>
      </c>
      <c r="AA455" s="3">
        <v>1133451</v>
      </c>
      <c r="AB455" s="3"/>
      <c r="AC455" s="7">
        <v>1133451</v>
      </c>
      <c r="AE455">
        <v>1242203</v>
      </c>
      <c r="AF455" s="16">
        <f t="shared" si="125"/>
        <v>1242.203</v>
      </c>
      <c r="AH455" s="3">
        <f t="shared" si="122"/>
        <v>15217</v>
      </c>
      <c r="AI455" s="3">
        <f t="shared" si="123"/>
        <v>1133451</v>
      </c>
      <c r="AJ455" s="16">
        <f t="shared" si="126"/>
        <v>74485.838207268185</v>
      </c>
      <c r="AL455" s="16">
        <f t="shared" si="127"/>
        <v>363635.22617901827</v>
      </c>
    </row>
    <row r="456" spans="2:38">
      <c r="B456" s="29" t="s">
        <v>173</v>
      </c>
      <c r="C456" s="3">
        <v>7851</v>
      </c>
      <c r="D456" s="3"/>
      <c r="E456" s="7">
        <v>7851</v>
      </c>
      <c r="G456" s="29" t="s">
        <v>173</v>
      </c>
      <c r="H456" s="3">
        <v>107856</v>
      </c>
      <c r="I456" s="3"/>
      <c r="J456" s="7">
        <v>107856</v>
      </c>
      <c r="L456" s="3">
        <f t="shared" si="120"/>
        <v>7851</v>
      </c>
      <c r="M456" s="3">
        <f t="shared" si="121"/>
        <v>107856</v>
      </c>
      <c r="N456" s="19">
        <f t="shared" si="124"/>
        <v>13.737867787542989</v>
      </c>
      <c r="P456" s="29" t="s">
        <v>173</v>
      </c>
      <c r="Q456" s="3">
        <v>80956</v>
      </c>
      <c r="R456" s="3"/>
      <c r="S456" s="7">
        <v>80956</v>
      </c>
      <c r="U456" s="29" t="s">
        <v>173</v>
      </c>
      <c r="V456" s="3">
        <v>18830</v>
      </c>
      <c r="W456" s="3"/>
      <c r="X456" s="7">
        <v>18830</v>
      </c>
      <c r="Z456" s="29" t="s">
        <v>173</v>
      </c>
      <c r="AA456" s="3">
        <v>12391471</v>
      </c>
      <c r="AB456" s="3"/>
      <c r="AC456" s="7">
        <v>12391471</v>
      </c>
      <c r="AE456">
        <v>12261169</v>
      </c>
      <c r="AF456" s="16">
        <f t="shared" si="125"/>
        <v>12261.169</v>
      </c>
      <c r="AH456" s="3">
        <f t="shared" si="122"/>
        <v>107856</v>
      </c>
      <c r="AI456" s="3">
        <f t="shared" si="123"/>
        <v>12391471</v>
      </c>
      <c r="AJ456" s="16">
        <f t="shared" si="126"/>
        <v>114889.02796321022</v>
      </c>
      <c r="AL456" s="16">
        <f t="shared" si="127"/>
        <v>1578330.2763979114</v>
      </c>
    </row>
    <row r="457" spans="2:38">
      <c r="B457" s="29" t="s">
        <v>174</v>
      </c>
      <c r="C457" s="3">
        <v>1363</v>
      </c>
      <c r="D457" s="3"/>
      <c r="E457" s="7">
        <v>1363</v>
      </c>
      <c r="G457" s="29" t="s">
        <v>174</v>
      </c>
      <c r="H457" s="3">
        <v>105963</v>
      </c>
      <c r="I457" s="3"/>
      <c r="J457" s="7">
        <v>105963</v>
      </c>
      <c r="L457" s="3">
        <f t="shared" si="120"/>
        <v>1363</v>
      </c>
      <c r="M457" s="3">
        <f t="shared" si="121"/>
        <v>105963</v>
      </c>
      <c r="N457" s="19">
        <f t="shared" si="124"/>
        <v>77.742479823917833</v>
      </c>
      <c r="P457" s="29" t="s">
        <v>174</v>
      </c>
      <c r="Q457" s="3">
        <v>97617</v>
      </c>
      <c r="R457" s="3"/>
      <c r="S457" s="7">
        <v>97617</v>
      </c>
      <c r="U457" s="29" t="s">
        <v>174</v>
      </c>
      <c r="V457" s="3">
        <v>6976</v>
      </c>
      <c r="W457" s="3"/>
      <c r="X457" s="7">
        <v>6976</v>
      </c>
      <c r="Z457" s="29" t="s">
        <v>174</v>
      </c>
      <c r="AA457" s="3">
        <v>22168273</v>
      </c>
      <c r="AB457" s="3"/>
      <c r="AC457" s="7">
        <v>22168273</v>
      </c>
      <c r="AE457">
        <v>19200584</v>
      </c>
      <c r="AF457" s="16">
        <f t="shared" si="125"/>
        <v>19200.583999999999</v>
      </c>
      <c r="AH457" s="3">
        <f t="shared" si="122"/>
        <v>105963</v>
      </c>
      <c r="AI457" s="3">
        <f t="shared" si="123"/>
        <v>22168273</v>
      </c>
      <c r="AJ457" s="16">
        <f t="shared" si="126"/>
        <v>209207.67626435641</v>
      </c>
      <c r="AL457" s="16">
        <f t="shared" si="127"/>
        <v>16264323.550990462</v>
      </c>
    </row>
    <row r="458" spans="2:38">
      <c r="B458" s="30" t="s">
        <v>13</v>
      </c>
      <c r="C458" s="7">
        <v>19242</v>
      </c>
      <c r="D458" s="7"/>
      <c r="E458" s="7">
        <v>19242</v>
      </c>
      <c r="G458" s="30" t="s">
        <v>13</v>
      </c>
      <c r="H458" s="7">
        <v>244274</v>
      </c>
      <c r="I458" s="7"/>
      <c r="J458" s="7">
        <v>244274</v>
      </c>
      <c r="L458" s="3">
        <f t="shared" si="120"/>
        <v>19242</v>
      </c>
      <c r="M458" s="3">
        <f t="shared" si="121"/>
        <v>244274</v>
      </c>
      <c r="N458" s="19">
        <f t="shared" si="124"/>
        <v>12.694834216817378</v>
      </c>
      <c r="P458" s="30" t="s">
        <v>13</v>
      </c>
      <c r="Q458" s="7">
        <v>190105</v>
      </c>
      <c r="R458" s="7"/>
      <c r="S458" s="7">
        <v>190105</v>
      </c>
      <c r="U458" s="30" t="s">
        <v>13</v>
      </c>
      <c r="V458" s="7">
        <v>34359</v>
      </c>
      <c r="W458" s="7"/>
      <c r="X458" s="7">
        <v>34359</v>
      </c>
      <c r="Z458" s="30" t="s">
        <v>13</v>
      </c>
      <c r="AA458" s="7">
        <v>36452589</v>
      </c>
      <c r="AB458" s="7"/>
      <c r="AC458" s="7">
        <v>36452589</v>
      </c>
      <c r="AE458">
        <v>33540134</v>
      </c>
      <c r="AF458" s="16">
        <f t="shared" si="125"/>
        <v>33540.133999999998</v>
      </c>
      <c r="AH458" s="3">
        <f t="shared" si="122"/>
        <v>244274</v>
      </c>
      <c r="AI458" s="3">
        <f t="shared" si="123"/>
        <v>36452589</v>
      </c>
      <c r="AJ458" s="16">
        <f t="shared" si="126"/>
        <v>149228.28053742927</v>
      </c>
      <c r="AL458" s="16">
        <f t="shared" si="127"/>
        <v>1894428.2818833799</v>
      </c>
    </row>
    <row r="459" spans="2:38">
      <c r="B459" s="5" t="s">
        <v>82</v>
      </c>
      <c r="C459" s="3"/>
      <c r="D459" s="3"/>
      <c r="E459" s="7"/>
      <c r="G459" s="5" t="s">
        <v>82</v>
      </c>
      <c r="H459" s="3"/>
      <c r="I459" s="3"/>
      <c r="J459" s="7"/>
      <c r="L459" s="3">
        <f t="shared" si="120"/>
        <v>0</v>
      </c>
      <c r="M459" s="3">
        <f t="shared" si="121"/>
        <v>0</v>
      </c>
      <c r="N459" s="37" t="str">
        <f t="shared" si="124"/>
        <v/>
      </c>
      <c r="P459" s="5" t="s">
        <v>82</v>
      </c>
      <c r="Q459" s="3"/>
      <c r="R459" s="3"/>
      <c r="S459" s="7"/>
      <c r="U459" s="5" t="s">
        <v>82</v>
      </c>
      <c r="V459" s="3"/>
      <c r="W459" s="3"/>
      <c r="X459" s="7"/>
      <c r="Z459" s="5" t="s">
        <v>82</v>
      </c>
      <c r="AA459" s="3"/>
      <c r="AB459" s="3"/>
      <c r="AC459" s="7"/>
      <c r="AF459" s="36" t="str">
        <f t="shared" si="125"/>
        <v/>
      </c>
      <c r="AH459" s="3">
        <f t="shared" si="122"/>
        <v>0</v>
      </c>
      <c r="AI459" s="3">
        <f t="shared" si="123"/>
        <v>0</v>
      </c>
      <c r="AJ459" s="36" t="str">
        <f t="shared" si="126"/>
        <v/>
      </c>
      <c r="AL459" s="36" t="str">
        <f t="shared" si="127"/>
        <v/>
      </c>
    </row>
    <row r="460" spans="2:38">
      <c r="B460" s="29" t="s">
        <v>169</v>
      </c>
      <c r="C460" s="3"/>
      <c r="D460" s="3">
        <v>98</v>
      </c>
      <c r="E460" s="7">
        <v>98</v>
      </c>
      <c r="G460" s="29" t="s">
        <v>169</v>
      </c>
      <c r="H460" s="3"/>
      <c r="I460" s="3">
        <v>120</v>
      </c>
      <c r="J460" s="7">
        <v>120</v>
      </c>
      <c r="L460" s="3">
        <f t="shared" si="120"/>
        <v>98</v>
      </c>
      <c r="M460" s="3">
        <f t="shared" si="121"/>
        <v>120</v>
      </c>
      <c r="N460" s="19">
        <f t="shared" si="124"/>
        <v>1.2244897959183674</v>
      </c>
      <c r="P460" s="29" t="s">
        <v>169</v>
      </c>
      <c r="Q460" s="3"/>
      <c r="R460" s="3">
        <v>9</v>
      </c>
      <c r="S460" s="7">
        <v>9</v>
      </c>
      <c r="U460" s="29" t="s">
        <v>169</v>
      </c>
      <c r="V460" s="3"/>
      <c r="W460" s="3">
        <v>10</v>
      </c>
      <c r="X460" s="7">
        <v>10</v>
      </c>
      <c r="Z460" s="29" t="s">
        <v>169</v>
      </c>
      <c r="AA460" s="3"/>
      <c r="AB460" s="3">
        <v>3312</v>
      </c>
      <c r="AC460" s="7">
        <v>3312</v>
      </c>
      <c r="AE460">
        <v>2892</v>
      </c>
      <c r="AF460" s="16">
        <f t="shared" si="125"/>
        <v>2.8919999999999999</v>
      </c>
      <c r="AH460" s="3">
        <f t="shared" si="122"/>
        <v>120</v>
      </c>
      <c r="AI460" s="3">
        <f t="shared" si="123"/>
        <v>3312</v>
      </c>
      <c r="AJ460" s="16">
        <f t="shared" si="126"/>
        <v>27600</v>
      </c>
      <c r="AL460" s="16">
        <f t="shared" si="127"/>
        <v>33795.918367346938</v>
      </c>
    </row>
    <row r="461" spans="2:38">
      <c r="B461" s="29" t="s">
        <v>170</v>
      </c>
      <c r="C461" s="3"/>
      <c r="D461" s="3">
        <v>128</v>
      </c>
      <c r="E461" s="7">
        <v>128</v>
      </c>
      <c r="G461" s="29" t="s">
        <v>170</v>
      </c>
      <c r="H461" s="3"/>
      <c r="I461" s="3">
        <v>194</v>
      </c>
      <c r="J461" s="7">
        <v>194</v>
      </c>
      <c r="L461" s="3">
        <f t="shared" si="120"/>
        <v>128</v>
      </c>
      <c r="M461" s="3">
        <f t="shared" si="121"/>
        <v>194</v>
      </c>
      <c r="N461" s="19">
        <f t="shared" si="124"/>
        <v>1.515625</v>
      </c>
      <c r="P461" s="29" t="s">
        <v>170</v>
      </c>
      <c r="Q461" s="3"/>
      <c r="R461" s="3">
        <v>24</v>
      </c>
      <c r="S461" s="7">
        <v>24</v>
      </c>
      <c r="U461" s="29" t="s">
        <v>170</v>
      </c>
      <c r="V461" s="3"/>
      <c r="W461" s="3">
        <v>41</v>
      </c>
      <c r="X461" s="7">
        <v>41</v>
      </c>
      <c r="Z461" s="29" t="s">
        <v>170</v>
      </c>
      <c r="AA461" s="3"/>
      <c r="AB461" s="3">
        <v>9916</v>
      </c>
      <c r="AC461" s="7">
        <v>9916</v>
      </c>
      <c r="AE461">
        <v>10381</v>
      </c>
      <c r="AF461" s="16">
        <f t="shared" si="125"/>
        <v>10.381</v>
      </c>
      <c r="AH461" s="3">
        <f t="shared" si="122"/>
        <v>194</v>
      </c>
      <c r="AI461" s="3">
        <f t="shared" si="123"/>
        <v>9916</v>
      </c>
      <c r="AJ461" s="16">
        <f t="shared" si="126"/>
        <v>51113.402061855675</v>
      </c>
      <c r="AL461" s="16">
        <f t="shared" si="127"/>
        <v>77468.750000000015</v>
      </c>
    </row>
    <row r="462" spans="2:38">
      <c r="B462" s="29" t="s">
        <v>171</v>
      </c>
      <c r="C462" s="3"/>
      <c r="D462" s="3">
        <v>79</v>
      </c>
      <c r="E462" s="7">
        <v>79</v>
      </c>
      <c r="G462" s="29" t="s">
        <v>171</v>
      </c>
      <c r="H462" s="3"/>
      <c r="I462" s="3">
        <v>224</v>
      </c>
      <c r="J462" s="7">
        <v>224</v>
      </c>
      <c r="L462" s="3">
        <f t="shared" si="120"/>
        <v>79</v>
      </c>
      <c r="M462" s="3">
        <f t="shared" si="121"/>
        <v>224</v>
      </c>
      <c r="N462" s="19">
        <f t="shared" si="124"/>
        <v>2.8354430379746836</v>
      </c>
      <c r="P462" s="29" t="s">
        <v>171</v>
      </c>
      <c r="Q462" s="3"/>
      <c r="R462" s="3">
        <v>53</v>
      </c>
      <c r="S462" s="7">
        <v>53</v>
      </c>
      <c r="U462" s="29" t="s">
        <v>171</v>
      </c>
      <c r="V462" s="3"/>
      <c r="W462" s="3">
        <v>89</v>
      </c>
      <c r="X462" s="7">
        <v>89</v>
      </c>
      <c r="Z462" s="29" t="s">
        <v>171</v>
      </c>
      <c r="AA462" s="3"/>
      <c r="AB462" s="3">
        <v>13413</v>
      </c>
      <c r="AC462" s="7">
        <v>13413</v>
      </c>
      <c r="AE462">
        <v>11840</v>
      </c>
      <c r="AF462" s="16">
        <f t="shared" si="125"/>
        <v>11.84</v>
      </c>
      <c r="AH462" s="3">
        <f t="shared" si="122"/>
        <v>224</v>
      </c>
      <c r="AI462" s="3">
        <f t="shared" si="123"/>
        <v>13413</v>
      </c>
      <c r="AJ462" s="16">
        <f t="shared" si="126"/>
        <v>59879.464285714283</v>
      </c>
      <c r="AL462" s="16">
        <f t="shared" si="127"/>
        <v>169784.81012658228</v>
      </c>
    </row>
    <row r="463" spans="2:38">
      <c r="B463" s="29" t="s">
        <v>172</v>
      </c>
      <c r="C463" s="3"/>
      <c r="D463" s="3">
        <v>51</v>
      </c>
      <c r="E463" s="7">
        <v>51</v>
      </c>
      <c r="G463" s="29" t="s">
        <v>172</v>
      </c>
      <c r="H463" s="3"/>
      <c r="I463" s="3">
        <v>229</v>
      </c>
      <c r="J463" s="7">
        <v>229</v>
      </c>
      <c r="L463" s="3">
        <f t="shared" si="120"/>
        <v>51</v>
      </c>
      <c r="M463" s="3">
        <f t="shared" si="121"/>
        <v>229</v>
      </c>
      <c r="N463" s="19">
        <f t="shared" si="124"/>
        <v>4.4901960784313726</v>
      </c>
      <c r="P463" s="29" t="s">
        <v>172</v>
      </c>
      <c r="Q463" s="3"/>
      <c r="R463" s="3">
        <v>104</v>
      </c>
      <c r="S463" s="7">
        <v>104</v>
      </c>
      <c r="U463" s="29" t="s">
        <v>172</v>
      </c>
      <c r="V463" s="3"/>
      <c r="W463" s="3">
        <v>71</v>
      </c>
      <c r="X463" s="7">
        <v>71</v>
      </c>
      <c r="Z463" s="29" t="s">
        <v>172</v>
      </c>
      <c r="AA463" s="3"/>
      <c r="AB463" s="3">
        <v>17875</v>
      </c>
      <c r="AC463" s="7">
        <v>17875</v>
      </c>
      <c r="AE463">
        <v>16217</v>
      </c>
      <c r="AF463" s="16">
        <f t="shared" si="125"/>
        <v>16.216999999999999</v>
      </c>
      <c r="AH463" s="3">
        <f t="shared" si="122"/>
        <v>229</v>
      </c>
      <c r="AI463" s="3">
        <f t="shared" si="123"/>
        <v>17875</v>
      </c>
      <c r="AJ463" s="16">
        <f t="shared" si="126"/>
        <v>78056.768558951953</v>
      </c>
      <c r="AL463" s="16">
        <f t="shared" si="127"/>
        <v>350490.19607843133</v>
      </c>
    </row>
    <row r="464" spans="2:38">
      <c r="B464" s="29" t="s">
        <v>173</v>
      </c>
      <c r="C464" s="3"/>
      <c r="D464" s="3">
        <v>54</v>
      </c>
      <c r="E464" s="7">
        <v>54</v>
      </c>
      <c r="G464" s="29" t="s">
        <v>173</v>
      </c>
      <c r="H464" s="3"/>
      <c r="I464" s="3">
        <v>669</v>
      </c>
      <c r="J464" s="7">
        <v>669</v>
      </c>
      <c r="L464" s="3">
        <f t="shared" si="120"/>
        <v>54</v>
      </c>
      <c r="M464" s="3">
        <f t="shared" si="121"/>
        <v>669</v>
      </c>
      <c r="N464" s="19">
        <f t="shared" si="124"/>
        <v>12.388888888888889</v>
      </c>
      <c r="P464" s="29" t="s">
        <v>173</v>
      </c>
      <c r="Q464" s="3"/>
      <c r="R464" s="3">
        <v>511</v>
      </c>
      <c r="S464" s="7">
        <v>511</v>
      </c>
      <c r="U464" s="29" t="s">
        <v>173</v>
      </c>
      <c r="V464" s="3"/>
      <c r="W464" s="3">
        <v>103</v>
      </c>
      <c r="X464" s="7">
        <v>103</v>
      </c>
      <c r="Z464" s="29" t="s">
        <v>173</v>
      </c>
      <c r="AA464" s="3"/>
      <c r="AB464" s="3">
        <v>63429</v>
      </c>
      <c r="AC464" s="7">
        <v>63429</v>
      </c>
      <c r="AE464">
        <v>61375</v>
      </c>
      <c r="AF464" s="16">
        <f t="shared" si="125"/>
        <v>61.375</v>
      </c>
      <c r="AH464" s="3">
        <f t="shared" si="122"/>
        <v>669</v>
      </c>
      <c r="AI464" s="3">
        <f t="shared" si="123"/>
        <v>63429</v>
      </c>
      <c r="AJ464" s="16">
        <f t="shared" si="126"/>
        <v>94811.659192825115</v>
      </c>
      <c r="AL464" s="16">
        <f t="shared" si="127"/>
        <v>1174611.1111111112</v>
      </c>
    </row>
    <row r="465" spans="2:38">
      <c r="B465" s="29" t="s">
        <v>174</v>
      </c>
      <c r="C465" s="3"/>
      <c r="D465" s="3">
        <v>6</v>
      </c>
      <c r="E465" s="7">
        <v>6</v>
      </c>
      <c r="G465" s="29" t="s">
        <v>174</v>
      </c>
      <c r="H465" s="3"/>
      <c r="I465" s="3">
        <v>674</v>
      </c>
      <c r="J465" s="7">
        <v>674</v>
      </c>
      <c r="L465" s="3">
        <f t="shared" si="120"/>
        <v>6</v>
      </c>
      <c r="M465" s="3">
        <f t="shared" si="121"/>
        <v>674</v>
      </c>
      <c r="N465" s="19">
        <f t="shared" si="124"/>
        <v>112.33333333333333</v>
      </c>
      <c r="P465" s="29" t="s">
        <v>174</v>
      </c>
      <c r="Q465" s="3"/>
      <c r="R465" s="3">
        <v>652</v>
      </c>
      <c r="S465" s="7">
        <v>652</v>
      </c>
      <c r="U465" s="29" t="s">
        <v>174</v>
      </c>
      <c r="V465" s="3"/>
      <c r="W465" s="3">
        <v>16</v>
      </c>
      <c r="X465" s="7">
        <v>16</v>
      </c>
      <c r="Z465" s="29" t="s">
        <v>174</v>
      </c>
      <c r="AA465" s="3"/>
      <c r="AB465" s="3">
        <v>96343</v>
      </c>
      <c r="AC465" s="7">
        <v>96343</v>
      </c>
      <c r="AE465">
        <v>106176</v>
      </c>
      <c r="AF465" s="16">
        <f t="shared" si="125"/>
        <v>106.176</v>
      </c>
      <c r="AH465" s="3">
        <f t="shared" si="122"/>
        <v>674</v>
      </c>
      <c r="AI465" s="3">
        <f t="shared" si="123"/>
        <v>96343</v>
      </c>
      <c r="AJ465" s="16">
        <f t="shared" si="126"/>
        <v>142942.13649851634</v>
      </c>
      <c r="AL465" s="16">
        <f t="shared" si="127"/>
        <v>16057166.666666668</v>
      </c>
    </row>
    <row r="466" spans="2:38">
      <c r="B466" s="30" t="s">
        <v>13</v>
      </c>
      <c r="C466" s="7"/>
      <c r="D466" s="7">
        <v>416</v>
      </c>
      <c r="E466" s="7">
        <v>416</v>
      </c>
      <c r="G466" s="30" t="s">
        <v>13</v>
      </c>
      <c r="H466" s="7"/>
      <c r="I466" s="7">
        <v>2110</v>
      </c>
      <c r="J466" s="7">
        <v>2110</v>
      </c>
      <c r="L466" s="3">
        <f t="shared" si="120"/>
        <v>416</v>
      </c>
      <c r="M466" s="3">
        <f t="shared" si="121"/>
        <v>2110</v>
      </c>
      <c r="N466" s="19">
        <f t="shared" si="124"/>
        <v>5.072115384615385</v>
      </c>
      <c r="P466" s="30" t="s">
        <v>13</v>
      </c>
      <c r="Q466" s="7"/>
      <c r="R466" s="7">
        <v>1353</v>
      </c>
      <c r="S466" s="7">
        <v>1353</v>
      </c>
      <c r="U466" s="30" t="s">
        <v>13</v>
      </c>
      <c r="V466" s="7"/>
      <c r="W466" s="7">
        <v>330</v>
      </c>
      <c r="X466" s="7">
        <v>330</v>
      </c>
      <c r="Z466" s="30" t="s">
        <v>13</v>
      </c>
      <c r="AA466" s="7"/>
      <c r="AB466" s="7">
        <v>204288</v>
      </c>
      <c r="AC466" s="7">
        <v>204288</v>
      </c>
      <c r="AE466">
        <v>208881</v>
      </c>
      <c r="AF466" s="16">
        <f t="shared" si="125"/>
        <v>208.881</v>
      </c>
      <c r="AH466" s="3">
        <f t="shared" si="122"/>
        <v>2110</v>
      </c>
      <c r="AI466" s="3">
        <f t="shared" si="123"/>
        <v>204288</v>
      </c>
      <c r="AJ466" s="16">
        <f t="shared" si="126"/>
        <v>96818.957345971576</v>
      </c>
      <c r="AL466" s="16">
        <f t="shared" si="127"/>
        <v>491076.92307692318</v>
      </c>
    </row>
    <row r="467" spans="2:38">
      <c r="B467" s="5" t="s">
        <v>83</v>
      </c>
      <c r="C467" s="3"/>
      <c r="D467" s="3"/>
      <c r="E467" s="7"/>
      <c r="G467" s="5" t="s">
        <v>83</v>
      </c>
      <c r="H467" s="3"/>
      <c r="I467" s="3"/>
      <c r="J467" s="7"/>
      <c r="L467" s="3">
        <f t="shared" si="120"/>
        <v>0</v>
      </c>
      <c r="M467" s="3">
        <f t="shared" si="121"/>
        <v>0</v>
      </c>
      <c r="N467" s="37" t="str">
        <f t="shared" si="124"/>
        <v/>
      </c>
      <c r="P467" s="5" t="s">
        <v>83</v>
      </c>
      <c r="Q467" s="3"/>
      <c r="R467" s="3"/>
      <c r="S467" s="7"/>
      <c r="U467" s="5" t="s">
        <v>83</v>
      </c>
      <c r="V467" s="3"/>
      <c r="W467" s="3"/>
      <c r="X467" s="7"/>
      <c r="Z467" s="5" t="s">
        <v>83</v>
      </c>
      <c r="AA467" s="3"/>
      <c r="AB467" s="3"/>
      <c r="AC467" s="7"/>
      <c r="AF467" s="36" t="str">
        <f t="shared" si="125"/>
        <v/>
      </c>
      <c r="AH467" s="3">
        <f t="shared" si="122"/>
        <v>0</v>
      </c>
      <c r="AI467" s="3">
        <f t="shared" si="123"/>
        <v>0</v>
      </c>
      <c r="AJ467" s="36" t="str">
        <f t="shared" si="126"/>
        <v/>
      </c>
      <c r="AL467" s="36" t="str">
        <f t="shared" si="127"/>
        <v/>
      </c>
    </row>
    <row r="468" spans="2:38">
      <c r="B468" s="29" t="s">
        <v>169</v>
      </c>
      <c r="C468" s="3"/>
      <c r="D468" s="3">
        <v>102</v>
      </c>
      <c r="E468" s="7">
        <v>102</v>
      </c>
      <c r="G468" s="29" t="s">
        <v>169</v>
      </c>
      <c r="H468" s="3"/>
      <c r="I468" s="3">
        <v>172</v>
      </c>
      <c r="J468" s="7">
        <v>172</v>
      </c>
      <c r="L468" s="3">
        <f t="shared" si="120"/>
        <v>102</v>
      </c>
      <c r="M468" s="3">
        <f t="shared" si="121"/>
        <v>172</v>
      </c>
      <c r="N468" s="19">
        <f t="shared" si="124"/>
        <v>1.6862745098039216</v>
      </c>
      <c r="P468" s="29" t="s">
        <v>169</v>
      </c>
      <c r="Q468" s="3"/>
      <c r="R468" s="3">
        <v>37</v>
      </c>
      <c r="S468" s="7">
        <v>37</v>
      </c>
      <c r="U468" s="29" t="s">
        <v>169</v>
      </c>
      <c r="V468" s="3"/>
      <c r="W468" s="3">
        <v>31</v>
      </c>
      <c r="X468" s="7">
        <v>31</v>
      </c>
      <c r="Z468" s="29" t="s">
        <v>169</v>
      </c>
      <c r="AA468" s="3"/>
      <c r="AB468" s="3">
        <v>3258</v>
      </c>
      <c r="AC468" s="7">
        <v>3258</v>
      </c>
      <c r="AE468">
        <v>3402</v>
      </c>
      <c r="AF468" s="16">
        <f t="shared" si="125"/>
        <v>3.4020000000000001</v>
      </c>
      <c r="AH468" s="3">
        <f t="shared" si="122"/>
        <v>172</v>
      </c>
      <c r="AI468" s="3">
        <f t="shared" si="123"/>
        <v>3258</v>
      </c>
      <c r="AJ468" s="16">
        <f t="shared" si="126"/>
        <v>18941.860465116279</v>
      </c>
      <c r="AL468" s="16">
        <f t="shared" si="127"/>
        <v>31941.176470588234</v>
      </c>
    </row>
    <row r="469" spans="2:38">
      <c r="B469" s="29" t="s">
        <v>170</v>
      </c>
      <c r="C469" s="3"/>
      <c r="D469" s="3">
        <v>114</v>
      </c>
      <c r="E469" s="7">
        <v>114</v>
      </c>
      <c r="G469" s="29" t="s">
        <v>170</v>
      </c>
      <c r="H469" s="3"/>
      <c r="I469" s="3">
        <v>179</v>
      </c>
      <c r="J469" s="7">
        <v>179</v>
      </c>
      <c r="L469" s="3">
        <f t="shared" si="120"/>
        <v>114</v>
      </c>
      <c r="M469" s="3">
        <f t="shared" si="121"/>
        <v>179</v>
      </c>
      <c r="N469" s="19">
        <f t="shared" si="124"/>
        <v>1.5701754385964912</v>
      </c>
      <c r="P469" s="29" t="s">
        <v>170</v>
      </c>
      <c r="Q469" s="3"/>
      <c r="R469" s="3">
        <v>26</v>
      </c>
      <c r="S469" s="7">
        <v>26</v>
      </c>
      <c r="U469" s="29" t="s">
        <v>170</v>
      </c>
      <c r="V469" s="3"/>
      <c r="W469" s="3">
        <v>31</v>
      </c>
      <c r="X469" s="7">
        <v>31</v>
      </c>
      <c r="Z469" s="29" t="s">
        <v>170</v>
      </c>
      <c r="AA469" s="3"/>
      <c r="AB469" s="3">
        <v>9338</v>
      </c>
      <c r="AC469" s="7">
        <v>9338</v>
      </c>
      <c r="AE469">
        <v>9059</v>
      </c>
      <c r="AF469" s="16">
        <f t="shared" si="125"/>
        <v>9.0589999999999993</v>
      </c>
      <c r="AH469" s="3">
        <f t="shared" si="122"/>
        <v>179</v>
      </c>
      <c r="AI469" s="3">
        <f t="shared" si="123"/>
        <v>9338</v>
      </c>
      <c r="AJ469" s="16">
        <f t="shared" si="126"/>
        <v>52167.597765363127</v>
      </c>
      <c r="AL469" s="16">
        <f t="shared" si="127"/>
        <v>81912.280701754382</v>
      </c>
    </row>
    <row r="470" spans="2:38">
      <c r="B470" s="29" t="s">
        <v>171</v>
      </c>
      <c r="C470" s="3"/>
      <c r="D470" s="3">
        <v>64</v>
      </c>
      <c r="E470" s="7">
        <v>64</v>
      </c>
      <c r="G470" s="29" t="s">
        <v>171</v>
      </c>
      <c r="H470" s="3"/>
      <c r="I470" s="3">
        <v>195</v>
      </c>
      <c r="J470" s="7">
        <v>195</v>
      </c>
      <c r="L470" s="3">
        <f t="shared" si="120"/>
        <v>64</v>
      </c>
      <c r="M470" s="3">
        <f t="shared" si="121"/>
        <v>195</v>
      </c>
      <c r="N470" s="19">
        <f t="shared" si="124"/>
        <v>3.046875</v>
      </c>
      <c r="P470" s="29" t="s">
        <v>171</v>
      </c>
      <c r="Q470" s="3"/>
      <c r="R470" s="3">
        <v>69</v>
      </c>
      <c r="S470" s="7">
        <v>69</v>
      </c>
      <c r="U470" s="29" t="s">
        <v>171</v>
      </c>
      <c r="V470" s="3"/>
      <c r="W470" s="3">
        <v>60</v>
      </c>
      <c r="X470" s="7">
        <v>60</v>
      </c>
      <c r="Z470" s="29" t="s">
        <v>171</v>
      </c>
      <c r="AA470" s="3"/>
      <c r="AB470" s="3">
        <v>11547</v>
      </c>
      <c r="AC470" s="7">
        <v>11547</v>
      </c>
      <c r="AE470">
        <v>15800</v>
      </c>
      <c r="AF470" s="16">
        <f t="shared" si="125"/>
        <v>15.8</v>
      </c>
      <c r="AH470" s="3">
        <f t="shared" si="122"/>
        <v>195</v>
      </c>
      <c r="AI470" s="3">
        <f t="shared" si="123"/>
        <v>11547</v>
      </c>
      <c r="AJ470" s="16">
        <f t="shared" si="126"/>
        <v>59215.384615384617</v>
      </c>
      <c r="AL470" s="16">
        <f t="shared" si="127"/>
        <v>180421.875</v>
      </c>
    </row>
    <row r="471" spans="2:38">
      <c r="B471" s="29" t="s">
        <v>172</v>
      </c>
      <c r="C471" s="3"/>
      <c r="D471" s="3">
        <v>68</v>
      </c>
      <c r="E471" s="7">
        <v>68</v>
      </c>
      <c r="G471" s="29" t="s">
        <v>172</v>
      </c>
      <c r="H471" s="3"/>
      <c r="I471" s="3">
        <v>341</v>
      </c>
      <c r="J471" s="7">
        <v>341</v>
      </c>
      <c r="L471" s="3">
        <f t="shared" si="120"/>
        <v>68</v>
      </c>
      <c r="M471" s="3">
        <f t="shared" si="121"/>
        <v>341</v>
      </c>
      <c r="N471" s="19">
        <f t="shared" si="124"/>
        <v>5.0147058823529411</v>
      </c>
      <c r="P471" s="29" t="s">
        <v>172</v>
      </c>
      <c r="Q471" s="3"/>
      <c r="R471" s="3">
        <v>187</v>
      </c>
      <c r="S471" s="7">
        <v>187</v>
      </c>
      <c r="U471" s="29" t="s">
        <v>172</v>
      </c>
      <c r="V471" s="3"/>
      <c r="W471" s="3">
        <v>85</v>
      </c>
      <c r="X471" s="7">
        <v>85</v>
      </c>
      <c r="Z471" s="29" t="s">
        <v>172</v>
      </c>
      <c r="AA471" s="3"/>
      <c r="AB471" s="3">
        <v>24373</v>
      </c>
      <c r="AC471" s="7">
        <v>24373</v>
      </c>
      <c r="AE471">
        <v>33393</v>
      </c>
      <c r="AF471" s="16">
        <f t="shared" si="125"/>
        <v>33.393000000000001</v>
      </c>
      <c r="AH471" s="3">
        <f t="shared" si="122"/>
        <v>341</v>
      </c>
      <c r="AI471" s="3">
        <f t="shared" si="123"/>
        <v>24373</v>
      </c>
      <c r="AJ471" s="16">
        <f t="shared" si="126"/>
        <v>71475.073313782981</v>
      </c>
      <c r="AL471" s="16">
        <f t="shared" si="127"/>
        <v>358426.47058823524</v>
      </c>
    </row>
    <row r="472" spans="2:38">
      <c r="B472" s="29" t="s">
        <v>173</v>
      </c>
      <c r="C472" s="3"/>
      <c r="D472" s="3">
        <v>193</v>
      </c>
      <c r="E472" s="7">
        <v>193</v>
      </c>
      <c r="G472" s="29" t="s">
        <v>173</v>
      </c>
      <c r="H472" s="3"/>
      <c r="I472" s="3">
        <v>2912</v>
      </c>
      <c r="J472" s="7">
        <v>2912</v>
      </c>
      <c r="L472" s="3">
        <f t="shared" si="120"/>
        <v>193</v>
      </c>
      <c r="M472" s="3">
        <f t="shared" si="121"/>
        <v>2912</v>
      </c>
      <c r="N472" s="19">
        <f t="shared" si="124"/>
        <v>15.088082901554404</v>
      </c>
      <c r="P472" s="29" t="s">
        <v>173</v>
      </c>
      <c r="Q472" s="3"/>
      <c r="R472" s="3">
        <v>2260</v>
      </c>
      <c r="S472" s="7">
        <v>2260</v>
      </c>
      <c r="U472" s="29" t="s">
        <v>173</v>
      </c>
      <c r="V472" s="3"/>
      <c r="W472" s="3">
        <v>453</v>
      </c>
      <c r="X472" s="7">
        <v>453</v>
      </c>
      <c r="Z472" s="29" t="s">
        <v>173</v>
      </c>
      <c r="AA472" s="3"/>
      <c r="AB472" s="3">
        <v>286569</v>
      </c>
      <c r="AC472" s="7">
        <v>286569</v>
      </c>
      <c r="AE472">
        <v>283663</v>
      </c>
      <c r="AF472" s="16">
        <f t="shared" si="125"/>
        <v>283.66300000000001</v>
      </c>
      <c r="AH472" s="3">
        <f t="shared" si="122"/>
        <v>2912</v>
      </c>
      <c r="AI472" s="3">
        <f t="shared" si="123"/>
        <v>286569</v>
      </c>
      <c r="AJ472" s="16">
        <f t="shared" si="126"/>
        <v>98409.684065934067</v>
      </c>
      <c r="AL472" s="16">
        <f t="shared" si="127"/>
        <v>1484813.4715025907</v>
      </c>
    </row>
    <row r="473" spans="2:38">
      <c r="B473" s="29" t="s">
        <v>174</v>
      </c>
      <c r="C473" s="3"/>
      <c r="D473" s="3">
        <v>24</v>
      </c>
      <c r="E473" s="7">
        <v>24</v>
      </c>
      <c r="G473" s="29" t="s">
        <v>174</v>
      </c>
      <c r="H473" s="3"/>
      <c r="I473" s="3">
        <v>2713</v>
      </c>
      <c r="J473" s="7">
        <v>2713</v>
      </c>
      <c r="L473" s="3">
        <f t="shared" si="120"/>
        <v>24</v>
      </c>
      <c r="M473" s="3">
        <f t="shared" si="121"/>
        <v>2713</v>
      </c>
      <c r="N473" s="19">
        <f t="shared" si="124"/>
        <v>113.04166666666667</v>
      </c>
      <c r="P473" s="29" t="s">
        <v>174</v>
      </c>
      <c r="Q473" s="3"/>
      <c r="R473" s="3">
        <v>2599</v>
      </c>
      <c r="S473" s="7">
        <v>2599</v>
      </c>
      <c r="U473" s="29" t="s">
        <v>174</v>
      </c>
      <c r="V473" s="3"/>
      <c r="W473" s="3">
        <v>90</v>
      </c>
      <c r="X473" s="7">
        <v>90</v>
      </c>
      <c r="Z473" s="29" t="s">
        <v>174</v>
      </c>
      <c r="AA473" s="3"/>
      <c r="AB473" s="3">
        <v>398901</v>
      </c>
      <c r="AC473" s="7">
        <v>398901</v>
      </c>
      <c r="AE473">
        <v>599298</v>
      </c>
      <c r="AF473" s="16">
        <f t="shared" si="125"/>
        <v>599.298</v>
      </c>
      <c r="AH473" s="3">
        <f t="shared" si="122"/>
        <v>2713</v>
      </c>
      <c r="AI473" s="3">
        <f t="shared" si="123"/>
        <v>398901</v>
      </c>
      <c r="AJ473" s="16">
        <f t="shared" si="126"/>
        <v>147033.17360855141</v>
      </c>
      <c r="AL473" s="16">
        <f t="shared" si="127"/>
        <v>16620875</v>
      </c>
    </row>
    <row r="474" spans="2:38">
      <c r="B474" s="30" t="s">
        <v>13</v>
      </c>
      <c r="C474" s="7"/>
      <c r="D474" s="7">
        <v>565</v>
      </c>
      <c r="E474" s="7">
        <v>565</v>
      </c>
      <c r="G474" s="30" t="s">
        <v>13</v>
      </c>
      <c r="H474" s="7"/>
      <c r="I474" s="7">
        <v>6512</v>
      </c>
      <c r="J474" s="7">
        <v>6512</v>
      </c>
      <c r="L474" s="3">
        <f t="shared" si="120"/>
        <v>565</v>
      </c>
      <c r="M474" s="3">
        <f t="shared" si="121"/>
        <v>6512</v>
      </c>
      <c r="N474" s="19">
        <f t="shared" si="124"/>
        <v>11.52566371681416</v>
      </c>
      <c r="P474" s="30" t="s">
        <v>13</v>
      </c>
      <c r="Q474" s="7"/>
      <c r="R474" s="7">
        <v>5178</v>
      </c>
      <c r="S474" s="7">
        <v>5178</v>
      </c>
      <c r="U474" s="30" t="s">
        <v>13</v>
      </c>
      <c r="V474" s="7"/>
      <c r="W474" s="7">
        <v>750</v>
      </c>
      <c r="X474" s="7">
        <v>750</v>
      </c>
      <c r="Z474" s="30" t="s">
        <v>13</v>
      </c>
      <c r="AA474" s="7"/>
      <c r="AB474" s="7">
        <v>733986</v>
      </c>
      <c r="AC474" s="7">
        <v>733986</v>
      </c>
      <c r="AE474">
        <v>944615</v>
      </c>
      <c r="AF474" s="16">
        <f t="shared" si="125"/>
        <v>944.61500000000001</v>
      </c>
      <c r="AH474" s="3">
        <f t="shared" si="122"/>
        <v>6512</v>
      </c>
      <c r="AI474" s="3">
        <f t="shared" si="123"/>
        <v>733986</v>
      </c>
      <c r="AJ474" s="16">
        <f t="shared" si="126"/>
        <v>112712.83783783784</v>
      </c>
      <c r="AL474" s="16">
        <f t="shared" si="127"/>
        <v>1299090.2654867258</v>
      </c>
    </row>
    <row r="475" spans="2:38">
      <c r="B475" s="5" t="s">
        <v>84</v>
      </c>
      <c r="C475" s="3"/>
      <c r="D475" s="3"/>
      <c r="E475" s="7"/>
      <c r="G475" s="5" t="s">
        <v>84</v>
      </c>
      <c r="H475" s="3"/>
      <c r="I475" s="3"/>
      <c r="J475" s="7"/>
      <c r="L475" s="3">
        <f t="shared" si="120"/>
        <v>0</v>
      </c>
      <c r="M475" s="3">
        <f t="shared" si="121"/>
        <v>0</v>
      </c>
      <c r="N475" s="37" t="str">
        <f t="shared" si="124"/>
        <v/>
      </c>
      <c r="P475" s="5" t="s">
        <v>84</v>
      </c>
      <c r="Q475" s="3"/>
      <c r="R475" s="3"/>
      <c r="S475" s="7"/>
      <c r="U475" s="5" t="s">
        <v>84</v>
      </c>
      <c r="V475" s="3"/>
      <c r="W475" s="3"/>
      <c r="X475" s="7"/>
      <c r="Z475" s="5" t="s">
        <v>84</v>
      </c>
      <c r="AA475" s="3"/>
      <c r="AB475" s="3"/>
      <c r="AC475" s="7"/>
      <c r="AF475" s="36" t="str">
        <f t="shared" si="125"/>
        <v/>
      </c>
      <c r="AH475" s="3">
        <f t="shared" si="122"/>
        <v>0</v>
      </c>
      <c r="AI475" s="3">
        <f t="shared" si="123"/>
        <v>0</v>
      </c>
      <c r="AJ475" s="36" t="str">
        <f t="shared" si="126"/>
        <v/>
      </c>
      <c r="AL475" s="36" t="str">
        <f t="shared" si="127"/>
        <v/>
      </c>
    </row>
    <row r="476" spans="2:38">
      <c r="B476" s="29" t="s">
        <v>169</v>
      </c>
      <c r="C476" s="3"/>
      <c r="D476" s="3">
        <v>50</v>
      </c>
      <c r="E476" s="7">
        <v>50</v>
      </c>
      <c r="G476" s="29" t="s">
        <v>169</v>
      </c>
      <c r="H476" s="3"/>
      <c r="I476" s="3">
        <v>60</v>
      </c>
      <c r="J476" s="7">
        <v>60</v>
      </c>
      <c r="L476" s="3">
        <f t="shared" si="120"/>
        <v>50</v>
      </c>
      <c r="M476" s="3">
        <f t="shared" si="121"/>
        <v>60</v>
      </c>
      <c r="N476" s="19">
        <f t="shared" si="124"/>
        <v>1.2</v>
      </c>
      <c r="P476" s="29" t="s">
        <v>169</v>
      </c>
      <c r="Q476" s="3"/>
      <c r="R476" s="3">
        <v>4</v>
      </c>
      <c r="S476" s="7">
        <v>4</v>
      </c>
      <c r="U476" s="29" t="s">
        <v>169</v>
      </c>
      <c r="V476" s="3"/>
      <c r="W476" s="3">
        <v>6</v>
      </c>
      <c r="X476" s="7">
        <v>6</v>
      </c>
      <c r="Z476" s="29" t="s">
        <v>169</v>
      </c>
      <c r="AA476" s="3"/>
      <c r="AB476" s="3">
        <v>1749</v>
      </c>
      <c r="AC476" s="7">
        <v>1749</v>
      </c>
      <c r="AE476">
        <v>1810</v>
      </c>
      <c r="AF476" s="16">
        <f t="shared" si="125"/>
        <v>1.81</v>
      </c>
      <c r="AH476" s="3">
        <f t="shared" si="122"/>
        <v>60</v>
      </c>
      <c r="AI476" s="3">
        <f t="shared" si="123"/>
        <v>1749</v>
      </c>
      <c r="AJ476" s="16">
        <f t="shared" si="126"/>
        <v>29150</v>
      </c>
      <c r="AL476" s="16">
        <f t="shared" si="127"/>
        <v>34980</v>
      </c>
    </row>
    <row r="477" spans="2:38">
      <c r="B477" s="29" t="s">
        <v>170</v>
      </c>
      <c r="C477" s="3"/>
      <c r="D477" s="3">
        <v>60</v>
      </c>
      <c r="E477" s="7">
        <v>60</v>
      </c>
      <c r="G477" s="29" t="s">
        <v>170</v>
      </c>
      <c r="H477" s="3"/>
      <c r="I477" s="3">
        <v>114</v>
      </c>
      <c r="J477" s="7">
        <v>114</v>
      </c>
      <c r="L477" s="3">
        <f t="shared" si="120"/>
        <v>60</v>
      </c>
      <c r="M477" s="3">
        <f t="shared" si="121"/>
        <v>114</v>
      </c>
      <c r="N477" s="19">
        <f t="shared" si="124"/>
        <v>1.9</v>
      </c>
      <c r="P477" s="29" t="s">
        <v>170</v>
      </c>
      <c r="Q477" s="3"/>
      <c r="R477" s="3">
        <v>19</v>
      </c>
      <c r="S477" s="7">
        <v>19</v>
      </c>
      <c r="U477" s="29" t="s">
        <v>170</v>
      </c>
      <c r="V477" s="3"/>
      <c r="W477" s="3">
        <v>34</v>
      </c>
      <c r="X477" s="7">
        <v>34</v>
      </c>
      <c r="Z477" s="29" t="s">
        <v>170</v>
      </c>
      <c r="AA477" s="3"/>
      <c r="AB477" s="3">
        <v>5137</v>
      </c>
      <c r="AC477" s="7">
        <v>5137</v>
      </c>
      <c r="AE477">
        <v>6467</v>
      </c>
      <c r="AF477" s="16">
        <f t="shared" si="125"/>
        <v>6.4669999999999996</v>
      </c>
      <c r="AH477" s="3">
        <f t="shared" si="122"/>
        <v>114</v>
      </c>
      <c r="AI477" s="3">
        <f t="shared" si="123"/>
        <v>5137</v>
      </c>
      <c r="AJ477" s="16">
        <f t="shared" si="126"/>
        <v>45061.403508771931</v>
      </c>
      <c r="AL477" s="16">
        <f t="shared" si="127"/>
        <v>85616.666666666672</v>
      </c>
    </row>
    <row r="478" spans="2:38">
      <c r="B478" s="29" t="s">
        <v>171</v>
      </c>
      <c r="C478" s="3"/>
      <c r="D478" s="3">
        <v>58</v>
      </c>
      <c r="E478" s="7">
        <v>58</v>
      </c>
      <c r="G478" s="29" t="s">
        <v>171</v>
      </c>
      <c r="H478" s="3"/>
      <c r="I478" s="3">
        <v>158</v>
      </c>
      <c r="J478" s="7">
        <v>158</v>
      </c>
      <c r="L478" s="3">
        <f t="shared" si="120"/>
        <v>58</v>
      </c>
      <c r="M478" s="3">
        <f t="shared" si="121"/>
        <v>158</v>
      </c>
      <c r="N478" s="19">
        <f t="shared" si="124"/>
        <v>2.7241379310344827</v>
      </c>
      <c r="P478" s="29" t="s">
        <v>171</v>
      </c>
      <c r="Q478" s="3"/>
      <c r="R478" s="3">
        <v>54</v>
      </c>
      <c r="S478" s="7">
        <v>54</v>
      </c>
      <c r="U478" s="29" t="s">
        <v>171</v>
      </c>
      <c r="V478" s="3"/>
      <c r="W478" s="3">
        <v>42</v>
      </c>
      <c r="X478" s="7">
        <v>42</v>
      </c>
      <c r="Z478" s="29" t="s">
        <v>171</v>
      </c>
      <c r="AA478" s="3"/>
      <c r="AB478" s="3">
        <v>10070</v>
      </c>
      <c r="AC478" s="7">
        <v>10070</v>
      </c>
      <c r="AE478">
        <v>8073</v>
      </c>
      <c r="AF478" s="16">
        <f t="shared" si="125"/>
        <v>8.0730000000000004</v>
      </c>
      <c r="AH478" s="3">
        <f t="shared" si="122"/>
        <v>158</v>
      </c>
      <c r="AI478" s="3">
        <f t="shared" si="123"/>
        <v>10070</v>
      </c>
      <c r="AJ478" s="16">
        <f t="shared" si="126"/>
        <v>63734.177215189877</v>
      </c>
      <c r="AL478" s="16">
        <f t="shared" si="127"/>
        <v>173620.68965517241</v>
      </c>
    </row>
    <row r="479" spans="2:38">
      <c r="B479" s="29" t="s">
        <v>172</v>
      </c>
      <c r="C479" s="3"/>
      <c r="D479" s="3">
        <v>45</v>
      </c>
      <c r="E479" s="7">
        <v>45</v>
      </c>
      <c r="G479" s="29" t="s">
        <v>172</v>
      </c>
      <c r="H479" s="3"/>
      <c r="I479" s="3">
        <v>229</v>
      </c>
      <c r="J479" s="7">
        <v>229</v>
      </c>
      <c r="L479" s="3">
        <f t="shared" si="120"/>
        <v>45</v>
      </c>
      <c r="M479" s="3">
        <f t="shared" si="121"/>
        <v>229</v>
      </c>
      <c r="N479" s="19">
        <f t="shared" si="124"/>
        <v>5.0888888888888886</v>
      </c>
      <c r="P479" s="29" t="s">
        <v>172</v>
      </c>
      <c r="Q479" s="3"/>
      <c r="R479" s="3">
        <v>119</v>
      </c>
      <c r="S479" s="7">
        <v>119</v>
      </c>
      <c r="U479" s="29" t="s">
        <v>172</v>
      </c>
      <c r="V479" s="3"/>
      <c r="W479" s="3">
        <v>64</v>
      </c>
      <c r="X479" s="7">
        <v>64</v>
      </c>
      <c r="Z479" s="29" t="s">
        <v>172</v>
      </c>
      <c r="AA479" s="3"/>
      <c r="AB479" s="3">
        <v>15895</v>
      </c>
      <c r="AC479" s="7">
        <v>15895</v>
      </c>
      <c r="AE479">
        <v>22594</v>
      </c>
      <c r="AF479" s="16">
        <f t="shared" si="125"/>
        <v>22.594000000000001</v>
      </c>
      <c r="AH479" s="3">
        <f t="shared" si="122"/>
        <v>229</v>
      </c>
      <c r="AI479" s="3">
        <f t="shared" si="123"/>
        <v>15895</v>
      </c>
      <c r="AJ479" s="16">
        <f t="shared" si="126"/>
        <v>69410.480349344973</v>
      </c>
      <c r="AL479" s="16">
        <f t="shared" si="127"/>
        <v>353222.22222222219</v>
      </c>
    </row>
    <row r="480" spans="2:38">
      <c r="B480" s="29" t="s">
        <v>173</v>
      </c>
      <c r="C480" s="3"/>
      <c r="D480" s="3">
        <v>121</v>
      </c>
      <c r="E480" s="7">
        <v>121</v>
      </c>
      <c r="G480" s="29" t="s">
        <v>173</v>
      </c>
      <c r="H480" s="3"/>
      <c r="I480" s="3">
        <v>1758</v>
      </c>
      <c r="J480" s="7">
        <v>1758</v>
      </c>
      <c r="L480" s="3">
        <f t="shared" si="120"/>
        <v>121</v>
      </c>
      <c r="M480" s="3">
        <f t="shared" si="121"/>
        <v>1758</v>
      </c>
      <c r="N480" s="19">
        <f t="shared" si="124"/>
        <v>14.528925619834711</v>
      </c>
      <c r="P480" s="29" t="s">
        <v>173</v>
      </c>
      <c r="Q480" s="3"/>
      <c r="R480" s="3">
        <v>1254</v>
      </c>
      <c r="S480" s="7">
        <v>1254</v>
      </c>
      <c r="U480" s="29" t="s">
        <v>173</v>
      </c>
      <c r="V480" s="3"/>
      <c r="W480" s="3">
        <v>376</v>
      </c>
      <c r="X480" s="7">
        <v>376</v>
      </c>
      <c r="Z480" s="29" t="s">
        <v>173</v>
      </c>
      <c r="AA480" s="3"/>
      <c r="AB480" s="3">
        <v>174632</v>
      </c>
      <c r="AC480" s="7">
        <v>174632</v>
      </c>
      <c r="AE480">
        <v>172345</v>
      </c>
      <c r="AF480" s="16">
        <f t="shared" si="125"/>
        <v>172.345</v>
      </c>
      <c r="AH480" s="3">
        <f t="shared" si="122"/>
        <v>1758</v>
      </c>
      <c r="AI480" s="3">
        <f t="shared" si="123"/>
        <v>174632</v>
      </c>
      <c r="AJ480" s="16">
        <f t="shared" si="126"/>
        <v>99335.608646188848</v>
      </c>
      <c r="AL480" s="16">
        <f t="shared" si="127"/>
        <v>1443239.6694214875</v>
      </c>
    </row>
    <row r="481" spans="2:38">
      <c r="B481" s="29" t="s">
        <v>174</v>
      </c>
      <c r="C481" s="3"/>
      <c r="D481" s="3">
        <v>11</v>
      </c>
      <c r="E481" s="7">
        <v>11</v>
      </c>
      <c r="G481" s="29" t="s">
        <v>174</v>
      </c>
      <c r="H481" s="3"/>
      <c r="I481" s="3">
        <v>1541</v>
      </c>
      <c r="J481" s="7">
        <v>1541</v>
      </c>
      <c r="L481" s="3">
        <f t="shared" si="120"/>
        <v>11</v>
      </c>
      <c r="M481" s="3">
        <f t="shared" si="121"/>
        <v>1541</v>
      </c>
      <c r="N481" s="19">
        <f t="shared" si="124"/>
        <v>140.09090909090909</v>
      </c>
      <c r="P481" s="29" t="s">
        <v>174</v>
      </c>
      <c r="Q481" s="3"/>
      <c r="R481" s="3">
        <v>1478</v>
      </c>
      <c r="S481" s="7">
        <v>1478</v>
      </c>
      <c r="U481" s="29" t="s">
        <v>174</v>
      </c>
      <c r="V481" s="3"/>
      <c r="W481" s="3">
        <v>52</v>
      </c>
      <c r="X481" s="7">
        <v>52</v>
      </c>
      <c r="Z481" s="29" t="s">
        <v>174</v>
      </c>
      <c r="AA481" s="3"/>
      <c r="AB481" s="3">
        <v>252891</v>
      </c>
      <c r="AC481" s="7">
        <v>252891</v>
      </c>
      <c r="AE481">
        <v>203369</v>
      </c>
      <c r="AF481" s="16">
        <f t="shared" si="125"/>
        <v>203.369</v>
      </c>
      <c r="AH481" s="3">
        <f t="shared" si="122"/>
        <v>1541</v>
      </c>
      <c r="AI481" s="3">
        <f t="shared" si="123"/>
        <v>252891</v>
      </c>
      <c r="AJ481" s="16">
        <f t="shared" si="126"/>
        <v>164108.37118754056</v>
      </c>
      <c r="AL481" s="16">
        <f t="shared" si="127"/>
        <v>22990090.90909091</v>
      </c>
    </row>
    <row r="482" spans="2:38">
      <c r="B482" s="30" t="s">
        <v>13</v>
      </c>
      <c r="C482" s="7"/>
      <c r="D482" s="7">
        <v>345</v>
      </c>
      <c r="E482" s="7">
        <v>345</v>
      </c>
      <c r="G482" s="30" t="s">
        <v>13</v>
      </c>
      <c r="H482" s="7"/>
      <c r="I482" s="7">
        <v>3860</v>
      </c>
      <c r="J482" s="7">
        <v>3860</v>
      </c>
      <c r="L482" s="3">
        <f t="shared" si="120"/>
        <v>345</v>
      </c>
      <c r="M482" s="3">
        <f t="shared" si="121"/>
        <v>3860</v>
      </c>
      <c r="N482" s="19">
        <f t="shared" si="124"/>
        <v>11.188405797101449</v>
      </c>
      <c r="P482" s="30" t="s">
        <v>13</v>
      </c>
      <c r="Q482" s="7"/>
      <c r="R482" s="7">
        <v>2928</v>
      </c>
      <c r="S482" s="7">
        <v>2928</v>
      </c>
      <c r="U482" s="30" t="s">
        <v>13</v>
      </c>
      <c r="V482" s="7"/>
      <c r="W482" s="7">
        <v>574</v>
      </c>
      <c r="X482" s="7">
        <v>574</v>
      </c>
      <c r="Z482" s="30" t="s">
        <v>13</v>
      </c>
      <c r="AA482" s="7"/>
      <c r="AB482" s="7">
        <v>460374</v>
      </c>
      <c r="AC482" s="7">
        <v>460374</v>
      </c>
      <c r="AE482">
        <v>414658</v>
      </c>
      <c r="AF482" s="16">
        <f t="shared" si="125"/>
        <v>414.65800000000002</v>
      </c>
      <c r="AH482" s="3">
        <f t="shared" si="122"/>
        <v>3860</v>
      </c>
      <c r="AI482" s="3">
        <f t="shared" si="123"/>
        <v>460374</v>
      </c>
      <c r="AJ482" s="16">
        <f t="shared" si="126"/>
        <v>119267.87564766839</v>
      </c>
      <c r="AL482" s="16">
        <f t="shared" si="127"/>
        <v>1334417.3913043479</v>
      </c>
    </row>
    <row r="483" spans="2:38">
      <c r="B483" s="5" t="s">
        <v>155</v>
      </c>
      <c r="C483" s="3"/>
      <c r="D483" s="3"/>
      <c r="E483" s="7"/>
      <c r="G483" s="5" t="s">
        <v>155</v>
      </c>
      <c r="H483" s="3"/>
      <c r="I483" s="3"/>
      <c r="J483" s="7"/>
      <c r="L483" s="3">
        <f t="shared" si="120"/>
        <v>0</v>
      </c>
      <c r="M483" s="3">
        <f t="shared" si="121"/>
        <v>0</v>
      </c>
      <c r="N483" s="37" t="str">
        <f t="shared" si="124"/>
        <v/>
      </c>
      <c r="P483" s="5" t="s">
        <v>155</v>
      </c>
      <c r="Q483" s="3"/>
      <c r="R483" s="3"/>
      <c r="S483" s="7"/>
      <c r="U483" s="5" t="s">
        <v>155</v>
      </c>
      <c r="V483" s="3"/>
      <c r="W483" s="3"/>
      <c r="X483" s="7"/>
      <c r="Z483" s="5" t="s">
        <v>155</v>
      </c>
      <c r="AA483" s="3"/>
      <c r="AB483" s="3"/>
      <c r="AC483" s="7"/>
      <c r="AF483" s="36" t="str">
        <f t="shared" si="125"/>
        <v/>
      </c>
      <c r="AH483" s="3">
        <f t="shared" si="122"/>
        <v>0</v>
      </c>
      <c r="AI483" s="3">
        <f t="shared" si="123"/>
        <v>0</v>
      </c>
      <c r="AJ483" s="36" t="str">
        <f t="shared" si="126"/>
        <v/>
      </c>
      <c r="AL483" s="36" t="str">
        <f t="shared" si="127"/>
        <v/>
      </c>
    </row>
    <row r="484" spans="2:38">
      <c r="B484" s="29" t="s">
        <v>169</v>
      </c>
      <c r="C484" s="3"/>
      <c r="D484" s="3">
        <v>88</v>
      </c>
      <c r="E484" s="7">
        <v>88</v>
      </c>
      <c r="G484" s="29" t="s">
        <v>169</v>
      </c>
      <c r="H484" s="3"/>
      <c r="I484" s="3">
        <v>137</v>
      </c>
      <c r="J484" s="7">
        <v>137</v>
      </c>
      <c r="L484" s="3">
        <f t="shared" si="120"/>
        <v>88</v>
      </c>
      <c r="M484" s="3">
        <f t="shared" si="121"/>
        <v>137</v>
      </c>
      <c r="N484" s="19">
        <f t="shared" si="124"/>
        <v>1.5568181818181819</v>
      </c>
      <c r="P484" s="29" t="s">
        <v>169</v>
      </c>
      <c r="Q484" s="3"/>
      <c r="R484" s="3">
        <v>29</v>
      </c>
      <c r="S484" s="7">
        <v>29</v>
      </c>
      <c r="U484" s="29" t="s">
        <v>169</v>
      </c>
      <c r="V484" s="3"/>
      <c r="W484" s="3">
        <v>16</v>
      </c>
      <c r="X484" s="7">
        <v>16</v>
      </c>
      <c r="Z484" s="29" t="s">
        <v>169</v>
      </c>
      <c r="AA484" s="3"/>
      <c r="AB484" s="3">
        <v>2675</v>
      </c>
      <c r="AC484" s="7">
        <v>2675</v>
      </c>
      <c r="AE484">
        <v>2977</v>
      </c>
      <c r="AF484" s="16">
        <f t="shared" si="125"/>
        <v>2.9769999999999999</v>
      </c>
      <c r="AH484" s="3">
        <f t="shared" si="122"/>
        <v>137</v>
      </c>
      <c r="AI484" s="3">
        <f t="shared" si="123"/>
        <v>2675</v>
      </c>
      <c r="AJ484" s="16">
        <f t="shared" si="126"/>
        <v>19525.547445255474</v>
      </c>
      <c r="AL484" s="16">
        <f t="shared" si="127"/>
        <v>30397.727272727272</v>
      </c>
    </row>
    <row r="485" spans="2:38">
      <c r="B485" s="29" t="s">
        <v>170</v>
      </c>
      <c r="C485" s="3"/>
      <c r="D485" s="3">
        <v>158</v>
      </c>
      <c r="E485" s="7">
        <v>158</v>
      </c>
      <c r="G485" s="29" t="s">
        <v>170</v>
      </c>
      <c r="H485" s="3"/>
      <c r="I485" s="3">
        <v>301</v>
      </c>
      <c r="J485" s="7">
        <v>301</v>
      </c>
      <c r="L485" s="3">
        <f t="shared" si="120"/>
        <v>158</v>
      </c>
      <c r="M485" s="3">
        <f t="shared" si="121"/>
        <v>301</v>
      </c>
      <c r="N485" s="19">
        <f t="shared" si="124"/>
        <v>1.9050632911392404</v>
      </c>
      <c r="P485" s="29" t="s">
        <v>170</v>
      </c>
      <c r="Q485" s="3"/>
      <c r="R485" s="3">
        <v>67</v>
      </c>
      <c r="S485" s="7">
        <v>67</v>
      </c>
      <c r="U485" s="29" t="s">
        <v>170</v>
      </c>
      <c r="V485" s="3"/>
      <c r="W485" s="3">
        <v>67</v>
      </c>
      <c r="X485" s="7">
        <v>67</v>
      </c>
      <c r="Z485" s="29" t="s">
        <v>170</v>
      </c>
      <c r="AA485" s="3"/>
      <c r="AB485" s="3">
        <v>13278</v>
      </c>
      <c r="AC485" s="7">
        <v>13278</v>
      </c>
      <c r="AE485">
        <v>14412</v>
      </c>
      <c r="AF485" s="16">
        <f t="shared" si="125"/>
        <v>14.412000000000001</v>
      </c>
      <c r="AH485" s="3">
        <f t="shared" si="122"/>
        <v>301</v>
      </c>
      <c r="AI485" s="3">
        <f t="shared" si="123"/>
        <v>13278</v>
      </c>
      <c r="AJ485" s="16">
        <f t="shared" si="126"/>
        <v>44112.956810631229</v>
      </c>
      <c r="AL485" s="16">
        <f t="shared" si="127"/>
        <v>84037.974683544307</v>
      </c>
    </row>
    <row r="486" spans="2:38">
      <c r="B486" s="29" t="s">
        <v>171</v>
      </c>
      <c r="C486" s="3"/>
      <c r="D486" s="3">
        <v>158</v>
      </c>
      <c r="E486" s="7">
        <v>158</v>
      </c>
      <c r="G486" s="29" t="s">
        <v>171</v>
      </c>
      <c r="H486" s="3"/>
      <c r="I486" s="3">
        <v>552</v>
      </c>
      <c r="J486" s="7">
        <v>552</v>
      </c>
      <c r="L486" s="3">
        <f t="shared" si="120"/>
        <v>158</v>
      </c>
      <c r="M486" s="3">
        <f t="shared" si="121"/>
        <v>552</v>
      </c>
      <c r="N486" s="19">
        <f t="shared" si="124"/>
        <v>3.4936708860759493</v>
      </c>
      <c r="P486" s="29" t="s">
        <v>171</v>
      </c>
      <c r="Q486" s="3"/>
      <c r="R486" s="3">
        <v>150</v>
      </c>
      <c r="S486" s="7">
        <v>150</v>
      </c>
      <c r="U486" s="29" t="s">
        <v>171</v>
      </c>
      <c r="V486" s="3"/>
      <c r="W486" s="3">
        <v>238</v>
      </c>
      <c r="X486" s="7">
        <v>238</v>
      </c>
      <c r="Z486" s="29" t="s">
        <v>171</v>
      </c>
      <c r="AA486" s="3"/>
      <c r="AB486" s="3">
        <v>28141</v>
      </c>
      <c r="AC486" s="7">
        <v>28141</v>
      </c>
      <c r="AE486">
        <v>32766</v>
      </c>
      <c r="AF486" s="16">
        <f t="shared" si="125"/>
        <v>32.765999999999998</v>
      </c>
      <c r="AH486" s="3">
        <f t="shared" si="122"/>
        <v>552</v>
      </c>
      <c r="AI486" s="3">
        <f t="shared" si="123"/>
        <v>28141</v>
      </c>
      <c r="AJ486" s="16">
        <f t="shared" si="126"/>
        <v>50980.07246376812</v>
      </c>
      <c r="AL486" s="16">
        <f t="shared" si="127"/>
        <v>178107.59493670886</v>
      </c>
    </row>
    <row r="487" spans="2:38">
      <c r="B487" s="29" t="s">
        <v>172</v>
      </c>
      <c r="C487" s="3"/>
      <c r="D487" s="3">
        <v>166</v>
      </c>
      <c r="E487" s="7">
        <v>166</v>
      </c>
      <c r="G487" s="29" t="s">
        <v>172</v>
      </c>
      <c r="H487" s="3"/>
      <c r="I487" s="3">
        <v>966</v>
      </c>
      <c r="J487" s="7">
        <v>966</v>
      </c>
      <c r="L487" s="3">
        <f t="shared" ref="L487:L550" si="128">E487</f>
        <v>166</v>
      </c>
      <c r="M487" s="3">
        <f t="shared" ref="M487:M550" si="129">J487</f>
        <v>966</v>
      </c>
      <c r="N487" s="19">
        <f t="shared" si="124"/>
        <v>5.8192771084337354</v>
      </c>
      <c r="P487" s="29" t="s">
        <v>172</v>
      </c>
      <c r="Q487" s="3"/>
      <c r="R487" s="3">
        <v>410</v>
      </c>
      <c r="S487" s="7">
        <v>410</v>
      </c>
      <c r="U487" s="29" t="s">
        <v>172</v>
      </c>
      <c r="V487" s="3"/>
      <c r="W487" s="3">
        <v>377</v>
      </c>
      <c r="X487" s="7">
        <v>377</v>
      </c>
      <c r="Z487" s="29" t="s">
        <v>172</v>
      </c>
      <c r="AA487" s="3"/>
      <c r="AB487" s="3">
        <v>58901</v>
      </c>
      <c r="AC487" s="7">
        <v>58901</v>
      </c>
      <c r="AE487">
        <v>66464</v>
      </c>
      <c r="AF487" s="16">
        <f t="shared" si="125"/>
        <v>66.463999999999999</v>
      </c>
      <c r="AH487" s="3">
        <f t="shared" ref="AH487:AH550" si="130">J487</f>
        <v>966</v>
      </c>
      <c r="AI487" s="3">
        <f t="shared" ref="AI487:AI550" si="131">AC487</f>
        <v>58901</v>
      </c>
      <c r="AJ487" s="16">
        <f t="shared" si="126"/>
        <v>60974.120082815738</v>
      </c>
      <c r="AL487" s="16">
        <f t="shared" si="127"/>
        <v>354825.30120481935</v>
      </c>
    </row>
    <row r="488" spans="2:38">
      <c r="B488" s="29" t="s">
        <v>173</v>
      </c>
      <c r="C488" s="3"/>
      <c r="D488" s="3">
        <v>266</v>
      </c>
      <c r="E488" s="7">
        <v>266</v>
      </c>
      <c r="G488" s="29" t="s">
        <v>173</v>
      </c>
      <c r="H488" s="3"/>
      <c r="I488" s="3">
        <v>4543</v>
      </c>
      <c r="J488" s="7">
        <v>4543</v>
      </c>
      <c r="L488" s="3">
        <f t="shared" si="128"/>
        <v>266</v>
      </c>
      <c r="M488" s="3">
        <f t="shared" si="129"/>
        <v>4543</v>
      </c>
      <c r="N488" s="19">
        <f t="shared" si="124"/>
        <v>17.078947368421051</v>
      </c>
      <c r="P488" s="29" t="s">
        <v>173</v>
      </c>
      <c r="Q488" s="3"/>
      <c r="R488" s="3">
        <v>2818</v>
      </c>
      <c r="S488" s="7">
        <v>2818</v>
      </c>
      <c r="U488" s="29" t="s">
        <v>173</v>
      </c>
      <c r="V488" s="3"/>
      <c r="W488" s="3">
        <v>1446</v>
      </c>
      <c r="X488" s="7">
        <v>1446</v>
      </c>
      <c r="Z488" s="29" t="s">
        <v>173</v>
      </c>
      <c r="AA488" s="3"/>
      <c r="AB488" s="3">
        <v>377004</v>
      </c>
      <c r="AC488" s="7">
        <v>377004</v>
      </c>
      <c r="AE488">
        <v>376689</v>
      </c>
      <c r="AF488" s="16">
        <f t="shared" si="125"/>
        <v>376.68900000000002</v>
      </c>
      <c r="AH488" s="3">
        <f t="shared" si="130"/>
        <v>4543</v>
      </c>
      <c r="AI488" s="3">
        <f t="shared" si="131"/>
        <v>377004</v>
      </c>
      <c r="AJ488" s="16">
        <f t="shared" si="126"/>
        <v>82985.692273827866</v>
      </c>
      <c r="AL488" s="16">
        <f t="shared" si="127"/>
        <v>1417308.2706766916</v>
      </c>
    </row>
    <row r="489" spans="2:38">
      <c r="B489" s="29" t="s">
        <v>174</v>
      </c>
      <c r="C489" s="3"/>
      <c r="D489" s="3">
        <v>33</v>
      </c>
      <c r="E489" s="7">
        <v>33</v>
      </c>
      <c r="G489" s="29" t="s">
        <v>174</v>
      </c>
      <c r="H489" s="3"/>
      <c r="I489" s="3">
        <v>3544</v>
      </c>
      <c r="J489" s="7">
        <v>3544</v>
      </c>
      <c r="L489" s="3">
        <f t="shared" si="128"/>
        <v>33</v>
      </c>
      <c r="M489" s="3">
        <f t="shared" si="129"/>
        <v>3544</v>
      </c>
      <c r="N489" s="19">
        <f t="shared" si="124"/>
        <v>107.39393939393939</v>
      </c>
      <c r="P489" s="29" t="s">
        <v>174</v>
      </c>
      <c r="Q489" s="3"/>
      <c r="R489" s="3">
        <v>2779</v>
      </c>
      <c r="S489" s="7">
        <v>2779</v>
      </c>
      <c r="U489" s="29" t="s">
        <v>174</v>
      </c>
      <c r="V489" s="3"/>
      <c r="W489" s="3">
        <v>731</v>
      </c>
      <c r="X489" s="7">
        <v>731</v>
      </c>
      <c r="Z489" s="29" t="s">
        <v>174</v>
      </c>
      <c r="AA489" s="3"/>
      <c r="AB489" s="3">
        <v>561184</v>
      </c>
      <c r="AC489" s="7">
        <v>561184</v>
      </c>
      <c r="AE489">
        <v>536832</v>
      </c>
      <c r="AF489" s="16">
        <f t="shared" si="125"/>
        <v>536.83199999999999</v>
      </c>
      <c r="AH489" s="3">
        <f t="shared" si="130"/>
        <v>3544</v>
      </c>
      <c r="AI489" s="3">
        <f t="shared" si="131"/>
        <v>561184</v>
      </c>
      <c r="AJ489" s="16">
        <f t="shared" si="126"/>
        <v>158347.62979683973</v>
      </c>
      <c r="AL489" s="16">
        <f t="shared" si="127"/>
        <v>17005575.757575758</v>
      </c>
    </row>
    <row r="490" spans="2:38">
      <c r="B490" s="30" t="s">
        <v>13</v>
      </c>
      <c r="C490" s="7"/>
      <c r="D490" s="7">
        <v>869</v>
      </c>
      <c r="E490" s="7">
        <v>869</v>
      </c>
      <c r="G490" s="30" t="s">
        <v>13</v>
      </c>
      <c r="H490" s="7"/>
      <c r="I490" s="7">
        <v>10043</v>
      </c>
      <c r="J490" s="7">
        <v>10043</v>
      </c>
      <c r="L490" s="3">
        <f t="shared" si="128"/>
        <v>869</v>
      </c>
      <c r="M490" s="3">
        <f t="shared" si="129"/>
        <v>10043</v>
      </c>
      <c r="N490" s="19">
        <f t="shared" ref="N490:N553" si="132">IF(L490+M490&gt;0,M490/L490,"")</f>
        <v>11.556962025316455</v>
      </c>
      <c r="P490" s="30" t="s">
        <v>13</v>
      </c>
      <c r="Q490" s="7"/>
      <c r="R490" s="7">
        <v>6253</v>
      </c>
      <c r="S490" s="7">
        <v>6253</v>
      </c>
      <c r="U490" s="30" t="s">
        <v>13</v>
      </c>
      <c r="V490" s="7"/>
      <c r="W490" s="7">
        <v>2875</v>
      </c>
      <c r="X490" s="7">
        <v>2875</v>
      </c>
      <c r="Z490" s="30" t="s">
        <v>13</v>
      </c>
      <c r="AA490" s="7"/>
      <c r="AB490" s="7">
        <v>1041183</v>
      </c>
      <c r="AC490" s="7">
        <v>1041183</v>
      </c>
      <c r="AE490">
        <v>1030140</v>
      </c>
      <c r="AF490" s="16">
        <f t="shared" ref="AF490:AF553" si="133">IF(AE490/$AE$7&gt;0,AE490/$AE$7,"")</f>
        <v>1030.1400000000001</v>
      </c>
      <c r="AH490" s="3">
        <f t="shared" si="130"/>
        <v>10043</v>
      </c>
      <c r="AI490" s="3">
        <f t="shared" si="131"/>
        <v>1041183</v>
      </c>
      <c r="AJ490" s="16">
        <f t="shared" ref="AJ490:AJ553" si="134">IF(AI490*AH490&gt;0,AI490/AH490*$AI$7,"")</f>
        <v>103672.5082146769</v>
      </c>
      <c r="AL490" s="16">
        <f t="shared" ref="AL490:AL553" si="135">IF(AI490&gt;0,M490/L490*AJ490,"")</f>
        <v>1198139.2405063291</v>
      </c>
    </row>
    <row r="491" spans="2:38">
      <c r="B491" s="5" t="s">
        <v>156</v>
      </c>
      <c r="C491" s="3"/>
      <c r="D491" s="3"/>
      <c r="E491" s="7"/>
      <c r="G491" s="5" t="s">
        <v>156</v>
      </c>
      <c r="H491" s="3"/>
      <c r="I491" s="3"/>
      <c r="J491" s="7"/>
      <c r="L491" s="3">
        <f t="shared" si="128"/>
        <v>0</v>
      </c>
      <c r="M491" s="3">
        <f t="shared" si="129"/>
        <v>0</v>
      </c>
      <c r="N491" s="37" t="str">
        <f t="shared" si="132"/>
        <v/>
      </c>
      <c r="P491" s="5" t="s">
        <v>156</v>
      </c>
      <c r="Q491" s="3"/>
      <c r="R491" s="3"/>
      <c r="S491" s="7"/>
      <c r="U491" s="5" t="s">
        <v>156</v>
      </c>
      <c r="V491" s="3"/>
      <c r="W491" s="3"/>
      <c r="X491" s="7"/>
      <c r="Z491" s="5" t="s">
        <v>156</v>
      </c>
      <c r="AA491" s="3"/>
      <c r="AB491" s="3"/>
      <c r="AC491" s="7"/>
      <c r="AF491" s="36" t="str">
        <f t="shared" si="133"/>
        <v/>
      </c>
      <c r="AH491" s="3">
        <f t="shared" si="130"/>
        <v>0</v>
      </c>
      <c r="AI491" s="3">
        <f t="shared" si="131"/>
        <v>0</v>
      </c>
      <c r="AJ491" s="36" t="str">
        <f t="shared" si="134"/>
        <v/>
      </c>
      <c r="AL491" s="36" t="str">
        <f t="shared" si="135"/>
        <v/>
      </c>
    </row>
    <row r="492" spans="2:38">
      <c r="B492" s="29" t="s">
        <v>169</v>
      </c>
      <c r="C492" s="3">
        <v>273</v>
      </c>
      <c r="D492" s="3"/>
      <c r="E492" s="7">
        <v>273</v>
      </c>
      <c r="G492" s="29" t="s">
        <v>169</v>
      </c>
      <c r="H492" s="3">
        <v>373</v>
      </c>
      <c r="I492" s="3"/>
      <c r="J492" s="7">
        <v>373</v>
      </c>
      <c r="L492" s="3">
        <f t="shared" si="128"/>
        <v>273</v>
      </c>
      <c r="M492" s="3">
        <f t="shared" si="129"/>
        <v>373</v>
      </c>
      <c r="N492" s="19">
        <f t="shared" si="132"/>
        <v>1.3663003663003663</v>
      </c>
      <c r="P492" s="29" t="s">
        <v>169</v>
      </c>
      <c r="Q492" s="3">
        <v>37</v>
      </c>
      <c r="R492" s="3"/>
      <c r="S492" s="7">
        <v>37</v>
      </c>
      <c r="U492" s="29" t="s">
        <v>169</v>
      </c>
      <c r="V492" s="3">
        <v>56</v>
      </c>
      <c r="W492" s="3"/>
      <c r="X492" s="7">
        <v>56</v>
      </c>
      <c r="Z492" s="29" t="s">
        <v>169</v>
      </c>
      <c r="AA492" s="3">
        <v>8535</v>
      </c>
      <c r="AB492" s="3"/>
      <c r="AC492" s="7">
        <v>8535</v>
      </c>
      <c r="AE492">
        <v>10470</v>
      </c>
      <c r="AF492" s="16">
        <f t="shared" si="133"/>
        <v>10.47</v>
      </c>
      <c r="AH492" s="3">
        <f t="shared" si="130"/>
        <v>373</v>
      </c>
      <c r="AI492" s="3">
        <f t="shared" si="131"/>
        <v>8535</v>
      </c>
      <c r="AJ492" s="16">
        <f t="shared" si="134"/>
        <v>22882.037533512066</v>
      </c>
      <c r="AL492" s="16">
        <f t="shared" si="135"/>
        <v>31263.736263736268</v>
      </c>
    </row>
    <row r="493" spans="2:38">
      <c r="B493" s="29" t="s">
        <v>170</v>
      </c>
      <c r="C493" s="3">
        <v>586</v>
      </c>
      <c r="D493" s="3"/>
      <c r="E493" s="7">
        <v>586</v>
      </c>
      <c r="G493" s="29" t="s">
        <v>170</v>
      </c>
      <c r="H493" s="3">
        <v>981</v>
      </c>
      <c r="I493" s="3"/>
      <c r="J493" s="7">
        <v>981</v>
      </c>
      <c r="L493" s="3">
        <f t="shared" si="128"/>
        <v>586</v>
      </c>
      <c r="M493" s="3">
        <f t="shared" si="129"/>
        <v>981</v>
      </c>
      <c r="N493" s="19">
        <f t="shared" si="132"/>
        <v>1.6740614334470989</v>
      </c>
      <c r="P493" s="29" t="s">
        <v>170</v>
      </c>
      <c r="Q493" s="3">
        <v>173</v>
      </c>
      <c r="R493" s="3"/>
      <c r="S493" s="7">
        <v>173</v>
      </c>
      <c r="U493" s="29" t="s">
        <v>170</v>
      </c>
      <c r="V493" s="3">
        <v>202</v>
      </c>
      <c r="W493" s="3"/>
      <c r="X493" s="7">
        <v>202</v>
      </c>
      <c r="Z493" s="29" t="s">
        <v>170</v>
      </c>
      <c r="AA493" s="3">
        <v>50809</v>
      </c>
      <c r="AB493" s="3"/>
      <c r="AC493" s="7">
        <v>50809</v>
      </c>
      <c r="AE493">
        <v>55072</v>
      </c>
      <c r="AF493" s="16">
        <f t="shared" si="133"/>
        <v>55.072000000000003</v>
      </c>
      <c r="AH493" s="3">
        <f t="shared" si="130"/>
        <v>981</v>
      </c>
      <c r="AI493" s="3">
        <f t="shared" si="131"/>
        <v>50809</v>
      </c>
      <c r="AJ493" s="16">
        <f t="shared" si="134"/>
        <v>51793.068297655453</v>
      </c>
      <c r="AL493" s="16">
        <f t="shared" si="135"/>
        <v>86704.778156996588</v>
      </c>
    </row>
    <row r="494" spans="2:38">
      <c r="B494" s="29" t="s">
        <v>171</v>
      </c>
      <c r="C494" s="3">
        <v>555</v>
      </c>
      <c r="D494" s="3"/>
      <c r="E494" s="7">
        <v>555</v>
      </c>
      <c r="G494" s="29" t="s">
        <v>171</v>
      </c>
      <c r="H494" s="3">
        <v>1560</v>
      </c>
      <c r="I494" s="3"/>
      <c r="J494" s="7">
        <v>1560</v>
      </c>
      <c r="L494" s="3">
        <f t="shared" si="128"/>
        <v>555</v>
      </c>
      <c r="M494" s="3">
        <f t="shared" si="129"/>
        <v>1560</v>
      </c>
      <c r="N494" s="19">
        <f t="shared" si="132"/>
        <v>2.810810810810811</v>
      </c>
      <c r="P494" s="29" t="s">
        <v>171</v>
      </c>
      <c r="Q494" s="3">
        <v>545</v>
      </c>
      <c r="R494" s="3"/>
      <c r="S494" s="7">
        <v>545</v>
      </c>
      <c r="U494" s="29" t="s">
        <v>171</v>
      </c>
      <c r="V494" s="3">
        <v>426</v>
      </c>
      <c r="W494" s="3"/>
      <c r="X494" s="7">
        <v>426</v>
      </c>
      <c r="Z494" s="29" t="s">
        <v>171</v>
      </c>
      <c r="AA494" s="3">
        <v>98739</v>
      </c>
      <c r="AB494" s="3"/>
      <c r="AC494" s="7">
        <v>98739</v>
      </c>
      <c r="AE494">
        <v>97680</v>
      </c>
      <c r="AF494" s="16">
        <f t="shared" si="133"/>
        <v>97.68</v>
      </c>
      <c r="AH494" s="3">
        <f t="shared" si="130"/>
        <v>1560</v>
      </c>
      <c r="AI494" s="3">
        <f t="shared" si="131"/>
        <v>98739</v>
      </c>
      <c r="AJ494" s="16">
        <f t="shared" si="134"/>
        <v>63294.230769230773</v>
      </c>
      <c r="AL494" s="16">
        <f t="shared" si="135"/>
        <v>177908.10810810814</v>
      </c>
    </row>
    <row r="495" spans="2:38">
      <c r="B495" s="29" t="s">
        <v>172</v>
      </c>
      <c r="C495" s="3">
        <v>545</v>
      </c>
      <c r="D495" s="3"/>
      <c r="E495" s="7">
        <v>545</v>
      </c>
      <c r="G495" s="29" t="s">
        <v>172</v>
      </c>
      <c r="H495" s="3">
        <v>2594</v>
      </c>
      <c r="I495" s="3"/>
      <c r="J495" s="7">
        <v>2594</v>
      </c>
      <c r="L495" s="3">
        <f t="shared" si="128"/>
        <v>545</v>
      </c>
      <c r="M495" s="3">
        <f t="shared" si="129"/>
        <v>2594</v>
      </c>
      <c r="N495" s="19">
        <f t="shared" si="132"/>
        <v>4.7596330275229359</v>
      </c>
      <c r="P495" s="29" t="s">
        <v>172</v>
      </c>
      <c r="Q495" s="3">
        <v>1337</v>
      </c>
      <c r="R495" s="3"/>
      <c r="S495" s="7">
        <v>1337</v>
      </c>
      <c r="U495" s="29" t="s">
        <v>172</v>
      </c>
      <c r="V495" s="3">
        <v>677</v>
      </c>
      <c r="W495" s="3"/>
      <c r="X495" s="7">
        <v>677</v>
      </c>
      <c r="Z495" s="29" t="s">
        <v>172</v>
      </c>
      <c r="AA495" s="3">
        <v>193324</v>
      </c>
      <c r="AB495" s="3"/>
      <c r="AC495" s="7">
        <v>193324</v>
      </c>
      <c r="AE495">
        <v>174638</v>
      </c>
      <c r="AF495" s="16">
        <f t="shared" si="133"/>
        <v>174.63800000000001</v>
      </c>
      <c r="AH495" s="3">
        <f t="shared" si="130"/>
        <v>2594</v>
      </c>
      <c r="AI495" s="3">
        <f t="shared" si="131"/>
        <v>193324</v>
      </c>
      <c r="AJ495" s="16">
        <f t="shared" si="134"/>
        <v>74527.370855821137</v>
      </c>
      <c r="AL495" s="16">
        <f t="shared" si="135"/>
        <v>354722.93577981659</v>
      </c>
    </row>
    <row r="496" spans="2:38">
      <c r="B496" s="29" t="s">
        <v>173</v>
      </c>
      <c r="C496" s="3">
        <v>722</v>
      </c>
      <c r="D496" s="3"/>
      <c r="E496" s="7">
        <v>722</v>
      </c>
      <c r="G496" s="29" t="s">
        <v>173</v>
      </c>
      <c r="H496" s="3">
        <v>9079</v>
      </c>
      <c r="I496" s="3"/>
      <c r="J496" s="7">
        <v>9079</v>
      </c>
      <c r="L496" s="3">
        <f t="shared" si="128"/>
        <v>722</v>
      </c>
      <c r="M496" s="3">
        <f t="shared" si="129"/>
        <v>9079</v>
      </c>
      <c r="N496" s="19">
        <f t="shared" si="132"/>
        <v>12.574792243767313</v>
      </c>
      <c r="P496" s="29" t="s">
        <v>173</v>
      </c>
      <c r="Q496" s="3">
        <v>6673</v>
      </c>
      <c r="R496" s="3"/>
      <c r="S496" s="7">
        <v>6673</v>
      </c>
      <c r="U496" s="29" t="s">
        <v>173</v>
      </c>
      <c r="V496" s="3">
        <v>1661</v>
      </c>
      <c r="W496" s="3"/>
      <c r="X496" s="7">
        <v>1661</v>
      </c>
      <c r="Z496" s="29" t="s">
        <v>173</v>
      </c>
      <c r="AA496" s="3">
        <v>869533</v>
      </c>
      <c r="AB496" s="3"/>
      <c r="AC496" s="7">
        <v>869533</v>
      </c>
      <c r="AE496">
        <v>671901</v>
      </c>
      <c r="AF496" s="16">
        <f t="shared" si="133"/>
        <v>671.90099999999995</v>
      </c>
      <c r="AH496" s="3">
        <f t="shared" si="130"/>
        <v>9079</v>
      </c>
      <c r="AI496" s="3">
        <f t="shared" si="131"/>
        <v>869533</v>
      </c>
      <c r="AJ496" s="16">
        <f t="shared" si="134"/>
        <v>95774.094063222816</v>
      </c>
      <c r="AL496" s="16">
        <f t="shared" si="135"/>
        <v>1204339.3351800554</v>
      </c>
    </row>
    <row r="497" spans="2:38">
      <c r="B497" s="29" t="s">
        <v>174</v>
      </c>
      <c r="C497" s="3">
        <v>32</v>
      </c>
      <c r="D497" s="3"/>
      <c r="E497" s="7">
        <v>32</v>
      </c>
      <c r="G497" s="29" t="s">
        <v>174</v>
      </c>
      <c r="H497" s="3">
        <v>2692</v>
      </c>
      <c r="I497" s="3"/>
      <c r="J497" s="7">
        <v>2692</v>
      </c>
      <c r="L497" s="3">
        <f t="shared" si="128"/>
        <v>32</v>
      </c>
      <c r="M497" s="3">
        <f t="shared" si="129"/>
        <v>2692</v>
      </c>
      <c r="N497" s="19">
        <f t="shared" si="132"/>
        <v>84.125</v>
      </c>
      <c r="P497" s="29" t="s">
        <v>174</v>
      </c>
      <c r="Q497" s="3">
        <v>2372</v>
      </c>
      <c r="R497" s="3"/>
      <c r="S497" s="7">
        <v>2372</v>
      </c>
      <c r="U497" s="29" t="s">
        <v>174</v>
      </c>
      <c r="V497" s="3">
        <v>287</v>
      </c>
      <c r="W497" s="3"/>
      <c r="X497" s="7">
        <v>287</v>
      </c>
      <c r="Z497" s="29" t="s">
        <v>174</v>
      </c>
      <c r="AA497" s="3">
        <v>378342</v>
      </c>
      <c r="AB497" s="3"/>
      <c r="AC497" s="7">
        <v>378342</v>
      </c>
      <c r="AE497">
        <v>291055</v>
      </c>
      <c r="AF497" s="16">
        <f t="shared" si="133"/>
        <v>291.05500000000001</v>
      </c>
      <c r="AH497" s="3">
        <f t="shared" si="130"/>
        <v>2692</v>
      </c>
      <c r="AI497" s="3">
        <f t="shared" si="131"/>
        <v>378342</v>
      </c>
      <c r="AJ497" s="16">
        <f t="shared" si="134"/>
        <v>140543.09063893015</v>
      </c>
      <c r="AL497" s="16">
        <f t="shared" si="135"/>
        <v>11823187.5</v>
      </c>
    </row>
    <row r="498" spans="2:38">
      <c r="B498" s="30" t="s">
        <v>13</v>
      </c>
      <c r="C498" s="7">
        <v>2713</v>
      </c>
      <c r="D498" s="7"/>
      <c r="E498" s="7">
        <v>2713</v>
      </c>
      <c r="G498" s="30" t="s">
        <v>13</v>
      </c>
      <c r="H498" s="7">
        <v>17279</v>
      </c>
      <c r="I498" s="7"/>
      <c r="J498" s="7">
        <v>17279</v>
      </c>
      <c r="L498" s="3">
        <f t="shared" si="128"/>
        <v>2713</v>
      </c>
      <c r="M498" s="3">
        <f t="shared" si="129"/>
        <v>17279</v>
      </c>
      <c r="N498" s="19">
        <f t="shared" si="132"/>
        <v>6.3689642462218945</v>
      </c>
      <c r="P498" s="30" t="s">
        <v>13</v>
      </c>
      <c r="Q498" s="7">
        <v>11137</v>
      </c>
      <c r="R498" s="7"/>
      <c r="S498" s="7">
        <v>11137</v>
      </c>
      <c r="U498" s="30" t="s">
        <v>13</v>
      </c>
      <c r="V498" s="7">
        <v>3309</v>
      </c>
      <c r="W498" s="7"/>
      <c r="X498" s="7">
        <v>3309</v>
      </c>
      <c r="Z498" s="30" t="s">
        <v>13</v>
      </c>
      <c r="AA498" s="7">
        <v>1599282</v>
      </c>
      <c r="AB498" s="7"/>
      <c r="AC498" s="7">
        <v>1599282</v>
      </c>
      <c r="AE498">
        <v>1300816</v>
      </c>
      <c r="AF498" s="16">
        <f t="shared" si="133"/>
        <v>1300.816</v>
      </c>
      <c r="AH498" s="3">
        <f t="shared" si="130"/>
        <v>17279</v>
      </c>
      <c r="AI498" s="3">
        <f t="shared" si="131"/>
        <v>1599282</v>
      </c>
      <c r="AJ498" s="16">
        <f t="shared" si="134"/>
        <v>92556.397939695584</v>
      </c>
      <c r="AL498" s="16">
        <f t="shared" si="135"/>
        <v>589488.38923700701</v>
      </c>
    </row>
    <row r="499" spans="2:38">
      <c r="B499" s="5" t="s">
        <v>85</v>
      </c>
      <c r="C499" s="3"/>
      <c r="D499" s="3"/>
      <c r="E499" s="7"/>
      <c r="G499" s="5" t="s">
        <v>85</v>
      </c>
      <c r="H499" s="3"/>
      <c r="I499" s="3"/>
      <c r="J499" s="7"/>
      <c r="L499" s="3">
        <f t="shared" si="128"/>
        <v>0</v>
      </c>
      <c r="M499" s="3">
        <f t="shared" si="129"/>
        <v>0</v>
      </c>
      <c r="N499" s="37" t="str">
        <f t="shared" si="132"/>
        <v/>
      </c>
      <c r="P499" s="5" t="s">
        <v>85</v>
      </c>
      <c r="Q499" s="3"/>
      <c r="R499" s="3"/>
      <c r="S499" s="7"/>
      <c r="U499" s="5" t="s">
        <v>85</v>
      </c>
      <c r="V499" s="3"/>
      <c r="W499" s="3"/>
      <c r="X499" s="7"/>
      <c r="Z499" s="5" t="s">
        <v>85</v>
      </c>
      <c r="AA499" s="3"/>
      <c r="AB499" s="3"/>
      <c r="AC499" s="7"/>
      <c r="AF499" s="36" t="str">
        <f t="shared" si="133"/>
        <v/>
      </c>
      <c r="AH499" s="3">
        <f t="shared" si="130"/>
        <v>0</v>
      </c>
      <c r="AI499" s="3">
        <f t="shared" si="131"/>
        <v>0</v>
      </c>
      <c r="AJ499" s="36" t="str">
        <f t="shared" si="134"/>
        <v/>
      </c>
      <c r="AL499" s="36" t="str">
        <f t="shared" si="135"/>
        <v/>
      </c>
    </row>
    <row r="500" spans="2:38">
      <c r="B500" s="29" t="s">
        <v>169</v>
      </c>
      <c r="C500" s="3">
        <v>3</v>
      </c>
      <c r="D500" s="3"/>
      <c r="E500" s="7">
        <v>3</v>
      </c>
      <c r="G500" s="29" t="s">
        <v>169</v>
      </c>
      <c r="H500" s="3"/>
      <c r="I500" s="3"/>
      <c r="J500" s="7"/>
      <c r="L500" s="3">
        <f t="shared" si="128"/>
        <v>3</v>
      </c>
      <c r="M500" s="3">
        <f t="shared" si="129"/>
        <v>0</v>
      </c>
      <c r="N500" s="19">
        <f t="shared" si="132"/>
        <v>0</v>
      </c>
      <c r="P500" s="29" t="s">
        <v>169</v>
      </c>
      <c r="Q500" s="3"/>
      <c r="R500" s="3"/>
      <c r="S500" s="7"/>
      <c r="U500" s="29" t="s">
        <v>169</v>
      </c>
      <c r="V500" s="3"/>
      <c r="W500" s="3"/>
      <c r="X500" s="7"/>
      <c r="Z500" s="29" t="s">
        <v>169</v>
      </c>
      <c r="AA500" s="3"/>
      <c r="AB500" s="3"/>
      <c r="AC500" s="7"/>
      <c r="AE500">
        <v>128</v>
      </c>
      <c r="AF500" s="16">
        <f t="shared" si="133"/>
        <v>0.128</v>
      </c>
      <c r="AH500" s="3">
        <f t="shared" si="130"/>
        <v>0</v>
      </c>
      <c r="AI500" s="3">
        <f t="shared" si="131"/>
        <v>0</v>
      </c>
      <c r="AJ500" s="16" t="str">
        <f t="shared" si="134"/>
        <v/>
      </c>
      <c r="AL500" s="16" t="str">
        <f t="shared" si="135"/>
        <v/>
      </c>
    </row>
    <row r="501" spans="2:38">
      <c r="B501" s="29" t="s">
        <v>170</v>
      </c>
      <c r="C501" s="3">
        <v>4</v>
      </c>
      <c r="D501" s="3"/>
      <c r="E501" s="7">
        <v>4</v>
      </c>
      <c r="G501" s="29" t="s">
        <v>170</v>
      </c>
      <c r="H501" s="3">
        <v>8</v>
      </c>
      <c r="I501" s="3"/>
      <c r="J501" s="7">
        <v>8</v>
      </c>
      <c r="L501" s="3">
        <f t="shared" si="128"/>
        <v>4</v>
      </c>
      <c r="M501" s="3">
        <f t="shared" si="129"/>
        <v>8</v>
      </c>
      <c r="N501" s="19">
        <f t="shared" si="132"/>
        <v>2</v>
      </c>
      <c r="P501" s="29" t="s">
        <v>170</v>
      </c>
      <c r="Q501" s="3">
        <v>2</v>
      </c>
      <c r="R501" s="3"/>
      <c r="S501" s="7">
        <v>2</v>
      </c>
      <c r="U501" s="29" t="s">
        <v>170</v>
      </c>
      <c r="V501" s="3">
        <v>2</v>
      </c>
      <c r="W501" s="3"/>
      <c r="X501" s="7">
        <v>2</v>
      </c>
      <c r="Z501" s="29" t="s">
        <v>170</v>
      </c>
      <c r="AA501" s="3">
        <v>346</v>
      </c>
      <c r="AB501" s="3"/>
      <c r="AC501" s="7">
        <v>346</v>
      </c>
      <c r="AE501">
        <v>605</v>
      </c>
      <c r="AF501" s="16">
        <f t="shared" si="133"/>
        <v>0.60499999999999998</v>
      </c>
      <c r="AH501" s="3">
        <f t="shared" si="130"/>
        <v>8</v>
      </c>
      <c r="AI501" s="3">
        <f t="shared" si="131"/>
        <v>346</v>
      </c>
      <c r="AJ501" s="16">
        <f t="shared" si="134"/>
        <v>43250</v>
      </c>
      <c r="AL501" s="16">
        <f t="shared" si="135"/>
        <v>86500</v>
      </c>
    </row>
    <row r="502" spans="2:38">
      <c r="B502" s="29" t="s">
        <v>171</v>
      </c>
      <c r="C502" s="3">
        <v>1</v>
      </c>
      <c r="D502" s="3"/>
      <c r="E502" s="7">
        <v>1</v>
      </c>
      <c r="G502" s="29" t="s">
        <v>171</v>
      </c>
      <c r="H502" s="3"/>
      <c r="I502" s="3"/>
      <c r="J502" s="7"/>
      <c r="L502" s="3">
        <f t="shared" si="128"/>
        <v>1</v>
      </c>
      <c r="M502" s="3">
        <f t="shared" si="129"/>
        <v>0</v>
      </c>
      <c r="N502" s="19">
        <f t="shared" si="132"/>
        <v>0</v>
      </c>
      <c r="P502" s="29" t="s">
        <v>171</v>
      </c>
      <c r="Q502" s="3"/>
      <c r="R502" s="3"/>
      <c r="S502" s="7"/>
      <c r="U502" s="29" t="s">
        <v>171</v>
      </c>
      <c r="V502" s="3"/>
      <c r="W502" s="3"/>
      <c r="X502" s="7"/>
      <c r="Z502" s="29" t="s">
        <v>171</v>
      </c>
      <c r="AA502" s="3"/>
      <c r="AB502" s="3"/>
      <c r="AC502" s="7"/>
      <c r="AE502">
        <v>682</v>
      </c>
      <c r="AF502" s="16">
        <f t="shared" si="133"/>
        <v>0.68200000000000005</v>
      </c>
      <c r="AH502" s="3">
        <f t="shared" si="130"/>
        <v>0</v>
      </c>
      <c r="AI502" s="3">
        <f t="shared" si="131"/>
        <v>0</v>
      </c>
      <c r="AJ502" s="16" t="str">
        <f t="shared" si="134"/>
        <v/>
      </c>
      <c r="AL502" s="16" t="str">
        <f t="shared" si="135"/>
        <v/>
      </c>
    </row>
    <row r="503" spans="2:38">
      <c r="B503" s="29" t="s">
        <v>172</v>
      </c>
      <c r="C503" s="3">
        <v>7</v>
      </c>
      <c r="D503" s="3"/>
      <c r="E503" s="7">
        <v>7</v>
      </c>
      <c r="G503" s="29" t="s">
        <v>172</v>
      </c>
      <c r="H503" s="3">
        <v>27</v>
      </c>
      <c r="I503" s="3"/>
      <c r="J503" s="7">
        <v>27</v>
      </c>
      <c r="L503" s="3">
        <f t="shared" si="128"/>
        <v>7</v>
      </c>
      <c r="M503" s="3">
        <f t="shared" si="129"/>
        <v>27</v>
      </c>
      <c r="N503" s="19">
        <f t="shared" si="132"/>
        <v>3.8571428571428572</v>
      </c>
      <c r="P503" s="29" t="s">
        <v>172</v>
      </c>
      <c r="Q503" s="3">
        <v>12</v>
      </c>
      <c r="R503" s="3"/>
      <c r="S503" s="7">
        <v>12</v>
      </c>
      <c r="U503" s="29" t="s">
        <v>172</v>
      </c>
      <c r="V503" s="3">
        <v>8</v>
      </c>
      <c r="W503" s="3"/>
      <c r="X503" s="7">
        <v>8</v>
      </c>
      <c r="Z503" s="29" t="s">
        <v>172</v>
      </c>
      <c r="AA503" s="3">
        <v>2601</v>
      </c>
      <c r="AB503" s="3"/>
      <c r="AC503" s="7">
        <v>2601</v>
      </c>
      <c r="AE503">
        <v>2299</v>
      </c>
      <c r="AF503" s="16">
        <f t="shared" si="133"/>
        <v>2.2989999999999999</v>
      </c>
      <c r="AH503" s="3">
        <f t="shared" si="130"/>
        <v>27</v>
      </c>
      <c r="AI503" s="3">
        <f t="shared" si="131"/>
        <v>2601</v>
      </c>
      <c r="AJ503" s="16">
        <f t="shared" si="134"/>
        <v>96333.333333333328</v>
      </c>
      <c r="AL503" s="16">
        <f t="shared" si="135"/>
        <v>371571.42857142858</v>
      </c>
    </row>
    <row r="504" spans="2:38">
      <c r="B504" s="29" t="s">
        <v>173</v>
      </c>
      <c r="C504" s="3">
        <v>28</v>
      </c>
      <c r="D504" s="3"/>
      <c r="E504" s="7">
        <v>28</v>
      </c>
      <c r="G504" s="29" t="s">
        <v>173</v>
      </c>
      <c r="H504" s="3">
        <v>455</v>
      </c>
      <c r="I504" s="3"/>
      <c r="J504" s="7">
        <v>455</v>
      </c>
      <c r="L504" s="3">
        <f t="shared" si="128"/>
        <v>28</v>
      </c>
      <c r="M504" s="3">
        <f t="shared" si="129"/>
        <v>455</v>
      </c>
      <c r="N504" s="19">
        <f t="shared" si="132"/>
        <v>16.25</v>
      </c>
      <c r="P504" s="29" t="s">
        <v>173</v>
      </c>
      <c r="Q504" s="3">
        <v>345</v>
      </c>
      <c r="R504" s="3"/>
      <c r="S504" s="7">
        <v>345</v>
      </c>
      <c r="U504" s="29" t="s">
        <v>173</v>
      </c>
      <c r="V504" s="3">
        <v>82</v>
      </c>
      <c r="W504" s="3"/>
      <c r="X504" s="7">
        <v>82</v>
      </c>
      <c r="Z504" s="29" t="s">
        <v>173</v>
      </c>
      <c r="AA504" s="3">
        <v>51938</v>
      </c>
      <c r="AB504" s="3"/>
      <c r="AC504" s="7">
        <v>51938</v>
      </c>
      <c r="AE504">
        <v>40848</v>
      </c>
      <c r="AF504" s="16">
        <f t="shared" si="133"/>
        <v>40.847999999999999</v>
      </c>
      <c r="AH504" s="3">
        <f t="shared" si="130"/>
        <v>455</v>
      </c>
      <c r="AI504" s="3">
        <f t="shared" si="131"/>
        <v>51938</v>
      </c>
      <c r="AJ504" s="16">
        <f t="shared" si="134"/>
        <v>114149.45054945054</v>
      </c>
      <c r="AL504" s="16">
        <f t="shared" si="135"/>
        <v>1854928.5714285714</v>
      </c>
    </row>
    <row r="505" spans="2:38">
      <c r="B505" s="29" t="s">
        <v>174</v>
      </c>
      <c r="C505" s="3">
        <v>9</v>
      </c>
      <c r="D505" s="3"/>
      <c r="E505" s="7">
        <v>9</v>
      </c>
      <c r="G505" s="29" t="s">
        <v>174</v>
      </c>
      <c r="H505" s="3">
        <v>1373</v>
      </c>
      <c r="I505" s="3"/>
      <c r="J505" s="7">
        <v>1373</v>
      </c>
      <c r="L505" s="3">
        <f t="shared" si="128"/>
        <v>9</v>
      </c>
      <c r="M505" s="3">
        <f t="shared" si="129"/>
        <v>1373</v>
      </c>
      <c r="N505" s="19">
        <f t="shared" si="132"/>
        <v>152.55555555555554</v>
      </c>
      <c r="P505" s="29" t="s">
        <v>174</v>
      </c>
      <c r="Q505" s="3">
        <v>1289</v>
      </c>
      <c r="R505" s="3"/>
      <c r="S505" s="7">
        <v>1289</v>
      </c>
      <c r="U505" s="29" t="s">
        <v>174</v>
      </c>
      <c r="V505" s="3">
        <v>75</v>
      </c>
      <c r="W505" s="3"/>
      <c r="X505" s="7">
        <v>75</v>
      </c>
      <c r="Z505" s="29" t="s">
        <v>174</v>
      </c>
      <c r="AA505" s="3">
        <v>299392</v>
      </c>
      <c r="AB505" s="3"/>
      <c r="AC505" s="7">
        <v>299392</v>
      </c>
      <c r="AE505">
        <v>330304</v>
      </c>
      <c r="AF505" s="16">
        <f t="shared" si="133"/>
        <v>330.30399999999997</v>
      </c>
      <c r="AH505" s="3">
        <f t="shared" si="130"/>
        <v>1373</v>
      </c>
      <c r="AI505" s="3">
        <f t="shared" si="131"/>
        <v>299392</v>
      </c>
      <c r="AJ505" s="16">
        <f t="shared" si="134"/>
        <v>218056.8099053168</v>
      </c>
      <c r="AL505" s="16">
        <f t="shared" si="135"/>
        <v>33265777.777777772</v>
      </c>
    </row>
    <row r="506" spans="2:38">
      <c r="B506" s="30" t="s">
        <v>13</v>
      </c>
      <c r="C506" s="7">
        <v>52</v>
      </c>
      <c r="D506" s="7"/>
      <c r="E506" s="7">
        <v>52</v>
      </c>
      <c r="G506" s="30" t="s">
        <v>13</v>
      </c>
      <c r="H506" s="7">
        <v>1871</v>
      </c>
      <c r="I506" s="7"/>
      <c r="J506" s="7">
        <v>1871</v>
      </c>
      <c r="L506" s="3">
        <f t="shared" si="128"/>
        <v>52</v>
      </c>
      <c r="M506" s="3">
        <f t="shared" si="129"/>
        <v>1871</v>
      </c>
      <c r="N506" s="19">
        <f t="shared" si="132"/>
        <v>35.980769230769234</v>
      </c>
      <c r="P506" s="30" t="s">
        <v>13</v>
      </c>
      <c r="Q506" s="7">
        <v>1652</v>
      </c>
      <c r="R506" s="7"/>
      <c r="S506" s="7">
        <v>1652</v>
      </c>
      <c r="U506" s="30" t="s">
        <v>13</v>
      </c>
      <c r="V506" s="7">
        <v>167</v>
      </c>
      <c r="W506" s="7"/>
      <c r="X506" s="7">
        <v>167</v>
      </c>
      <c r="Z506" s="30" t="s">
        <v>13</v>
      </c>
      <c r="AA506" s="7">
        <v>354556</v>
      </c>
      <c r="AB506" s="7"/>
      <c r="AC506" s="7">
        <v>354556</v>
      </c>
      <c r="AE506">
        <v>374866</v>
      </c>
      <c r="AF506" s="16">
        <f t="shared" si="133"/>
        <v>374.86599999999999</v>
      </c>
      <c r="AH506" s="3">
        <f t="shared" si="130"/>
        <v>1871</v>
      </c>
      <c r="AI506" s="3">
        <f t="shared" si="131"/>
        <v>354556</v>
      </c>
      <c r="AJ506" s="16">
        <f t="shared" si="134"/>
        <v>189500.80171031534</v>
      </c>
      <c r="AL506" s="16">
        <f t="shared" si="135"/>
        <v>6818384.615384616</v>
      </c>
    </row>
    <row r="507" spans="2:38">
      <c r="B507" s="5" t="s">
        <v>86</v>
      </c>
      <c r="C507" s="3"/>
      <c r="D507" s="3"/>
      <c r="E507" s="7"/>
      <c r="G507" s="5" t="s">
        <v>86</v>
      </c>
      <c r="H507" s="3"/>
      <c r="I507" s="3"/>
      <c r="J507" s="7"/>
      <c r="L507" s="3">
        <f t="shared" si="128"/>
        <v>0</v>
      </c>
      <c r="M507" s="3">
        <f t="shared" si="129"/>
        <v>0</v>
      </c>
      <c r="N507" s="37" t="str">
        <f t="shared" si="132"/>
        <v/>
      </c>
      <c r="P507" s="5" t="s">
        <v>86</v>
      </c>
      <c r="Q507" s="3"/>
      <c r="R507" s="3"/>
      <c r="S507" s="7"/>
      <c r="U507" s="5" t="s">
        <v>86</v>
      </c>
      <c r="V507" s="3"/>
      <c r="W507" s="3"/>
      <c r="X507" s="7"/>
      <c r="Z507" s="5" t="s">
        <v>86</v>
      </c>
      <c r="AA507" s="3"/>
      <c r="AB507" s="3"/>
      <c r="AC507" s="7"/>
      <c r="AF507" s="36" t="str">
        <f t="shared" si="133"/>
        <v/>
      </c>
      <c r="AH507" s="3">
        <f t="shared" si="130"/>
        <v>0</v>
      </c>
      <c r="AI507" s="3">
        <f t="shared" si="131"/>
        <v>0</v>
      </c>
      <c r="AJ507" s="36" t="str">
        <f t="shared" si="134"/>
        <v/>
      </c>
      <c r="AL507" s="36" t="str">
        <f t="shared" si="135"/>
        <v/>
      </c>
    </row>
    <row r="508" spans="2:38">
      <c r="B508" s="29" t="s">
        <v>169</v>
      </c>
      <c r="C508" s="3"/>
      <c r="D508" s="3"/>
      <c r="E508" s="7"/>
      <c r="G508" s="29" t="s">
        <v>169</v>
      </c>
      <c r="H508" s="3"/>
      <c r="I508" s="3"/>
      <c r="J508" s="7"/>
      <c r="L508" s="3">
        <f t="shared" si="128"/>
        <v>0</v>
      </c>
      <c r="M508" s="3">
        <f t="shared" si="129"/>
        <v>0</v>
      </c>
      <c r="N508" s="19" t="str">
        <f t="shared" si="132"/>
        <v/>
      </c>
      <c r="P508" s="29" t="s">
        <v>169</v>
      </c>
      <c r="Q508" s="3"/>
      <c r="R508" s="3"/>
      <c r="S508" s="7"/>
      <c r="U508" s="29" t="s">
        <v>169</v>
      </c>
      <c r="V508" s="3"/>
      <c r="W508" s="3"/>
      <c r="X508" s="7"/>
      <c r="Z508" s="29" t="s">
        <v>169</v>
      </c>
      <c r="AA508" s="3"/>
      <c r="AB508" s="3"/>
      <c r="AC508" s="7"/>
      <c r="AF508" s="16" t="str">
        <f t="shared" si="133"/>
        <v/>
      </c>
      <c r="AH508" s="3">
        <f t="shared" si="130"/>
        <v>0</v>
      </c>
      <c r="AI508" s="3">
        <f t="shared" si="131"/>
        <v>0</v>
      </c>
      <c r="AJ508" s="16" t="str">
        <f t="shared" si="134"/>
        <v/>
      </c>
      <c r="AL508" s="16" t="str">
        <f t="shared" si="135"/>
        <v/>
      </c>
    </row>
    <row r="509" spans="2:38">
      <c r="B509" s="29" t="s">
        <v>170</v>
      </c>
      <c r="C509" s="3"/>
      <c r="D509" s="3"/>
      <c r="E509" s="7"/>
      <c r="G509" s="29" t="s">
        <v>170</v>
      </c>
      <c r="H509" s="3"/>
      <c r="I509" s="3"/>
      <c r="J509" s="7"/>
      <c r="L509" s="3">
        <f t="shared" si="128"/>
        <v>0</v>
      </c>
      <c r="M509" s="3">
        <f t="shared" si="129"/>
        <v>0</v>
      </c>
      <c r="N509" s="19" t="str">
        <f t="shared" si="132"/>
        <v/>
      </c>
      <c r="P509" s="29" t="s">
        <v>170</v>
      </c>
      <c r="Q509" s="3"/>
      <c r="R509" s="3"/>
      <c r="S509" s="7"/>
      <c r="U509" s="29" t="s">
        <v>170</v>
      </c>
      <c r="V509" s="3"/>
      <c r="W509" s="3"/>
      <c r="X509" s="7"/>
      <c r="Z509" s="29" t="s">
        <v>170</v>
      </c>
      <c r="AA509" s="3"/>
      <c r="AB509" s="3"/>
      <c r="AC509" s="7"/>
      <c r="AF509" s="16" t="str">
        <f t="shared" si="133"/>
        <v/>
      </c>
      <c r="AH509" s="3">
        <f t="shared" si="130"/>
        <v>0</v>
      </c>
      <c r="AI509" s="3">
        <f t="shared" si="131"/>
        <v>0</v>
      </c>
      <c r="AJ509" s="16" t="str">
        <f t="shared" si="134"/>
        <v/>
      </c>
      <c r="AL509" s="16" t="str">
        <f t="shared" si="135"/>
        <v/>
      </c>
    </row>
    <row r="510" spans="2:38">
      <c r="B510" s="29" t="s">
        <v>171</v>
      </c>
      <c r="C510" s="3"/>
      <c r="D510" s="3"/>
      <c r="E510" s="7"/>
      <c r="G510" s="29" t="s">
        <v>171</v>
      </c>
      <c r="H510" s="3"/>
      <c r="I510" s="3"/>
      <c r="J510" s="7"/>
      <c r="L510" s="3">
        <f t="shared" si="128"/>
        <v>0</v>
      </c>
      <c r="M510" s="3">
        <f t="shared" si="129"/>
        <v>0</v>
      </c>
      <c r="N510" s="19" t="str">
        <f t="shared" si="132"/>
        <v/>
      </c>
      <c r="P510" s="29" t="s">
        <v>171</v>
      </c>
      <c r="Q510" s="3"/>
      <c r="R510" s="3"/>
      <c r="S510" s="7"/>
      <c r="U510" s="29" t="s">
        <v>171</v>
      </c>
      <c r="V510" s="3"/>
      <c r="W510" s="3"/>
      <c r="X510" s="7"/>
      <c r="Z510" s="29" t="s">
        <v>171</v>
      </c>
      <c r="AA510" s="3"/>
      <c r="AB510" s="3"/>
      <c r="AC510" s="7"/>
      <c r="AF510" s="16" t="str">
        <f t="shared" si="133"/>
        <v/>
      </c>
      <c r="AH510" s="3">
        <f t="shared" si="130"/>
        <v>0</v>
      </c>
      <c r="AI510" s="3">
        <f t="shared" si="131"/>
        <v>0</v>
      </c>
      <c r="AJ510" s="16" t="str">
        <f t="shared" si="134"/>
        <v/>
      </c>
      <c r="AL510" s="16" t="str">
        <f t="shared" si="135"/>
        <v/>
      </c>
    </row>
    <row r="511" spans="2:38">
      <c r="B511" s="29" t="s">
        <v>172</v>
      </c>
      <c r="C511" s="3"/>
      <c r="D511" s="3"/>
      <c r="E511" s="7"/>
      <c r="G511" s="29" t="s">
        <v>172</v>
      </c>
      <c r="H511" s="3"/>
      <c r="I511" s="3"/>
      <c r="J511" s="7"/>
      <c r="L511" s="3">
        <f t="shared" si="128"/>
        <v>0</v>
      </c>
      <c r="M511" s="3">
        <f t="shared" si="129"/>
        <v>0</v>
      </c>
      <c r="N511" s="19" t="str">
        <f t="shared" si="132"/>
        <v/>
      </c>
      <c r="P511" s="29" t="s">
        <v>172</v>
      </c>
      <c r="Q511" s="3"/>
      <c r="R511" s="3"/>
      <c r="S511" s="7"/>
      <c r="U511" s="29" t="s">
        <v>172</v>
      </c>
      <c r="V511" s="3"/>
      <c r="W511" s="3"/>
      <c r="X511" s="7"/>
      <c r="Z511" s="29" t="s">
        <v>172</v>
      </c>
      <c r="AA511" s="3"/>
      <c r="AB511" s="3"/>
      <c r="AC511" s="7"/>
      <c r="AF511" s="16" t="str">
        <f t="shared" si="133"/>
        <v/>
      </c>
      <c r="AH511" s="3">
        <f t="shared" si="130"/>
        <v>0</v>
      </c>
      <c r="AI511" s="3">
        <f t="shared" si="131"/>
        <v>0</v>
      </c>
      <c r="AJ511" s="16" t="str">
        <f t="shared" si="134"/>
        <v/>
      </c>
      <c r="AL511" s="16" t="str">
        <f t="shared" si="135"/>
        <v/>
      </c>
    </row>
    <row r="512" spans="2:38">
      <c r="B512" s="29" t="s">
        <v>173</v>
      </c>
      <c r="C512" s="3"/>
      <c r="D512" s="3"/>
      <c r="E512" s="7"/>
      <c r="G512" s="29" t="s">
        <v>173</v>
      </c>
      <c r="H512" s="3"/>
      <c r="I512" s="3"/>
      <c r="J512" s="7"/>
      <c r="L512" s="3">
        <f t="shared" si="128"/>
        <v>0</v>
      </c>
      <c r="M512" s="3">
        <f t="shared" si="129"/>
        <v>0</v>
      </c>
      <c r="N512" s="19" t="str">
        <f t="shared" si="132"/>
        <v/>
      </c>
      <c r="P512" s="29" t="s">
        <v>173</v>
      </c>
      <c r="Q512" s="3"/>
      <c r="R512" s="3"/>
      <c r="S512" s="7"/>
      <c r="U512" s="29" t="s">
        <v>173</v>
      </c>
      <c r="V512" s="3"/>
      <c r="W512" s="3"/>
      <c r="X512" s="7"/>
      <c r="Z512" s="29" t="s">
        <v>173</v>
      </c>
      <c r="AA512" s="3"/>
      <c r="AB512" s="3"/>
      <c r="AC512" s="7"/>
      <c r="AF512" s="16" t="str">
        <f t="shared" si="133"/>
        <v/>
      </c>
      <c r="AH512" s="3">
        <f t="shared" si="130"/>
        <v>0</v>
      </c>
      <c r="AI512" s="3">
        <f t="shared" si="131"/>
        <v>0</v>
      </c>
      <c r="AJ512" s="16" t="str">
        <f t="shared" si="134"/>
        <v/>
      </c>
      <c r="AL512" s="16" t="str">
        <f t="shared" si="135"/>
        <v/>
      </c>
    </row>
    <row r="513" spans="2:38">
      <c r="B513" s="29" t="s">
        <v>174</v>
      </c>
      <c r="C513" s="3"/>
      <c r="D513" s="3"/>
      <c r="E513" s="7"/>
      <c r="G513" s="29" t="s">
        <v>174</v>
      </c>
      <c r="H513" s="3"/>
      <c r="I513" s="3"/>
      <c r="J513" s="7"/>
      <c r="L513" s="3">
        <f t="shared" si="128"/>
        <v>0</v>
      </c>
      <c r="M513" s="3">
        <f t="shared" si="129"/>
        <v>0</v>
      </c>
      <c r="N513" s="19" t="str">
        <f t="shared" si="132"/>
        <v/>
      </c>
      <c r="P513" s="29" t="s">
        <v>174</v>
      </c>
      <c r="Q513" s="3"/>
      <c r="R513" s="3"/>
      <c r="S513" s="7"/>
      <c r="U513" s="29" t="s">
        <v>174</v>
      </c>
      <c r="V513" s="3"/>
      <c r="W513" s="3"/>
      <c r="X513" s="7"/>
      <c r="Z513" s="29" t="s">
        <v>174</v>
      </c>
      <c r="AA513" s="3"/>
      <c r="AB513" s="3"/>
      <c r="AC513" s="7"/>
      <c r="AF513" s="16" t="str">
        <f t="shared" si="133"/>
        <v/>
      </c>
      <c r="AH513" s="3">
        <f t="shared" si="130"/>
        <v>0</v>
      </c>
      <c r="AI513" s="3">
        <f t="shared" si="131"/>
        <v>0</v>
      </c>
      <c r="AJ513" s="16" t="str">
        <f t="shared" si="134"/>
        <v/>
      </c>
      <c r="AL513" s="16" t="str">
        <f t="shared" si="135"/>
        <v/>
      </c>
    </row>
    <row r="514" spans="2:38">
      <c r="B514" s="30" t="s">
        <v>13</v>
      </c>
      <c r="C514" s="7"/>
      <c r="D514" s="7"/>
      <c r="E514" s="7"/>
      <c r="G514" s="30" t="s">
        <v>13</v>
      </c>
      <c r="H514" s="7"/>
      <c r="I514" s="7"/>
      <c r="J514" s="7"/>
      <c r="L514" s="3">
        <f t="shared" si="128"/>
        <v>0</v>
      </c>
      <c r="M514" s="3">
        <f t="shared" si="129"/>
        <v>0</v>
      </c>
      <c r="N514" s="19" t="str">
        <f t="shared" si="132"/>
        <v/>
      </c>
      <c r="P514" s="30" t="s">
        <v>13</v>
      </c>
      <c r="Q514" s="7"/>
      <c r="R514" s="7"/>
      <c r="S514" s="7"/>
      <c r="U514" s="30" t="s">
        <v>13</v>
      </c>
      <c r="V514" s="7"/>
      <c r="W514" s="7"/>
      <c r="X514" s="7"/>
      <c r="Z514" s="30" t="s">
        <v>13</v>
      </c>
      <c r="AA514" s="7"/>
      <c r="AB514" s="7"/>
      <c r="AC514" s="7"/>
      <c r="AF514" s="16" t="str">
        <f t="shared" si="133"/>
        <v/>
      </c>
      <c r="AH514" s="3">
        <f t="shared" si="130"/>
        <v>0</v>
      </c>
      <c r="AI514" s="3">
        <f t="shared" si="131"/>
        <v>0</v>
      </c>
      <c r="AJ514" s="16" t="str">
        <f t="shared" si="134"/>
        <v/>
      </c>
      <c r="AL514" s="16" t="str">
        <f t="shared" si="135"/>
        <v/>
      </c>
    </row>
    <row r="515" spans="2:38">
      <c r="B515" s="5" t="s">
        <v>35</v>
      </c>
      <c r="C515" s="3"/>
      <c r="D515" s="3"/>
      <c r="E515" s="7"/>
      <c r="G515" s="5" t="s">
        <v>35</v>
      </c>
      <c r="H515" s="3"/>
      <c r="I515" s="3"/>
      <c r="J515" s="7"/>
      <c r="L515" s="3">
        <f t="shared" si="128"/>
        <v>0</v>
      </c>
      <c r="M515" s="3">
        <f t="shared" si="129"/>
        <v>0</v>
      </c>
      <c r="N515" s="37" t="str">
        <f t="shared" si="132"/>
        <v/>
      </c>
      <c r="P515" s="5" t="s">
        <v>35</v>
      </c>
      <c r="Q515" s="3"/>
      <c r="R515" s="3"/>
      <c r="S515" s="7"/>
      <c r="U515" s="5" t="s">
        <v>35</v>
      </c>
      <c r="V515" s="3"/>
      <c r="W515" s="3"/>
      <c r="X515" s="7"/>
      <c r="Z515" s="5" t="s">
        <v>35</v>
      </c>
      <c r="AA515" s="3"/>
      <c r="AB515" s="3"/>
      <c r="AC515" s="7"/>
      <c r="AF515" s="36" t="str">
        <f t="shared" si="133"/>
        <v/>
      </c>
      <c r="AH515" s="3">
        <f t="shared" si="130"/>
        <v>0</v>
      </c>
      <c r="AI515" s="3">
        <f t="shared" si="131"/>
        <v>0</v>
      </c>
      <c r="AJ515" s="36" t="str">
        <f t="shared" si="134"/>
        <v/>
      </c>
      <c r="AL515" s="36" t="str">
        <f t="shared" si="135"/>
        <v/>
      </c>
    </row>
    <row r="516" spans="2:38">
      <c r="B516" s="29" t="s">
        <v>169</v>
      </c>
      <c r="C516" s="3">
        <v>3502</v>
      </c>
      <c r="D516" s="3">
        <v>7902</v>
      </c>
      <c r="E516" s="7">
        <v>11404</v>
      </c>
      <c r="G516" s="29" t="s">
        <v>169</v>
      </c>
      <c r="H516" s="3">
        <v>5428</v>
      </c>
      <c r="I516" s="3">
        <v>18125</v>
      </c>
      <c r="J516" s="7">
        <v>23553</v>
      </c>
      <c r="L516" s="3">
        <f t="shared" si="128"/>
        <v>11404</v>
      </c>
      <c r="M516" s="3">
        <f t="shared" si="129"/>
        <v>23553</v>
      </c>
      <c r="N516" s="19">
        <f t="shared" si="132"/>
        <v>2.0653279551034727</v>
      </c>
      <c r="P516" s="29" t="s">
        <v>169</v>
      </c>
      <c r="Q516" s="3">
        <v>786</v>
      </c>
      <c r="R516" s="3">
        <v>3870</v>
      </c>
      <c r="S516" s="7">
        <v>4656</v>
      </c>
      <c r="U516" s="29" t="s">
        <v>169</v>
      </c>
      <c r="V516" s="3">
        <v>1050</v>
      </c>
      <c r="W516" s="3">
        <v>6177</v>
      </c>
      <c r="X516" s="7">
        <v>7227</v>
      </c>
      <c r="Z516" s="29" t="s">
        <v>169</v>
      </c>
      <c r="AA516" s="3">
        <v>104420</v>
      </c>
      <c r="AB516" s="3">
        <v>201121</v>
      </c>
      <c r="AC516" s="7">
        <v>305541</v>
      </c>
      <c r="AE516">
        <v>300344</v>
      </c>
      <c r="AF516" s="16">
        <f t="shared" si="133"/>
        <v>300.34399999999999</v>
      </c>
      <c r="AH516" s="3">
        <f t="shared" si="130"/>
        <v>23553</v>
      </c>
      <c r="AI516" s="3">
        <f t="shared" si="131"/>
        <v>305541</v>
      </c>
      <c r="AJ516" s="16">
        <f t="shared" si="134"/>
        <v>12972.487581199846</v>
      </c>
      <c r="AL516" s="16">
        <f t="shared" si="135"/>
        <v>26792.441248684674</v>
      </c>
    </row>
    <row r="517" spans="2:38">
      <c r="B517" s="29" t="s">
        <v>170</v>
      </c>
      <c r="C517" s="3">
        <v>6160</v>
      </c>
      <c r="D517" s="3">
        <v>9043</v>
      </c>
      <c r="E517" s="7">
        <v>15203</v>
      </c>
      <c r="G517" s="29" t="s">
        <v>170</v>
      </c>
      <c r="H517" s="3">
        <v>10616</v>
      </c>
      <c r="I517" s="3">
        <v>29131</v>
      </c>
      <c r="J517" s="7">
        <v>39747</v>
      </c>
      <c r="L517" s="3">
        <f t="shared" si="128"/>
        <v>15203</v>
      </c>
      <c r="M517" s="3">
        <f t="shared" si="129"/>
        <v>39747</v>
      </c>
      <c r="N517" s="19">
        <f t="shared" si="132"/>
        <v>2.6144182069328421</v>
      </c>
      <c r="P517" s="29" t="s">
        <v>170</v>
      </c>
      <c r="Q517" s="3">
        <v>1654</v>
      </c>
      <c r="R517" s="3">
        <v>5973</v>
      </c>
      <c r="S517" s="7">
        <v>7627</v>
      </c>
      <c r="U517" s="29" t="s">
        <v>170</v>
      </c>
      <c r="V517" s="3">
        <v>2642</v>
      </c>
      <c r="W517" s="3">
        <v>13842</v>
      </c>
      <c r="X517" s="7">
        <v>16484</v>
      </c>
      <c r="Z517" s="29" t="s">
        <v>170</v>
      </c>
      <c r="AA517" s="3">
        <v>520073</v>
      </c>
      <c r="AB517" s="3">
        <v>744117</v>
      </c>
      <c r="AC517" s="7">
        <v>1264190</v>
      </c>
      <c r="AE517">
        <v>1180995</v>
      </c>
      <c r="AF517" s="16">
        <f t="shared" si="133"/>
        <v>1180.9949999999999</v>
      </c>
      <c r="AH517" s="3">
        <f t="shared" si="130"/>
        <v>39747</v>
      </c>
      <c r="AI517" s="3">
        <f t="shared" si="131"/>
        <v>1264190</v>
      </c>
      <c r="AJ517" s="16">
        <f t="shared" si="134"/>
        <v>31805.922459556696</v>
      </c>
      <c r="AL517" s="16">
        <f t="shared" si="135"/>
        <v>83153.982766559231</v>
      </c>
    </row>
    <row r="518" spans="2:38">
      <c r="B518" s="29" t="s">
        <v>171</v>
      </c>
      <c r="C518" s="3">
        <v>6032</v>
      </c>
      <c r="D518" s="3">
        <v>6663</v>
      </c>
      <c r="E518" s="7">
        <v>12695</v>
      </c>
      <c r="G518" s="29" t="s">
        <v>171</v>
      </c>
      <c r="H518" s="3">
        <v>16631</v>
      </c>
      <c r="I518" s="3">
        <v>40307</v>
      </c>
      <c r="J518" s="7">
        <v>56938</v>
      </c>
      <c r="L518" s="3">
        <f t="shared" si="128"/>
        <v>12695</v>
      </c>
      <c r="M518" s="3">
        <f t="shared" si="129"/>
        <v>56938</v>
      </c>
      <c r="N518" s="19">
        <f t="shared" si="132"/>
        <v>4.4850728633320207</v>
      </c>
      <c r="P518" s="29" t="s">
        <v>171</v>
      </c>
      <c r="Q518" s="3">
        <v>5139</v>
      </c>
      <c r="R518" s="3">
        <v>11296</v>
      </c>
      <c r="S518" s="7">
        <v>16435</v>
      </c>
      <c r="U518" s="29" t="s">
        <v>171</v>
      </c>
      <c r="V518" s="3">
        <v>5231</v>
      </c>
      <c r="W518" s="3">
        <v>22135</v>
      </c>
      <c r="X518" s="7">
        <v>27366</v>
      </c>
      <c r="Z518" s="29" t="s">
        <v>171</v>
      </c>
      <c r="AA518" s="3">
        <v>1093455</v>
      </c>
      <c r="AB518" s="3">
        <v>1188065</v>
      </c>
      <c r="AC518" s="7">
        <v>2281520</v>
      </c>
      <c r="AE518">
        <v>2131982</v>
      </c>
      <c r="AF518" s="16">
        <f t="shared" si="133"/>
        <v>2131.982</v>
      </c>
      <c r="AH518" s="3">
        <f t="shared" si="130"/>
        <v>56938</v>
      </c>
      <c r="AI518" s="3">
        <f t="shared" si="131"/>
        <v>2281520</v>
      </c>
      <c r="AJ518" s="16">
        <f t="shared" si="134"/>
        <v>40070.251852892616</v>
      </c>
      <c r="AL518" s="16">
        <f t="shared" si="135"/>
        <v>179717.9992122883</v>
      </c>
    </row>
    <row r="519" spans="2:38">
      <c r="B519" s="29" t="s">
        <v>172</v>
      </c>
      <c r="C519" s="3">
        <v>6715</v>
      </c>
      <c r="D519" s="3">
        <v>5246</v>
      </c>
      <c r="E519" s="7">
        <v>11961</v>
      </c>
      <c r="G519" s="29" t="s">
        <v>172</v>
      </c>
      <c r="H519" s="3">
        <v>30973</v>
      </c>
      <c r="I519" s="3">
        <v>58363</v>
      </c>
      <c r="J519" s="7">
        <v>89336</v>
      </c>
      <c r="L519" s="3">
        <f t="shared" si="128"/>
        <v>11961</v>
      </c>
      <c r="M519" s="3">
        <f t="shared" si="129"/>
        <v>89336</v>
      </c>
      <c r="N519" s="19">
        <f t="shared" si="132"/>
        <v>7.4689407240197312</v>
      </c>
      <c r="P519" s="29" t="s">
        <v>172</v>
      </c>
      <c r="Q519" s="3">
        <v>14763</v>
      </c>
      <c r="R519" s="3">
        <v>20936</v>
      </c>
      <c r="S519" s="7">
        <v>35699</v>
      </c>
      <c r="U519" s="29" t="s">
        <v>172</v>
      </c>
      <c r="V519" s="3">
        <v>9194</v>
      </c>
      <c r="W519" s="3">
        <v>32007</v>
      </c>
      <c r="X519" s="7">
        <v>41201</v>
      </c>
      <c r="Z519" s="29" t="s">
        <v>172</v>
      </c>
      <c r="AA519" s="3">
        <v>2428536</v>
      </c>
      <c r="AB519" s="3">
        <v>1854861</v>
      </c>
      <c r="AC519" s="7">
        <v>4283397</v>
      </c>
      <c r="AE519">
        <v>4117370</v>
      </c>
      <c r="AF519" s="16">
        <f t="shared" si="133"/>
        <v>4117.37</v>
      </c>
      <c r="AH519" s="3">
        <f t="shared" si="130"/>
        <v>89336</v>
      </c>
      <c r="AI519" s="3">
        <f t="shared" si="131"/>
        <v>4283397</v>
      </c>
      <c r="AJ519" s="16">
        <f t="shared" si="134"/>
        <v>47947.042625593269</v>
      </c>
      <c r="AL519" s="16">
        <f t="shared" si="135"/>
        <v>358113.61926260352</v>
      </c>
    </row>
    <row r="520" spans="2:38">
      <c r="B520" s="29" t="s">
        <v>173</v>
      </c>
      <c r="C520" s="3">
        <v>18056</v>
      </c>
      <c r="D520" s="3">
        <v>7444</v>
      </c>
      <c r="E520" s="7">
        <v>25500</v>
      </c>
      <c r="G520" s="29" t="s">
        <v>173</v>
      </c>
      <c r="H520" s="3">
        <v>245963</v>
      </c>
      <c r="I520" s="3">
        <v>307924</v>
      </c>
      <c r="J520" s="7">
        <v>553887</v>
      </c>
      <c r="L520" s="3">
        <f t="shared" si="128"/>
        <v>25500</v>
      </c>
      <c r="M520" s="3">
        <f t="shared" si="129"/>
        <v>553887</v>
      </c>
      <c r="N520" s="19">
        <f t="shared" si="132"/>
        <v>21.721058823529411</v>
      </c>
      <c r="P520" s="29" t="s">
        <v>173</v>
      </c>
      <c r="Q520" s="3">
        <v>182176</v>
      </c>
      <c r="R520" s="3">
        <v>147195</v>
      </c>
      <c r="S520" s="7">
        <v>329371</v>
      </c>
      <c r="U520" s="29" t="s">
        <v>173</v>
      </c>
      <c r="V520" s="3">
        <v>45235</v>
      </c>
      <c r="W520" s="3">
        <v>153095</v>
      </c>
      <c r="X520" s="7">
        <v>198330</v>
      </c>
      <c r="Z520" s="29" t="s">
        <v>173</v>
      </c>
      <c r="AA520" s="3">
        <v>29390671</v>
      </c>
      <c r="AB520" s="3">
        <v>10465975</v>
      </c>
      <c r="AC520" s="7">
        <v>39856646</v>
      </c>
      <c r="AE520">
        <v>37648016</v>
      </c>
      <c r="AF520" s="16">
        <f t="shared" si="133"/>
        <v>37648.016000000003</v>
      </c>
      <c r="AH520" s="3">
        <f t="shared" si="130"/>
        <v>553887</v>
      </c>
      <c r="AI520" s="3">
        <f t="shared" si="131"/>
        <v>39856646</v>
      </c>
      <c r="AJ520" s="16">
        <f t="shared" si="134"/>
        <v>71958.08170258555</v>
      </c>
      <c r="AL520" s="16">
        <f t="shared" si="135"/>
        <v>1563005.7254901961</v>
      </c>
    </row>
    <row r="521" spans="2:38">
      <c r="B521" s="29" t="s">
        <v>174</v>
      </c>
      <c r="C521" s="3">
        <v>3769</v>
      </c>
      <c r="D521" s="3">
        <v>1072</v>
      </c>
      <c r="E521" s="7">
        <v>4841</v>
      </c>
      <c r="G521" s="29" t="s">
        <v>174</v>
      </c>
      <c r="H521" s="3">
        <v>323366</v>
      </c>
      <c r="I521" s="3">
        <v>587348</v>
      </c>
      <c r="J521" s="7">
        <v>910714</v>
      </c>
      <c r="L521" s="3">
        <f t="shared" si="128"/>
        <v>4841</v>
      </c>
      <c r="M521" s="3">
        <f t="shared" si="129"/>
        <v>910714</v>
      </c>
      <c r="N521" s="19">
        <f t="shared" si="132"/>
        <v>188.12518074777938</v>
      </c>
      <c r="P521" s="29" t="s">
        <v>174</v>
      </c>
      <c r="Q521" s="3">
        <v>299564</v>
      </c>
      <c r="R521" s="3">
        <v>337478</v>
      </c>
      <c r="S521" s="7">
        <v>637042</v>
      </c>
      <c r="U521" s="29" t="s">
        <v>174</v>
      </c>
      <c r="V521" s="3">
        <v>20017</v>
      </c>
      <c r="W521" s="3">
        <v>248796</v>
      </c>
      <c r="X521" s="7">
        <v>268813</v>
      </c>
      <c r="Z521" s="29" t="s">
        <v>174</v>
      </c>
      <c r="AA521" s="3">
        <v>72964436</v>
      </c>
      <c r="AB521" s="3">
        <v>18455755</v>
      </c>
      <c r="AC521" s="7">
        <v>91420191</v>
      </c>
      <c r="AE521">
        <v>75128861</v>
      </c>
      <c r="AF521" s="16">
        <f t="shared" si="133"/>
        <v>75128.861000000004</v>
      </c>
      <c r="AH521" s="3">
        <f t="shared" si="130"/>
        <v>910714</v>
      </c>
      <c r="AI521" s="3">
        <f t="shared" si="131"/>
        <v>91420191</v>
      </c>
      <c r="AJ521" s="16">
        <f t="shared" si="134"/>
        <v>100382.98631623099</v>
      </c>
      <c r="AL521" s="16">
        <f t="shared" si="135"/>
        <v>18884567.444742821</v>
      </c>
    </row>
    <row r="522" spans="2:38">
      <c r="B522" s="30" t="s">
        <v>13</v>
      </c>
      <c r="C522" s="7">
        <v>44234</v>
      </c>
      <c r="D522" s="7">
        <v>37370</v>
      </c>
      <c r="E522" s="7">
        <v>81604</v>
      </c>
      <c r="G522" s="30" t="s">
        <v>13</v>
      </c>
      <c r="H522" s="7">
        <v>632977</v>
      </c>
      <c r="I522" s="7">
        <v>1041198</v>
      </c>
      <c r="J522" s="7">
        <v>1674175</v>
      </c>
      <c r="L522" s="3">
        <f t="shared" si="128"/>
        <v>81604</v>
      </c>
      <c r="M522" s="3">
        <f t="shared" si="129"/>
        <v>1674175</v>
      </c>
      <c r="N522" s="19">
        <f t="shared" si="132"/>
        <v>20.515844811528847</v>
      </c>
      <c r="P522" s="30" t="s">
        <v>13</v>
      </c>
      <c r="Q522" s="7">
        <v>504082</v>
      </c>
      <c r="R522" s="7">
        <v>526748</v>
      </c>
      <c r="S522" s="7">
        <v>1030830</v>
      </c>
      <c r="U522" s="30" t="s">
        <v>13</v>
      </c>
      <c r="V522" s="7">
        <v>83369</v>
      </c>
      <c r="W522" s="7">
        <v>476052</v>
      </c>
      <c r="X522" s="7">
        <v>559421</v>
      </c>
      <c r="Z522" s="30" t="s">
        <v>13</v>
      </c>
      <c r="AA522" s="7">
        <v>106501591</v>
      </c>
      <c r="AB522" s="7">
        <v>32909894</v>
      </c>
      <c r="AC522" s="7">
        <v>139411485</v>
      </c>
      <c r="AE522">
        <v>120507568</v>
      </c>
      <c r="AF522" s="16">
        <f t="shared" si="133"/>
        <v>120507.568</v>
      </c>
      <c r="AH522" s="3">
        <f t="shared" si="130"/>
        <v>1674175</v>
      </c>
      <c r="AI522" s="3">
        <f t="shared" si="131"/>
        <v>139411485</v>
      </c>
      <c r="AJ522" s="16">
        <f t="shared" si="134"/>
        <v>83271.751758328726</v>
      </c>
      <c r="AL522" s="16">
        <f t="shared" si="135"/>
        <v>1708390.3362580265</v>
      </c>
    </row>
    <row r="523" spans="2:38">
      <c r="B523" s="4" t="s">
        <v>36</v>
      </c>
      <c r="C523" s="3"/>
      <c r="D523" s="3"/>
      <c r="E523" s="7"/>
      <c r="G523" s="4" t="s">
        <v>36</v>
      </c>
      <c r="H523" s="3"/>
      <c r="I523" s="3"/>
      <c r="J523" s="7"/>
      <c r="L523" s="3">
        <f t="shared" si="128"/>
        <v>0</v>
      </c>
      <c r="M523" s="3">
        <f t="shared" si="129"/>
        <v>0</v>
      </c>
      <c r="N523" s="15" t="str">
        <f t="shared" si="132"/>
        <v/>
      </c>
      <c r="P523" s="4" t="s">
        <v>36</v>
      </c>
      <c r="Q523" s="3"/>
      <c r="R523" s="3"/>
      <c r="S523" s="7"/>
      <c r="U523" s="4" t="s">
        <v>36</v>
      </c>
      <c r="V523" s="3"/>
      <c r="W523" s="3"/>
      <c r="X523" s="7"/>
      <c r="Z523" s="4" t="s">
        <v>36</v>
      </c>
      <c r="AA523" s="3"/>
      <c r="AB523" s="3"/>
      <c r="AC523" s="7"/>
      <c r="AF523" s="15" t="str">
        <f t="shared" si="133"/>
        <v/>
      </c>
      <c r="AH523" s="3">
        <f t="shared" si="130"/>
        <v>0</v>
      </c>
      <c r="AI523" s="3">
        <f t="shared" si="131"/>
        <v>0</v>
      </c>
      <c r="AJ523" s="15" t="str">
        <f t="shared" si="134"/>
        <v/>
      </c>
      <c r="AL523" s="15" t="str">
        <f t="shared" si="135"/>
        <v/>
      </c>
    </row>
    <row r="524" spans="2:38">
      <c r="B524" s="5" t="s">
        <v>157</v>
      </c>
      <c r="C524" s="3"/>
      <c r="D524" s="3"/>
      <c r="E524" s="7"/>
      <c r="G524" s="5" t="s">
        <v>157</v>
      </c>
      <c r="H524" s="3"/>
      <c r="I524" s="3"/>
      <c r="J524" s="7"/>
      <c r="L524" s="3">
        <f t="shared" si="128"/>
        <v>0</v>
      </c>
      <c r="M524" s="3">
        <f t="shared" si="129"/>
        <v>0</v>
      </c>
      <c r="N524" s="37" t="str">
        <f t="shared" si="132"/>
        <v/>
      </c>
      <c r="P524" s="5" t="s">
        <v>157</v>
      </c>
      <c r="Q524" s="3"/>
      <c r="R524" s="3"/>
      <c r="S524" s="7"/>
      <c r="U524" s="5" t="s">
        <v>157</v>
      </c>
      <c r="V524" s="3"/>
      <c r="W524" s="3"/>
      <c r="X524" s="7"/>
      <c r="Z524" s="5" t="s">
        <v>157</v>
      </c>
      <c r="AA524" s="3"/>
      <c r="AB524" s="3"/>
      <c r="AC524" s="7"/>
      <c r="AF524" s="36" t="str">
        <f t="shared" si="133"/>
        <v/>
      </c>
      <c r="AH524" s="3">
        <f t="shared" si="130"/>
        <v>0</v>
      </c>
      <c r="AI524" s="3">
        <f t="shared" si="131"/>
        <v>0</v>
      </c>
      <c r="AJ524" s="36" t="str">
        <f t="shared" si="134"/>
        <v/>
      </c>
      <c r="AL524" s="36" t="str">
        <f t="shared" si="135"/>
        <v/>
      </c>
    </row>
    <row r="525" spans="2:38">
      <c r="B525" s="29" t="s">
        <v>169</v>
      </c>
      <c r="C525" s="3">
        <v>277</v>
      </c>
      <c r="D525" s="3"/>
      <c r="E525" s="7">
        <v>277</v>
      </c>
      <c r="G525" s="29" t="s">
        <v>169</v>
      </c>
      <c r="H525" s="3">
        <v>387</v>
      </c>
      <c r="I525" s="3"/>
      <c r="J525" s="7">
        <v>387</v>
      </c>
      <c r="L525" s="3">
        <f t="shared" si="128"/>
        <v>277</v>
      </c>
      <c r="M525" s="3">
        <f t="shared" si="129"/>
        <v>387</v>
      </c>
      <c r="N525" s="19">
        <f t="shared" si="132"/>
        <v>1.3971119133574008</v>
      </c>
      <c r="P525" s="29" t="s">
        <v>169</v>
      </c>
      <c r="Q525" s="3">
        <v>51</v>
      </c>
      <c r="R525" s="3"/>
      <c r="S525" s="7">
        <v>51</v>
      </c>
      <c r="U525" s="29" t="s">
        <v>169</v>
      </c>
      <c r="V525" s="3">
        <v>48</v>
      </c>
      <c r="W525" s="3"/>
      <c r="X525" s="7">
        <v>48</v>
      </c>
      <c r="Z525" s="29" t="s">
        <v>169</v>
      </c>
      <c r="AA525" s="3">
        <v>8398</v>
      </c>
      <c r="AB525" s="3"/>
      <c r="AC525" s="7">
        <v>8398</v>
      </c>
      <c r="AE525">
        <v>9659</v>
      </c>
      <c r="AF525" s="16">
        <f t="shared" si="133"/>
        <v>9.6590000000000007</v>
      </c>
      <c r="AH525" s="3">
        <f t="shared" si="130"/>
        <v>387</v>
      </c>
      <c r="AI525" s="3">
        <f t="shared" si="131"/>
        <v>8398</v>
      </c>
      <c r="AJ525" s="16">
        <f t="shared" si="134"/>
        <v>21700.258397932816</v>
      </c>
      <c r="AL525" s="16">
        <f t="shared" si="135"/>
        <v>30317.689530685922</v>
      </c>
    </row>
    <row r="526" spans="2:38">
      <c r="B526" s="29" t="s">
        <v>170</v>
      </c>
      <c r="C526" s="3">
        <v>469</v>
      </c>
      <c r="D526" s="3"/>
      <c r="E526" s="7">
        <v>469</v>
      </c>
      <c r="G526" s="29" t="s">
        <v>170</v>
      </c>
      <c r="H526" s="3">
        <v>691</v>
      </c>
      <c r="I526" s="3"/>
      <c r="J526" s="7">
        <v>691</v>
      </c>
      <c r="L526" s="3">
        <f t="shared" si="128"/>
        <v>469</v>
      </c>
      <c r="M526" s="3">
        <f t="shared" si="129"/>
        <v>691</v>
      </c>
      <c r="N526" s="19">
        <f t="shared" si="132"/>
        <v>1.4733475479744136</v>
      </c>
      <c r="P526" s="29" t="s">
        <v>170</v>
      </c>
      <c r="Q526" s="3">
        <v>111</v>
      </c>
      <c r="R526" s="3"/>
      <c r="S526" s="7">
        <v>111</v>
      </c>
      <c r="U526" s="29" t="s">
        <v>170</v>
      </c>
      <c r="V526" s="3">
        <v>90</v>
      </c>
      <c r="W526" s="3"/>
      <c r="X526" s="7">
        <v>90</v>
      </c>
      <c r="Z526" s="29" t="s">
        <v>170</v>
      </c>
      <c r="AA526" s="3">
        <v>40326</v>
      </c>
      <c r="AB526" s="3"/>
      <c r="AC526" s="7">
        <v>40326</v>
      </c>
      <c r="AE526">
        <v>49335</v>
      </c>
      <c r="AF526" s="16">
        <f t="shared" si="133"/>
        <v>49.335000000000001</v>
      </c>
      <c r="AH526" s="3">
        <f t="shared" si="130"/>
        <v>691</v>
      </c>
      <c r="AI526" s="3">
        <f t="shared" si="131"/>
        <v>40326</v>
      </c>
      <c r="AJ526" s="16">
        <f t="shared" si="134"/>
        <v>58358.900144717802</v>
      </c>
      <c r="AL526" s="16">
        <f t="shared" si="135"/>
        <v>85982.942430703624</v>
      </c>
    </row>
    <row r="527" spans="2:38">
      <c r="B527" s="29" t="s">
        <v>171</v>
      </c>
      <c r="C527" s="3">
        <v>488</v>
      </c>
      <c r="D527" s="3"/>
      <c r="E527" s="7">
        <v>488</v>
      </c>
      <c r="G527" s="29" t="s">
        <v>171</v>
      </c>
      <c r="H527" s="3">
        <v>1200</v>
      </c>
      <c r="I527" s="3"/>
      <c r="J527" s="7">
        <v>1200</v>
      </c>
      <c r="L527" s="3">
        <f t="shared" si="128"/>
        <v>488</v>
      </c>
      <c r="M527" s="3">
        <f t="shared" si="129"/>
        <v>1200</v>
      </c>
      <c r="N527" s="19">
        <f t="shared" si="132"/>
        <v>2.459016393442623</v>
      </c>
      <c r="P527" s="29" t="s">
        <v>171</v>
      </c>
      <c r="Q527" s="3">
        <v>423</v>
      </c>
      <c r="R527" s="3"/>
      <c r="S527" s="7">
        <v>423</v>
      </c>
      <c r="U527" s="29" t="s">
        <v>171</v>
      </c>
      <c r="V527" s="3">
        <v>261</v>
      </c>
      <c r="W527" s="3"/>
      <c r="X527" s="7">
        <v>261</v>
      </c>
      <c r="Z527" s="29" t="s">
        <v>171</v>
      </c>
      <c r="AA527" s="3">
        <v>87259</v>
      </c>
      <c r="AB527" s="3"/>
      <c r="AC527" s="7">
        <v>87259</v>
      </c>
      <c r="AE527">
        <v>102342</v>
      </c>
      <c r="AF527" s="16">
        <f t="shared" si="133"/>
        <v>102.342</v>
      </c>
      <c r="AH527" s="3">
        <f t="shared" si="130"/>
        <v>1200</v>
      </c>
      <c r="AI527" s="3">
        <f t="shared" si="131"/>
        <v>87259</v>
      </c>
      <c r="AJ527" s="16">
        <f t="shared" si="134"/>
        <v>72715.833333333343</v>
      </c>
      <c r="AL527" s="16">
        <f t="shared" si="135"/>
        <v>178809.42622950822</v>
      </c>
    </row>
    <row r="528" spans="2:38">
      <c r="B528" s="29" t="s">
        <v>172</v>
      </c>
      <c r="C528" s="3">
        <v>540</v>
      </c>
      <c r="D528" s="3"/>
      <c r="E528" s="7">
        <v>540</v>
      </c>
      <c r="G528" s="29" t="s">
        <v>172</v>
      </c>
      <c r="H528" s="3">
        <v>2120</v>
      </c>
      <c r="I528" s="3"/>
      <c r="J528" s="7">
        <v>2120</v>
      </c>
      <c r="L528" s="3">
        <f t="shared" si="128"/>
        <v>540</v>
      </c>
      <c r="M528" s="3">
        <f t="shared" si="129"/>
        <v>2120</v>
      </c>
      <c r="N528" s="19">
        <f t="shared" si="132"/>
        <v>3.925925925925926</v>
      </c>
      <c r="P528" s="29" t="s">
        <v>172</v>
      </c>
      <c r="Q528" s="3">
        <v>1063</v>
      </c>
      <c r="R528" s="3"/>
      <c r="S528" s="7">
        <v>1063</v>
      </c>
      <c r="U528" s="29" t="s">
        <v>172</v>
      </c>
      <c r="V528" s="3">
        <v>491</v>
      </c>
      <c r="W528" s="3"/>
      <c r="X528" s="7">
        <v>491</v>
      </c>
      <c r="Z528" s="29" t="s">
        <v>172</v>
      </c>
      <c r="AA528" s="3">
        <v>195200</v>
      </c>
      <c r="AB528" s="3"/>
      <c r="AC528" s="7">
        <v>195200</v>
      </c>
      <c r="AE528">
        <v>228851</v>
      </c>
      <c r="AF528" s="16">
        <f t="shared" si="133"/>
        <v>228.851</v>
      </c>
      <c r="AH528" s="3">
        <f t="shared" si="130"/>
        <v>2120</v>
      </c>
      <c r="AI528" s="3">
        <f t="shared" si="131"/>
        <v>195200</v>
      </c>
      <c r="AJ528" s="16">
        <f t="shared" si="134"/>
        <v>92075.471698113208</v>
      </c>
      <c r="AL528" s="16">
        <f t="shared" si="135"/>
        <v>361481.48148148152</v>
      </c>
    </row>
    <row r="529" spans="2:38">
      <c r="B529" s="29" t="s">
        <v>173</v>
      </c>
      <c r="C529" s="3">
        <v>1451</v>
      </c>
      <c r="D529" s="3"/>
      <c r="E529" s="7">
        <v>1451</v>
      </c>
      <c r="G529" s="29" t="s">
        <v>173</v>
      </c>
      <c r="H529" s="3">
        <v>18460</v>
      </c>
      <c r="I529" s="3"/>
      <c r="J529" s="7">
        <v>18460</v>
      </c>
      <c r="L529" s="3">
        <f t="shared" si="128"/>
        <v>1451</v>
      </c>
      <c r="M529" s="3">
        <f t="shared" si="129"/>
        <v>18460</v>
      </c>
      <c r="N529" s="19">
        <f t="shared" si="132"/>
        <v>12.722260509993108</v>
      </c>
      <c r="P529" s="29" t="s">
        <v>173</v>
      </c>
      <c r="Q529" s="3">
        <v>13707</v>
      </c>
      <c r="R529" s="3"/>
      <c r="S529" s="7">
        <v>13707</v>
      </c>
      <c r="U529" s="29" t="s">
        <v>173</v>
      </c>
      <c r="V529" s="3">
        <v>3236</v>
      </c>
      <c r="W529" s="3"/>
      <c r="X529" s="7">
        <v>3236</v>
      </c>
      <c r="Z529" s="29" t="s">
        <v>173</v>
      </c>
      <c r="AA529" s="3">
        <v>2312579</v>
      </c>
      <c r="AB529" s="3"/>
      <c r="AC529" s="7">
        <v>2312579</v>
      </c>
      <c r="AE529">
        <v>1910120</v>
      </c>
      <c r="AF529" s="16">
        <f t="shared" si="133"/>
        <v>1910.12</v>
      </c>
      <c r="AH529" s="3">
        <f t="shared" si="130"/>
        <v>18460</v>
      </c>
      <c r="AI529" s="3">
        <f t="shared" si="131"/>
        <v>2312579</v>
      </c>
      <c r="AJ529" s="16">
        <f t="shared" si="134"/>
        <v>125275.13542795234</v>
      </c>
      <c r="AL529" s="16">
        <f t="shared" si="135"/>
        <v>1593782.9083390764</v>
      </c>
    </row>
    <row r="530" spans="2:38">
      <c r="B530" s="29" t="s">
        <v>174</v>
      </c>
      <c r="C530" s="3">
        <v>263</v>
      </c>
      <c r="D530" s="3"/>
      <c r="E530" s="7">
        <v>263</v>
      </c>
      <c r="G530" s="29" t="s">
        <v>174</v>
      </c>
      <c r="H530" s="3">
        <v>19599</v>
      </c>
      <c r="I530" s="3"/>
      <c r="J530" s="7">
        <v>19599</v>
      </c>
      <c r="L530" s="3">
        <f t="shared" si="128"/>
        <v>263</v>
      </c>
      <c r="M530" s="3">
        <f t="shared" si="129"/>
        <v>19599</v>
      </c>
      <c r="N530" s="19">
        <f t="shared" si="132"/>
        <v>74.520912547528511</v>
      </c>
      <c r="P530" s="29" t="s">
        <v>174</v>
      </c>
      <c r="Q530" s="3">
        <v>17911</v>
      </c>
      <c r="R530" s="3"/>
      <c r="S530" s="7">
        <v>17911</v>
      </c>
      <c r="U530" s="29" t="s">
        <v>174</v>
      </c>
      <c r="V530" s="3">
        <v>1421</v>
      </c>
      <c r="W530" s="3"/>
      <c r="X530" s="7">
        <v>1421</v>
      </c>
      <c r="Z530" s="29" t="s">
        <v>174</v>
      </c>
      <c r="AA530" s="3">
        <v>5677812</v>
      </c>
      <c r="AB530" s="3"/>
      <c r="AC530" s="7">
        <v>5677812</v>
      </c>
      <c r="AE530">
        <v>4358987</v>
      </c>
      <c r="AF530" s="16">
        <f t="shared" si="133"/>
        <v>4358.9870000000001</v>
      </c>
      <c r="AH530" s="3">
        <f t="shared" si="130"/>
        <v>19599</v>
      </c>
      <c r="AI530" s="3">
        <f t="shared" si="131"/>
        <v>5677812</v>
      </c>
      <c r="AJ530" s="16">
        <f t="shared" si="134"/>
        <v>289699.06627889181</v>
      </c>
      <c r="AL530" s="16">
        <f t="shared" si="135"/>
        <v>21588638.783269964</v>
      </c>
    </row>
    <row r="531" spans="2:38">
      <c r="B531" s="30" t="s">
        <v>13</v>
      </c>
      <c r="C531" s="7">
        <v>3488</v>
      </c>
      <c r="D531" s="7"/>
      <c r="E531" s="7">
        <v>3488</v>
      </c>
      <c r="G531" s="30" t="s">
        <v>13</v>
      </c>
      <c r="H531" s="7">
        <v>42457</v>
      </c>
      <c r="I531" s="7"/>
      <c r="J531" s="7">
        <v>42457</v>
      </c>
      <c r="L531" s="3">
        <f t="shared" si="128"/>
        <v>3488</v>
      </c>
      <c r="M531" s="3">
        <f t="shared" si="129"/>
        <v>42457</v>
      </c>
      <c r="N531" s="19">
        <f t="shared" si="132"/>
        <v>12.17230504587156</v>
      </c>
      <c r="P531" s="30" t="s">
        <v>13</v>
      </c>
      <c r="Q531" s="7">
        <v>33266</v>
      </c>
      <c r="R531" s="7"/>
      <c r="S531" s="7">
        <v>33266</v>
      </c>
      <c r="U531" s="30" t="s">
        <v>13</v>
      </c>
      <c r="V531" s="7">
        <v>5547</v>
      </c>
      <c r="W531" s="7"/>
      <c r="X531" s="7">
        <v>5547</v>
      </c>
      <c r="Z531" s="30" t="s">
        <v>13</v>
      </c>
      <c r="AA531" s="7">
        <v>8321574</v>
      </c>
      <c r="AB531" s="7"/>
      <c r="AC531" s="7">
        <v>8321574</v>
      </c>
      <c r="AE531">
        <v>6659294</v>
      </c>
      <c r="AF531" s="16">
        <f t="shared" si="133"/>
        <v>6659.2939999999999</v>
      </c>
      <c r="AH531" s="3">
        <f t="shared" si="130"/>
        <v>42457</v>
      </c>
      <c r="AI531" s="3">
        <f t="shared" si="131"/>
        <v>8321574</v>
      </c>
      <c r="AJ531" s="16">
        <f t="shared" si="134"/>
        <v>196000.04710648421</v>
      </c>
      <c r="AL531" s="16">
        <f t="shared" si="135"/>
        <v>2385772.3623853214</v>
      </c>
    </row>
    <row r="532" spans="2:38">
      <c r="B532" s="5" t="s">
        <v>94</v>
      </c>
      <c r="C532" s="3"/>
      <c r="D532" s="3"/>
      <c r="E532" s="7"/>
      <c r="G532" s="5" t="s">
        <v>94</v>
      </c>
      <c r="H532" s="3"/>
      <c r="I532" s="3"/>
      <c r="J532" s="7"/>
      <c r="L532" s="3">
        <f t="shared" si="128"/>
        <v>0</v>
      </c>
      <c r="M532" s="3">
        <f t="shared" si="129"/>
        <v>0</v>
      </c>
      <c r="N532" s="37" t="str">
        <f t="shared" si="132"/>
        <v/>
      </c>
      <c r="P532" s="5" t="s">
        <v>94</v>
      </c>
      <c r="Q532" s="3"/>
      <c r="R532" s="3"/>
      <c r="S532" s="7"/>
      <c r="U532" s="5" t="s">
        <v>94</v>
      </c>
      <c r="V532" s="3"/>
      <c r="W532" s="3"/>
      <c r="X532" s="7"/>
      <c r="Z532" s="5" t="s">
        <v>94</v>
      </c>
      <c r="AA532" s="3"/>
      <c r="AB532" s="3"/>
      <c r="AC532" s="7"/>
      <c r="AF532" s="36" t="str">
        <f t="shared" si="133"/>
        <v/>
      </c>
      <c r="AH532" s="3">
        <f t="shared" si="130"/>
        <v>0</v>
      </c>
      <c r="AI532" s="3">
        <f t="shared" si="131"/>
        <v>0</v>
      </c>
      <c r="AJ532" s="36" t="str">
        <f t="shared" si="134"/>
        <v/>
      </c>
      <c r="AL532" s="36" t="str">
        <f t="shared" si="135"/>
        <v/>
      </c>
    </row>
    <row r="533" spans="2:38">
      <c r="B533" s="29" t="s">
        <v>169</v>
      </c>
      <c r="C533" s="3">
        <v>2352</v>
      </c>
      <c r="D533" s="3"/>
      <c r="E533" s="7">
        <v>2352</v>
      </c>
      <c r="G533" s="29" t="s">
        <v>169</v>
      </c>
      <c r="H533" s="3">
        <v>3657</v>
      </c>
      <c r="I533" s="3"/>
      <c r="J533" s="7">
        <v>3657</v>
      </c>
      <c r="L533" s="3">
        <f t="shared" si="128"/>
        <v>2352</v>
      </c>
      <c r="M533" s="3">
        <f t="shared" si="129"/>
        <v>3657</v>
      </c>
      <c r="N533" s="19">
        <f t="shared" si="132"/>
        <v>1.5548469387755102</v>
      </c>
      <c r="P533" s="29" t="s">
        <v>169</v>
      </c>
      <c r="Q533" s="3">
        <v>789</v>
      </c>
      <c r="R533" s="3"/>
      <c r="S533" s="7">
        <v>789</v>
      </c>
      <c r="U533" s="29" t="s">
        <v>169</v>
      </c>
      <c r="V533" s="3">
        <v>453</v>
      </c>
      <c r="W533" s="3"/>
      <c r="X533" s="7">
        <v>453</v>
      </c>
      <c r="Z533" s="29" t="s">
        <v>169</v>
      </c>
      <c r="AA533" s="3">
        <v>68954</v>
      </c>
      <c r="AB533" s="3"/>
      <c r="AC533" s="7">
        <v>68954</v>
      </c>
      <c r="AE533">
        <v>80901</v>
      </c>
      <c r="AF533" s="16">
        <f t="shared" si="133"/>
        <v>80.900999999999996</v>
      </c>
      <c r="AH533" s="3">
        <f t="shared" si="130"/>
        <v>3657</v>
      </c>
      <c r="AI533" s="3">
        <f t="shared" si="131"/>
        <v>68954</v>
      </c>
      <c r="AJ533" s="16">
        <f t="shared" si="134"/>
        <v>18855.345911949687</v>
      </c>
      <c r="AL533" s="16">
        <f t="shared" si="135"/>
        <v>29317.176870748302</v>
      </c>
    </row>
    <row r="534" spans="2:38">
      <c r="B534" s="29" t="s">
        <v>170</v>
      </c>
      <c r="C534" s="3">
        <v>4981</v>
      </c>
      <c r="D534" s="3"/>
      <c r="E534" s="7">
        <v>4981</v>
      </c>
      <c r="G534" s="29" t="s">
        <v>170</v>
      </c>
      <c r="H534" s="3">
        <v>7886</v>
      </c>
      <c r="I534" s="3"/>
      <c r="J534" s="7">
        <v>7886</v>
      </c>
      <c r="L534" s="3">
        <f t="shared" si="128"/>
        <v>4981</v>
      </c>
      <c r="M534" s="3">
        <f t="shared" si="129"/>
        <v>7886</v>
      </c>
      <c r="N534" s="19">
        <f t="shared" si="132"/>
        <v>1.5832162216422405</v>
      </c>
      <c r="P534" s="29" t="s">
        <v>170</v>
      </c>
      <c r="Q534" s="3">
        <v>1476</v>
      </c>
      <c r="R534" s="3"/>
      <c r="S534" s="7">
        <v>1476</v>
      </c>
      <c r="U534" s="29" t="s">
        <v>170</v>
      </c>
      <c r="V534" s="3">
        <v>1235</v>
      </c>
      <c r="W534" s="3"/>
      <c r="X534" s="7">
        <v>1235</v>
      </c>
      <c r="Z534" s="29" t="s">
        <v>170</v>
      </c>
      <c r="AA534" s="3">
        <v>427761</v>
      </c>
      <c r="AB534" s="3"/>
      <c r="AC534" s="7">
        <v>427761</v>
      </c>
      <c r="AE534">
        <v>511075</v>
      </c>
      <c r="AF534" s="16">
        <f t="shared" si="133"/>
        <v>511.07499999999999</v>
      </c>
      <c r="AH534" s="3">
        <f t="shared" si="130"/>
        <v>7886</v>
      </c>
      <c r="AI534" s="3">
        <f t="shared" si="131"/>
        <v>427761</v>
      </c>
      <c r="AJ534" s="16">
        <f t="shared" si="134"/>
        <v>54243.08901851382</v>
      </c>
      <c r="AL534" s="16">
        <f t="shared" si="135"/>
        <v>85878.538446095161</v>
      </c>
    </row>
    <row r="535" spans="2:38">
      <c r="B535" s="29" t="s">
        <v>171</v>
      </c>
      <c r="C535" s="3">
        <v>6342</v>
      </c>
      <c r="D535" s="3"/>
      <c r="E535" s="7">
        <v>6342</v>
      </c>
      <c r="G535" s="29" t="s">
        <v>171</v>
      </c>
      <c r="H535" s="3">
        <v>15229</v>
      </c>
      <c r="I535" s="3"/>
      <c r="J535" s="7">
        <v>15229</v>
      </c>
      <c r="L535" s="3">
        <f t="shared" si="128"/>
        <v>6342</v>
      </c>
      <c r="M535" s="3">
        <f t="shared" si="129"/>
        <v>15229</v>
      </c>
      <c r="N535" s="19">
        <f t="shared" si="132"/>
        <v>2.4012929675181329</v>
      </c>
      <c r="P535" s="29" t="s">
        <v>171</v>
      </c>
      <c r="Q535" s="3">
        <v>5219</v>
      </c>
      <c r="R535" s="3"/>
      <c r="S535" s="7">
        <v>5219</v>
      </c>
      <c r="U535" s="29" t="s">
        <v>171</v>
      </c>
      <c r="V535" s="3">
        <v>3316</v>
      </c>
      <c r="W535" s="3"/>
      <c r="X535" s="7">
        <v>3316</v>
      </c>
      <c r="Z535" s="29" t="s">
        <v>171</v>
      </c>
      <c r="AA535" s="3">
        <v>1168504</v>
      </c>
      <c r="AB535" s="3"/>
      <c r="AC535" s="7">
        <v>1168504</v>
      </c>
      <c r="AE535">
        <v>1337399</v>
      </c>
      <c r="AF535" s="16">
        <f t="shared" si="133"/>
        <v>1337.3989999999999</v>
      </c>
      <c r="AH535" s="3">
        <f t="shared" si="130"/>
        <v>15229</v>
      </c>
      <c r="AI535" s="3">
        <f t="shared" si="131"/>
        <v>1168504</v>
      </c>
      <c r="AJ535" s="16">
        <f t="shared" si="134"/>
        <v>76728.872545800768</v>
      </c>
      <c r="AL535" s="16">
        <f t="shared" si="135"/>
        <v>184248.50204982652</v>
      </c>
    </row>
    <row r="536" spans="2:38">
      <c r="B536" s="29" t="s">
        <v>172</v>
      </c>
      <c r="C536" s="3">
        <v>8482</v>
      </c>
      <c r="D536" s="3"/>
      <c r="E536" s="7">
        <v>8482</v>
      </c>
      <c r="G536" s="29" t="s">
        <v>172</v>
      </c>
      <c r="H536" s="3">
        <v>34654</v>
      </c>
      <c r="I536" s="3"/>
      <c r="J536" s="7">
        <v>34654</v>
      </c>
      <c r="L536" s="3">
        <f t="shared" si="128"/>
        <v>8482</v>
      </c>
      <c r="M536" s="3">
        <f t="shared" si="129"/>
        <v>34654</v>
      </c>
      <c r="N536" s="19">
        <f t="shared" si="132"/>
        <v>4.0855930205140298</v>
      </c>
      <c r="P536" s="29" t="s">
        <v>172</v>
      </c>
      <c r="Q536" s="3">
        <v>17655</v>
      </c>
      <c r="R536" s="3"/>
      <c r="S536" s="7">
        <v>17655</v>
      </c>
      <c r="U536" s="29" t="s">
        <v>172</v>
      </c>
      <c r="V536" s="3">
        <v>7889</v>
      </c>
      <c r="W536" s="3"/>
      <c r="X536" s="7">
        <v>7889</v>
      </c>
      <c r="Z536" s="29" t="s">
        <v>172</v>
      </c>
      <c r="AA536" s="3">
        <v>3079701</v>
      </c>
      <c r="AB536" s="3"/>
      <c r="AC536" s="7">
        <v>3079701</v>
      </c>
      <c r="AE536">
        <v>3220673</v>
      </c>
      <c r="AF536" s="16">
        <f t="shared" si="133"/>
        <v>3220.6729999999998</v>
      </c>
      <c r="AH536" s="3">
        <f t="shared" si="130"/>
        <v>34654</v>
      </c>
      <c r="AI536" s="3">
        <f t="shared" si="131"/>
        <v>3079701</v>
      </c>
      <c r="AJ536" s="16">
        <f t="shared" si="134"/>
        <v>88870.000577133949</v>
      </c>
      <c r="AL536" s="16">
        <f t="shared" si="135"/>
        <v>363086.65409101627</v>
      </c>
    </row>
    <row r="537" spans="2:38">
      <c r="B537" s="29" t="s">
        <v>173</v>
      </c>
      <c r="C537" s="3">
        <v>17326</v>
      </c>
      <c r="D537" s="3"/>
      <c r="E537" s="7">
        <v>17326</v>
      </c>
      <c r="G537" s="29" t="s">
        <v>173</v>
      </c>
      <c r="H537" s="3">
        <v>179328</v>
      </c>
      <c r="I537" s="3"/>
      <c r="J537" s="7">
        <v>179328</v>
      </c>
      <c r="L537" s="3">
        <f t="shared" si="128"/>
        <v>17326</v>
      </c>
      <c r="M537" s="3">
        <f t="shared" si="129"/>
        <v>179328</v>
      </c>
      <c r="N537" s="19">
        <f t="shared" si="132"/>
        <v>10.350225095232599</v>
      </c>
      <c r="P537" s="29" t="s">
        <v>173</v>
      </c>
      <c r="Q537" s="3">
        <v>123343</v>
      </c>
      <c r="R537" s="3"/>
      <c r="S537" s="7">
        <v>123343</v>
      </c>
      <c r="U537" s="29" t="s">
        <v>173</v>
      </c>
      <c r="V537" s="3">
        <v>37694</v>
      </c>
      <c r="W537" s="3"/>
      <c r="X537" s="7">
        <v>37694</v>
      </c>
      <c r="Z537" s="29" t="s">
        <v>173</v>
      </c>
      <c r="AA537" s="3">
        <v>25365653</v>
      </c>
      <c r="AB537" s="3"/>
      <c r="AC537" s="7">
        <v>25365653</v>
      </c>
      <c r="AE537">
        <v>23198775</v>
      </c>
      <c r="AF537" s="16">
        <f t="shared" si="133"/>
        <v>23198.775000000001</v>
      </c>
      <c r="AH537" s="3">
        <f t="shared" si="130"/>
        <v>179328</v>
      </c>
      <c r="AI537" s="3">
        <f t="shared" si="131"/>
        <v>25365653</v>
      </c>
      <c r="AJ537" s="16">
        <f t="shared" si="134"/>
        <v>141448.36835296216</v>
      </c>
      <c r="AL537" s="16">
        <f t="shared" si="135"/>
        <v>1464022.4518065336</v>
      </c>
    </row>
    <row r="538" spans="2:38">
      <c r="B538" s="29" t="s">
        <v>174</v>
      </c>
      <c r="C538" s="3">
        <v>4281</v>
      </c>
      <c r="D538" s="3"/>
      <c r="E538" s="7">
        <v>4281</v>
      </c>
      <c r="G538" s="29" t="s">
        <v>174</v>
      </c>
      <c r="H538" s="3">
        <v>314395</v>
      </c>
      <c r="I538" s="3"/>
      <c r="J538" s="7">
        <v>314395</v>
      </c>
      <c r="L538" s="3">
        <f t="shared" si="128"/>
        <v>4281</v>
      </c>
      <c r="M538" s="3">
        <f t="shared" si="129"/>
        <v>314395</v>
      </c>
      <c r="N538" s="19">
        <f t="shared" si="132"/>
        <v>73.439616911936469</v>
      </c>
      <c r="P538" s="29" t="s">
        <v>174</v>
      </c>
      <c r="Q538" s="3">
        <v>280282</v>
      </c>
      <c r="R538" s="3"/>
      <c r="S538" s="7">
        <v>280282</v>
      </c>
      <c r="U538" s="29" t="s">
        <v>174</v>
      </c>
      <c r="V538" s="3">
        <v>29775</v>
      </c>
      <c r="W538" s="3"/>
      <c r="X538" s="7">
        <v>29775</v>
      </c>
      <c r="Z538" s="29" t="s">
        <v>174</v>
      </c>
      <c r="AA538" s="3">
        <v>131616613</v>
      </c>
      <c r="AB538" s="3"/>
      <c r="AC538" s="7">
        <v>131616613</v>
      </c>
      <c r="AE538">
        <v>104649640</v>
      </c>
      <c r="AF538" s="16">
        <f t="shared" si="133"/>
        <v>104649.64</v>
      </c>
      <c r="AH538" s="3">
        <f t="shared" si="130"/>
        <v>314395</v>
      </c>
      <c r="AI538" s="3">
        <f t="shared" si="131"/>
        <v>131616613</v>
      </c>
      <c r="AJ538" s="16">
        <f t="shared" si="134"/>
        <v>418634.56161834637</v>
      </c>
      <c r="AL538" s="16">
        <f t="shared" si="135"/>
        <v>30744361.831347819</v>
      </c>
    </row>
    <row r="539" spans="2:38">
      <c r="B539" s="30" t="s">
        <v>13</v>
      </c>
      <c r="C539" s="7">
        <v>43764</v>
      </c>
      <c r="D539" s="7"/>
      <c r="E539" s="7">
        <v>43764</v>
      </c>
      <c r="G539" s="30" t="s">
        <v>13</v>
      </c>
      <c r="H539" s="7">
        <v>555149</v>
      </c>
      <c r="I539" s="7"/>
      <c r="J539" s="7">
        <v>555149</v>
      </c>
      <c r="L539" s="3">
        <f t="shared" si="128"/>
        <v>43764</v>
      </c>
      <c r="M539" s="3">
        <f t="shared" si="129"/>
        <v>555149</v>
      </c>
      <c r="N539" s="19">
        <f t="shared" si="132"/>
        <v>12.685060780550224</v>
      </c>
      <c r="P539" s="30" t="s">
        <v>13</v>
      </c>
      <c r="Q539" s="7">
        <v>428764</v>
      </c>
      <c r="R539" s="7"/>
      <c r="S539" s="7">
        <v>428764</v>
      </c>
      <c r="U539" s="30" t="s">
        <v>13</v>
      </c>
      <c r="V539" s="7">
        <v>80362</v>
      </c>
      <c r="W539" s="7"/>
      <c r="X539" s="7">
        <v>80362</v>
      </c>
      <c r="Z539" s="30" t="s">
        <v>13</v>
      </c>
      <c r="AA539" s="7">
        <v>161727186</v>
      </c>
      <c r="AB539" s="7"/>
      <c r="AC539" s="7">
        <v>161727186</v>
      </c>
      <c r="AE539">
        <v>132998463</v>
      </c>
      <c r="AF539" s="16">
        <f t="shared" si="133"/>
        <v>132998.46299999999</v>
      </c>
      <c r="AH539" s="3">
        <f t="shared" si="130"/>
        <v>555149</v>
      </c>
      <c r="AI539" s="3">
        <f t="shared" si="131"/>
        <v>161727186</v>
      </c>
      <c r="AJ539" s="16">
        <f t="shared" si="134"/>
        <v>291322.12433058512</v>
      </c>
      <c r="AL539" s="16">
        <f t="shared" si="135"/>
        <v>3695438.8538524816</v>
      </c>
    </row>
    <row r="540" spans="2:38">
      <c r="B540" s="5" t="s">
        <v>158</v>
      </c>
      <c r="C540" s="3"/>
      <c r="D540" s="3"/>
      <c r="E540" s="7"/>
      <c r="G540" s="5" t="s">
        <v>158</v>
      </c>
      <c r="H540" s="3"/>
      <c r="I540" s="3"/>
      <c r="J540" s="7"/>
      <c r="L540" s="3">
        <f t="shared" si="128"/>
        <v>0</v>
      </c>
      <c r="M540" s="3">
        <f t="shared" si="129"/>
        <v>0</v>
      </c>
      <c r="N540" s="37" t="str">
        <f t="shared" si="132"/>
        <v/>
      </c>
      <c r="P540" s="5" t="s">
        <v>158</v>
      </c>
      <c r="Q540" s="3"/>
      <c r="R540" s="3"/>
      <c r="S540" s="7"/>
      <c r="U540" s="5" t="s">
        <v>158</v>
      </c>
      <c r="V540" s="3"/>
      <c r="W540" s="3"/>
      <c r="X540" s="7"/>
      <c r="Z540" s="5" t="s">
        <v>158</v>
      </c>
      <c r="AA540" s="3"/>
      <c r="AB540" s="3"/>
      <c r="AC540" s="7"/>
      <c r="AF540" s="36" t="str">
        <f t="shared" si="133"/>
        <v/>
      </c>
      <c r="AH540" s="3">
        <f t="shared" si="130"/>
        <v>0</v>
      </c>
      <c r="AI540" s="3">
        <f t="shared" si="131"/>
        <v>0</v>
      </c>
      <c r="AJ540" s="36" t="str">
        <f t="shared" si="134"/>
        <v/>
      </c>
      <c r="AL540" s="36" t="str">
        <f t="shared" si="135"/>
        <v/>
      </c>
    </row>
    <row r="541" spans="2:38">
      <c r="B541" s="29" t="s">
        <v>169</v>
      </c>
      <c r="C541" s="3">
        <v>6</v>
      </c>
      <c r="D541" s="3"/>
      <c r="E541" s="7">
        <v>6</v>
      </c>
      <c r="G541" s="29" t="s">
        <v>169</v>
      </c>
      <c r="H541" s="3">
        <v>10</v>
      </c>
      <c r="I541" s="3"/>
      <c r="J541" s="7">
        <v>10</v>
      </c>
      <c r="L541" s="3">
        <f t="shared" si="128"/>
        <v>6</v>
      </c>
      <c r="M541" s="3">
        <f t="shared" si="129"/>
        <v>10</v>
      </c>
      <c r="N541" s="19">
        <f t="shared" si="132"/>
        <v>1.6666666666666667</v>
      </c>
      <c r="P541" s="29" t="s">
        <v>169</v>
      </c>
      <c r="Q541" s="3">
        <v>2</v>
      </c>
      <c r="R541" s="3"/>
      <c r="S541" s="7">
        <v>2</v>
      </c>
      <c r="U541" s="29" t="s">
        <v>169</v>
      </c>
      <c r="V541" s="3">
        <v>2</v>
      </c>
      <c r="W541" s="3"/>
      <c r="X541" s="7">
        <v>2</v>
      </c>
      <c r="Z541" s="29" t="s">
        <v>169</v>
      </c>
      <c r="AA541" s="3">
        <v>149</v>
      </c>
      <c r="AB541" s="3"/>
      <c r="AC541" s="7">
        <v>149</v>
      </c>
      <c r="AE541">
        <v>444</v>
      </c>
      <c r="AF541" s="16">
        <f t="shared" si="133"/>
        <v>0.44400000000000001</v>
      </c>
      <c r="AH541" s="3">
        <f t="shared" si="130"/>
        <v>10</v>
      </c>
      <c r="AI541" s="3">
        <f t="shared" si="131"/>
        <v>149</v>
      </c>
      <c r="AJ541" s="16">
        <f t="shared" si="134"/>
        <v>14900</v>
      </c>
      <c r="AL541" s="16">
        <f t="shared" si="135"/>
        <v>24833.333333333336</v>
      </c>
    </row>
    <row r="542" spans="2:38">
      <c r="B542" s="29" t="s">
        <v>170</v>
      </c>
      <c r="C542" s="3">
        <v>23</v>
      </c>
      <c r="D542" s="3"/>
      <c r="E542" s="7">
        <v>23</v>
      </c>
      <c r="G542" s="29" t="s">
        <v>170</v>
      </c>
      <c r="H542" s="3">
        <v>33</v>
      </c>
      <c r="I542" s="3"/>
      <c r="J542" s="7">
        <v>33</v>
      </c>
      <c r="L542" s="3">
        <f t="shared" si="128"/>
        <v>23</v>
      </c>
      <c r="M542" s="3">
        <f t="shared" si="129"/>
        <v>33</v>
      </c>
      <c r="N542" s="19">
        <f t="shared" si="132"/>
        <v>1.4347826086956521</v>
      </c>
      <c r="P542" s="29" t="s">
        <v>170</v>
      </c>
      <c r="Q542" s="3">
        <v>6</v>
      </c>
      <c r="R542" s="3"/>
      <c r="S542" s="7">
        <v>6</v>
      </c>
      <c r="U542" s="29" t="s">
        <v>170</v>
      </c>
      <c r="V542" s="3">
        <v>3</v>
      </c>
      <c r="W542" s="3"/>
      <c r="X542" s="7">
        <v>3</v>
      </c>
      <c r="Z542" s="29" t="s">
        <v>170</v>
      </c>
      <c r="AA542" s="3">
        <v>1998</v>
      </c>
      <c r="AB542" s="3"/>
      <c r="AC542" s="7">
        <v>1998</v>
      </c>
      <c r="AE542">
        <v>2315</v>
      </c>
      <c r="AF542" s="16">
        <f t="shared" si="133"/>
        <v>2.3149999999999999</v>
      </c>
      <c r="AH542" s="3">
        <f t="shared" si="130"/>
        <v>33</v>
      </c>
      <c r="AI542" s="3">
        <f t="shared" si="131"/>
        <v>1998</v>
      </c>
      <c r="AJ542" s="16">
        <f t="shared" si="134"/>
        <v>60545.454545454544</v>
      </c>
      <c r="AL542" s="16">
        <f t="shared" si="135"/>
        <v>86869.565217391297</v>
      </c>
    </row>
    <row r="543" spans="2:38">
      <c r="B543" s="29" t="s">
        <v>171</v>
      </c>
      <c r="C543" s="3">
        <v>26</v>
      </c>
      <c r="D543" s="3"/>
      <c r="E543" s="7">
        <v>26</v>
      </c>
      <c r="G543" s="29" t="s">
        <v>171</v>
      </c>
      <c r="H543" s="3">
        <v>66</v>
      </c>
      <c r="I543" s="3"/>
      <c r="J543" s="7">
        <v>66</v>
      </c>
      <c r="L543" s="3">
        <f t="shared" si="128"/>
        <v>26</v>
      </c>
      <c r="M543" s="3">
        <f t="shared" si="129"/>
        <v>66</v>
      </c>
      <c r="N543" s="19">
        <f t="shared" si="132"/>
        <v>2.5384615384615383</v>
      </c>
      <c r="P543" s="29" t="s">
        <v>171</v>
      </c>
      <c r="Q543" s="3">
        <v>26</v>
      </c>
      <c r="R543" s="3"/>
      <c r="S543" s="7">
        <v>26</v>
      </c>
      <c r="U543" s="29" t="s">
        <v>171</v>
      </c>
      <c r="V543" s="3">
        <v>13</v>
      </c>
      <c r="W543" s="3"/>
      <c r="X543" s="7">
        <v>13</v>
      </c>
      <c r="Z543" s="29" t="s">
        <v>171</v>
      </c>
      <c r="AA543" s="3">
        <v>4865</v>
      </c>
      <c r="AB543" s="3"/>
      <c r="AC543" s="7">
        <v>4865</v>
      </c>
      <c r="AE543">
        <v>6068</v>
      </c>
      <c r="AF543" s="16">
        <f t="shared" si="133"/>
        <v>6.0679999999999996</v>
      </c>
      <c r="AH543" s="3">
        <f t="shared" si="130"/>
        <v>66</v>
      </c>
      <c r="AI543" s="3">
        <f t="shared" si="131"/>
        <v>4865</v>
      </c>
      <c r="AJ543" s="16">
        <f t="shared" si="134"/>
        <v>73712.121212121216</v>
      </c>
      <c r="AL543" s="16">
        <f t="shared" si="135"/>
        <v>187115.38461538462</v>
      </c>
    </row>
    <row r="544" spans="2:38">
      <c r="B544" s="29" t="s">
        <v>172</v>
      </c>
      <c r="C544" s="3">
        <v>49</v>
      </c>
      <c r="D544" s="3"/>
      <c r="E544" s="7">
        <v>49</v>
      </c>
      <c r="G544" s="29" t="s">
        <v>172</v>
      </c>
      <c r="H544" s="3">
        <v>180</v>
      </c>
      <c r="I544" s="3"/>
      <c r="J544" s="7">
        <v>180</v>
      </c>
      <c r="L544" s="3">
        <f t="shared" si="128"/>
        <v>49</v>
      </c>
      <c r="M544" s="3">
        <f t="shared" si="129"/>
        <v>180</v>
      </c>
      <c r="N544" s="19">
        <f t="shared" si="132"/>
        <v>3.6734693877551021</v>
      </c>
      <c r="P544" s="29" t="s">
        <v>172</v>
      </c>
      <c r="Q544" s="3">
        <v>85</v>
      </c>
      <c r="R544" s="3"/>
      <c r="S544" s="7">
        <v>85</v>
      </c>
      <c r="U544" s="29" t="s">
        <v>172</v>
      </c>
      <c r="V544" s="3">
        <v>44</v>
      </c>
      <c r="W544" s="3"/>
      <c r="X544" s="7">
        <v>44</v>
      </c>
      <c r="Z544" s="29" t="s">
        <v>172</v>
      </c>
      <c r="AA544" s="3">
        <v>17683</v>
      </c>
      <c r="AB544" s="3"/>
      <c r="AC544" s="7">
        <v>17683</v>
      </c>
      <c r="AE544">
        <v>19765</v>
      </c>
      <c r="AF544" s="16">
        <f t="shared" si="133"/>
        <v>19.765000000000001</v>
      </c>
      <c r="AH544" s="3">
        <f t="shared" si="130"/>
        <v>180</v>
      </c>
      <c r="AI544" s="3">
        <f t="shared" si="131"/>
        <v>17683</v>
      </c>
      <c r="AJ544" s="16">
        <f t="shared" si="134"/>
        <v>98238.888888888891</v>
      </c>
      <c r="AL544" s="16">
        <f t="shared" si="135"/>
        <v>360877.55102040817</v>
      </c>
    </row>
    <row r="545" spans="2:38">
      <c r="B545" s="29" t="s">
        <v>173</v>
      </c>
      <c r="C545" s="3">
        <v>240</v>
      </c>
      <c r="D545" s="3"/>
      <c r="E545" s="7">
        <v>240</v>
      </c>
      <c r="G545" s="29" t="s">
        <v>173</v>
      </c>
      <c r="H545" s="3">
        <v>2940</v>
      </c>
      <c r="I545" s="3"/>
      <c r="J545" s="7">
        <v>2940</v>
      </c>
      <c r="L545" s="3">
        <f t="shared" si="128"/>
        <v>240</v>
      </c>
      <c r="M545" s="3">
        <f t="shared" si="129"/>
        <v>2940</v>
      </c>
      <c r="N545" s="19">
        <f t="shared" si="132"/>
        <v>12.25</v>
      </c>
      <c r="P545" s="29" t="s">
        <v>173</v>
      </c>
      <c r="Q545" s="3">
        <v>2105</v>
      </c>
      <c r="R545" s="3"/>
      <c r="S545" s="7">
        <v>2105</v>
      </c>
      <c r="U545" s="29" t="s">
        <v>173</v>
      </c>
      <c r="V545" s="3">
        <v>590</v>
      </c>
      <c r="W545" s="3"/>
      <c r="X545" s="7">
        <v>590</v>
      </c>
      <c r="Z545" s="29" t="s">
        <v>173</v>
      </c>
      <c r="AA545" s="3">
        <v>402477</v>
      </c>
      <c r="AB545" s="3"/>
      <c r="AC545" s="7">
        <v>402477</v>
      </c>
      <c r="AE545">
        <v>397462</v>
      </c>
      <c r="AF545" s="16">
        <f t="shared" si="133"/>
        <v>397.46199999999999</v>
      </c>
      <c r="AH545" s="3">
        <f t="shared" si="130"/>
        <v>2940</v>
      </c>
      <c r="AI545" s="3">
        <f t="shared" si="131"/>
        <v>402477</v>
      </c>
      <c r="AJ545" s="16">
        <f t="shared" si="134"/>
        <v>136896.93877551021</v>
      </c>
      <c r="AL545" s="16">
        <f t="shared" si="135"/>
        <v>1676987.5</v>
      </c>
    </row>
    <row r="546" spans="2:38">
      <c r="B546" s="29" t="s">
        <v>174</v>
      </c>
      <c r="C546" s="3">
        <v>40</v>
      </c>
      <c r="D546" s="3"/>
      <c r="E546" s="7">
        <v>40</v>
      </c>
      <c r="G546" s="29" t="s">
        <v>174</v>
      </c>
      <c r="H546" s="3">
        <v>2827</v>
      </c>
      <c r="I546" s="3"/>
      <c r="J546" s="7">
        <v>2827</v>
      </c>
      <c r="L546" s="3">
        <f t="shared" si="128"/>
        <v>40</v>
      </c>
      <c r="M546" s="3">
        <f t="shared" si="129"/>
        <v>2827</v>
      </c>
      <c r="N546" s="19">
        <f t="shared" si="132"/>
        <v>70.674999999999997</v>
      </c>
      <c r="P546" s="29" t="s">
        <v>174</v>
      </c>
      <c r="Q546" s="3">
        <v>2469</v>
      </c>
      <c r="R546" s="3"/>
      <c r="S546" s="7">
        <v>2469</v>
      </c>
      <c r="U546" s="29" t="s">
        <v>174</v>
      </c>
      <c r="V546" s="3">
        <v>318</v>
      </c>
      <c r="W546" s="3"/>
      <c r="X546" s="7">
        <v>318</v>
      </c>
      <c r="Z546" s="29" t="s">
        <v>174</v>
      </c>
      <c r="AA546" s="3">
        <v>515073</v>
      </c>
      <c r="AB546" s="3"/>
      <c r="AC546" s="7">
        <v>515073</v>
      </c>
      <c r="AE546">
        <v>479129</v>
      </c>
      <c r="AF546" s="16">
        <f t="shared" si="133"/>
        <v>479.12900000000002</v>
      </c>
      <c r="AH546" s="3">
        <f t="shared" si="130"/>
        <v>2827</v>
      </c>
      <c r="AI546" s="3">
        <f t="shared" si="131"/>
        <v>515073</v>
      </c>
      <c r="AJ546" s="16">
        <f t="shared" si="134"/>
        <v>182197.73611602405</v>
      </c>
      <c r="AL546" s="16">
        <f t="shared" si="135"/>
        <v>12876825</v>
      </c>
    </row>
    <row r="547" spans="2:38">
      <c r="B547" s="30" t="s">
        <v>13</v>
      </c>
      <c r="C547" s="7">
        <v>384</v>
      </c>
      <c r="D547" s="7"/>
      <c r="E547" s="7">
        <v>384</v>
      </c>
      <c r="G547" s="30" t="s">
        <v>13</v>
      </c>
      <c r="H547" s="7">
        <v>6056</v>
      </c>
      <c r="I547" s="7"/>
      <c r="J547" s="7">
        <v>6056</v>
      </c>
      <c r="L547" s="3">
        <f t="shared" si="128"/>
        <v>384</v>
      </c>
      <c r="M547" s="3">
        <f t="shared" si="129"/>
        <v>6056</v>
      </c>
      <c r="N547" s="19">
        <f t="shared" si="132"/>
        <v>15.770833333333334</v>
      </c>
      <c r="P547" s="30" t="s">
        <v>13</v>
      </c>
      <c r="Q547" s="7">
        <v>4693</v>
      </c>
      <c r="R547" s="7"/>
      <c r="S547" s="7">
        <v>4693</v>
      </c>
      <c r="U547" s="30" t="s">
        <v>13</v>
      </c>
      <c r="V547" s="7">
        <v>970</v>
      </c>
      <c r="W547" s="7"/>
      <c r="X547" s="7">
        <v>970</v>
      </c>
      <c r="Z547" s="30" t="s">
        <v>13</v>
      </c>
      <c r="AA547" s="7">
        <v>942245</v>
      </c>
      <c r="AB547" s="7"/>
      <c r="AC547" s="7">
        <v>942245</v>
      </c>
      <c r="AE547">
        <v>905183</v>
      </c>
      <c r="AF547" s="16">
        <f t="shared" si="133"/>
        <v>905.18299999999999</v>
      </c>
      <c r="AH547" s="3">
        <f t="shared" si="130"/>
        <v>6056</v>
      </c>
      <c r="AI547" s="3">
        <f t="shared" si="131"/>
        <v>942245</v>
      </c>
      <c r="AJ547" s="16">
        <f t="shared" si="134"/>
        <v>155588.67239101717</v>
      </c>
      <c r="AL547" s="16">
        <f t="shared" si="135"/>
        <v>2453763.0208333335</v>
      </c>
    </row>
    <row r="548" spans="2:38">
      <c r="B548" s="5" t="s">
        <v>95</v>
      </c>
      <c r="C548" s="3"/>
      <c r="D548" s="3"/>
      <c r="E548" s="7"/>
      <c r="G548" s="5" t="s">
        <v>95</v>
      </c>
      <c r="H548" s="3"/>
      <c r="I548" s="3"/>
      <c r="J548" s="7"/>
      <c r="L548" s="3">
        <f t="shared" si="128"/>
        <v>0</v>
      </c>
      <c r="M548" s="3">
        <f t="shared" si="129"/>
        <v>0</v>
      </c>
      <c r="N548" s="37" t="str">
        <f t="shared" si="132"/>
        <v/>
      </c>
      <c r="P548" s="5" t="s">
        <v>95</v>
      </c>
      <c r="Q548" s="3"/>
      <c r="R548" s="3"/>
      <c r="S548" s="7"/>
      <c r="U548" s="5" t="s">
        <v>95</v>
      </c>
      <c r="V548" s="3"/>
      <c r="W548" s="3"/>
      <c r="X548" s="7"/>
      <c r="Z548" s="5" t="s">
        <v>95</v>
      </c>
      <c r="AA548" s="3"/>
      <c r="AB548" s="3"/>
      <c r="AC548" s="7"/>
      <c r="AF548" s="36" t="str">
        <f t="shared" si="133"/>
        <v/>
      </c>
      <c r="AH548" s="3">
        <f t="shared" si="130"/>
        <v>0</v>
      </c>
      <c r="AI548" s="3">
        <f t="shared" si="131"/>
        <v>0</v>
      </c>
      <c r="AJ548" s="36" t="str">
        <f t="shared" si="134"/>
        <v/>
      </c>
      <c r="AL548" s="36" t="str">
        <f t="shared" si="135"/>
        <v/>
      </c>
    </row>
    <row r="549" spans="2:38">
      <c r="B549" s="29" t="s">
        <v>169</v>
      </c>
      <c r="C549" s="3">
        <v>235</v>
      </c>
      <c r="D549" s="3"/>
      <c r="E549" s="7">
        <v>235</v>
      </c>
      <c r="G549" s="29" t="s">
        <v>169</v>
      </c>
      <c r="H549" s="3">
        <v>285</v>
      </c>
      <c r="I549" s="3"/>
      <c r="J549" s="7">
        <v>285</v>
      </c>
      <c r="L549" s="3">
        <f t="shared" si="128"/>
        <v>235</v>
      </c>
      <c r="M549" s="3">
        <f t="shared" si="129"/>
        <v>285</v>
      </c>
      <c r="N549" s="19">
        <f t="shared" si="132"/>
        <v>1.2127659574468086</v>
      </c>
      <c r="P549" s="29" t="s">
        <v>169</v>
      </c>
      <c r="Q549" s="3">
        <v>25</v>
      </c>
      <c r="R549" s="3"/>
      <c r="S549" s="7">
        <v>25</v>
      </c>
      <c r="U549" s="29" t="s">
        <v>169</v>
      </c>
      <c r="V549" s="3">
        <v>20</v>
      </c>
      <c r="W549" s="3"/>
      <c r="X549" s="7">
        <v>20</v>
      </c>
      <c r="Z549" s="29" t="s">
        <v>169</v>
      </c>
      <c r="AA549" s="3">
        <v>7427</v>
      </c>
      <c r="AB549" s="3"/>
      <c r="AC549" s="7">
        <v>7427</v>
      </c>
      <c r="AE549">
        <v>7781</v>
      </c>
      <c r="AF549" s="16">
        <f t="shared" si="133"/>
        <v>7.7809999999999997</v>
      </c>
      <c r="AH549" s="3">
        <f t="shared" si="130"/>
        <v>285</v>
      </c>
      <c r="AI549" s="3">
        <f t="shared" si="131"/>
        <v>7427</v>
      </c>
      <c r="AJ549" s="16">
        <f t="shared" si="134"/>
        <v>26059.649122807015</v>
      </c>
      <c r="AL549" s="16">
        <f t="shared" si="135"/>
        <v>31604.255319148935</v>
      </c>
    </row>
    <row r="550" spans="2:38">
      <c r="B550" s="29" t="s">
        <v>170</v>
      </c>
      <c r="C550" s="3">
        <v>442</v>
      </c>
      <c r="D550" s="3"/>
      <c r="E550" s="7">
        <v>442</v>
      </c>
      <c r="G550" s="29" t="s">
        <v>170</v>
      </c>
      <c r="H550" s="3">
        <v>680</v>
      </c>
      <c r="I550" s="3"/>
      <c r="J550" s="7">
        <v>680</v>
      </c>
      <c r="L550" s="3">
        <f t="shared" si="128"/>
        <v>442</v>
      </c>
      <c r="M550" s="3">
        <f t="shared" si="129"/>
        <v>680</v>
      </c>
      <c r="N550" s="19">
        <f t="shared" si="132"/>
        <v>1.5384615384615385</v>
      </c>
      <c r="P550" s="29" t="s">
        <v>170</v>
      </c>
      <c r="Q550" s="3">
        <v>116</v>
      </c>
      <c r="R550" s="3"/>
      <c r="S550" s="7">
        <v>116</v>
      </c>
      <c r="U550" s="29" t="s">
        <v>170</v>
      </c>
      <c r="V550" s="3">
        <v>112</v>
      </c>
      <c r="W550" s="3"/>
      <c r="X550" s="7">
        <v>112</v>
      </c>
      <c r="Z550" s="29" t="s">
        <v>170</v>
      </c>
      <c r="AA550" s="3">
        <v>37396</v>
      </c>
      <c r="AB550" s="3"/>
      <c r="AC550" s="7">
        <v>37396</v>
      </c>
      <c r="AE550">
        <v>36650</v>
      </c>
      <c r="AF550" s="16">
        <f t="shared" si="133"/>
        <v>36.65</v>
      </c>
      <c r="AH550" s="3">
        <f t="shared" si="130"/>
        <v>680</v>
      </c>
      <c r="AI550" s="3">
        <f t="shared" si="131"/>
        <v>37396</v>
      </c>
      <c r="AJ550" s="16">
        <f t="shared" si="134"/>
        <v>54994.117647058825</v>
      </c>
      <c r="AL550" s="16">
        <f t="shared" si="135"/>
        <v>84606.334841628966</v>
      </c>
    </row>
    <row r="551" spans="2:38">
      <c r="B551" s="29" t="s">
        <v>171</v>
      </c>
      <c r="C551" s="3">
        <v>406</v>
      </c>
      <c r="D551" s="3"/>
      <c r="E551" s="7">
        <v>406</v>
      </c>
      <c r="G551" s="29" t="s">
        <v>171</v>
      </c>
      <c r="H551" s="3">
        <v>956</v>
      </c>
      <c r="I551" s="3"/>
      <c r="J551" s="7">
        <v>956</v>
      </c>
      <c r="L551" s="3">
        <f t="shared" ref="L551:L614" si="136">E551</f>
        <v>406</v>
      </c>
      <c r="M551" s="3">
        <f t="shared" ref="M551:M614" si="137">J551</f>
        <v>956</v>
      </c>
      <c r="N551" s="19">
        <f t="shared" si="132"/>
        <v>2.354679802955665</v>
      </c>
      <c r="P551" s="29" t="s">
        <v>171</v>
      </c>
      <c r="Q551" s="3">
        <v>339</v>
      </c>
      <c r="R551" s="3"/>
      <c r="S551" s="7">
        <v>339</v>
      </c>
      <c r="U551" s="29" t="s">
        <v>171</v>
      </c>
      <c r="V551" s="3">
        <v>196</v>
      </c>
      <c r="W551" s="3"/>
      <c r="X551" s="7">
        <v>196</v>
      </c>
      <c r="Z551" s="29" t="s">
        <v>171</v>
      </c>
      <c r="AA551" s="3">
        <v>73332</v>
      </c>
      <c r="AB551" s="3"/>
      <c r="AC551" s="7">
        <v>73332</v>
      </c>
      <c r="AE551">
        <v>72475</v>
      </c>
      <c r="AF551" s="16">
        <f t="shared" si="133"/>
        <v>72.474999999999994</v>
      </c>
      <c r="AH551" s="3">
        <f t="shared" ref="AH551:AH614" si="138">J551</f>
        <v>956</v>
      </c>
      <c r="AI551" s="3">
        <f t="shared" ref="AI551:AI614" si="139">AC551</f>
        <v>73332</v>
      </c>
      <c r="AJ551" s="16">
        <f t="shared" si="134"/>
        <v>76707.1129707113</v>
      </c>
      <c r="AL551" s="16">
        <f t="shared" si="135"/>
        <v>180620.68965517243</v>
      </c>
    </row>
    <row r="552" spans="2:38">
      <c r="B552" s="29" t="s">
        <v>172</v>
      </c>
      <c r="C552" s="3">
        <v>413</v>
      </c>
      <c r="D552" s="3"/>
      <c r="E552" s="7">
        <v>413</v>
      </c>
      <c r="G552" s="29" t="s">
        <v>172</v>
      </c>
      <c r="H552" s="3">
        <v>1607</v>
      </c>
      <c r="I552" s="3"/>
      <c r="J552" s="7">
        <v>1607</v>
      </c>
      <c r="L552" s="3">
        <f t="shared" si="136"/>
        <v>413</v>
      </c>
      <c r="M552" s="3">
        <f t="shared" si="137"/>
        <v>1607</v>
      </c>
      <c r="N552" s="19">
        <f t="shared" si="132"/>
        <v>3.8910411622276029</v>
      </c>
      <c r="P552" s="29" t="s">
        <v>172</v>
      </c>
      <c r="Q552" s="3">
        <v>711</v>
      </c>
      <c r="R552" s="3"/>
      <c r="S552" s="7">
        <v>711</v>
      </c>
      <c r="U552" s="29" t="s">
        <v>172</v>
      </c>
      <c r="V552" s="3">
        <v>454</v>
      </c>
      <c r="W552" s="3"/>
      <c r="X552" s="7">
        <v>454</v>
      </c>
      <c r="Z552" s="29" t="s">
        <v>172</v>
      </c>
      <c r="AA552" s="3">
        <v>149814</v>
      </c>
      <c r="AB552" s="3"/>
      <c r="AC552" s="7">
        <v>149814</v>
      </c>
      <c r="AE552">
        <v>149827</v>
      </c>
      <c r="AF552" s="16">
        <f t="shared" si="133"/>
        <v>149.827</v>
      </c>
      <c r="AH552" s="3">
        <f t="shared" si="138"/>
        <v>1607</v>
      </c>
      <c r="AI552" s="3">
        <f t="shared" si="139"/>
        <v>149814</v>
      </c>
      <c r="AJ552" s="16">
        <f t="shared" si="134"/>
        <v>93225.886745488489</v>
      </c>
      <c r="AL552" s="16">
        <f t="shared" si="135"/>
        <v>362745.76271186443</v>
      </c>
    </row>
    <row r="553" spans="2:38">
      <c r="B553" s="29" t="s">
        <v>173</v>
      </c>
      <c r="C553" s="3">
        <v>1140</v>
      </c>
      <c r="D553" s="3"/>
      <c r="E553" s="7">
        <v>1140</v>
      </c>
      <c r="G553" s="29" t="s">
        <v>173</v>
      </c>
      <c r="H553" s="3">
        <v>11562</v>
      </c>
      <c r="I553" s="3"/>
      <c r="J553" s="7">
        <v>11562</v>
      </c>
      <c r="L553" s="3">
        <f t="shared" si="136"/>
        <v>1140</v>
      </c>
      <c r="M553" s="3">
        <f t="shared" si="137"/>
        <v>11562</v>
      </c>
      <c r="N553" s="19">
        <f t="shared" si="132"/>
        <v>10.142105263157895</v>
      </c>
      <c r="P553" s="29" t="s">
        <v>173</v>
      </c>
      <c r="Q553" s="3">
        <v>7669</v>
      </c>
      <c r="R553" s="3"/>
      <c r="S553" s="7">
        <v>7669</v>
      </c>
      <c r="U553" s="29" t="s">
        <v>173</v>
      </c>
      <c r="V553" s="3">
        <v>2692</v>
      </c>
      <c r="W553" s="3"/>
      <c r="X553" s="7">
        <v>2692</v>
      </c>
      <c r="Z553" s="29" t="s">
        <v>173</v>
      </c>
      <c r="AA553" s="3">
        <v>1941212</v>
      </c>
      <c r="AB553" s="3"/>
      <c r="AC553" s="7">
        <v>1941212</v>
      </c>
      <c r="AE553">
        <v>1724266</v>
      </c>
      <c r="AF553" s="16">
        <f t="shared" si="133"/>
        <v>1724.2660000000001</v>
      </c>
      <c r="AH553" s="3">
        <f t="shared" si="138"/>
        <v>11562</v>
      </c>
      <c r="AI553" s="3">
        <f t="shared" si="139"/>
        <v>1941212</v>
      </c>
      <c r="AJ553" s="16">
        <f t="shared" si="134"/>
        <v>167895.86576716832</v>
      </c>
      <c r="AL553" s="16">
        <f t="shared" si="135"/>
        <v>1702817.5438596492</v>
      </c>
    </row>
    <row r="554" spans="2:38">
      <c r="B554" s="29" t="s">
        <v>174</v>
      </c>
      <c r="C554" s="3">
        <v>172</v>
      </c>
      <c r="D554" s="3"/>
      <c r="E554" s="7">
        <v>172</v>
      </c>
      <c r="G554" s="29" t="s">
        <v>174</v>
      </c>
      <c r="H554" s="3">
        <v>14700</v>
      </c>
      <c r="I554" s="3"/>
      <c r="J554" s="7">
        <v>14700</v>
      </c>
      <c r="L554" s="3">
        <f t="shared" si="136"/>
        <v>172</v>
      </c>
      <c r="M554" s="3">
        <f t="shared" si="137"/>
        <v>14700</v>
      </c>
      <c r="N554" s="19">
        <f t="shared" ref="N554:N617" si="140">IF(L554+M554&gt;0,M554/L554,"")</f>
        <v>85.465116279069761</v>
      </c>
      <c r="P554" s="29" t="s">
        <v>174</v>
      </c>
      <c r="Q554" s="3">
        <v>12375</v>
      </c>
      <c r="R554" s="3"/>
      <c r="S554" s="7">
        <v>12375</v>
      </c>
      <c r="U554" s="29" t="s">
        <v>174</v>
      </c>
      <c r="V554" s="3">
        <v>2150</v>
      </c>
      <c r="W554" s="3"/>
      <c r="X554" s="7">
        <v>2150</v>
      </c>
      <c r="Z554" s="29" t="s">
        <v>174</v>
      </c>
      <c r="AA554" s="3">
        <v>3955680</v>
      </c>
      <c r="AB554" s="3"/>
      <c r="AC554" s="7">
        <v>3955680</v>
      </c>
      <c r="AE554">
        <v>3335008</v>
      </c>
      <c r="AF554" s="16">
        <f t="shared" ref="AF554:AF617" si="141">IF(AE554/$AE$7&gt;0,AE554/$AE$7,"")</f>
        <v>3335.0079999999998</v>
      </c>
      <c r="AH554" s="3">
        <f t="shared" si="138"/>
        <v>14700</v>
      </c>
      <c r="AI554" s="3">
        <f t="shared" si="139"/>
        <v>3955680</v>
      </c>
      <c r="AJ554" s="16">
        <f t="shared" ref="AJ554:AJ617" si="142">IF(AI554*AH554&gt;0,AI554/AH554*$AI$7,"")</f>
        <v>269093.87755102041</v>
      </c>
      <c r="AL554" s="16">
        <f t="shared" ref="AL554:AL617" si="143">IF(AI554&gt;0,M554/L554*AJ554,"")</f>
        <v>22998139.534883719</v>
      </c>
    </row>
    <row r="555" spans="2:38">
      <c r="B555" s="30" t="s">
        <v>13</v>
      </c>
      <c r="C555" s="7">
        <v>2808</v>
      </c>
      <c r="D555" s="7"/>
      <c r="E555" s="7">
        <v>2808</v>
      </c>
      <c r="G555" s="30" t="s">
        <v>13</v>
      </c>
      <c r="H555" s="7">
        <v>29790</v>
      </c>
      <c r="I555" s="7"/>
      <c r="J555" s="7">
        <v>29790</v>
      </c>
      <c r="L555" s="3">
        <f t="shared" si="136"/>
        <v>2808</v>
      </c>
      <c r="M555" s="3">
        <f t="shared" si="137"/>
        <v>29790</v>
      </c>
      <c r="N555" s="19">
        <f t="shared" si="140"/>
        <v>10.608974358974359</v>
      </c>
      <c r="P555" s="30" t="s">
        <v>13</v>
      </c>
      <c r="Q555" s="7">
        <v>21235</v>
      </c>
      <c r="R555" s="7"/>
      <c r="S555" s="7">
        <v>21235</v>
      </c>
      <c r="U555" s="30" t="s">
        <v>13</v>
      </c>
      <c r="V555" s="7">
        <v>5624</v>
      </c>
      <c r="W555" s="7"/>
      <c r="X555" s="7">
        <v>5624</v>
      </c>
      <c r="Z555" s="30" t="s">
        <v>13</v>
      </c>
      <c r="AA555" s="7">
        <v>6164861</v>
      </c>
      <c r="AB555" s="7"/>
      <c r="AC555" s="7">
        <v>6164861</v>
      </c>
      <c r="AE555">
        <v>5326007</v>
      </c>
      <c r="AF555" s="16">
        <f t="shared" si="141"/>
        <v>5326.0069999999996</v>
      </c>
      <c r="AH555" s="3">
        <f t="shared" si="138"/>
        <v>29790</v>
      </c>
      <c r="AI555" s="3">
        <f t="shared" si="139"/>
        <v>6164861</v>
      </c>
      <c r="AJ555" s="16">
        <f t="shared" si="142"/>
        <v>206943.97448808324</v>
      </c>
      <c r="AL555" s="16">
        <f t="shared" si="143"/>
        <v>2195463.3190883193</v>
      </c>
    </row>
    <row r="556" spans="2:38">
      <c r="B556" s="5" t="s">
        <v>36</v>
      </c>
      <c r="C556" s="3"/>
      <c r="D556" s="3"/>
      <c r="E556" s="7"/>
      <c r="G556" s="5" t="s">
        <v>36</v>
      </c>
      <c r="H556" s="3"/>
      <c r="I556" s="3"/>
      <c r="J556" s="7"/>
      <c r="L556" s="3">
        <f t="shared" si="136"/>
        <v>0</v>
      </c>
      <c r="M556" s="3">
        <f t="shared" si="137"/>
        <v>0</v>
      </c>
      <c r="N556" s="37" t="str">
        <f t="shared" si="140"/>
        <v/>
      </c>
      <c r="P556" s="5" t="s">
        <v>36</v>
      </c>
      <c r="Q556" s="3"/>
      <c r="R556" s="3"/>
      <c r="S556" s="7"/>
      <c r="U556" s="5" t="s">
        <v>36</v>
      </c>
      <c r="V556" s="3"/>
      <c r="W556" s="3"/>
      <c r="X556" s="7"/>
      <c r="Z556" s="5" t="s">
        <v>36</v>
      </c>
      <c r="AA556" s="3"/>
      <c r="AB556" s="3"/>
      <c r="AC556" s="7"/>
      <c r="AF556" s="36" t="str">
        <f t="shared" si="141"/>
        <v/>
      </c>
      <c r="AH556" s="3">
        <f t="shared" si="138"/>
        <v>0</v>
      </c>
      <c r="AI556" s="3">
        <f t="shared" si="139"/>
        <v>0</v>
      </c>
      <c r="AJ556" s="36" t="str">
        <f t="shared" si="142"/>
        <v/>
      </c>
      <c r="AL556" s="36" t="str">
        <f t="shared" si="143"/>
        <v/>
      </c>
    </row>
    <row r="557" spans="2:38">
      <c r="B557" s="29" t="s">
        <v>169</v>
      </c>
      <c r="C557" s="3">
        <v>2870</v>
      </c>
      <c r="D557" s="3"/>
      <c r="E557" s="7">
        <v>2870</v>
      </c>
      <c r="G557" s="29" t="s">
        <v>169</v>
      </c>
      <c r="H557" s="3">
        <v>4339</v>
      </c>
      <c r="I557" s="3"/>
      <c r="J557" s="7">
        <v>4339</v>
      </c>
      <c r="L557" s="3">
        <f t="shared" si="136"/>
        <v>2870</v>
      </c>
      <c r="M557" s="3">
        <f t="shared" si="137"/>
        <v>4339</v>
      </c>
      <c r="N557" s="19">
        <f t="shared" si="140"/>
        <v>1.5118466898954703</v>
      </c>
      <c r="P557" s="29" t="s">
        <v>169</v>
      </c>
      <c r="Q557" s="3">
        <v>867</v>
      </c>
      <c r="R557" s="3"/>
      <c r="S557" s="7">
        <v>867</v>
      </c>
      <c r="U557" s="29" t="s">
        <v>169</v>
      </c>
      <c r="V557" s="3">
        <v>523</v>
      </c>
      <c r="W557" s="3"/>
      <c r="X557" s="7">
        <v>523</v>
      </c>
      <c r="Z557" s="29" t="s">
        <v>169</v>
      </c>
      <c r="AA557" s="3">
        <v>84928</v>
      </c>
      <c r="AB557" s="3"/>
      <c r="AC557" s="7">
        <v>84928</v>
      </c>
      <c r="AE557">
        <v>98785</v>
      </c>
      <c r="AF557" s="16">
        <f t="shared" si="141"/>
        <v>98.784999999999997</v>
      </c>
      <c r="AH557" s="3">
        <f t="shared" si="138"/>
        <v>4339</v>
      </c>
      <c r="AI557" s="3">
        <f t="shared" si="139"/>
        <v>84928</v>
      </c>
      <c r="AJ557" s="16">
        <f t="shared" si="142"/>
        <v>19573.17354229085</v>
      </c>
      <c r="AL557" s="16">
        <f t="shared" si="143"/>
        <v>29591.637630662019</v>
      </c>
    </row>
    <row r="558" spans="2:38">
      <c r="B558" s="29" t="s">
        <v>170</v>
      </c>
      <c r="C558" s="3">
        <v>5915</v>
      </c>
      <c r="D558" s="3"/>
      <c r="E558" s="7">
        <v>5915</v>
      </c>
      <c r="G558" s="29" t="s">
        <v>170</v>
      </c>
      <c r="H558" s="3">
        <v>9290</v>
      </c>
      <c r="I558" s="3"/>
      <c r="J558" s="7">
        <v>9290</v>
      </c>
      <c r="L558" s="3">
        <f t="shared" si="136"/>
        <v>5915</v>
      </c>
      <c r="M558" s="3">
        <f t="shared" si="137"/>
        <v>9290</v>
      </c>
      <c r="N558" s="19">
        <f t="shared" si="140"/>
        <v>1.5705832628909553</v>
      </c>
      <c r="P558" s="29" t="s">
        <v>170</v>
      </c>
      <c r="Q558" s="3">
        <v>1709</v>
      </c>
      <c r="R558" s="3"/>
      <c r="S558" s="7">
        <v>1709</v>
      </c>
      <c r="U558" s="29" t="s">
        <v>170</v>
      </c>
      <c r="V558" s="3">
        <v>1440</v>
      </c>
      <c r="W558" s="3"/>
      <c r="X558" s="7">
        <v>1440</v>
      </c>
      <c r="Z558" s="29" t="s">
        <v>170</v>
      </c>
      <c r="AA558" s="3">
        <v>507481</v>
      </c>
      <c r="AB558" s="3"/>
      <c r="AC558" s="7">
        <v>507481</v>
      </c>
      <c r="AE558">
        <v>599375</v>
      </c>
      <c r="AF558" s="16">
        <f t="shared" si="141"/>
        <v>599.375</v>
      </c>
      <c r="AH558" s="3">
        <f t="shared" si="138"/>
        <v>9290</v>
      </c>
      <c r="AI558" s="3">
        <f t="shared" si="139"/>
        <v>507481</v>
      </c>
      <c r="AJ558" s="16">
        <f t="shared" si="142"/>
        <v>54626.587728740582</v>
      </c>
      <c r="AL558" s="16">
        <f t="shared" si="143"/>
        <v>85795.604395604401</v>
      </c>
    </row>
    <row r="559" spans="2:38">
      <c r="B559" s="29" t="s">
        <v>171</v>
      </c>
      <c r="C559" s="3">
        <v>7262</v>
      </c>
      <c r="D559" s="3"/>
      <c r="E559" s="7">
        <v>7262</v>
      </c>
      <c r="G559" s="29" t="s">
        <v>171</v>
      </c>
      <c r="H559" s="3">
        <v>17451</v>
      </c>
      <c r="I559" s="3"/>
      <c r="J559" s="7">
        <v>17451</v>
      </c>
      <c r="L559" s="3">
        <f t="shared" si="136"/>
        <v>7262</v>
      </c>
      <c r="M559" s="3">
        <f t="shared" si="137"/>
        <v>17451</v>
      </c>
      <c r="N559" s="19">
        <f t="shared" si="140"/>
        <v>2.4030570090884056</v>
      </c>
      <c r="P559" s="29" t="s">
        <v>171</v>
      </c>
      <c r="Q559" s="3">
        <v>6007</v>
      </c>
      <c r="R559" s="3"/>
      <c r="S559" s="7">
        <v>6007</v>
      </c>
      <c r="U559" s="29" t="s">
        <v>171</v>
      </c>
      <c r="V559" s="3">
        <v>3786</v>
      </c>
      <c r="W559" s="3"/>
      <c r="X559" s="7">
        <v>3786</v>
      </c>
      <c r="Z559" s="29" t="s">
        <v>171</v>
      </c>
      <c r="AA559" s="3">
        <v>1333960</v>
      </c>
      <c r="AB559" s="3"/>
      <c r="AC559" s="7">
        <v>1333960</v>
      </c>
      <c r="AE559">
        <v>1518284</v>
      </c>
      <c r="AF559" s="16">
        <f t="shared" si="141"/>
        <v>1518.2840000000001</v>
      </c>
      <c r="AH559" s="3">
        <f t="shared" si="138"/>
        <v>17451</v>
      </c>
      <c r="AI559" s="3">
        <f t="shared" si="139"/>
        <v>1333960</v>
      </c>
      <c r="AJ559" s="16">
        <f t="shared" si="142"/>
        <v>76440.318606383589</v>
      </c>
      <c r="AL559" s="16">
        <f t="shared" si="143"/>
        <v>183690.44340402095</v>
      </c>
    </row>
    <row r="560" spans="2:38">
      <c r="B560" s="29" t="s">
        <v>172</v>
      </c>
      <c r="C560" s="3">
        <v>9484</v>
      </c>
      <c r="D560" s="3"/>
      <c r="E560" s="7">
        <v>9484</v>
      </c>
      <c r="G560" s="29" t="s">
        <v>172</v>
      </c>
      <c r="H560" s="3">
        <v>38561</v>
      </c>
      <c r="I560" s="3"/>
      <c r="J560" s="7">
        <v>38561</v>
      </c>
      <c r="L560" s="3">
        <f t="shared" si="136"/>
        <v>9484</v>
      </c>
      <c r="M560" s="3">
        <f t="shared" si="137"/>
        <v>38561</v>
      </c>
      <c r="N560" s="19">
        <f t="shared" si="140"/>
        <v>4.0659004639392657</v>
      </c>
      <c r="P560" s="29" t="s">
        <v>172</v>
      </c>
      <c r="Q560" s="3">
        <v>19514</v>
      </c>
      <c r="R560" s="3"/>
      <c r="S560" s="7">
        <v>19514</v>
      </c>
      <c r="U560" s="29" t="s">
        <v>172</v>
      </c>
      <c r="V560" s="3">
        <v>8878</v>
      </c>
      <c r="W560" s="3"/>
      <c r="X560" s="7">
        <v>8878</v>
      </c>
      <c r="Z560" s="29" t="s">
        <v>172</v>
      </c>
      <c r="AA560" s="3">
        <v>3442398</v>
      </c>
      <c r="AB560" s="3"/>
      <c r="AC560" s="7">
        <v>3442398</v>
      </c>
      <c r="AE560">
        <v>3619116</v>
      </c>
      <c r="AF560" s="16">
        <f t="shared" si="141"/>
        <v>3619.116</v>
      </c>
      <c r="AH560" s="3">
        <f t="shared" si="138"/>
        <v>38561</v>
      </c>
      <c r="AI560" s="3">
        <f t="shared" si="139"/>
        <v>3442398</v>
      </c>
      <c r="AJ560" s="16">
        <f t="shared" si="142"/>
        <v>89271.491921889989</v>
      </c>
      <c r="AL560" s="16">
        <f t="shared" si="143"/>
        <v>362969.00042176293</v>
      </c>
    </row>
    <row r="561" spans="2:38">
      <c r="B561" s="29" t="s">
        <v>173</v>
      </c>
      <c r="C561" s="3">
        <v>20157</v>
      </c>
      <c r="D561" s="3"/>
      <c r="E561" s="7">
        <v>20157</v>
      </c>
      <c r="G561" s="29" t="s">
        <v>173</v>
      </c>
      <c r="H561" s="3">
        <v>212290</v>
      </c>
      <c r="I561" s="3"/>
      <c r="J561" s="7">
        <v>212290</v>
      </c>
      <c r="L561" s="3">
        <f t="shared" si="136"/>
        <v>20157</v>
      </c>
      <c r="M561" s="3">
        <f t="shared" si="137"/>
        <v>212290</v>
      </c>
      <c r="N561" s="19">
        <f t="shared" si="140"/>
        <v>10.531825172396687</v>
      </c>
      <c r="P561" s="29" t="s">
        <v>173</v>
      </c>
      <c r="Q561" s="3">
        <v>146824</v>
      </c>
      <c r="R561" s="3"/>
      <c r="S561" s="7">
        <v>146824</v>
      </c>
      <c r="U561" s="29" t="s">
        <v>173</v>
      </c>
      <c r="V561" s="3">
        <v>44212</v>
      </c>
      <c r="W561" s="3"/>
      <c r="X561" s="7">
        <v>44212</v>
      </c>
      <c r="Z561" s="29" t="s">
        <v>173</v>
      </c>
      <c r="AA561" s="3">
        <v>30021921</v>
      </c>
      <c r="AB561" s="3"/>
      <c r="AC561" s="7">
        <v>30021921</v>
      </c>
      <c r="AE561">
        <v>27230623</v>
      </c>
      <c r="AF561" s="16">
        <f t="shared" si="141"/>
        <v>27230.623</v>
      </c>
      <c r="AH561" s="3">
        <f t="shared" si="138"/>
        <v>212290</v>
      </c>
      <c r="AI561" s="3">
        <f t="shared" si="139"/>
        <v>30021921</v>
      </c>
      <c r="AJ561" s="16">
        <f t="shared" si="142"/>
        <v>141419.38386169862</v>
      </c>
      <c r="AL561" s="16">
        <f t="shared" si="143"/>
        <v>1489404.2268194673</v>
      </c>
    </row>
    <row r="562" spans="2:38">
      <c r="B562" s="29" t="s">
        <v>174</v>
      </c>
      <c r="C562" s="3">
        <v>4756</v>
      </c>
      <c r="D562" s="3"/>
      <c r="E562" s="7">
        <v>4756</v>
      </c>
      <c r="G562" s="29" t="s">
        <v>174</v>
      </c>
      <c r="H562" s="3">
        <v>351521</v>
      </c>
      <c r="I562" s="3"/>
      <c r="J562" s="7">
        <v>351521</v>
      </c>
      <c r="L562" s="3">
        <f t="shared" si="136"/>
        <v>4756</v>
      </c>
      <c r="M562" s="3">
        <f t="shared" si="137"/>
        <v>351521</v>
      </c>
      <c r="N562" s="19">
        <f t="shared" si="140"/>
        <v>73.911059714045422</v>
      </c>
      <c r="P562" s="29" t="s">
        <v>174</v>
      </c>
      <c r="Q562" s="3">
        <v>313037</v>
      </c>
      <c r="R562" s="3"/>
      <c r="S562" s="7">
        <v>313037</v>
      </c>
      <c r="U562" s="29" t="s">
        <v>174</v>
      </c>
      <c r="V562" s="3">
        <v>33664</v>
      </c>
      <c r="W562" s="3"/>
      <c r="X562" s="7">
        <v>33664</v>
      </c>
      <c r="Z562" s="29" t="s">
        <v>174</v>
      </c>
      <c r="AA562" s="3">
        <v>141765178</v>
      </c>
      <c r="AB562" s="3"/>
      <c r="AC562" s="7">
        <v>141765178</v>
      </c>
      <c r="AE562">
        <v>112822764</v>
      </c>
      <c r="AF562" s="16">
        <f t="shared" si="141"/>
        <v>112822.764</v>
      </c>
      <c r="AH562" s="3">
        <f t="shared" si="138"/>
        <v>351521</v>
      </c>
      <c r="AI562" s="3">
        <f t="shared" si="139"/>
        <v>141765178</v>
      </c>
      <c r="AJ562" s="16">
        <f t="shared" si="142"/>
        <v>403290.77921375958</v>
      </c>
      <c r="AL562" s="16">
        <f t="shared" si="143"/>
        <v>29807648.864592094</v>
      </c>
    </row>
    <row r="563" spans="2:38">
      <c r="B563" s="30" t="s">
        <v>13</v>
      </c>
      <c r="C563" s="7">
        <v>50444</v>
      </c>
      <c r="D563" s="7"/>
      <c r="E563" s="7">
        <v>50444</v>
      </c>
      <c r="G563" s="30" t="s">
        <v>13</v>
      </c>
      <c r="H563" s="7">
        <v>633452</v>
      </c>
      <c r="I563" s="7"/>
      <c r="J563" s="7">
        <v>633452</v>
      </c>
      <c r="L563" s="3">
        <f t="shared" si="136"/>
        <v>50444</v>
      </c>
      <c r="M563" s="3">
        <f t="shared" si="137"/>
        <v>633452</v>
      </c>
      <c r="N563" s="19">
        <f t="shared" si="140"/>
        <v>12.557529141225913</v>
      </c>
      <c r="P563" s="30" t="s">
        <v>13</v>
      </c>
      <c r="Q563" s="7">
        <v>487958</v>
      </c>
      <c r="R563" s="7"/>
      <c r="S563" s="7">
        <v>487958</v>
      </c>
      <c r="U563" s="30" t="s">
        <v>13</v>
      </c>
      <c r="V563" s="7">
        <v>92503</v>
      </c>
      <c r="W563" s="7"/>
      <c r="X563" s="7">
        <v>92503</v>
      </c>
      <c r="Z563" s="30" t="s">
        <v>13</v>
      </c>
      <c r="AA563" s="7">
        <v>177155866</v>
      </c>
      <c r="AB563" s="7"/>
      <c r="AC563" s="7">
        <v>177155866</v>
      </c>
      <c r="AE563">
        <v>145888947</v>
      </c>
      <c r="AF563" s="16">
        <f t="shared" si="141"/>
        <v>145888.94699999999</v>
      </c>
      <c r="AH563" s="3">
        <f t="shared" si="138"/>
        <v>633452</v>
      </c>
      <c r="AI563" s="3">
        <f t="shared" si="139"/>
        <v>177155866</v>
      </c>
      <c r="AJ563" s="16">
        <f t="shared" si="142"/>
        <v>279667.38758422103</v>
      </c>
      <c r="AL563" s="16">
        <f t="shared" si="143"/>
        <v>3511931.3694393779</v>
      </c>
    </row>
    <row r="564" spans="2:38">
      <c r="B564" s="4" t="s">
        <v>37</v>
      </c>
      <c r="C564" s="3"/>
      <c r="D564" s="3"/>
      <c r="E564" s="7"/>
      <c r="G564" s="4" t="s">
        <v>37</v>
      </c>
      <c r="H564" s="3"/>
      <c r="I564" s="3"/>
      <c r="J564" s="7"/>
      <c r="L564" s="3">
        <f t="shared" si="136"/>
        <v>0</v>
      </c>
      <c r="M564" s="3">
        <f t="shared" si="137"/>
        <v>0</v>
      </c>
      <c r="N564" s="15" t="str">
        <f t="shared" si="140"/>
        <v/>
      </c>
      <c r="P564" s="4" t="s">
        <v>37</v>
      </c>
      <c r="Q564" s="3"/>
      <c r="R564" s="3"/>
      <c r="S564" s="7"/>
      <c r="U564" s="4" t="s">
        <v>37</v>
      </c>
      <c r="V564" s="3"/>
      <c r="W564" s="3"/>
      <c r="X564" s="7"/>
      <c r="Z564" s="4" t="s">
        <v>37</v>
      </c>
      <c r="AA564" s="3"/>
      <c r="AB564" s="3"/>
      <c r="AC564" s="7"/>
      <c r="AF564" s="15" t="str">
        <f t="shared" si="141"/>
        <v/>
      </c>
      <c r="AH564" s="3">
        <f t="shared" si="138"/>
        <v>0</v>
      </c>
      <c r="AI564" s="3">
        <f t="shared" si="139"/>
        <v>0</v>
      </c>
      <c r="AJ564" s="15" t="str">
        <f t="shared" si="142"/>
        <v/>
      </c>
      <c r="AL564" s="15" t="str">
        <f t="shared" si="143"/>
        <v/>
      </c>
    </row>
    <row r="565" spans="2:38">
      <c r="B565" s="5" t="s">
        <v>98</v>
      </c>
      <c r="C565" s="3"/>
      <c r="D565" s="3"/>
      <c r="E565" s="7"/>
      <c r="G565" s="5" t="s">
        <v>98</v>
      </c>
      <c r="H565" s="3"/>
      <c r="I565" s="3"/>
      <c r="J565" s="7"/>
      <c r="L565" s="3">
        <f t="shared" si="136"/>
        <v>0</v>
      </c>
      <c r="M565" s="3">
        <f t="shared" si="137"/>
        <v>0</v>
      </c>
      <c r="N565" s="37" t="str">
        <f t="shared" si="140"/>
        <v/>
      </c>
      <c r="P565" s="5" t="s">
        <v>98</v>
      </c>
      <c r="Q565" s="3"/>
      <c r="R565" s="3"/>
      <c r="S565" s="7"/>
      <c r="U565" s="5" t="s">
        <v>98</v>
      </c>
      <c r="V565" s="3"/>
      <c r="W565" s="3"/>
      <c r="X565" s="7"/>
      <c r="Z565" s="5" t="s">
        <v>98</v>
      </c>
      <c r="AA565" s="3"/>
      <c r="AB565" s="3"/>
      <c r="AC565" s="7"/>
      <c r="AF565" s="36" t="str">
        <f t="shared" si="141"/>
        <v/>
      </c>
      <c r="AH565" s="3">
        <f t="shared" si="138"/>
        <v>0</v>
      </c>
      <c r="AI565" s="3">
        <f t="shared" si="139"/>
        <v>0</v>
      </c>
      <c r="AJ565" s="36" t="str">
        <f t="shared" si="142"/>
        <v/>
      </c>
      <c r="AL565" s="36" t="str">
        <f t="shared" si="143"/>
        <v/>
      </c>
    </row>
    <row r="566" spans="2:38">
      <c r="B566" s="29" t="s">
        <v>169</v>
      </c>
      <c r="C566" s="3">
        <v>317</v>
      </c>
      <c r="D566" s="3"/>
      <c r="E566" s="7">
        <v>317</v>
      </c>
      <c r="G566" s="29" t="s">
        <v>169</v>
      </c>
      <c r="H566" s="3">
        <v>833</v>
      </c>
      <c r="I566" s="3"/>
      <c r="J566" s="7">
        <v>833</v>
      </c>
      <c r="L566" s="3">
        <f t="shared" si="136"/>
        <v>317</v>
      </c>
      <c r="M566" s="3">
        <f t="shared" si="137"/>
        <v>833</v>
      </c>
      <c r="N566" s="19">
        <f t="shared" si="140"/>
        <v>2.6277602523659307</v>
      </c>
      <c r="P566" s="29" t="s">
        <v>169</v>
      </c>
      <c r="Q566" s="3">
        <v>217</v>
      </c>
      <c r="R566" s="3"/>
      <c r="S566" s="7">
        <v>217</v>
      </c>
      <c r="U566" s="29" t="s">
        <v>169</v>
      </c>
      <c r="V566" s="3">
        <v>290</v>
      </c>
      <c r="W566" s="3"/>
      <c r="X566" s="7">
        <v>290</v>
      </c>
      <c r="Z566" s="29" t="s">
        <v>169</v>
      </c>
      <c r="AA566" s="3">
        <v>5018</v>
      </c>
      <c r="AB566" s="3"/>
      <c r="AC566" s="7">
        <v>5018</v>
      </c>
      <c r="AE566">
        <v>5186</v>
      </c>
      <c r="AF566" s="16">
        <f t="shared" si="141"/>
        <v>5.1859999999999999</v>
      </c>
      <c r="AH566" s="3">
        <f t="shared" si="138"/>
        <v>833</v>
      </c>
      <c r="AI566" s="3">
        <f t="shared" si="139"/>
        <v>5018</v>
      </c>
      <c r="AJ566" s="16">
        <f t="shared" si="142"/>
        <v>6024.0096038415359</v>
      </c>
      <c r="AL566" s="16">
        <f t="shared" si="143"/>
        <v>15829.652996845425</v>
      </c>
    </row>
    <row r="567" spans="2:38">
      <c r="B567" s="29" t="s">
        <v>170</v>
      </c>
      <c r="C567" s="3">
        <v>455</v>
      </c>
      <c r="D567" s="3"/>
      <c r="E567" s="7">
        <v>455</v>
      </c>
      <c r="G567" s="29" t="s">
        <v>170</v>
      </c>
      <c r="H567" s="3">
        <v>1346</v>
      </c>
      <c r="I567" s="3"/>
      <c r="J567" s="7">
        <v>1346</v>
      </c>
      <c r="L567" s="3">
        <f t="shared" si="136"/>
        <v>455</v>
      </c>
      <c r="M567" s="3">
        <f t="shared" si="137"/>
        <v>1346</v>
      </c>
      <c r="N567" s="19">
        <f t="shared" si="140"/>
        <v>2.9582417582417584</v>
      </c>
      <c r="P567" s="29" t="s">
        <v>170</v>
      </c>
      <c r="Q567" s="3">
        <v>339</v>
      </c>
      <c r="R567" s="3"/>
      <c r="S567" s="7">
        <v>339</v>
      </c>
      <c r="U567" s="29" t="s">
        <v>170</v>
      </c>
      <c r="V567" s="3">
        <v>536</v>
      </c>
      <c r="W567" s="3"/>
      <c r="X567" s="7">
        <v>536</v>
      </c>
      <c r="Z567" s="29" t="s">
        <v>170</v>
      </c>
      <c r="AA567" s="3">
        <v>40711</v>
      </c>
      <c r="AB567" s="3"/>
      <c r="AC567" s="7">
        <v>40711</v>
      </c>
      <c r="AE567">
        <v>54296</v>
      </c>
      <c r="AF567" s="16">
        <f t="shared" si="141"/>
        <v>54.295999999999999</v>
      </c>
      <c r="AH567" s="3">
        <f t="shared" si="138"/>
        <v>1346</v>
      </c>
      <c r="AI567" s="3">
        <f t="shared" si="139"/>
        <v>40711</v>
      </c>
      <c r="AJ567" s="16">
        <f t="shared" si="142"/>
        <v>30245.91381872214</v>
      </c>
      <c r="AL567" s="16">
        <f t="shared" si="143"/>
        <v>89474.725274725279</v>
      </c>
    </row>
    <row r="568" spans="2:38">
      <c r="B568" s="29" t="s">
        <v>171</v>
      </c>
      <c r="C568" s="3">
        <v>951</v>
      </c>
      <c r="D568" s="3"/>
      <c r="E568" s="7">
        <v>951</v>
      </c>
      <c r="G568" s="29" t="s">
        <v>171</v>
      </c>
      <c r="H568" s="3">
        <v>4879</v>
      </c>
      <c r="I568" s="3"/>
      <c r="J568" s="7">
        <v>4879</v>
      </c>
      <c r="L568" s="3">
        <f t="shared" si="136"/>
        <v>951</v>
      </c>
      <c r="M568" s="3">
        <f t="shared" si="137"/>
        <v>4879</v>
      </c>
      <c r="N568" s="19">
        <f t="shared" si="140"/>
        <v>5.1303890641430074</v>
      </c>
      <c r="P568" s="29" t="s">
        <v>171</v>
      </c>
      <c r="Q568" s="3">
        <v>1911</v>
      </c>
      <c r="R568" s="3"/>
      <c r="S568" s="7">
        <v>1911</v>
      </c>
      <c r="U568" s="29" t="s">
        <v>171</v>
      </c>
      <c r="V568" s="3">
        <v>1978</v>
      </c>
      <c r="W568" s="3"/>
      <c r="X568" s="7">
        <v>1978</v>
      </c>
      <c r="Z568" s="29" t="s">
        <v>171</v>
      </c>
      <c r="AA568" s="3">
        <v>178599</v>
      </c>
      <c r="AB568" s="3"/>
      <c r="AC568" s="7">
        <v>178599</v>
      </c>
      <c r="AE568">
        <v>258267</v>
      </c>
      <c r="AF568" s="16">
        <f t="shared" si="141"/>
        <v>258.267</v>
      </c>
      <c r="AH568" s="3">
        <f t="shared" si="138"/>
        <v>4879</v>
      </c>
      <c r="AI568" s="3">
        <f t="shared" si="139"/>
        <v>178599</v>
      </c>
      <c r="AJ568" s="16">
        <f t="shared" si="142"/>
        <v>36605.6568969051</v>
      </c>
      <c r="AL568" s="16">
        <f t="shared" si="143"/>
        <v>187801.261829653</v>
      </c>
    </row>
    <row r="569" spans="2:38">
      <c r="B569" s="29" t="s">
        <v>172</v>
      </c>
      <c r="C569" s="3">
        <v>1645</v>
      </c>
      <c r="D569" s="3"/>
      <c r="E569" s="7">
        <v>1645</v>
      </c>
      <c r="G569" s="29" t="s">
        <v>172</v>
      </c>
      <c r="H569" s="3">
        <v>13913</v>
      </c>
      <c r="I569" s="3"/>
      <c r="J569" s="7">
        <v>13913</v>
      </c>
      <c r="L569" s="3">
        <f t="shared" si="136"/>
        <v>1645</v>
      </c>
      <c r="M569" s="3">
        <f t="shared" si="137"/>
        <v>13913</v>
      </c>
      <c r="N569" s="19">
        <f t="shared" si="140"/>
        <v>8.4577507598784187</v>
      </c>
      <c r="P569" s="29" t="s">
        <v>172</v>
      </c>
      <c r="Q569" s="3">
        <v>7036</v>
      </c>
      <c r="R569" s="3"/>
      <c r="S569" s="7">
        <v>7036</v>
      </c>
      <c r="U569" s="29" t="s">
        <v>172</v>
      </c>
      <c r="V569" s="3">
        <v>5178</v>
      </c>
      <c r="W569" s="3"/>
      <c r="X569" s="7">
        <v>5178</v>
      </c>
      <c r="Z569" s="29" t="s">
        <v>172</v>
      </c>
      <c r="AA569" s="3">
        <v>595586</v>
      </c>
      <c r="AB569" s="3"/>
      <c r="AC569" s="7">
        <v>595586</v>
      </c>
      <c r="AE569">
        <v>739987</v>
      </c>
      <c r="AF569" s="16">
        <f t="shared" si="141"/>
        <v>739.98699999999997</v>
      </c>
      <c r="AH569" s="3">
        <f t="shared" si="138"/>
        <v>13913</v>
      </c>
      <c r="AI569" s="3">
        <f t="shared" si="139"/>
        <v>595586</v>
      </c>
      <c r="AJ569" s="16">
        <f t="shared" si="142"/>
        <v>42807.877524617259</v>
      </c>
      <c r="AL569" s="16">
        <f t="shared" si="143"/>
        <v>362058.3586626139</v>
      </c>
    </row>
    <row r="570" spans="2:38">
      <c r="B570" s="29" t="s">
        <v>173</v>
      </c>
      <c r="C570" s="3">
        <v>3464</v>
      </c>
      <c r="D570" s="3"/>
      <c r="E570" s="7">
        <v>3464</v>
      </c>
      <c r="G570" s="29" t="s">
        <v>173</v>
      </c>
      <c r="H570" s="3">
        <v>106349</v>
      </c>
      <c r="I570" s="3"/>
      <c r="J570" s="7">
        <v>106349</v>
      </c>
      <c r="L570" s="3">
        <f t="shared" si="136"/>
        <v>3464</v>
      </c>
      <c r="M570" s="3">
        <f t="shared" si="137"/>
        <v>106349</v>
      </c>
      <c r="N570" s="19">
        <f t="shared" si="140"/>
        <v>30.70121247113164</v>
      </c>
      <c r="P570" s="29" t="s">
        <v>173</v>
      </c>
      <c r="Q570" s="3">
        <v>66504</v>
      </c>
      <c r="R570" s="3"/>
      <c r="S570" s="7">
        <v>66504</v>
      </c>
      <c r="U570" s="29" t="s">
        <v>173</v>
      </c>
      <c r="V570" s="3">
        <v>36183</v>
      </c>
      <c r="W570" s="3"/>
      <c r="X570" s="7">
        <v>36183</v>
      </c>
      <c r="Z570" s="29" t="s">
        <v>173</v>
      </c>
      <c r="AA570" s="3">
        <v>5078918</v>
      </c>
      <c r="AB570" s="3"/>
      <c r="AC570" s="7">
        <v>5078918</v>
      </c>
      <c r="AE570">
        <v>5064766</v>
      </c>
      <c r="AF570" s="16">
        <f t="shared" si="141"/>
        <v>5064.7659999999996</v>
      </c>
      <c r="AH570" s="3">
        <f t="shared" si="138"/>
        <v>106349</v>
      </c>
      <c r="AI570" s="3">
        <f t="shared" si="139"/>
        <v>5078918</v>
      </c>
      <c r="AJ570" s="16">
        <f t="shared" si="142"/>
        <v>47757.082812250235</v>
      </c>
      <c r="AL570" s="16">
        <f t="shared" si="143"/>
        <v>1466200.3464203235</v>
      </c>
    </row>
    <row r="571" spans="2:38">
      <c r="B571" s="29" t="s">
        <v>174</v>
      </c>
      <c r="C571" s="3">
        <v>675</v>
      </c>
      <c r="D571" s="3"/>
      <c r="E571" s="7">
        <v>675</v>
      </c>
      <c r="G571" s="29" t="s">
        <v>174</v>
      </c>
      <c r="H571" s="3">
        <v>213279</v>
      </c>
      <c r="I571" s="3"/>
      <c r="J571" s="7">
        <v>213279</v>
      </c>
      <c r="L571" s="3">
        <f t="shared" si="136"/>
        <v>675</v>
      </c>
      <c r="M571" s="3">
        <f t="shared" si="137"/>
        <v>213279</v>
      </c>
      <c r="N571" s="19">
        <f t="shared" si="140"/>
        <v>315.9688888888889</v>
      </c>
      <c r="P571" s="29" t="s">
        <v>174</v>
      </c>
      <c r="Q571" s="3">
        <v>154719</v>
      </c>
      <c r="R571" s="3"/>
      <c r="S571" s="7">
        <v>154719</v>
      </c>
      <c r="U571" s="29" t="s">
        <v>174</v>
      </c>
      <c r="V571" s="3">
        <v>57868</v>
      </c>
      <c r="W571" s="3"/>
      <c r="X571" s="7">
        <v>57868</v>
      </c>
      <c r="Z571" s="29" t="s">
        <v>174</v>
      </c>
      <c r="AA571" s="3">
        <v>13993449</v>
      </c>
      <c r="AB571" s="3"/>
      <c r="AC571" s="7">
        <v>13993449</v>
      </c>
      <c r="AE571">
        <v>10532416</v>
      </c>
      <c r="AF571" s="16">
        <f t="shared" si="141"/>
        <v>10532.415999999999</v>
      </c>
      <c r="AH571" s="3">
        <f t="shared" si="138"/>
        <v>213279</v>
      </c>
      <c r="AI571" s="3">
        <f t="shared" si="139"/>
        <v>13993449</v>
      </c>
      <c r="AJ571" s="16">
        <f t="shared" si="142"/>
        <v>65611.002489696592</v>
      </c>
      <c r="AL571" s="16">
        <f t="shared" si="143"/>
        <v>20731035.555555556</v>
      </c>
    </row>
    <row r="572" spans="2:38">
      <c r="B572" s="30" t="s">
        <v>13</v>
      </c>
      <c r="C572" s="7">
        <v>7507</v>
      </c>
      <c r="D572" s="7"/>
      <c r="E572" s="7">
        <v>7507</v>
      </c>
      <c r="G572" s="30" t="s">
        <v>13</v>
      </c>
      <c r="H572" s="7">
        <v>340599</v>
      </c>
      <c r="I572" s="7"/>
      <c r="J572" s="7">
        <v>340599</v>
      </c>
      <c r="L572" s="3">
        <f t="shared" si="136"/>
        <v>7507</v>
      </c>
      <c r="M572" s="3">
        <f t="shared" si="137"/>
        <v>340599</v>
      </c>
      <c r="N572" s="19">
        <f t="shared" si="140"/>
        <v>45.370853869721593</v>
      </c>
      <c r="P572" s="30" t="s">
        <v>13</v>
      </c>
      <c r="Q572" s="7">
        <v>230726</v>
      </c>
      <c r="R572" s="7"/>
      <c r="S572" s="7">
        <v>230726</v>
      </c>
      <c r="U572" s="30" t="s">
        <v>13</v>
      </c>
      <c r="V572" s="7">
        <v>102033</v>
      </c>
      <c r="W572" s="7"/>
      <c r="X572" s="7">
        <v>102033</v>
      </c>
      <c r="Z572" s="30" t="s">
        <v>13</v>
      </c>
      <c r="AA572" s="7">
        <v>19892281</v>
      </c>
      <c r="AB572" s="7"/>
      <c r="AC572" s="7">
        <v>19892281</v>
      </c>
      <c r="AE572">
        <v>16654918</v>
      </c>
      <c r="AF572" s="16">
        <f t="shared" si="141"/>
        <v>16654.918000000001</v>
      </c>
      <c r="AH572" s="3">
        <f t="shared" si="138"/>
        <v>340599</v>
      </c>
      <c r="AI572" s="3">
        <f t="shared" si="139"/>
        <v>19892281</v>
      </c>
      <c r="AJ572" s="16">
        <f t="shared" si="142"/>
        <v>58403.815043496899</v>
      </c>
      <c r="AL572" s="16">
        <f t="shared" si="143"/>
        <v>2649830.9577727453</v>
      </c>
    </row>
    <row r="573" spans="2:38">
      <c r="B573" s="5" t="s">
        <v>99</v>
      </c>
      <c r="C573" s="3"/>
      <c r="D573" s="3"/>
      <c r="E573" s="7"/>
      <c r="G573" s="5" t="s">
        <v>99</v>
      </c>
      <c r="H573" s="3"/>
      <c r="I573" s="3"/>
      <c r="J573" s="7"/>
      <c r="L573" s="3">
        <f t="shared" si="136"/>
        <v>0</v>
      </c>
      <c r="M573" s="3">
        <f t="shared" si="137"/>
        <v>0</v>
      </c>
      <c r="N573" s="37" t="str">
        <f t="shared" si="140"/>
        <v/>
      </c>
      <c r="P573" s="5" t="s">
        <v>99</v>
      </c>
      <c r="Q573" s="3"/>
      <c r="R573" s="3"/>
      <c r="S573" s="7"/>
      <c r="U573" s="5" t="s">
        <v>99</v>
      </c>
      <c r="V573" s="3"/>
      <c r="W573" s="3"/>
      <c r="X573" s="7"/>
      <c r="Z573" s="5" t="s">
        <v>99</v>
      </c>
      <c r="AA573" s="3"/>
      <c r="AB573" s="3"/>
      <c r="AC573" s="7"/>
      <c r="AF573" s="36" t="str">
        <f t="shared" si="141"/>
        <v/>
      </c>
      <c r="AH573" s="3">
        <f t="shared" si="138"/>
        <v>0</v>
      </c>
      <c r="AI573" s="3">
        <f t="shared" si="139"/>
        <v>0</v>
      </c>
      <c r="AJ573" s="36" t="str">
        <f t="shared" si="142"/>
        <v/>
      </c>
      <c r="AL573" s="36" t="str">
        <f t="shared" si="143"/>
        <v/>
      </c>
    </row>
    <row r="574" spans="2:38">
      <c r="B574" s="29" t="s">
        <v>169</v>
      </c>
      <c r="C574" s="3"/>
      <c r="D574" s="3">
        <v>81</v>
      </c>
      <c r="E574" s="7">
        <v>81</v>
      </c>
      <c r="G574" s="29" t="s">
        <v>169</v>
      </c>
      <c r="H574" s="3"/>
      <c r="I574" s="3">
        <v>162</v>
      </c>
      <c r="J574" s="7">
        <v>162</v>
      </c>
      <c r="L574" s="3">
        <f t="shared" si="136"/>
        <v>81</v>
      </c>
      <c r="M574" s="3">
        <f t="shared" si="137"/>
        <v>162</v>
      </c>
      <c r="N574" s="19">
        <f t="shared" si="140"/>
        <v>2</v>
      </c>
      <c r="P574" s="29" t="s">
        <v>169</v>
      </c>
      <c r="Q574" s="3"/>
      <c r="R574" s="3">
        <v>10</v>
      </c>
      <c r="S574" s="7">
        <v>10</v>
      </c>
      <c r="U574" s="29" t="s">
        <v>169</v>
      </c>
      <c r="V574" s="3"/>
      <c r="W574" s="3">
        <v>60</v>
      </c>
      <c r="X574" s="7">
        <v>60</v>
      </c>
      <c r="Z574" s="29" t="s">
        <v>169</v>
      </c>
      <c r="AA574" s="3"/>
      <c r="AB574" s="3">
        <v>2315</v>
      </c>
      <c r="AC574" s="7">
        <v>2315</v>
      </c>
      <c r="AE574">
        <v>2867</v>
      </c>
      <c r="AF574" s="16">
        <f t="shared" si="141"/>
        <v>2.867</v>
      </c>
      <c r="AH574" s="3">
        <f t="shared" si="138"/>
        <v>162</v>
      </c>
      <c r="AI574" s="3">
        <f t="shared" si="139"/>
        <v>2315</v>
      </c>
      <c r="AJ574" s="16">
        <f t="shared" si="142"/>
        <v>14290.123456790123</v>
      </c>
      <c r="AL574" s="16">
        <f t="shared" si="143"/>
        <v>28580.246913580246</v>
      </c>
    </row>
    <row r="575" spans="2:38">
      <c r="B575" s="29" t="s">
        <v>170</v>
      </c>
      <c r="C575" s="3"/>
      <c r="D575" s="3">
        <v>113</v>
      </c>
      <c r="E575" s="7">
        <v>113</v>
      </c>
      <c r="G575" s="29" t="s">
        <v>170</v>
      </c>
      <c r="H575" s="3"/>
      <c r="I575" s="3">
        <v>309</v>
      </c>
      <c r="J575" s="7">
        <v>309</v>
      </c>
      <c r="L575" s="3">
        <f t="shared" si="136"/>
        <v>113</v>
      </c>
      <c r="M575" s="3">
        <f t="shared" si="137"/>
        <v>309</v>
      </c>
      <c r="N575" s="19">
        <f t="shared" si="140"/>
        <v>2.7345132743362832</v>
      </c>
      <c r="P575" s="29" t="s">
        <v>170</v>
      </c>
      <c r="Q575" s="3"/>
      <c r="R575" s="3">
        <v>43</v>
      </c>
      <c r="S575" s="7">
        <v>43</v>
      </c>
      <c r="U575" s="29" t="s">
        <v>170</v>
      </c>
      <c r="V575" s="3"/>
      <c r="W575" s="3">
        <v>142</v>
      </c>
      <c r="X575" s="7">
        <v>142</v>
      </c>
      <c r="Z575" s="29" t="s">
        <v>170</v>
      </c>
      <c r="AA575" s="3"/>
      <c r="AB575" s="3">
        <v>9435</v>
      </c>
      <c r="AC575" s="7">
        <v>9435</v>
      </c>
      <c r="AE575">
        <v>8809</v>
      </c>
      <c r="AF575" s="16">
        <f t="shared" si="141"/>
        <v>8.8089999999999993</v>
      </c>
      <c r="AH575" s="3">
        <f t="shared" si="138"/>
        <v>309</v>
      </c>
      <c r="AI575" s="3">
        <f t="shared" si="139"/>
        <v>9435</v>
      </c>
      <c r="AJ575" s="16">
        <f t="shared" si="142"/>
        <v>30533.980582524273</v>
      </c>
      <c r="AL575" s="16">
        <f t="shared" si="143"/>
        <v>83495.575221238949</v>
      </c>
    </row>
    <row r="576" spans="2:38">
      <c r="B576" s="29" t="s">
        <v>171</v>
      </c>
      <c r="C576" s="3"/>
      <c r="D576" s="3">
        <v>93</v>
      </c>
      <c r="E576" s="7">
        <v>93</v>
      </c>
      <c r="G576" s="29" t="s">
        <v>171</v>
      </c>
      <c r="H576" s="3"/>
      <c r="I576" s="3">
        <v>498</v>
      </c>
      <c r="J576" s="7">
        <v>498</v>
      </c>
      <c r="L576" s="3">
        <f t="shared" si="136"/>
        <v>93</v>
      </c>
      <c r="M576" s="3">
        <f t="shared" si="137"/>
        <v>498</v>
      </c>
      <c r="N576" s="19">
        <f t="shared" si="140"/>
        <v>5.354838709677419</v>
      </c>
      <c r="P576" s="29" t="s">
        <v>171</v>
      </c>
      <c r="Q576" s="3"/>
      <c r="R576" s="3">
        <v>118</v>
      </c>
      <c r="S576" s="7">
        <v>118</v>
      </c>
      <c r="U576" s="29" t="s">
        <v>171</v>
      </c>
      <c r="V576" s="3"/>
      <c r="W576" s="3">
        <v>283</v>
      </c>
      <c r="X576" s="7">
        <v>283</v>
      </c>
      <c r="Z576" s="29" t="s">
        <v>171</v>
      </c>
      <c r="AA576" s="3"/>
      <c r="AB576" s="3">
        <v>16359</v>
      </c>
      <c r="AC576" s="7">
        <v>16359</v>
      </c>
      <c r="AE576">
        <v>18855</v>
      </c>
      <c r="AF576" s="16">
        <f t="shared" si="141"/>
        <v>18.855</v>
      </c>
      <c r="AH576" s="3">
        <f t="shared" si="138"/>
        <v>498</v>
      </c>
      <c r="AI576" s="3">
        <f t="shared" si="139"/>
        <v>16359</v>
      </c>
      <c r="AJ576" s="16">
        <f t="shared" si="142"/>
        <v>32849.397590361448</v>
      </c>
      <c r="AL576" s="16">
        <f t="shared" si="143"/>
        <v>175903.22580645161</v>
      </c>
    </row>
    <row r="577" spans="2:38">
      <c r="B577" s="29" t="s">
        <v>172</v>
      </c>
      <c r="C577" s="3"/>
      <c r="D577" s="3">
        <v>98</v>
      </c>
      <c r="E577" s="7">
        <v>98</v>
      </c>
      <c r="G577" s="29" t="s">
        <v>172</v>
      </c>
      <c r="H577" s="3"/>
      <c r="I577" s="3">
        <v>964</v>
      </c>
      <c r="J577" s="7">
        <v>964</v>
      </c>
      <c r="L577" s="3">
        <f t="shared" si="136"/>
        <v>98</v>
      </c>
      <c r="M577" s="3">
        <f t="shared" si="137"/>
        <v>964</v>
      </c>
      <c r="N577" s="19">
        <f t="shared" si="140"/>
        <v>9.8367346938775508</v>
      </c>
      <c r="P577" s="29" t="s">
        <v>172</v>
      </c>
      <c r="Q577" s="3"/>
      <c r="R577" s="3">
        <v>284</v>
      </c>
      <c r="S577" s="7">
        <v>284</v>
      </c>
      <c r="U577" s="29" t="s">
        <v>172</v>
      </c>
      <c r="V577" s="3"/>
      <c r="W577" s="3">
        <v>574</v>
      </c>
      <c r="X577" s="7">
        <v>574</v>
      </c>
      <c r="Z577" s="29" t="s">
        <v>172</v>
      </c>
      <c r="AA577" s="3"/>
      <c r="AB577" s="3">
        <v>35116</v>
      </c>
      <c r="AC577" s="7">
        <v>35116</v>
      </c>
      <c r="AE577">
        <v>39683</v>
      </c>
      <c r="AF577" s="16">
        <f t="shared" si="141"/>
        <v>39.683</v>
      </c>
      <c r="AH577" s="3">
        <f t="shared" si="138"/>
        <v>964</v>
      </c>
      <c r="AI577" s="3">
        <f t="shared" si="139"/>
        <v>35116</v>
      </c>
      <c r="AJ577" s="16">
        <f t="shared" si="142"/>
        <v>36427.385892116188</v>
      </c>
      <c r="AL577" s="16">
        <f t="shared" si="143"/>
        <v>358326.53061224497</v>
      </c>
    </row>
    <row r="578" spans="2:38">
      <c r="B578" s="29" t="s">
        <v>173</v>
      </c>
      <c r="C578" s="3"/>
      <c r="D578" s="3">
        <v>288</v>
      </c>
      <c r="E578" s="7">
        <v>288</v>
      </c>
      <c r="G578" s="29" t="s">
        <v>173</v>
      </c>
      <c r="H578" s="3"/>
      <c r="I578" s="3">
        <v>7781</v>
      </c>
      <c r="J578" s="7">
        <v>7781</v>
      </c>
      <c r="L578" s="3">
        <f t="shared" si="136"/>
        <v>288</v>
      </c>
      <c r="M578" s="3">
        <f t="shared" si="137"/>
        <v>7781</v>
      </c>
      <c r="N578" s="19">
        <f t="shared" si="140"/>
        <v>27.017361111111111</v>
      </c>
      <c r="P578" s="29" t="s">
        <v>173</v>
      </c>
      <c r="Q578" s="3"/>
      <c r="R578" s="3">
        <v>3542</v>
      </c>
      <c r="S578" s="7">
        <v>3542</v>
      </c>
      <c r="U578" s="29" t="s">
        <v>173</v>
      </c>
      <c r="V578" s="3"/>
      <c r="W578" s="3">
        <v>3936</v>
      </c>
      <c r="X578" s="7">
        <v>3936</v>
      </c>
      <c r="Z578" s="29" t="s">
        <v>173</v>
      </c>
      <c r="AA578" s="3"/>
      <c r="AB578" s="3">
        <v>471275</v>
      </c>
      <c r="AC578" s="7">
        <v>471275</v>
      </c>
      <c r="AE578">
        <v>381998</v>
      </c>
      <c r="AF578" s="16">
        <f t="shared" si="141"/>
        <v>381.99799999999999</v>
      </c>
      <c r="AH578" s="3">
        <f t="shared" si="138"/>
        <v>7781</v>
      </c>
      <c r="AI578" s="3">
        <f t="shared" si="139"/>
        <v>471275</v>
      </c>
      <c r="AJ578" s="16">
        <f t="shared" si="142"/>
        <v>60567.407788202036</v>
      </c>
      <c r="AL578" s="16">
        <f t="shared" si="143"/>
        <v>1636371.527777778</v>
      </c>
    </row>
    <row r="579" spans="2:38">
      <c r="B579" s="29" t="s">
        <v>174</v>
      </c>
      <c r="C579" s="3"/>
      <c r="D579" s="3">
        <v>53</v>
      </c>
      <c r="E579" s="7">
        <v>53</v>
      </c>
      <c r="G579" s="29" t="s">
        <v>174</v>
      </c>
      <c r="H579" s="3"/>
      <c r="I579" s="3">
        <v>4775</v>
      </c>
      <c r="J579" s="7">
        <v>4775</v>
      </c>
      <c r="L579" s="3">
        <f t="shared" si="136"/>
        <v>53</v>
      </c>
      <c r="M579" s="3">
        <f t="shared" si="137"/>
        <v>4775</v>
      </c>
      <c r="N579" s="19">
        <f t="shared" si="140"/>
        <v>90.094339622641513</v>
      </c>
      <c r="P579" s="29" t="s">
        <v>174</v>
      </c>
      <c r="Q579" s="3"/>
      <c r="R579" s="3">
        <v>3914</v>
      </c>
      <c r="S579" s="7">
        <v>3914</v>
      </c>
      <c r="U579" s="29" t="s">
        <v>174</v>
      </c>
      <c r="V579" s="3"/>
      <c r="W579" s="3">
        <v>807</v>
      </c>
      <c r="X579" s="7">
        <v>807</v>
      </c>
      <c r="Z579" s="29" t="s">
        <v>174</v>
      </c>
      <c r="AA579" s="3"/>
      <c r="AB579" s="3">
        <v>946938</v>
      </c>
      <c r="AC579" s="7">
        <v>946938</v>
      </c>
      <c r="AE579">
        <v>649392</v>
      </c>
      <c r="AF579" s="16">
        <f t="shared" si="141"/>
        <v>649.39200000000005</v>
      </c>
      <c r="AH579" s="3">
        <f t="shared" si="138"/>
        <v>4775</v>
      </c>
      <c r="AI579" s="3">
        <f t="shared" si="139"/>
        <v>946938</v>
      </c>
      <c r="AJ579" s="16">
        <f t="shared" si="142"/>
        <v>198311.62303664922</v>
      </c>
      <c r="AL579" s="16">
        <f t="shared" si="143"/>
        <v>17866754.716981135</v>
      </c>
    </row>
    <row r="580" spans="2:38">
      <c r="B580" s="30" t="s">
        <v>13</v>
      </c>
      <c r="C580" s="7"/>
      <c r="D580" s="7">
        <v>726</v>
      </c>
      <c r="E580" s="7">
        <v>726</v>
      </c>
      <c r="G580" s="30" t="s">
        <v>13</v>
      </c>
      <c r="H580" s="7"/>
      <c r="I580" s="7">
        <v>14489</v>
      </c>
      <c r="J580" s="7">
        <v>14489</v>
      </c>
      <c r="L580" s="3">
        <f t="shared" si="136"/>
        <v>726</v>
      </c>
      <c r="M580" s="3">
        <f t="shared" si="137"/>
        <v>14489</v>
      </c>
      <c r="N580" s="19">
        <f t="shared" si="140"/>
        <v>19.957300275482094</v>
      </c>
      <c r="P580" s="30" t="s">
        <v>13</v>
      </c>
      <c r="Q580" s="7"/>
      <c r="R580" s="7">
        <v>7911</v>
      </c>
      <c r="S580" s="7">
        <v>7911</v>
      </c>
      <c r="U580" s="30" t="s">
        <v>13</v>
      </c>
      <c r="V580" s="7"/>
      <c r="W580" s="7">
        <v>5802</v>
      </c>
      <c r="X580" s="7">
        <v>5802</v>
      </c>
      <c r="Z580" s="30" t="s">
        <v>13</v>
      </c>
      <c r="AA580" s="7"/>
      <c r="AB580" s="7">
        <v>1481438</v>
      </c>
      <c r="AC580" s="7">
        <v>1481438</v>
      </c>
      <c r="AE580">
        <v>1101604</v>
      </c>
      <c r="AF580" s="16">
        <f t="shared" si="141"/>
        <v>1101.604</v>
      </c>
      <c r="AH580" s="3">
        <f t="shared" si="138"/>
        <v>14489</v>
      </c>
      <c r="AI580" s="3">
        <f t="shared" si="139"/>
        <v>1481438</v>
      </c>
      <c r="AJ580" s="16">
        <f t="shared" si="142"/>
        <v>102245.70363724204</v>
      </c>
      <c r="AL580" s="16">
        <f t="shared" si="143"/>
        <v>2040548.2093663912</v>
      </c>
    </row>
    <row r="581" spans="2:38">
      <c r="B581" s="5" t="s">
        <v>100</v>
      </c>
      <c r="C581" s="3"/>
      <c r="D581" s="3"/>
      <c r="E581" s="7"/>
      <c r="G581" s="5" t="s">
        <v>100</v>
      </c>
      <c r="H581" s="3"/>
      <c r="I581" s="3"/>
      <c r="J581" s="7"/>
      <c r="L581" s="3">
        <f t="shared" si="136"/>
        <v>0</v>
      </c>
      <c r="M581" s="3">
        <f t="shared" si="137"/>
        <v>0</v>
      </c>
      <c r="N581" s="37" t="str">
        <f t="shared" si="140"/>
        <v/>
      </c>
      <c r="P581" s="5" t="s">
        <v>100</v>
      </c>
      <c r="Q581" s="3"/>
      <c r="R581" s="3"/>
      <c r="S581" s="7"/>
      <c r="U581" s="5" t="s">
        <v>100</v>
      </c>
      <c r="V581" s="3"/>
      <c r="W581" s="3"/>
      <c r="X581" s="7"/>
      <c r="Z581" s="5" t="s">
        <v>100</v>
      </c>
      <c r="AA581" s="3"/>
      <c r="AB581" s="3"/>
      <c r="AC581" s="7"/>
      <c r="AF581" s="36" t="str">
        <f t="shared" si="141"/>
        <v/>
      </c>
      <c r="AH581" s="3">
        <f t="shared" si="138"/>
        <v>0</v>
      </c>
      <c r="AI581" s="3">
        <f t="shared" si="139"/>
        <v>0</v>
      </c>
      <c r="AJ581" s="36" t="str">
        <f t="shared" si="142"/>
        <v/>
      </c>
      <c r="AL581" s="36" t="str">
        <f t="shared" si="143"/>
        <v/>
      </c>
    </row>
    <row r="582" spans="2:38">
      <c r="B582" s="29" t="s">
        <v>169</v>
      </c>
      <c r="C582" s="3">
        <v>397</v>
      </c>
      <c r="D582" s="3"/>
      <c r="E582" s="7">
        <v>397</v>
      </c>
      <c r="G582" s="29" t="s">
        <v>169</v>
      </c>
      <c r="H582" s="3">
        <v>940</v>
      </c>
      <c r="I582" s="3"/>
      <c r="J582" s="7">
        <v>940</v>
      </c>
      <c r="L582" s="3">
        <f t="shared" si="136"/>
        <v>397</v>
      </c>
      <c r="M582" s="3">
        <f t="shared" si="137"/>
        <v>940</v>
      </c>
      <c r="N582" s="19">
        <f t="shared" si="140"/>
        <v>2.3677581863979849</v>
      </c>
      <c r="P582" s="29" t="s">
        <v>169</v>
      </c>
      <c r="Q582" s="3">
        <v>256</v>
      </c>
      <c r="R582" s="3"/>
      <c r="S582" s="7">
        <v>256</v>
      </c>
      <c r="U582" s="29" t="s">
        <v>169</v>
      </c>
      <c r="V582" s="3">
        <v>273</v>
      </c>
      <c r="W582" s="3"/>
      <c r="X582" s="7">
        <v>273</v>
      </c>
      <c r="Z582" s="29" t="s">
        <v>169</v>
      </c>
      <c r="AA582" s="3">
        <v>5816</v>
      </c>
      <c r="AB582" s="3"/>
      <c r="AC582" s="7">
        <v>5816</v>
      </c>
      <c r="AE582">
        <v>7072</v>
      </c>
      <c r="AF582" s="16">
        <f t="shared" si="141"/>
        <v>7.0720000000000001</v>
      </c>
      <c r="AH582" s="3">
        <f t="shared" si="138"/>
        <v>940</v>
      </c>
      <c r="AI582" s="3">
        <f t="shared" si="139"/>
        <v>5816</v>
      </c>
      <c r="AJ582" s="16">
        <f t="shared" si="142"/>
        <v>6187.2340425531911</v>
      </c>
      <c r="AL582" s="16">
        <f t="shared" si="143"/>
        <v>14649.874055415616</v>
      </c>
    </row>
    <row r="583" spans="2:38">
      <c r="B583" s="29" t="s">
        <v>170</v>
      </c>
      <c r="C583" s="3">
        <v>384</v>
      </c>
      <c r="D583" s="3"/>
      <c r="E583" s="7">
        <v>384</v>
      </c>
      <c r="G583" s="29" t="s">
        <v>170</v>
      </c>
      <c r="H583" s="3">
        <v>828</v>
      </c>
      <c r="I583" s="3"/>
      <c r="J583" s="7">
        <v>828</v>
      </c>
      <c r="L583" s="3">
        <f t="shared" si="136"/>
        <v>384</v>
      </c>
      <c r="M583" s="3">
        <f t="shared" si="137"/>
        <v>828</v>
      </c>
      <c r="N583" s="19">
        <f t="shared" si="140"/>
        <v>2.15625</v>
      </c>
      <c r="P583" s="29" t="s">
        <v>170</v>
      </c>
      <c r="Q583" s="3">
        <v>179</v>
      </c>
      <c r="R583" s="3"/>
      <c r="S583" s="7">
        <v>179</v>
      </c>
      <c r="U583" s="29" t="s">
        <v>170</v>
      </c>
      <c r="V583" s="3">
        <v>247</v>
      </c>
      <c r="W583" s="3"/>
      <c r="X583" s="7">
        <v>247</v>
      </c>
      <c r="Z583" s="29" t="s">
        <v>170</v>
      </c>
      <c r="AA583" s="3">
        <v>33066</v>
      </c>
      <c r="AB583" s="3"/>
      <c r="AC583" s="7">
        <v>33066</v>
      </c>
      <c r="AE583">
        <v>41683</v>
      </c>
      <c r="AF583" s="16">
        <f t="shared" si="141"/>
        <v>41.683</v>
      </c>
      <c r="AH583" s="3">
        <f t="shared" si="138"/>
        <v>828</v>
      </c>
      <c r="AI583" s="3">
        <f t="shared" si="139"/>
        <v>33066</v>
      </c>
      <c r="AJ583" s="16">
        <f t="shared" si="142"/>
        <v>39934.782608695648</v>
      </c>
      <c r="AL583" s="16">
        <f t="shared" si="143"/>
        <v>86109.374999999985</v>
      </c>
    </row>
    <row r="584" spans="2:38">
      <c r="B584" s="29" t="s">
        <v>171</v>
      </c>
      <c r="C584" s="3">
        <v>719</v>
      </c>
      <c r="D584" s="3"/>
      <c r="E584" s="7">
        <v>719</v>
      </c>
      <c r="G584" s="29" t="s">
        <v>171</v>
      </c>
      <c r="H584" s="3">
        <v>2641</v>
      </c>
      <c r="I584" s="3"/>
      <c r="J584" s="7">
        <v>2641</v>
      </c>
      <c r="L584" s="3">
        <f t="shared" si="136"/>
        <v>719</v>
      </c>
      <c r="M584" s="3">
        <f t="shared" si="137"/>
        <v>2641</v>
      </c>
      <c r="N584" s="19">
        <f t="shared" si="140"/>
        <v>3.6731571627260085</v>
      </c>
      <c r="P584" s="29" t="s">
        <v>171</v>
      </c>
      <c r="Q584" s="3">
        <v>893</v>
      </c>
      <c r="R584" s="3"/>
      <c r="S584" s="7">
        <v>893</v>
      </c>
      <c r="U584" s="29" t="s">
        <v>171</v>
      </c>
      <c r="V584" s="3">
        <v>1006</v>
      </c>
      <c r="W584" s="3"/>
      <c r="X584" s="7">
        <v>1006</v>
      </c>
      <c r="Z584" s="29" t="s">
        <v>171</v>
      </c>
      <c r="AA584" s="3">
        <v>134173</v>
      </c>
      <c r="AB584" s="3"/>
      <c r="AC584" s="7">
        <v>134173</v>
      </c>
      <c r="AE584">
        <v>165483</v>
      </c>
      <c r="AF584" s="16">
        <f t="shared" si="141"/>
        <v>165.483</v>
      </c>
      <c r="AH584" s="3">
        <f t="shared" si="138"/>
        <v>2641</v>
      </c>
      <c r="AI584" s="3">
        <f t="shared" si="139"/>
        <v>134173</v>
      </c>
      <c r="AJ584" s="16">
        <f t="shared" si="142"/>
        <v>50803.862173419162</v>
      </c>
      <c r="AL584" s="16">
        <f t="shared" si="143"/>
        <v>186610.57023643953</v>
      </c>
    </row>
    <row r="585" spans="2:38">
      <c r="B585" s="29" t="s">
        <v>172</v>
      </c>
      <c r="C585" s="3">
        <v>1315</v>
      </c>
      <c r="D585" s="3"/>
      <c r="E585" s="7">
        <v>1315</v>
      </c>
      <c r="G585" s="29" t="s">
        <v>172</v>
      </c>
      <c r="H585" s="3">
        <v>8270</v>
      </c>
      <c r="I585" s="3"/>
      <c r="J585" s="7">
        <v>8270</v>
      </c>
      <c r="L585" s="3">
        <f t="shared" si="136"/>
        <v>1315</v>
      </c>
      <c r="M585" s="3">
        <f t="shared" si="137"/>
        <v>8270</v>
      </c>
      <c r="N585" s="19">
        <f t="shared" si="140"/>
        <v>6.2889733840304185</v>
      </c>
      <c r="P585" s="29" t="s">
        <v>172</v>
      </c>
      <c r="Q585" s="3">
        <v>3513</v>
      </c>
      <c r="R585" s="3"/>
      <c r="S585" s="7">
        <v>3513</v>
      </c>
      <c r="U585" s="29" t="s">
        <v>172</v>
      </c>
      <c r="V585" s="3">
        <v>3377</v>
      </c>
      <c r="W585" s="3"/>
      <c r="X585" s="7">
        <v>3377</v>
      </c>
      <c r="Z585" s="29" t="s">
        <v>172</v>
      </c>
      <c r="AA585" s="3">
        <v>486219</v>
      </c>
      <c r="AB585" s="3"/>
      <c r="AC585" s="7">
        <v>486219</v>
      </c>
      <c r="AE585">
        <v>664813</v>
      </c>
      <c r="AF585" s="16">
        <f t="shared" si="141"/>
        <v>664.81299999999999</v>
      </c>
      <c r="AH585" s="3">
        <f t="shared" si="138"/>
        <v>8270</v>
      </c>
      <c r="AI585" s="3">
        <f t="shared" si="139"/>
        <v>486219</v>
      </c>
      <c r="AJ585" s="16">
        <f t="shared" si="142"/>
        <v>58793.107617896014</v>
      </c>
      <c r="AL585" s="16">
        <f t="shared" si="143"/>
        <v>369748.28897338407</v>
      </c>
    </row>
    <row r="586" spans="2:38">
      <c r="B586" s="29" t="s">
        <v>173</v>
      </c>
      <c r="C586" s="3">
        <v>4162</v>
      </c>
      <c r="D586" s="3"/>
      <c r="E586" s="7">
        <v>4162</v>
      </c>
      <c r="G586" s="29" t="s">
        <v>173</v>
      </c>
      <c r="H586" s="3">
        <v>75814</v>
      </c>
      <c r="I586" s="3"/>
      <c r="J586" s="7">
        <v>75814</v>
      </c>
      <c r="L586" s="3">
        <f t="shared" si="136"/>
        <v>4162</v>
      </c>
      <c r="M586" s="3">
        <f t="shared" si="137"/>
        <v>75814</v>
      </c>
      <c r="N586" s="19">
        <f t="shared" si="140"/>
        <v>18.215761653051416</v>
      </c>
      <c r="P586" s="29" t="s">
        <v>173</v>
      </c>
      <c r="Q586" s="3">
        <v>47474</v>
      </c>
      <c r="R586" s="3"/>
      <c r="S586" s="7">
        <v>47474</v>
      </c>
      <c r="U586" s="29" t="s">
        <v>173</v>
      </c>
      <c r="V586" s="3">
        <v>23872</v>
      </c>
      <c r="W586" s="3"/>
      <c r="X586" s="7">
        <v>23872</v>
      </c>
      <c r="Z586" s="29" t="s">
        <v>173</v>
      </c>
      <c r="AA586" s="3">
        <v>5854715</v>
      </c>
      <c r="AB586" s="3"/>
      <c r="AC586" s="7">
        <v>5854715</v>
      </c>
      <c r="AE586">
        <v>5644004</v>
      </c>
      <c r="AF586" s="16">
        <f t="shared" si="141"/>
        <v>5644.0039999999999</v>
      </c>
      <c r="AH586" s="3">
        <f t="shared" si="138"/>
        <v>75814</v>
      </c>
      <c r="AI586" s="3">
        <f t="shared" si="139"/>
        <v>5854715</v>
      </c>
      <c r="AJ586" s="16">
        <f t="shared" si="142"/>
        <v>77224.72102777852</v>
      </c>
      <c r="AL586" s="16">
        <f t="shared" si="143"/>
        <v>1406707.1119654013</v>
      </c>
    </row>
    <row r="587" spans="2:38">
      <c r="B587" s="29" t="s">
        <v>174</v>
      </c>
      <c r="C587" s="3">
        <v>524</v>
      </c>
      <c r="D587" s="3"/>
      <c r="E587" s="7">
        <v>524</v>
      </c>
      <c r="G587" s="29" t="s">
        <v>174</v>
      </c>
      <c r="H587" s="3">
        <v>70199</v>
      </c>
      <c r="I587" s="3"/>
      <c r="J587" s="7">
        <v>70199</v>
      </c>
      <c r="L587" s="3">
        <f t="shared" si="136"/>
        <v>524</v>
      </c>
      <c r="M587" s="3">
        <f t="shared" si="137"/>
        <v>70199</v>
      </c>
      <c r="N587" s="19">
        <f t="shared" si="140"/>
        <v>133.9675572519084</v>
      </c>
      <c r="P587" s="29" t="s">
        <v>174</v>
      </c>
      <c r="Q587" s="3">
        <v>60833</v>
      </c>
      <c r="R587" s="3"/>
      <c r="S587" s="7">
        <v>60833</v>
      </c>
      <c r="U587" s="29" t="s">
        <v>174</v>
      </c>
      <c r="V587" s="3">
        <v>8833</v>
      </c>
      <c r="W587" s="3"/>
      <c r="X587" s="7">
        <v>8833</v>
      </c>
      <c r="Z587" s="29" t="s">
        <v>174</v>
      </c>
      <c r="AA587" s="3">
        <v>16630579</v>
      </c>
      <c r="AB587" s="3"/>
      <c r="AC587" s="7">
        <v>16630579</v>
      </c>
      <c r="AE587">
        <v>13530193</v>
      </c>
      <c r="AF587" s="16">
        <f t="shared" si="141"/>
        <v>13530.192999999999</v>
      </c>
      <c r="AH587" s="3">
        <f t="shared" si="138"/>
        <v>70199</v>
      </c>
      <c r="AI587" s="3">
        <f t="shared" si="139"/>
        <v>16630579</v>
      </c>
      <c r="AJ587" s="16">
        <f t="shared" si="142"/>
        <v>236906.20949016369</v>
      </c>
      <c r="AL587" s="16">
        <f t="shared" si="143"/>
        <v>31737746.183206111</v>
      </c>
    </row>
    <row r="588" spans="2:38">
      <c r="B588" s="30" t="s">
        <v>13</v>
      </c>
      <c r="C588" s="7">
        <v>7501</v>
      </c>
      <c r="D588" s="7"/>
      <c r="E588" s="7">
        <v>7501</v>
      </c>
      <c r="G588" s="30" t="s">
        <v>13</v>
      </c>
      <c r="H588" s="7">
        <v>158692</v>
      </c>
      <c r="I588" s="7"/>
      <c r="J588" s="7">
        <v>158692</v>
      </c>
      <c r="L588" s="3">
        <f t="shared" si="136"/>
        <v>7501</v>
      </c>
      <c r="M588" s="3">
        <f t="shared" si="137"/>
        <v>158692</v>
      </c>
      <c r="N588" s="19">
        <f t="shared" si="140"/>
        <v>21.15611251833089</v>
      </c>
      <c r="P588" s="30" t="s">
        <v>13</v>
      </c>
      <c r="Q588" s="7">
        <v>113148</v>
      </c>
      <c r="R588" s="7"/>
      <c r="S588" s="7">
        <v>113148</v>
      </c>
      <c r="U588" s="30" t="s">
        <v>13</v>
      </c>
      <c r="V588" s="7">
        <v>37608</v>
      </c>
      <c r="W588" s="7"/>
      <c r="X588" s="7">
        <v>37608</v>
      </c>
      <c r="Z588" s="30" t="s">
        <v>13</v>
      </c>
      <c r="AA588" s="7">
        <v>23144568</v>
      </c>
      <c r="AB588" s="7"/>
      <c r="AC588" s="7">
        <v>23144568</v>
      </c>
      <c r="AE588">
        <v>20053248</v>
      </c>
      <c r="AF588" s="16">
        <f t="shared" si="141"/>
        <v>20053.248</v>
      </c>
      <c r="AH588" s="3">
        <f t="shared" si="138"/>
        <v>158692</v>
      </c>
      <c r="AI588" s="3">
        <f t="shared" si="139"/>
        <v>23144568</v>
      </c>
      <c r="AJ588" s="16">
        <f t="shared" si="142"/>
        <v>145845.83973987348</v>
      </c>
      <c r="AL588" s="16">
        <f t="shared" si="143"/>
        <v>3085530.9958672179</v>
      </c>
    </row>
    <row r="589" spans="2:38">
      <c r="B589" s="5" t="s">
        <v>101</v>
      </c>
      <c r="C589" s="3"/>
      <c r="D589" s="3"/>
      <c r="E589" s="7"/>
      <c r="G589" s="5" t="s">
        <v>101</v>
      </c>
      <c r="H589" s="3"/>
      <c r="I589" s="3"/>
      <c r="J589" s="7"/>
      <c r="L589" s="3">
        <f t="shared" si="136"/>
        <v>0</v>
      </c>
      <c r="M589" s="3">
        <f t="shared" si="137"/>
        <v>0</v>
      </c>
      <c r="N589" s="37" t="str">
        <f t="shared" si="140"/>
        <v/>
      </c>
      <c r="P589" s="5" t="s">
        <v>101</v>
      </c>
      <c r="Q589" s="3"/>
      <c r="R589" s="3"/>
      <c r="S589" s="7"/>
      <c r="U589" s="5" t="s">
        <v>101</v>
      </c>
      <c r="V589" s="3"/>
      <c r="W589" s="3"/>
      <c r="X589" s="7"/>
      <c r="Z589" s="5" t="s">
        <v>101</v>
      </c>
      <c r="AA589" s="3"/>
      <c r="AB589" s="3"/>
      <c r="AC589" s="7"/>
      <c r="AF589" s="36" t="str">
        <f t="shared" si="141"/>
        <v/>
      </c>
      <c r="AH589" s="3">
        <f t="shared" si="138"/>
        <v>0</v>
      </c>
      <c r="AI589" s="3">
        <f t="shared" si="139"/>
        <v>0</v>
      </c>
      <c r="AJ589" s="36" t="str">
        <f t="shared" si="142"/>
        <v/>
      </c>
      <c r="AL589" s="36" t="str">
        <f t="shared" si="143"/>
        <v/>
      </c>
    </row>
    <row r="590" spans="2:38">
      <c r="B590" s="29" t="s">
        <v>169</v>
      </c>
      <c r="C590" s="3">
        <v>207</v>
      </c>
      <c r="D590" s="3"/>
      <c r="E590" s="7">
        <v>207</v>
      </c>
      <c r="G590" s="29" t="s">
        <v>169</v>
      </c>
      <c r="H590" s="3">
        <v>398</v>
      </c>
      <c r="I590" s="3"/>
      <c r="J590" s="7">
        <v>398</v>
      </c>
      <c r="L590" s="3">
        <f t="shared" si="136"/>
        <v>207</v>
      </c>
      <c r="M590" s="3">
        <f t="shared" si="137"/>
        <v>398</v>
      </c>
      <c r="N590" s="19">
        <f t="shared" si="140"/>
        <v>1.9227053140096619</v>
      </c>
      <c r="P590" s="29" t="s">
        <v>169</v>
      </c>
      <c r="Q590" s="3">
        <v>67</v>
      </c>
      <c r="R590" s="3"/>
      <c r="S590" s="7">
        <v>67</v>
      </c>
      <c r="U590" s="29" t="s">
        <v>169</v>
      </c>
      <c r="V590" s="3">
        <v>118</v>
      </c>
      <c r="W590" s="3"/>
      <c r="X590" s="7">
        <v>118</v>
      </c>
      <c r="Z590" s="29" t="s">
        <v>169</v>
      </c>
      <c r="AA590" s="3">
        <v>4673</v>
      </c>
      <c r="AB590" s="3"/>
      <c r="AC590" s="7">
        <v>4673</v>
      </c>
      <c r="AE590">
        <v>4828</v>
      </c>
      <c r="AF590" s="16">
        <f t="shared" si="141"/>
        <v>4.8280000000000003</v>
      </c>
      <c r="AH590" s="3">
        <f t="shared" si="138"/>
        <v>398</v>
      </c>
      <c r="AI590" s="3">
        <f t="shared" si="139"/>
        <v>4673</v>
      </c>
      <c r="AJ590" s="16">
        <f t="shared" si="142"/>
        <v>11741.206030150754</v>
      </c>
      <c r="AL590" s="16">
        <f t="shared" si="143"/>
        <v>22574.879227053141</v>
      </c>
    </row>
    <row r="591" spans="2:38">
      <c r="B591" s="29" t="s">
        <v>170</v>
      </c>
      <c r="C591" s="3">
        <v>300</v>
      </c>
      <c r="D591" s="3"/>
      <c r="E591" s="7">
        <v>300</v>
      </c>
      <c r="G591" s="29" t="s">
        <v>170</v>
      </c>
      <c r="H591" s="3">
        <v>848</v>
      </c>
      <c r="I591" s="3"/>
      <c r="J591" s="7">
        <v>848</v>
      </c>
      <c r="L591" s="3">
        <f t="shared" si="136"/>
        <v>300</v>
      </c>
      <c r="M591" s="3">
        <f t="shared" si="137"/>
        <v>848</v>
      </c>
      <c r="N591" s="19">
        <f t="shared" si="140"/>
        <v>2.8266666666666667</v>
      </c>
      <c r="P591" s="29" t="s">
        <v>170</v>
      </c>
      <c r="Q591" s="3">
        <v>146</v>
      </c>
      <c r="R591" s="3"/>
      <c r="S591" s="7">
        <v>146</v>
      </c>
      <c r="U591" s="29" t="s">
        <v>170</v>
      </c>
      <c r="V591" s="3">
        <v>391</v>
      </c>
      <c r="W591" s="3"/>
      <c r="X591" s="7">
        <v>391</v>
      </c>
      <c r="Z591" s="29" t="s">
        <v>170</v>
      </c>
      <c r="AA591" s="3">
        <v>25596</v>
      </c>
      <c r="AB591" s="3"/>
      <c r="AC591" s="7">
        <v>25596</v>
      </c>
      <c r="AE591">
        <v>30033</v>
      </c>
      <c r="AF591" s="16">
        <f t="shared" si="141"/>
        <v>30.033000000000001</v>
      </c>
      <c r="AH591" s="3">
        <f t="shared" si="138"/>
        <v>848</v>
      </c>
      <c r="AI591" s="3">
        <f t="shared" si="139"/>
        <v>25596</v>
      </c>
      <c r="AJ591" s="16">
        <f t="shared" si="142"/>
        <v>30183.962264150941</v>
      </c>
      <c r="AL591" s="16">
        <f t="shared" si="143"/>
        <v>85320</v>
      </c>
    </row>
    <row r="592" spans="2:38">
      <c r="B592" s="29" t="s">
        <v>171</v>
      </c>
      <c r="C592" s="3">
        <v>378</v>
      </c>
      <c r="D592" s="3"/>
      <c r="E592" s="7">
        <v>378</v>
      </c>
      <c r="G592" s="29" t="s">
        <v>171</v>
      </c>
      <c r="H592" s="3">
        <v>2203</v>
      </c>
      <c r="I592" s="3"/>
      <c r="J592" s="7">
        <v>2203</v>
      </c>
      <c r="L592" s="3">
        <f t="shared" si="136"/>
        <v>378</v>
      </c>
      <c r="M592" s="3">
        <f t="shared" si="137"/>
        <v>2203</v>
      </c>
      <c r="N592" s="19">
        <f t="shared" si="140"/>
        <v>5.8280423280423284</v>
      </c>
      <c r="P592" s="29" t="s">
        <v>171</v>
      </c>
      <c r="Q592" s="3">
        <v>611</v>
      </c>
      <c r="R592" s="3"/>
      <c r="S592" s="7">
        <v>611</v>
      </c>
      <c r="U592" s="29" t="s">
        <v>171</v>
      </c>
      <c r="V592" s="3">
        <v>1193</v>
      </c>
      <c r="W592" s="3"/>
      <c r="X592" s="7">
        <v>1193</v>
      </c>
      <c r="Z592" s="29" t="s">
        <v>171</v>
      </c>
      <c r="AA592" s="3">
        <v>70124</v>
      </c>
      <c r="AB592" s="3"/>
      <c r="AC592" s="7">
        <v>70124</v>
      </c>
      <c r="AE592">
        <v>73267</v>
      </c>
      <c r="AF592" s="16">
        <f t="shared" si="141"/>
        <v>73.266999999999996</v>
      </c>
      <c r="AH592" s="3">
        <f t="shared" si="138"/>
        <v>2203</v>
      </c>
      <c r="AI592" s="3">
        <f t="shared" si="139"/>
        <v>70124</v>
      </c>
      <c r="AJ592" s="16">
        <f t="shared" si="142"/>
        <v>31831.139355424424</v>
      </c>
      <c r="AL592" s="16">
        <f t="shared" si="143"/>
        <v>185513.22751322755</v>
      </c>
    </row>
    <row r="593" spans="2:38">
      <c r="B593" s="29" t="s">
        <v>172</v>
      </c>
      <c r="C593" s="3">
        <v>408</v>
      </c>
      <c r="D593" s="3"/>
      <c r="E593" s="7">
        <v>408</v>
      </c>
      <c r="G593" s="29" t="s">
        <v>172</v>
      </c>
      <c r="H593" s="3">
        <v>4070</v>
      </c>
      <c r="I593" s="3"/>
      <c r="J593" s="7">
        <v>4070</v>
      </c>
      <c r="L593" s="3">
        <f t="shared" si="136"/>
        <v>408</v>
      </c>
      <c r="M593" s="3">
        <f t="shared" si="137"/>
        <v>4070</v>
      </c>
      <c r="N593" s="19">
        <f t="shared" si="140"/>
        <v>9.9754901960784306</v>
      </c>
      <c r="P593" s="29" t="s">
        <v>172</v>
      </c>
      <c r="Q593" s="3">
        <v>1623</v>
      </c>
      <c r="R593" s="3"/>
      <c r="S593" s="7">
        <v>1623</v>
      </c>
      <c r="U593" s="29" t="s">
        <v>172</v>
      </c>
      <c r="V593" s="3">
        <v>2008</v>
      </c>
      <c r="W593" s="3"/>
      <c r="X593" s="7">
        <v>2008</v>
      </c>
      <c r="Z593" s="29" t="s">
        <v>172</v>
      </c>
      <c r="AA593" s="3">
        <v>145585</v>
      </c>
      <c r="AB593" s="3"/>
      <c r="AC593" s="7">
        <v>145585</v>
      </c>
      <c r="AE593">
        <v>167015</v>
      </c>
      <c r="AF593" s="16">
        <f t="shared" si="141"/>
        <v>167.01499999999999</v>
      </c>
      <c r="AH593" s="3">
        <f t="shared" si="138"/>
        <v>4070</v>
      </c>
      <c r="AI593" s="3">
        <f t="shared" si="139"/>
        <v>145585</v>
      </c>
      <c r="AJ593" s="16">
        <f t="shared" si="142"/>
        <v>35770.270270270274</v>
      </c>
      <c r="AL593" s="16">
        <f t="shared" si="143"/>
        <v>356825.98039215687</v>
      </c>
    </row>
    <row r="594" spans="2:38">
      <c r="B594" s="29" t="s">
        <v>173</v>
      </c>
      <c r="C594" s="3">
        <v>676</v>
      </c>
      <c r="D594" s="3"/>
      <c r="E594" s="7">
        <v>676</v>
      </c>
      <c r="G594" s="29" t="s">
        <v>173</v>
      </c>
      <c r="H594" s="3">
        <v>19815</v>
      </c>
      <c r="I594" s="3"/>
      <c r="J594" s="7">
        <v>19815</v>
      </c>
      <c r="L594" s="3">
        <f t="shared" si="136"/>
        <v>676</v>
      </c>
      <c r="M594" s="3">
        <f t="shared" si="137"/>
        <v>19815</v>
      </c>
      <c r="N594" s="19">
        <f t="shared" si="140"/>
        <v>29.312130177514792</v>
      </c>
      <c r="P594" s="29" t="s">
        <v>173</v>
      </c>
      <c r="Q594" s="3">
        <v>11212</v>
      </c>
      <c r="R594" s="3"/>
      <c r="S594" s="7">
        <v>11212</v>
      </c>
      <c r="U594" s="29" t="s">
        <v>173</v>
      </c>
      <c r="V594" s="3">
        <v>7872</v>
      </c>
      <c r="W594" s="3"/>
      <c r="X594" s="7">
        <v>7872</v>
      </c>
      <c r="Z594" s="29" t="s">
        <v>173</v>
      </c>
      <c r="AA594" s="3">
        <v>871238</v>
      </c>
      <c r="AB594" s="3"/>
      <c r="AC594" s="7">
        <v>871238</v>
      </c>
      <c r="AE594">
        <v>671025</v>
      </c>
      <c r="AF594" s="16">
        <f t="shared" si="141"/>
        <v>671.02499999999998</v>
      </c>
      <c r="AH594" s="3">
        <f t="shared" si="138"/>
        <v>19815</v>
      </c>
      <c r="AI594" s="3">
        <f t="shared" si="139"/>
        <v>871238</v>
      </c>
      <c r="AJ594" s="16">
        <f t="shared" si="142"/>
        <v>43968.609639162256</v>
      </c>
      <c r="AL594" s="16">
        <f t="shared" si="143"/>
        <v>1288813.6094674557</v>
      </c>
    </row>
    <row r="595" spans="2:38">
      <c r="B595" s="29" t="s">
        <v>174</v>
      </c>
      <c r="C595" s="3">
        <v>58</v>
      </c>
      <c r="D595" s="3"/>
      <c r="E595" s="7">
        <v>58</v>
      </c>
      <c r="G595" s="29" t="s">
        <v>174</v>
      </c>
      <c r="H595" s="3">
        <v>15719</v>
      </c>
      <c r="I595" s="3"/>
      <c r="J595" s="7">
        <v>15719</v>
      </c>
      <c r="L595" s="3">
        <f t="shared" si="136"/>
        <v>58</v>
      </c>
      <c r="M595" s="3">
        <f t="shared" si="137"/>
        <v>15719</v>
      </c>
      <c r="N595" s="19">
        <f t="shared" si="140"/>
        <v>271.01724137931035</v>
      </c>
      <c r="P595" s="29" t="s">
        <v>174</v>
      </c>
      <c r="Q595" s="3">
        <v>10643</v>
      </c>
      <c r="R595" s="3"/>
      <c r="S595" s="7">
        <v>10643</v>
      </c>
      <c r="U595" s="29" t="s">
        <v>174</v>
      </c>
      <c r="V595" s="3">
        <v>5017</v>
      </c>
      <c r="W595" s="3"/>
      <c r="X595" s="7">
        <v>5017</v>
      </c>
      <c r="Z595" s="29" t="s">
        <v>174</v>
      </c>
      <c r="AA595" s="3">
        <v>1084687</v>
      </c>
      <c r="AB595" s="3"/>
      <c r="AC595" s="7">
        <v>1084687</v>
      </c>
      <c r="AE595">
        <v>728785</v>
      </c>
      <c r="AF595" s="16">
        <f t="shared" si="141"/>
        <v>728.78499999999997</v>
      </c>
      <c r="AH595" s="3">
        <f t="shared" si="138"/>
        <v>15719</v>
      </c>
      <c r="AI595" s="3">
        <f t="shared" si="139"/>
        <v>1084687</v>
      </c>
      <c r="AJ595" s="16">
        <f t="shared" si="142"/>
        <v>69004.834913162413</v>
      </c>
      <c r="AL595" s="16">
        <f t="shared" si="143"/>
        <v>18701500</v>
      </c>
    </row>
    <row r="596" spans="2:38">
      <c r="B596" s="30" t="s">
        <v>13</v>
      </c>
      <c r="C596" s="7">
        <v>2027</v>
      </c>
      <c r="D596" s="7"/>
      <c r="E596" s="7">
        <v>2027</v>
      </c>
      <c r="G596" s="30" t="s">
        <v>13</v>
      </c>
      <c r="H596" s="7">
        <v>43053</v>
      </c>
      <c r="I596" s="7"/>
      <c r="J596" s="7">
        <v>43053</v>
      </c>
      <c r="L596" s="3">
        <f t="shared" si="136"/>
        <v>2027</v>
      </c>
      <c r="M596" s="3">
        <f t="shared" si="137"/>
        <v>43053</v>
      </c>
      <c r="N596" s="19">
        <f t="shared" si="140"/>
        <v>21.239763196842624</v>
      </c>
      <c r="P596" s="30" t="s">
        <v>13</v>
      </c>
      <c r="Q596" s="7">
        <v>24302</v>
      </c>
      <c r="R596" s="7"/>
      <c r="S596" s="7">
        <v>24302</v>
      </c>
      <c r="U596" s="30" t="s">
        <v>13</v>
      </c>
      <c r="V596" s="7">
        <v>16599</v>
      </c>
      <c r="W596" s="7"/>
      <c r="X596" s="7">
        <v>16599</v>
      </c>
      <c r="Z596" s="30" t="s">
        <v>13</v>
      </c>
      <c r="AA596" s="7">
        <v>2201903</v>
      </c>
      <c r="AB596" s="7"/>
      <c r="AC596" s="7">
        <v>2201903</v>
      </c>
      <c r="AE596">
        <v>1674953</v>
      </c>
      <c r="AF596" s="16">
        <f t="shared" si="141"/>
        <v>1674.953</v>
      </c>
      <c r="AH596" s="3">
        <f t="shared" si="138"/>
        <v>43053</v>
      </c>
      <c r="AI596" s="3">
        <f t="shared" si="139"/>
        <v>2201903</v>
      </c>
      <c r="AJ596" s="16">
        <f t="shared" si="142"/>
        <v>51144.008547604113</v>
      </c>
      <c r="AL596" s="16">
        <f t="shared" si="143"/>
        <v>1086286.6304884064</v>
      </c>
    </row>
    <row r="597" spans="2:38">
      <c r="B597" s="5" t="s">
        <v>102</v>
      </c>
      <c r="C597" s="3"/>
      <c r="D597" s="3"/>
      <c r="E597" s="7"/>
      <c r="G597" s="5" t="s">
        <v>102</v>
      </c>
      <c r="H597" s="3"/>
      <c r="I597" s="3"/>
      <c r="J597" s="7"/>
      <c r="L597" s="3">
        <f t="shared" si="136"/>
        <v>0</v>
      </c>
      <c r="M597" s="3">
        <f t="shared" si="137"/>
        <v>0</v>
      </c>
      <c r="N597" s="37" t="str">
        <f t="shared" si="140"/>
        <v/>
      </c>
      <c r="P597" s="5" t="s">
        <v>102</v>
      </c>
      <c r="Q597" s="3"/>
      <c r="R597" s="3"/>
      <c r="S597" s="7"/>
      <c r="U597" s="5" t="s">
        <v>102</v>
      </c>
      <c r="V597" s="3"/>
      <c r="W597" s="3"/>
      <c r="X597" s="7"/>
      <c r="Z597" s="5" t="s">
        <v>102</v>
      </c>
      <c r="AA597" s="3"/>
      <c r="AB597" s="3"/>
      <c r="AC597" s="7"/>
      <c r="AF597" s="36" t="str">
        <f t="shared" si="141"/>
        <v/>
      </c>
      <c r="AH597" s="3">
        <f t="shared" si="138"/>
        <v>0</v>
      </c>
      <c r="AI597" s="3">
        <f t="shared" si="139"/>
        <v>0</v>
      </c>
      <c r="AJ597" s="36" t="str">
        <f t="shared" si="142"/>
        <v/>
      </c>
      <c r="AL597" s="36" t="str">
        <f t="shared" si="143"/>
        <v/>
      </c>
    </row>
    <row r="598" spans="2:38">
      <c r="B598" s="29" t="s">
        <v>169</v>
      </c>
      <c r="C598" s="3"/>
      <c r="D598" s="3">
        <v>22</v>
      </c>
      <c r="E598" s="7">
        <v>22</v>
      </c>
      <c r="G598" s="29" t="s">
        <v>169</v>
      </c>
      <c r="H598" s="3"/>
      <c r="I598" s="3">
        <v>53</v>
      </c>
      <c r="J598" s="7">
        <v>53</v>
      </c>
      <c r="L598" s="3">
        <f t="shared" si="136"/>
        <v>22</v>
      </c>
      <c r="M598" s="3">
        <f t="shared" si="137"/>
        <v>53</v>
      </c>
      <c r="N598" s="19">
        <f t="shared" si="140"/>
        <v>2.4090909090909092</v>
      </c>
      <c r="P598" s="29" t="s">
        <v>169</v>
      </c>
      <c r="Q598" s="3"/>
      <c r="R598" s="3">
        <v>18</v>
      </c>
      <c r="S598" s="7">
        <v>18</v>
      </c>
      <c r="U598" s="29" t="s">
        <v>169</v>
      </c>
      <c r="V598" s="3"/>
      <c r="W598" s="3">
        <v>12</v>
      </c>
      <c r="X598" s="7">
        <v>12</v>
      </c>
      <c r="Z598" s="29" t="s">
        <v>169</v>
      </c>
      <c r="AA598" s="3"/>
      <c r="AB598" s="3">
        <v>203</v>
      </c>
      <c r="AC598" s="7">
        <v>203</v>
      </c>
      <c r="AE598">
        <v>427</v>
      </c>
      <c r="AF598" s="16">
        <f t="shared" si="141"/>
        <v>0.42699999999999999</v>
      </c>
      <c r="AH598" s="3">
        <f t="shared" si="138"/>
        <v>53</v>
      </c>
      <c r="AI598" s="3">
        <f t="shared" si="139"/>
        <v>203</v>
      </c>
      <c r="AJ598" s="16">
        <f t="shared" si="142"/>
        <v>3830.1886792452829</v>
      </c>
      <c r="AL598" s="16">
        <f t="shared" si="143"/>
        <v>9227.2727272727279</v>
      </c>
    </row>
    <row r="599" spans="2:38">
      <c r="B599" s="29" t="s">
        <v>170</v>
      </c>
      <c r="C599" s="3"/>
      <c r="D599" s="3">
        <v>26</v>
      </c>
      <c r="E599" s="7">
        <v>26</v>
      </c>
      <c r="G599" s="29" t="s">
        <v>170</v>
      </c>
      <c r="H599" s="3"/>
      <c r="I599" s="3">
        <v>45</v>
      </c>
      <c r="J599" s="7">
        <v>45</v>
      </c>
      <c r="L599" s="3">
        <f t="shared" si="136"/>
        <v>26</v>
      </c>
      <c r="M599" s="3">
        <f t="shared" si="137"/>
        <v>45</v>
      </c>
      <c r="N599" s="19">
        <f t="shared" si="140"/>
        <v>1.7307692307692308</v>
      </c>
      <c r="P599" s="29" t="s">
        <v>170</v>
      </c>
      <c r="Q599" s="3"/>
      <c r="R599" s="3">
        <v>5</v>
      </c>
      <c r="S599" s="7">
        <v>5</v>
      </c>
      <c r="U599" s="29" t="s">
        <v>170</v>
      </c>
      <c r="V599" s="3"/>
      <c r="W599" s="3">
        <v>14</v>
      </c>
      <c r="X599" s="7">
        <v>14</v>
      </c>
      <c r="Z599" s="29" t="s">
        <v>170</v>
      </c>
      <c r="AA599" s="3"/>
      <c r="AB599" s="3">
        <v>2140</v>
      </c>
      <c r="AC599" s="7">
        <v>2140</v>
      </c>
      <c r="AE599">
        <v>1856</v>
      </c>
      <c r="AF599" s="16">
        <f t="shared" si="141"/>
        <v>1.8560000000000001</v>
      </c>
      <c r="AH599" s="3">
        <f t="shared" si="138"/>
        <v>45</v>
      </c>
      <c r="AI599" s="3">
        <f t="shared" si="139"/>
        <v>2140</v>
      </c>
      <c r="AJ599" s="16">
        <f t="shared" si="142"/>
        <v>47555.555555555555</v>
      </c>
      <c r="AL599" s="16">
        <f t="shared" si="143"/>
        <v>82307.692307692312</v>
      </c>
    </row>
    <row r="600" spans="2:38">
      <c r="B600" s="29" t="s">
        <v>171</v>
      </c>
      <c r="C600" s="3"/>
      <c r="D600" s="3">
        <v>37</v>
      </c>
      <c r="E600" s="7">
        <v>37</v>
      </c>
      <c r="G600" s="29" t="s">
        <v>171</v>
      </c>
      <c r="H600" s="3"/>
      <c r="I600" s="3">
        <v>120</v>
      </c>
      <c r="J600" s="7">
        <v>120</v>
      </c>
      <c r="L600" s="3">
        <f t="shared" si="136"/>
        <v>37</v>
      </c>
      <c r="M600" s="3">
        <f t="shared" si="137"/>
        <v>120</v>
      </c>
      <c r="N600" s="19">
        <f t="shared" si="140"/>
        <v>3.2432432432432434</v>
      </c>
      <c r="P600" s="29" t="s">
        <v>171</v>
      </c>
      <c r="Q600" s="3"/>
      <c r="R600" s="3">
        <v>30</v>
      </c>
      <c r="S600" s="7">
        <v>30</v>
      </c>
      <c r="U600" s="29" t="s">
        <v>171</v>
      </c>
      <c r="V600" s="3"/>
      <c r="W600" s="3">
        <v>51</v>
      </c>
      <c r="X600" s="7">
        <v>51</v>
      </c>
      <c r="Z600" s="29" t="s">
        <v>171</v>
      </c>
      <c r="AA600" s="3"/>
      <c r="AB600" s="3">
        <v>6859</v>
      </c>
      <c r="AC600" s="7">
        <v>6859</v>
      </c>
      <c r="AE600">
        <v>7901</v>
      </c>
      <c r="AF600" s="16">
        <f t="shared" si="141"/>
        <v>7.9009999999999998</v>
      </c>
      <c r="AH600" s="3">
        <f t="shared" si="138"/>
        <v>120</v>
      </c>
      <c r="AI600" s="3">
        <f t="shared" si="139"/>
        <v>6859</v>
      </c>
      <c r="AJ600" s="16">
        <f t="shared" si="142"/>
        <v>57158.333333333328</v>
      </c>
      <c r="AL600" s="16">
        <f t="shared" si="143"/>
        <v>185378.37837837837</v>
      </c>
    </row>
    <row r="601" spans="2:38">
      <c r="B601" s="29" t="s">
        <v>172</v>
      </c>
      <c r="C601" s="3"/>
      <c r="D601" s="3">
        <v>47</v>
      </c>
      <c r="E601" s="7">
        <v>47</v>
      </c>
      <c r="G601" s="29" t="s">
        <v>172</v>
      </c>
      <c r="H601" s="3"/>
      <c r="I601" s="3">
        <v>181</v>
      </c>
      <c r="J601" s="7">
        <v>181</v>
      </c>
      <c r="L601" s="3">
        <f t="shared" si="136"/>
        <v>47</v>
      </c>
      <c r="M601" s="3">
        <f t="shared" si="137"/>
        <v>181</v>
      </c>
      <c r="N601" s="19">
        <f t="shared" si="140"/>
        <v>3.8510638297872339</v>
      </c>
      <c r="P601" s="29" t="s">
        <v>172</v>
      </c>
      <c r="Q601" s="3"/>
      <c r="R601" s="3">
        <v>61</v>
      </c>
      <c r="S601" s="7">
        <v>61</v>
      </c>
      <c r="U601" s="29" t="s">
        <v>172</v>
      </c>
      <c r="V601" s="3"/>
      <c r="W601" s="3">
        <v>71</v>
      </c>
      <c r="X601" s="7">
        <v>71</v>
      </c>
      <c r="Z601" s="29" t="s">
        <v>172</v>
      </c>
      <c r="AA601" s="3"/>
      <c r="AB601" s="3">
        <v>17145</v>
      </c>
      <c r="AC601" s="7">
        <v>17145</v>
      </c>
      <c r="AE601">
        <v>20283</v>
      </c>
      <c r="AF601" s="16">
        <f t="shared" si="141"/>
        <v>20.283000000000001</v>
      </c>
      <c r="AH601" s="3">
        <f t="shared" si="138"/>
        <v>181</v>
      </c>
      <c r="AI601" s="3">
        <f t="shared" si="139"/>
        <v>17145</v>
      </c>
      <c r="AJ601" s="16">
        <f t="shared" si="142"/>
        <v>94723.756906077338</v>
      </c>
      <c r="AL601" s="16">
        <f t="shared" si="143"/>
        <v>364787.23404255317</v>
      </c>
    </row>
    <row r="602" spans="2:38">
      <c r="B602" s="29" t="s">
        <v>173</v>
      </c>
      <c r="C602" s="3"/>
      <c r="D602" s="3">
        <v>164</v>
      </c>
      <c r="E602" s="7">
        <v>164</v>
      </c>
      <c r="G602" s="29" t="s">
        <v>173</v>
      </c>
      <c r="H602" s="3"/>
      <c r="I602" s="3">
        <v>1617</v>
      </c>
      <c r="J602" s="7">
        <v>1617</v>
      </c>
      <c r="L602" s="3">
        <f t="shared" si="136"/>
        <v>164</v>
      </c>
      <c r="M602" s="3">
        <f t="shared" si="137"/>
        <v>1617</v>
      </c>
      <c r="N602" s="19">
        <f t="shared" si="140"/>
        <v>9.8597560975609753</v>
      </c>
      <c r="P602" s="29" t="s">
        <v>173</v>
      </c>
      <c r="Q602" s="3"/>
      <c r="R602" s="3">
        <v>820</v>
      </c>
      <c r="S602" s="7">
        <v>820</v>
      </c>
      <c r="U602" s="29" t="s">
        <v>173</v>
      </c>
      <c r="V602" s="3"/>
      <c r="W602" s="3">
        <v>616</v>
      </c>
      <c r="X602" s="7">
        <v>616</v>
      </c>
      <c r="Z602" s="29" t="s">
        <v>173</v>
      </c>
      <c r="AA602" s="3"/>
      <c r="AB602" s="3">
        <v>268392</v>
      </c>
      <c r="AC602" s="7">
        <v>268392</v>
      </c>
      <c r="AE602">
        <v>298256</v>
      </c>
      <c r="AF602" s="16">
        <f t="shared" si="141"/>
        <v>298.25599999999997</v>
      </c>
      <c r="AH602" s="3">
        <f t="shared" si="138"/>
        <v>1617</v>
      </c>
      <c r="AI602" s="3">
        <f t="shared" si="139"/>
        <v>268392</v>
      </c>
      <c r="AJ602" s="16">
        <f t="shared" si="142"/>
        <v>165981.44712430425</v>
      </c>
      <c r="AL602" s="16">
        <f t="shared" si="143"/>
        <v>1636536.5853658535</v>
      </c>
    </row>
    <row r="603" spans="2:38">
      <c r="B603" s="29" t="s">
        <v>174</v>
      </c>
      <c r="C603" s="3"/>
      <c r="D603" s="3">
        <v>67</v>
      </c>
      <c r="E603" s="7">
        <v>67</v>
      </c>
      <c r="G603" s="29" t="s">
        <v>174</v>
      </c>
      <c r="H603" s="3"/>
      <c r="I603" s="3">
        <v>3179</v>
      </c>
      <c r="J603" s="7">
        <v>3179</v>
      </c>
      <c r="L603" s="3">
        <f t="shared" si="136"/>
        <v>67</v>
      </c>
      <c r="M603" s="3">
        <f t="shared" si="137"/>
        <v>3179</v>
      </c>
      <c r="N603" s="19">
        <f t="shared" si="140"/>
        <v>47.447761194029852</v>
      </c>
      <c r="P603" s="29" t="s">
        <v>174</v>
      </c>
      <c r="Q603" s="3"/>
      <c r="R603" s="3">
        <v>2572</v>
      </c>
      <c r="S603" s="7">
        <v>2572</v>
      </c>
      <c r="U603" s="29" t="s">
        <v>174</v>
      </c>
      <c r="V603" s="3"/>
      <c r="W603" s="3">
        <v>538</v>
      </c>
      <c r="X603" s="7">
        <v>538</v>
      </c>
      <c r="Z603" s="29" t="s">
        <v>174</v>
      </c>
      <c r="AA603" s="3"/>
      <c r="AB603" s="3">
        <v>2023351</v>
      </c>
      <c r="AC603" s="7">
        <v>2023351</v>
      </c>
      <c r="AE603">
        <v>1676512</v>
      </c>
      <c r="AF603" s="16">
        <f t="shared" si="141"/>
        <v>1676.5119999999999</v>
      </c>
      <c r="AH603" s="3">
        <f t="shared" si="138"/>
        <v>3179</v>
      </c>
      <c r="AI603" s="3">
        <f t="shared" si="139"/>
        <v>2023351</v>
      </c>
      <c r="AJ603" s="16">
        <f t="shared" si="142"/>
        <v>636474.04844290658</v>
      </c>
      <c r="AL603" s="16">
        <f t="shared" si="143"/>
        <v>30199268.656716418</v>
      </c>
    </row>
    <row r="604" spans="2:38">
      <c r="B604" s="30" t="s">
        <v>13</v>
      </c>
      <c r="C604" s="7"/>
      <c r="D604" s="7">
        <v>363</v>
      </c>
      <c r="E604" s="7">
        <v>363</v>
      </c>
      <c r="G604" s="30" t="s">
        <v>13</v>
      </c>
      <c r="H604" s="7"/>
      <c r="I604" s="7">
        <v>5195</v>
      </c>
      <c r="J604" s="7">
        <v>5195</v>
      </c>
      <c r="L604" s="3">
        <f t="shared" si="136"/>
        <v>363</v>
      </c>
      <c r="M604" s="3">
        <f t="shared" si="137"/>
        <v>5195</v>
      </c>
      <c r="N604" s="19">
        <f t="shared" si="140"/>
        <v>14.31129476584022</v>
      </c>
      <c r="P604" s="30" t="s">
        <v>13</v>
      </c>
      <c r="Q604" s="7"/>
      <c r="R604" s="7">
        <v>3506</v>
      </c>
      <c r="S604" s="7">
        <v>3506</v>
      </c>
      <c r="U604" s="30" t="s">
        <v>13</v>
      </c>
      <c r="V604" s="7"/>
      <c r="W604" s="7">
        <v>1302</v>
      </c>
      <c r="X604" s="7">
        <v>1302</v>
      </c>
      <c r="Z604" s="30" t="s">
        <v>13</v>
      </c>
      <c r="AA604" s="7"/>
      <c r="AB604" s="7">
        <v>2318090</v>
      </c>
      <c r="AC604" s="7">
        <v>2318090</v>
      </c>
      <c r="AE604">
        <v>2005235</v>
      </c>
      <c r="AF604" s="16">
        <f t="shared" si="141"/>
        <v>2005.2349999999999</v>
      </c>
      <c r="AH604" s="3">
        <f t="shared" si="138"/>
        <v>5195</v>
      </c>
      <c r="AI604" s="3">
        <f t="shared" si="139"/>
        <v>2318090</v>
      </c>
      <c r="AJ604" s="16">
        <f t="shared" si="142"/>
        <v>446215.59191530314</v>
      </c>
      <c r="AL604" s="16">
        <f t="shared" si="143"/>
        <v>6385922.8650137736</v>
      </c>
    </row>
    <row r="605" spans="2:38">
      <c r="B605" s="5" t="s">
        <v>103</v>
      </c>
      <c r="C605" s="3"/>
      <c r="D605" s="3"/>
      <c r="E605" s="7"/>
      <c r="G605" s="5" t="s">
        <v>103</v>
      </c>
      <c r="H605" s="3"/>
      <c r="I605" s="3"/>
      <c r="J605" s="7"/>
      <c r="L605" s="3">
        <f t="shared" si="136"/>
        <v>0</v>
      </c>
      <c r="M605" s="3">
        <f t="shared" si="137"/>
        <v>0</v>
      </c>
      <c r="N605" s="37" t="str">
        <f t="shared" si="140"/>
        <v/>
      </c>
      <c r="P605" s="5" t="s">
        <v>103</v>
      </c>
      <c r="Q605" s="3"/>
      <c r="R605" s="3"/>
      <c r="S605" s="7"/>
      <c r="U605" s="5" t="s">
        <v>103</v>
      </c>
      <c r="V605" s="3"/>
      <c r="W605" s="3"/>
      <c r="X605" s="7"/>
      <c r="Z605" s="5" t="s">
        <v>103</v>
      </c>
      <c r="AA605" s="3"/>
      <c r="AB605" s="3"/>
      <c r="AC605" s="7"/>
      <c r="AF605" s="36" t="str">
        <f t="shared" si="141"/>
        <v/>
      </c>
      <c r="AH605" s="3">
        <f t="shared" si="138"/>
        <v>0</v>
      </c>
      <c r="AI605" s="3">
        <f t="shared" si="139"/>
        <v>0</v>
      </c>
      <c r="AJ605" s="36" t="str">
        <f t="shared" si="142"/>
        <v/>
      </c>
      <c r="AL605" s="36" t="str">
        <f t="shared" si="143"/>
        <v/>
      </c>
    </row>
    <row r="606" spans="2:38">
      <c r="B606" s="29" t="s">
        <v>169</v>
      </c>
      <c r="C606" s="3"/>
      <c r="D606" s="3">
        <v>18</v>
      </c>
      <c r="E606" s="7">
        <v>18</v>
      </c>
      <c r="G606" s="29" t="s">
        <v>169</v>
      </c>
      <c r="H606" s="3"/>
      <c r="I606" s="3">
        <v>55</v>
      </c>
      <c r="J606" s="7">
        <v>55</v>
      </c>
      <c r="L606" s="3">
        <f t="shared" si="136"/>
        <v>18</v>
      </c>
      <c r="M606" s="3">
        <f t="shared" si="137"/>
        <v>55</v>
      </c>
      <c r="N606" s="19">
        <f t="shared" si="140"/>
        <v>3.0555555555555554</v>
      </c>
      <c r="P606" s="29" t="s">
        <v>169</v>
      </c>
      <c r="Q606" s="3"/>
      <c r="R606" s="3">
        <v>10</v>
      </c>
      <c r="S606" s="7">
        <v>10</v>
      </c>
      <c r="U606" s="29" t="s">
        <v>169</v>
      </c>
      <c r="V606" s="3"/>
      <c r="W606" s="3">
        <v>26</v>
      </c>
      <c r="X606" s="7">
        <v>26</v>
      </c>
      <c r="Z606" s="29" t="s">
        <v>169</v>
      </c>
      <c r="AA606" s="3"/>
      <c r="AB606" s="3">
        <v>371</v>
      </c>
      <c r="AC606" s="7">
        <v>371</v>
      </c>
      <c r="AE606">
        <v>316</v>
      </c>
      <c r="AF606" s="16">
        <f t="shared" si="141"/>
        <v>0.316</v>
      </c>
      <c r="AH606" s="3">
        <f t="shared" si="138"/>
        <v>55</v>
      </c>
      <c r="AI606" s="3">
        <f t="shared" si="139"/>
        <v>371</v>
      </c>
      <c r="AJ606" s="16">
        <f t="shared" si="142"/>
        <v>6745.454545454545</v>
      </c>
      <c r="AL606" s="16">
        <f t="shared" si="143"/>
        <v>20611.111111111109</v>
      </c>
    </row>
    <row r="607" spans="2:38">
      <c r="B607" s="29" t="s">
        <v>170</v>
      </c>
      <c r="C607" s="3"/>
      <c r="D607" s="3">
        <v>6</v>
      </c>
      <c r="E607" s="7">
        <v>6</v>
      </c>
      <c r="G607" s="29" t="s">
        <v>170</v>
      </c>
      <c r="H607" s="3"/>
      <c r="I607" s="3">
        <v>19</v>
      </c>
      <c r="J607" s="7">
        <v>19</v>
      </c>
      <c r="L607" s="3">
        <f t="shared" si="136"/>
        <v>6</v>
      </c>
      <c r="M607" s="3">
        <f t="shared" si="137"/>
        <v>19</v>
      </c>
      <c r="N607" s="19">
        <f t="shared" si="140"/>
        <v>3.1666666666666665</v>
      </c>
      <c r="P607" s="29" t="s">
        <v>170</v>
      </c>
      <c r="Q607" s="3"/>
      <c r="R607" s="3">
        <v>3</v>
      </c>
      <c r="S607" s="7">
        <v>3</v>
      </c>
      <c r="U607" s="29" t="s">
        <v>170</v>
      </c>
      <c r="V607" s="3"/>
      <c r="W607" s="3">
        <v>8</v>
      </c>
      <c r="X607" s="7">
        <v>8</v>
      </c>
      <c r="Z607" s="29" t="s">
        <v>170</v>
      </c>
      <c r="AA607" s="3"/>
      <c r="AB607" s="3">
        <v>501</v>
      </c>
      <c r="AC607" s="7">
        <v>501</v>
      </c>
      <c r="AE607">
        <v>1353</v>
      </c>
      <c r="AF607" s="16">
        <f t="shared" si="141"/>
        <v>1.353</v>
      </c>
      <c r="AH607" s="3">
        <f t="shared" si="138"/>
        <v>19</v>
      </c>
      <c r="AI607" s="3">
        <f t="shared" si="139"/>
        <v>501</v>
      </c>
      <c r="AJ607" s="16">
        <f t="shared" si="142"/>
        <v>26368.42105263158</v>
      </c>
      <c r="AL607" s="16">
        <f t="shared" si="143"/>
        <v>83500</v>
      </c>
    </row>
    <row r="608" spans="2:38">
      <c r="B608" s="29" t="s">
        <v>171</v>
      </c>
      <c r="C608" s="3"/>
      <c r="D608" s="3">
        <v>14</v>
      </c>
      <c r="E608" s="7">
        <v>14</v>
      </c>
      <c r="G608" s="29" t="s">
        <v>171</v>
      </c>
      <c r="H608" s="3"/>
      <c r="I608" s="3">
        <v>55</v>
      </c>
      <c r="J608" s="7">
        <v>55</v>
      </c>
      <c r="L608" s="3">
        <f t="shared" si="136"/>
        <v>14</v>
      </c>
      <c r="M608" s="3">
        <f t="shared" si="137"/>
        <v>55</v>
      </c>
      <c r="N608" s="19">
        <f t="shared" si="140"/>
        <v>3.9285714285714284</v>
      </c>
      <c r="P608" s="29" t="s">
        <v>171</v>
      </c>
      <c r="Q608" s="3"/>
      <c r="R608" s="3">
        <v>17</v>
      </c>
      <c r="S608" s="7">
        <v>17</v>
      </c>
      <c r="U608" s="29" t="s">
        <v>171</v>
      </c>
      <c r="V608" s="3"/>
      <c r="W608" s="3">
        <v>24</v>
      </c>
      <c r="X608" s="7">
        <v>24</v>
      </c>
      <c r="Z608" s="29" t="s">
        <v>171</v>
      </c>
      <c r="AA608" s="3"/>
      <c r="AB608" s="3">
        <v>2600</v>
      </c>
      <c r="AC608" s="7">
        <v>2600</v>
      </c>
      <c r="AE608">
        <v>2067</v>
      </c>
      <c r="AF608" s="16">
        <f t="shared" si="141"/>
        <v>2.0670000000000002</v>
      </c>
      <c r="AH608" s="3">
        <f t="shared" si="138"/>
        <v>55</v>
      </c>
      <c r="AI608" s="3">
        <f t="shared" si="139"/>
        <v>2600</v>
      </c>
      <c r="AJ608" s="16">
        <f t="shared" si="142"/>
        <v>47272.727272727272</v>
      </c>
      <c r="AL608" s="16">
        <f t="shared" si="143"/>
        <v>185714.28571428571</v>
      </c>
    </row>
    <row r="609" spans="2:38">
      <c r="B609" s="29" t="s">
        <v>172</v>
      </c>
      <c r="C609" s="3"/>
      <c r="D609" s="3">
        <v>9</v>
      </c>
      <c r="E609" s="7">
        <v>9</v>
      </c>
      <c r="G609" s="29" t="s">
        <v>172</v>
      </c>
      <c r="H609" s="3"/>
      <c r="I609" s="3">
        <v>48</v>
      </c>
      <c r="J609" s="7">
        <v>48</v>
      </c>
      <c r="L609" s="3">
        <f t="shared" si="136"/>
        <v>9</v>
      </c>
      <c r="M609" s="3">
        <f t="shared" si="137"/>
        <v>48</v>
      </c>
      <c r="N609" s="19">
        <f t="shared" si="140"/>
        <v>5.333333333333333</v>
      </c>
      <c r="P609" s="29" t="s">
        <v>172</v>
      </c>
      <c r="Q609" s="3"/>
      <c r="R609" s="3">
        <v>10</v>
      </c>
      <c r="S609" s="7">
        <v>10</v>
      </c>
      <c r="U609" s="29" t="s">
        <v>172</v>
      </c>
      <c r="V609" s="3"/>
      <c r="W609" s="3">
        <v>29</v>
      </c>
      <c r="X609" s="7">
        <v>29</v>
      </c>
      <c r="Z609" s="29" t="s">
        <v>172</v>
      </c>
      <c r="AA609" s="3"/>
      <c r="AB609" s="3">
        <v>2836</v>
      </c>
      <c r="AC609" s="7">
        <v>2836</v>
      </c>
      <c r="AE609">
        <v>5763</v>
      </c>
      <c r="AF609" s="16">
        <f t="shared" si="141"/>
        <v>5.7629999999999999</v>
      </c>
      <c r="AH609" s="3">
        <f t="shared" si="138"/>
        <v>48</v>
      </c>
      <c r="AI609" s="3">
        <f t="shared" si="139"/>
        <v>2836</v>
      </c>
      <c r="AJ609" s="16">
        <f t="shared" si="142"/>
        <v>59083.333333333336</v>
      </c>
      <c r="AL609" s="16">
        <f t="shared" si="143"/>
        <v>315111.11111111112</v>
      </c>
    </row>
    <row r="610" spans="2:38">
      <c r="B610" s="29" t="s">
        <v>173</v>
      </c>
      <c r="C610" s="3"/>
      <c r="D610" s="3">
        <v>21</v>
      </c>
      <c r="E610" s="7">
        <v>21</v>
      </c>
      <c r="G610" s="29" t="s">
        <v>173</v>
      </c>
      <c r="H610" s="3"/>
      <c r="I610" s="3">
        <v>288</v>
      </c>
      <c r="J610" s="7">
        <v>288</v>
      </c>
      <c r="L610" s="3">
        <f t="shared" si="136"/>
        <v>21</v>
      </c>
      <c r="M610" s="3">
        <f t="shared" si="137"/>
        <v>288</v>
      </c>
      <c r="N610" s="19">
        <f t="shared" si="140"/>
        <v>13.714285714285714</v>
      </c>
      <c r="P610" s="29" t="s">
        <v>173</v>
      </c>
      <c r="Q610" s="3"/>
      <c r="R610" s="3">
        <v>173</v>
      </c>
      <c r="S610" s="7">
        <v>173</v>
      </c>
      <c r="U610" s="29" t="s">
        <v>173</v>
      </c>
      <c r="V610" s="3"/>
      <c r="W610" s="3">
        <v>93</v>
      </c>
      <c r="X610" s="7">
        <v>93</v>
      </c>
      <c r="Z610" s="29" t="s">
        <v>173</v>
      </c>
      <c r="AA610" s="3"/>
      <c r="AB610" s="3">
        <v>31548</v>
      </c>
      <c r="AC610" s="7">
        <v>31548</v>
      </c>
      <c r="AE610">
        <v>32792</v>
      </c>
      <c r="AF610" s="16">
        <f t="shared" si="141"/>
        <v>32.792000000000002</v>
      </c>
      <c r="AH610" s="3">
        <f t="shared" si="138"/>
        <v>288</v>
      </c>
      <c r="AI610" s="3">
        <f t="shared" si="139"/>
        <v>31548</v>
      </c>
      <c r="AJ610" s="16">
        <f t="shared" si="142"/>
        <v>109541.66666666667</v>
      </c>
      <c r="AL610" s="16">
        <f t="shared" si="143"/>
        <v>1502285.7142857143</v>
      </c>
    </row>
    <row r="611" spans="2:38">
      <c r="B611" s="29" t="s">
        <v>174</v>
      </c>
      <c r="C611" s="3"/>
      <c r="D611" s="3">
        <v>6</v>
      </c>
      <c r="E611" s="7">
        <v>6</v>
      </c>
      <c r="G611" s="29" t="s">
        <v>174</v>
      </c>
      <c r="H611" s="3"/>
      <c r="I611" s="3">
        <v>301</v>
      </c>
      <c r="J611" s="7">
        <v>301</v>
      </c>
      <c r="L611" s="3">
        <f t="shared" si="136"/>
        <v>6</v>
      </c>
      <c r="M611" s="3">
        <f t="shared" si="137"/>
        <v>301</v>
      </c>
      <c r="N611" s="19">
        <f t="shared" si="140"/>
        <v>50.166666666666664</v>
      </c>
      <c r="P611" s="29" t="s">
        <v>174</v>
      </c>
      <c r="Q611" s="3"/>
      <c r="R611" s="3">
        <v>207</v>
      </c>
      <c r="S611" s="7">
        <v>207</v>
      </c>
      <c r="U611" s="29" t="s">
        <v>174</v>
      </c>
      <c r="V611" s="3"/>
      <c r="W611" s="3">
        <v>87</v>
      </c>
      <c r="X611" s="7">
        <v>87</v>
      </c>
      <c r="Z611" s="29" t="s">
        <v>174</v>
      </c>
      <c r="AA611" s="3"/>
      <c r="AB611" s="3">
        <v>65885</v>
      </c>
      <c r="AC611" s="7">
        <v>65885</v>
      </c>
      <c r="AE611">
        <v>33460</v>
      </c>
      <c r="AF611" s="16">
        <f t="shared" si="141"/>
        <v>33.46</v>
      </c>
      <c r="AH611" s="3">
        <f t="shared" si="138"/>
        <v>301</v>
      </c>
      <c r="AI611" s="3">
        <f t="shared" si="139"/>
        <v>65885</v>
      </c>
      <c r="AJ611" s="16">
        <f t="shared" si="142"/>
        <v>218887.04318936876</v>
      </c>
      <c r="AL611" s="16">
        <f t="shared" si="143"/>
        <v>10980833.333333332</v>
      </c>
    </row>
    <row r="612" spans="2:38">
      <c r="B612" s="30" t="s">
        <v>13</v>
      </c>
      <c r="C612" s="7"/>
      <c r="D612" s="7">
        <v>74</v>
      </c>
      <c r="E612" s="7">
        <v>74</v>
      </c>
      <c r="G612" s="30" t="s">
        <v>13</v>
      </c>
      <c r="H612" s="7"/>
      <c r="I612" s="7">
        <v>766</v>
      </c>
      <c r="J612" s="7">
        <v>766</v>
      </c>
      <c r="L612" s="3">
        <f t="shared" si="136"/>
        <v>74</v>
      </c>
      <c r="M612" s="3">
        <f t="shared" si="137"/>
        <v>766</v>
      </c>
      <c r="N612" s="19">
        <f t="shared" si="140"/>
        <v>10.351351351351351</v>
      </c>
      <c r="P612" s="30" t="s">
        <v>13</v>
      </c>
      <c r="Q612" s="7"/>
      <c r="R612" s="7">
        <v>420</v>
      </c>
      <c r="S612" s="7">
        <v>420</v>
      </c>
      <c r="U612" s="30" t="s">
        <v>13</v>
      </c>
      <c r="V612" s="7"/>
      <c r="W612" s="7">
        <v>267</v>
      </c>
      <c r="X612" s="7">
        <v>267</v>
      </c>
      <c r="Z612" s="30" t="s">
        <v>13</v>
      </c>
      <c r="AA612" s="7"/>
      <c r="AB612" s="7">
        <v>103741</v>
      </c>
      <c r="AC612" s="7">
        <v>103741</v>
      </c>
      <c r="AE612">
        <v>75751</v>
      </c>
      <c r="AF612" s="16">
        <f t="shared" si="141"/>
        <v>75.751000000000005</v>
      </c>
      <c r="AH612" s="3">
        <f t="shared" si="138"/>
        <v>766</v>
      </c>
      <c r="AI612" s="3">
        <f t="shared" si="139"/>
        <v>103741</v>
      </c>
      <c r="AJ612" s="16">
        <f t="shared" si="142"/>
        <v>135432.11488250655</v>
      </c>
      <c r="AL612" s="16">
        <f t="shared" si="143"/>
        <v>1401905.4054054054</v>
      </c>
    </row>
    <row r="613" spans="2:38">
      <c r="B613" s="5" t="s">
        <v>37</v>
      </c>
      <c r="C613" s="3"/>
      <c r="D613" s="3"/>
      <c r="E613" s="7"/>
      <c r="G613" s="5" t="s">
        <v>37</v>
      </c>
      <c r="H613" s="3"/>
      <c r="I613" s="3"/>
      <c r="J613" s="7"/>
      <c r="L613" s="3">
        <f t="shared" si="136"/>
        <v>0</v>
      </c>
      <c r="M613" s="3">
        <f t="shared" si="137"/>
        <v>0</v>
      </c>
      <c r="N613" s="37" t="str">
        <f t="shared" si="140"/>
        <v/>
      </c>
      <c r="P613" s="5" t="s">
        <v>37</v>
      </c>
      <c r="Q613" s="3"/>
      <c r="R613" s="3"/>
      <c r="S613" s="7"/>
      <c r="U613" s="5" t="s">
        <v>37</v>
      </c>
      <c r="V613" s="3"/>
      <c r="W613" s="3"/>
      <c r="X613" s="7"/>
      <c r="Z613" s="5" t="s">
        <v>37</v>
      </c>
      <c r="AA613" s="3"/>
      <c r="AB613" s="3"/>
      <c r="AC613" s="7"/>
      <c r="AF613" s="36" t="str">
        <f t="shared" si="141"/>
        <v/>
      </c>
      <c r="AH613" s="3">
        <f t="shared" si="138"/>
        <v>0</v>
      </c>
      <c r="AI613" s="3">
        <f t="shared" si="139"/>
        <v>0</v>
      </c>
      <c r="AJ613" s="36" t="str">
        <f t="shared" si="142"/>
        <v/>
      </c>
      <c r="AL613" s="36" t="str">
        <f t="shared" si="143"/>
        <v/>
      </c>
    </row>
    <row r="614" spans="2:38">
      <c r="B614" s="29" t="s">
        <v>169</v>
      </c>
      <c r="C614" s="3">
        <v>921</v>
      </c>
      <c r="D614" s="3">
        <v>121</v>
      </c>
      <c r="E614" s="7">
        <v>1042</v>
      </c>
      <c r="G614" s="29" t="s">
        <v>169</v>
      </c>
      <c r="H614" s="3">
        <v>2171</v>
      </c>
      <c r="I614" s="3">
        <v>270</v>
      </c>
      <c r="J614" s="7">
        <v>2441</v>
      </c>
      <c r="L614" s="3">
        <f t="shared" si="136"/>
        <v>1042</v>
      </c>
      <c r="M614" s="3">
        <f t="shared" si="137"/>
        <v>2441</v>
      </c>
      <c r="N614" s="19">
        <f t="shared" si="140"/>
        <v>2.3426103646833014</v>
      </c>
      <c r="P614" s="29" t="s">
        <v>169</v>
      </c>
      <c r="Q614" s="3">
        <v>540</v>
      </c>
      <c r="R614" s="3">
        <v>38</v>
      </c>
      <c r="S614" s="7">
        <v>578</v>
      </c>
      <c r="U614" s="29" t="s">
        <v>169</v>
      </c>
      <c r="V614" s="3">
        <v>681</v>
      </c>
      <c r="W614" s="3">
        <v>98</v>
      </c>
      <c r="X614" s="7">
        <v>779</v>
      </c>
      <c r="Z614" s="29" t="s">
        <v>169</v>
      </c>
      <c r="AA614" s="3">
        <v>15507</v>
      </c>
      <c r="AB614" s="3">
        <v>2889</v>
      </c>
      <c r="AC614" s="7">
        <v>18396</v>
      </c>
      <c r="AE614">
        <v>20696</v>
      </c>
      <c r="AF614" s="16">
        <f t="shared" si="141"/>
        <v>20.696000000000002</v>
      </c>
      <c r="AH614" s="3">
        <f t="shared" si="138"/>
        <v>2441</v>
      </c>
      <c r="AI614" s="3">
        <f t="shared" si="139"/>
        <v>18396</v>
      </c>
      <c r="AJ614" s="16">
        <f t="shared" si="142"/>
        <v>7536.255632937321</v>
      </c>
      <c r="AL614" s="16">
        <f t="shared" si="143"/>
        <v>17654.510556621881</v>
      </c>
    </row>
    <row r="615" spans="2:38">
      <c r="B615" s="29" t="s">
        <v>170</v>
      </c>
      <c r="C615" s="3">
        <v>1139</v>
      </c>
      <c r="D615" s="3">
        <v>145</v>
      </c>
      <c r="E615" s="7">
        <v>1284</v>
      </c>
      <c r="G615" s="29" t="s">
        <v>170</v>
      </c>
      <c r="H615" s="3">
        <v>3022</v>
      </c>
      <c r="I615" s="3">
        <v>373</v>
      </c>
      <c r="J615" s="7">
        <v>3395</v>
      </c>
      <c r="L615" s="3">
        <f t="shared" ref="L615:L678" si="144">E615</f>
        <v>1284</v>
      </c>
      <c r="M615" s="3">
        <f t="shared" ref="M615:M678" si="145">J615</f>
        <v>3395</v>
      </c>
      <c r="N615" s="19">
        <f t="shared" si="140"/>
        <v>2.6440809968847354</v>
      </c>
      <c r="P615" s="29" t="s">
        <v>170</v>
      </c>
      <c r="Q615" s="3">
        <v>664</v>
      </c>
      <c r="R615" s="3">
        <v>51</v>
      </c>
      <c r="S615" s="7">
        <v>715</v>
      </c>
      <c r="U615" s="29" t="s">
        <v>170</v>
      </c>
      <c r="V615" s="3">
        <v>1174</v>
      </c>
      <c r="W615" s="3">
        <v>164</v>
      </c>
      <c r="X615" s="7">
        <v>1338</v>
      </c>
      <c r="Z615" s="29" t="s">
        <v>170</v>
      </c>
      <c r="AA615" s="3">
        <v>99373</v>
      </c>
      <c r="AB615" s="3">
        <v>12076</v>
      </c>
      <c r="AC615" s="7">
        <v>111449</v>
      </c>
      <c r="AE615">
        <v>138030</v>
      </c>
      <c r="AF615" s="16">
        <f t="shared" si="141"/>
        <v>138.03</v>
      </c>
      <c r="AH615" s="3">
        <f t="shared" ref="AH615:AH678" si="146">J615</f>
        <v>3395</v>
      </c>
      <c r="AI615" s="3">
        <f t="shared" ref="AI615:AI678" si="147">AC615</f>
        <v>111449</v>
      </c>
      <c r="AJ615" s="16">
        <f t="shared" si="142"/>
        <v>32827.393225331369</v>
      </c>
      <c r="AL615" s="16">
        <f t="shared" si="143"/>
        <v>86798.286604361376</v>
      </c>
    </row>
    <row r="616" spans="2:38">
      <c r="B616" s="29" t="s">
        <v>171</v>
      </c>
      <c r="C616" s="3">
        <v>2048</v>
      </c>
      <c r="D616" s="3">
        <v>144</v>
      </c>
      <c r="E616" s="7">
        <v>2192</v>
      </c>
      <c r="G616" s="29" t="s">
        <v>171</v>
      </c>
      <c r="H616" s="3">
        <v>9723</v>
      </c>
      <c r="I616" s="3">
        <v>673</v>
      </c>
      <c r="J616" s="7">
        <v>10396</v>
      </c>
      <c r="L616" s="3">
        <f t="shared" si="144"/>
        <v>2192</v>
      </c>
      <c r="M616" s="3">
        <f t="shared" si="145"/>
        <v>10396</v>
      </c>
      <c r="N616" s="19">
        <f t="shared" si="140"/>
        <v>4.742700729927007</v>
      </c>
      <c r="P616" s="29" t="s">
        <v>171</v>
      </c>
      <c r="Q616" s="3">
        <v>3415</v>
      </c>
      <c r="R616" s="3">
        <v>165</v>
      </c>
      <c r="S616" s="7">
        <v>3580</v>
      </c>
      <c r="U616" s="29" t="s">
        <v>171</v>
      </c>
      <c r="V616" s="3">
        <v>4177</v>
      </c>
      <c r="W616" s="3">
        <v>358</v>
      </c>
      <c r="X616" s="7">
        <v>4535</v>
      </c>
      <c r="Z616" s="29" t="s">
        <v>171</v>
      </c>
      <c r="AA616" s="3">
        <v>382896</v>
      </c>
      <c r="AB616" s="3">
        <v>25818</v>
      </c>
      <c r="AC616" s="7">
        <v>408714</v>
      </c>
      <c r="AE616">
        <v>525840</v>
      </c>
      <c r="AF616" s="16">
        <f t="shared" si="141"/>
        <v>525.84</v>
      </c>
      <c r="AH616" s="3">
        <f t="shared" si="146"/>
        <v>10396</v>
      </c>
      <c r="AI616" s="3">
        <f t="shared" si="147"/>
        <v>408714</v>
      </c>
      <c r="AJ616" s="16">
        <f t="shared" si="142"/>
        <v>39314.544055405924</v>
      </c>
      <c r="AL616" s="16">
        <f t="shared" si="143"/>
        <v>186457.11678832115</v>
      </c>
    </row>
    <row r="617" spans="2:38">
      <c r="B617" s="29" t="s">
        <v>172</v>
      </c>
      <c r="C617" s="3">
        <v>3368</v>
      </c>
      <c r="D617" s="3">
        <v>154</v>
      </c>
      <c r="E617" s="7">
        <v>3522</v>
      </c>
      <c r="G617" s="29" t="s">
        <v>172</v>
      </c>
      <c r="H617" s="3">
        <v>26253</v>
      </c>
      <c r="I617" s="3">
        <v>1193</v>
      </c>
      <c r="J617" s="7">
        <v>27446</v>
      </c>
      <c r="L617" s="3">
        <f t="shared" si="144"/>
        <v>3522</v>
      </c>
      <c r="M617" s="3">
        <f t="shared" si="145"/>
        <v>27446</v>
      </c>
      <c r="N617" s="19">
        <f t="shared" si="140"/>
        <v>7.7927314026121524</v>
      </c>
      <c r="P617" s="29" t="s">
        <v>172</v>
      </c>
      <c r="Q617" s="3">
        <v>12172</v>
      </c>
      <c r="R617" s="3">
        <v>355</v>
      </c>
      <c r="S617" s="7">
        <v>12527</v>
      </c>
      <c r="U617" s="29" t="s">
        <v>172</v>
      </c>
      <c r="V617" s="3">
        <v>10563</v>
      </c>
      <c r="W617" s="3">
        <v>674</v>
      </c>
      <c r="X617" s="7">
        <v>11237</v>
      </c>
      <c r="Z617" s="29" t="s">
        <v>172</v>
      </c>
      <c r="AA617" s="3">
        <v>1227390</v>
      </c>
      <c r="AB617" s="3">
        <v>55097</v>
      </c>
      <c r="AC617" s="7">
        <v>1282487</v>
      </c>
      <c r="AE617">
        <v>1637544</v>
      </c>
      <c r="AF617" s="16">
        <f t="shared" si="141"/>
        <v>1637.5440000000001</v>
      </c>
      <c r="AH617" s="3">
        <f t="shared" si="146"/>
        <v>27446</v>
      </c>
      <c r="AI617" s="3">
        <f t="shared" si="147"/>
        <v>1282487</v>
      </c>
      <c r="AJ617" s="16">
        <f t="shared" si="142"/>
        <v>46727.64701595861</v>
      </c>
      <c r="AL617" s="16">
        <f t="shared" si="143"/>
        <v>364136.00227143668</v>
      </c>
    </row>
    <row r="618" spans="2:38">
      <c r="B618" s="29" t="s">
        <v>173</v>
      </c>
      <c r="C618" s="3">
        <v>8302</v>
      </c>
      <c r="D618" s="3">
        <v>473</v>
      </c>
      <c r="E618" s="7">
        <v>8775</v>
      </c>
      <c r="G618" s="29" t="s">
        <v>173</v>
      </c>
      <c r="H618" s="3">
        <v>201978</v>
      </c>
      <c r="I618" s="3">
        <v>9686</v>
      </c>
      <c r="J618" s="7">
        <v>211664</v>
      </c>
      <c r="L618" s="3">
        <f t="shared" si="144"/>
        <v>8775</v>
      </c>
      <c r="M618" s="3">
        <f t="shared" si="145"/>
        <v>211664</v>
      </c>
      <c r="N618" s="19">
        <f t="shared" ref="N618:N681" si="148">IF(L618+M618&gt;0,M618/L618,"")</f>
        <v>24.12125356125356</v>
      </c>
      <c r="P618" s="29" t="s">
        <v>173</v>
      </c>
      <c r="Q618" s="3">
        <v>125190</v>
      </c>
      <c r="R618" s="3">
        <v>4535</v>
      </c>
      <c r="S618" s="7">
        <v>129725</v>
      </c>
      <c r="U618" s="29" t="s">
        <v>173</v>
      </c>
      <c r="V618" s="3">
        <v>67927</v>
      </c>
      <c r="W618" s="3">
        <v>4645</v>
      </c>
      <c r="X618" s="7">
        <v>72572</v>
      </c>
      <c r="Z618" s="29" t="s">
        <v>173</v>
      </c>
      <c r="AA618" s="3">
        <v>11804871</v>
      </c>
      <c r="AB618" s="3">
        <v>771215</v>
      </c>
      <c r="AC618" s="7">
        <v>12576086</v>
      </c>
      <c r="AE618">
        <v>12092841</v>
      </c>
      <c r="AF618" s="16">
        <f t="shared" ref="AF618:AF681" si="149">IF(AE618/$AE$7&gt;0,AE618/$AE$7,"")</f>
        <v>12092.841</v>
      </c>
      <c r="AH618" s="3">
        <f t="shared" si="146"/>
        <v>211664</v>
      </c>
      <c r="AI618" s="3">
        <f t="shared" si="147"/>
        <v>12576086</v>
      </c>
      <c r="AJ618" s="16">
        <f t="shared" ref="AJ618:AJ681" si="150">IF(AI618*AH618&gt;0,AI618/AH618*$AI$7,"")</f>
        <v>59415.328067125251</v>
      </c>
      <c r="AL618" s="16">
        <f t="shared" ref="AL618:AL681" si="151">IF(AI618&gt;0,M618/L618*AJ618,"")</f>
        <v>1433172.1937321937</v>
      </c>
    </row>
    <row r="619" spans="2:38">
      <c r="B619" s="29" t="s">
        <v>174</v>
      </c>
      <c r="C619" s="3">
        <v>1257</v>
      </c>
      <c r="D619" s="3">
        <v>126</v>
      </c>
      <c r="E619" s="7">
        <v>1383</v>
      </c>
      <c r="G619" s="29" t="s">
        <v>174</v>
      </c>
      <c r="H619" s="3">
        <v>299197</v>
      </c>
      <c r="I619" s="3">
        <v>8255</v>
      </c>
      <c r="J619" s="7">
        <v>307452</v>
      </c>
      <c r="L619" s="3">
        <f t="shared" si="144"/>
        <v>1383</v>
      </c>
      <c r="M619" s="3">
        <f t="shared" si="145"/>
        <v>307452</v>
      </c>
      <c r="N619" s="19">
        <f t="shared" si="148"/>
        <v>222.30802603036875</v>
      </c>
      <c r="P619" s="29" t="s">
        <v>174</v>
      </c>
      <c r="Q619" s="3">
        <v>226195</v>
      </c>
      <c r="R619" s="3">
        <v>6693</v>
      </c>
      <c r="S619" s="7">
        <v>232888</v>
      </c>
      <c r="U619" s="29" t="s">
        <v>174</v>
      </c>
      <c r="V619" s="3">
        <v>71718</v>
      </c>
      <c r="W619" s="3">
        <v>1432</v>
      </c>
      <c r="X619" s="7">
        <v>73150</v>
      </c>
      <c r="Z619" s="29" t="s">
        <v>174</v>
      </c>
      <c r="AA619" s="3">
        <v>31708715</v>
      </c>
      <c r="AB619" s="3">
        <v>3036174</v>
      </c>
      <c r="AC619" s="7">
        <v>34744889</v>
      </c>
      <c r="AE619">
        <v>27150758</v>
      </c>
      <c r="AF619" s="16">
        <f t="shared" si="149"/>
        <v>27150.758000000002</v>
      </c>
      <c r="AH619" s="3">
        <f t="shared" si="146"/>
        <v>307452</v>
      </c>
      <c r="AI619" s="3">
        <f t="shared" si="147"/>
        <v>34744889</v>
      </c>
      <c r="AJ619" s="16">
        <f t="shared" si="150"/>
        <v>113009.14939567802</v>
      </c>
      <c r="AL619" s="16">
        <f t="shared" si="151"/>
        <v>25122840.92552422</v>
      </c>
    </row>
    <row r="620" spans="2:38">
      <c r="B620" s="30" t="s">
        <v>13</v>
      </c>
      <c r="C620" s="7">
        <v>17035</v>
      </c>
      <c r="D620" s="7">
        <v>1163</v>
      </c>
      <c r="E620" s="7">
        <v>18198</v>
      </c>
      <c r="G620" s="30" t="s">
        <v>13</v>
      </c>
      <c r="H620" s="7">
        <v>542344</v>
      </c>
      <c r="I620" s="7">
        <v>20450</v>
      </c>
      <c r="J620" s="7">
        <v>562794</v>
      </c>
      <c r="L620" s="3">
        <f t="shared" si="144"/>
        <v>18198</v>
      </c>
      <c r="M620" s="3">
        <f t="shared" si="145"/>
        <v>562794</v>
      </c>
      <c r="N620" s="19">
        <f t="shared" si="148"/>
        <v>30.926145730300032</v>
      </c>
      <c r="P620" s="30" t="s">
        <v>13</v>
      </c>
      <c r="Q620" s="7">
        <v>368176</v>
      </c>
      <c r="R620" s="7">
        <v>11837</v>
      </c>
      <c r="S620" s="7">
        <v>380013</v>
      </c>
      <c r="U620" s="30" t="s">
        <v>13</v>
      </c>
      <c r="V620" s="7">
        <v>156240</v>
      </c>
      <c r="W620" s="7">
        <v>7371</v>
      </c>
      <c r="X620" s="7">
        <v>163611</v>
      </c>
      <c r="Z620" s="30" t="s">
        <v>13</v>
      </c>
      <c r="AA620" s="7">
        <v>45238752</v>
      </c>
      <c r="AB620" s="7">
        <v>3903269</v>
      </c>
      <c r="AC620" s="7">
        <v>49142021</v>
      </c>
      <c r="AE620">
        <v>41565709</v>
      </c>
      <c r="AF620" s="16">
        <f t="shared" si="149"/>
        <v>41565.709000000003</v>
      </c>
      <c r="AH620" s="3">
        <f t="shared" si="146"/>
        <v>562794</v>
      </c>
      <c r="AI620" s="3">
        <f t="shared" si="147"/>
        <v>49142021</v>
      </c>
      <c r="AJ620" s="16">
        <f t="shared" si="150"/>
        <v>87317.954704563308</v>
      </c>
      <c r="AL620" s="16">
        <f t="shared" si="151"/>
        <v>2700407.7920650621</v>
      </c>
    </row>
    <row r="621" spans="2:38">
      <c r="B621" s="4" t="s">
        <v>38</v>
      </c>
      <c r="C621" s="3"/>
      <c r="D621" s="3"/>
      <c r="E621" s="7"/>
      <c r="G621" s="4" t="s">
        <v>38</v>
      </c>
      <c r="H621" s="3"/>
      <c r="I621" s="3"/>
      <c r="J621" s="7"/>
      <c r="L621" s="3">
        <f t="shared" si="144"/>
        <v>0</v>
      </c>
      <c r="M621" s="3">
        <f t="shared" si="145"/>
        <v>0</v>
      </c>
      <c r="N621" s="15" t="str">
        <f t="shared" si="148"/>
        <v/>
      </c>
      <c r="P621" s="4" t="s">
        <v>38</v>
      </c>
      <c r="Q621" s="3"/>
      <c r="R621" s="3"/>
      <c r="S621" s="7"/>
      <c r="U621" s="4" t="s">
        <v>38</v>
      </c>
      <c r="V621" s="3"/>
      <c r="W621" s="3"/>
      <c r="X621" s="7"/>
      <c r="Z621" s="4" t="s">
        <v>38</v>
      </c>
      <c r="AA621" s="3"/>
      <c r="AB621" s="3"/>
      <c r="AC621" s="7"/>
      <c r="AF621" s="15" t="str">
        <f t="shared" si="149"/>
        <v/>
      </c>
      <c r="AH621" s="3">
        <f t="shared" si="146"/>
        <v>0</v>
      </c>
      <c r="AI621" s="3">
        <f t="shared" si="147"/>
        <v>0</v>
      </c>
      <c r="AJ621" s="15" t="str">
        <f t="shared" si="150"/>
        <v/>
      </c>
      <c r="AL621" s="15" t="str">
        <f t="shared" si="151"/>
        <v/>
      </c>
    </row>
    <row r="622" spans="2:38">
      <c r="B622" s="5" t="s">
        <v>104</v>
      </c>
      <c r="C622" s="3"/>
      <c r="D622" s="3"/>
      <c r="E622" s="7"/>
      <c r="G622" s="5" t="s">
        <v>104</v>
      </c>
      <c r="H622" s="3"/>
      <c r="I622" s="3"/>
      <c r="J622" s="7"/>
      <c r="L622" s="3">
        <f t="shared" si="144"/>
        <v>0</v>
      </c>
      <c r="M622" s="3">
        <f t="shared" si="145"/>
        <v>0</v>
      </c>
      <c r="N622" s="37" t="str">
        <f t="shared" si="148"/>
        <v/>
      </c>
      <c r="P622" s="5" t="s">
        <v>104</v>
      </c>
      <c r="Q622" s="3"/>
      <c r="R622" s="3"/>
      <c r="S622" s="7"/>
      <c r="U622" s="5" t="s">
        <v>104</v>
      </c>
      <c r="V622" s="3"/>
      <c r="W622" s="3"/>
      <c r="X622" s="7"/>
      <c r="Z622" s="5" t="s">
        <v>104</v>
      </c>
      <c r="AA622" s="3"/>
      <c r="AB622" s="3"/>
      <c r="AC622" s="7"/>
      <c r="AF622" s="36" t="str">
        <f t="shared" si="149"/>
        <v/>
      </c>
      <c r="AH622" s="3">
        <f t="shared" si="146"/>
        <v>0</v>
      </c>
      <c r="AI622" s="3">
        <f t="shared" si="147"/>
        <v>0</v>
      </c>
      <c r="AJ622" s="36" t="str">
        <f t="shared" si="150"/>
        <v/>
      </c>
      <c r="AL622" s="36" t="str">
        <f t="shared" si="151"/>
        <v/>
      </c>
    </row>
    <row r="623" spans="2:38">
      <c r="B623" s="29" t="s">
        <v>169</v>
      </c>
      <c r="C623" s="3">
        <v>190</v>
      </c>
      <c r="D623" s="3"/>
      <c r="E623" s="7">
        <v>190</v>
      </c>
      <c r="G623" s="29" t="s">
        <v>169</v>
      </c>
      <c r="H623" s="3">
        <v>369</v>
      </c>
      <c r="I623" s="3"/>
      <c r="J623" s="7">
        <v>369</v>
      </c>
      <c r="L623" s="3">
        <f t="shared" si="144"/>
        <v>190</v>
      </c>
      <c r="M623" s="3">
        <f t="shared" si="145"/>
        <v>369</v>
      </c>
      <c r="N623" s="19">
        <f t="shared" si="148"/>
        <v>1.9421052631578948</v>
      </c>
      <c r="P623" s="29" t="s">
        <v>169</v>
      </c>
      <c r="Q623" s="3">
        <v>113</v>
      </c>
      <c r="R623" s="3"/>
      <c r="S623" s="7">
        <v>113</v>
      </c>
      <c r="U623" s="29" t="s">
        <v>169</v>
      </c>
      <c r="V623" s="3">
        <v>59</v>
      </c>
      <c r="W623" s="3"/>
      <c r="X623" s="7">
        <v>59</v>
      </c>
      <c r="Z623" s="29" t="s">
        <v>169</v>
      </c>
      <c r="AA623" s="3">
        <v>5128</v>
      </c>
      <c r="AB623" s="3"/>
      <c r="AC623" s="7">
        <v>5128</v>
      </c>
      <c r="AE623">
        <v>5717</v>
      </c>
      <c r="AF623" s="16">
        <f t="shared" si="149"/>
        <v>5.7169999999999996</v>
      </c>
      <c r="AH623" s="3">
        <f t="shared" si="146"/>
        <v>369</v>
      </c>
      <c r="AI623" s="3">
        <f t="shared" si="147"/>
        <v>5128</v>
      </c>
      <c r="AJ623" s="16">
        <f t="shared" si="150"/>
        <v>13897.018970189702</v>
      </c>
      <c r="AL623" s="16">
        <f t="shared" si="151"/>
        <v>26989.473684210527</v>
      </c>
    </row>
    <row r="624" spans="2:38">
      <c r="B624" s="29" t="s">
        <v>170</v>
      </c>
      <c r="C624" s="3">
        <v>616</v>
      </c>
      <c r="D624" s="3"/>
      <c r="E624" s="7">
        <v>616</v>
      </c>
      <c r="G624" s="29" t="s">
        <v>170</v>
      </c>
      <c r="H624" s="3">
        <v>1069</v>
      </c>
      <c r="I624" s="3"/>
      <c r="J624" s="7">
        <v>1069</v>
      </c>
      <c r="L624" s="3">
        <f t="shared" si="144"/>
        <v>616</v>
      </c>
      <c r="M624" s="3">
        <f t="shared" si="145"/>
        <v>1069</v>
      </c>
      <c r="N624" s="19">
        <f t="shared" si="148"/>
        <v>1.7353896103896105</v>
      </c>
      <c r="P624" s="29" t="s">
        <v>170</v>
      </c>
      <c r="Q624" s="3">
        <v>212</v>
      </c>
      <c r="R624" s="3"/>
      <c r="S624" s="7">
        <v>212</v>
      </c>
      <c r="U624" s="29" t="s">
        <v>170</v>
      </c>
      <c r="V624" s="3">
        <v>227</v>
      </c>
      <c r="W624" s="3"/>
      <c r="X624" s="7">
        <v>227</v>
      </c>
      <c r="Z624" s="29" t="s">
        <v>170</v>
      </c>
      <c r="AA624" s="3">
        <v>54693</v>
      </c>
      <c r="AB624" s="3"/>
      <c r="AC624" s="7">
        <v>54693</v>
      </c>
      <c r="AE624">
        <v>67273</v>
      </c>
      <c r="AF624" s="16">
        <f t="shared" si="149"/>
        <v>67.272999999999996</v>
      </c>
      <c r="AH624" s="3">
        <f t="shared" si="146"/>
        <v>1069</v>
      </c>
      <c r="AI624" s="3">
        <f t="shared" si="147"/>
        <v>54693</v>
      </c>
      <c r="AJ624" s="16">
        <f t="shared" si="150"/>
        <v>51162.768942937328</v>
      </c>
      <c r="AL624" s="16">
        <f t="shared" si="151"/>
        <v>88787.337662337668</v>
      </c>
    </row>
    <row r="625" spans="2:38">
      <c r="B625" s="29" t="s">
        <v>171</v>
      </c>
      <c r="C625" s="3">
        <v>1251</v>
      </c>
      <c r="D625" s="3"/>
      <c r="E625" s="7">
        <v>1251</v>
      </c>
      <c r="G625" s="29" t="s">
        <v>171</v>
      </c>
      <c r="H625" s="3">
        <v>3272</v>
      </c>
      <c r="I625" s="3"/>
      <c r="J625" s="7">
        <v>3272</v>
      </c>
      <c r="L625" s="3">
        <f t="shared" si="144"/>
        <v>1251</v>
      </c>
      <c r="M625" s="3">
        <f t="shared" si="145"/>
        <v>3272</v>
      </c>
      <c r="N625" s="19">
        <f t="shared" si="148"/>
        <v>2.61550759392486</v>
      </c>
      <c r="P625" s="29" t="s">
        <v>171</v>
      </c>
      <c r="Q625" s="3">
        <v>1175</v>
      </c>
      <c r="R625" s="3"/>
      <c r="S625" s="7">
        <v>1175</v>
      </c>
      <c r="U625" s="29" t="s">
        <v>171</v>
      </c>
      <c r="V625" s="3">
        <v>793</v>
      </c>
      <c r="W625" s="3"/>
      <c r="X625" s="7">
        <v>793</v>
      </c>
      <c r="Z625" s="29" t="s">
        <v>171</v>
      </c>
      <c r="AA625" s="3">
        <v>233550</v>
      </c>
      <c r="AB625" s="3"/>
      <c r="AC625" s="7">
        <v>233550</v>
      </c>
      <c r="AE625">
        <v>274898</v>
      </c>
      <c r="AF625" s="16">
        <f t="shared" si="149"/>
        <v>274.89800000000002</v>
      </c>
      <c r="AH625" s="3">
        <f t="shared" si="146"/>
        <v>3272</v>
      </c>
      <c r="AI625" s="3">
        <f t="shared" si="147"/>
        <v>233550</v>
      </c>
      <c r="AJ625" s="16">
        <f t="shared" si="150"/>
        <v>71378.361858190721</v>
      </c>
      <c r="AL625" s="16">
        <f t="shared" si="151"/>
        <v>186690.64748201441</v>
      </c>
    </row>
    <row r="626" spans="2:38">
      <c r="B626" s="29" t="s">
        <v>172</v>
      </c>
      <c r="C626" s="3">
        <v>2064</v>
      </c>
      <c r="D626" s="3"/>
      <c r="E626" s="7">
        <v>2064</v>
      </c>
      <c r="G626" s="29" t="s">
        <v>172</v>
      </c>
      <c r="H626" s="3">
        <v>9082</v>
      </c>
      <c r="I626" s="3"/>
      <c r="J626" s="7">
        <v>9082</v>
      </c>
      <c r="L626" s="3">
        <f t="shared" si="144"/>
        <v>2064</v>
      </c>
      <c r="M626" s="3">
        <f t="shared" si="145"/>
        <v>9082</v>
      </c>
      <c r="N626" s="19">
        <f t="shared" si="148"/>
        <v>4.400193798449612</v>
      </c>
      <c r="P626" s="29" t="s">
        <v>172</v>
      </c>
      <c r="Q626" s="3">
        <v>4707</v>
      </c>
      <c r="R626" s="3"/>
      <c r="S626" s="7">
        <v>4707</v>
      </c>
      <c r="U626" s="29" t="s">
        <v>172</v>
      </c>
      <c r="V626" s="3">
        <v>2193</v>
      </c>
      <c r="W626" s="3"/>
      <c r="X626" s="7">
        <v>2193</v>
      </c>
      <c r="Z626" s="29" t="s">
        <v>172</v>
      </c>
      <c r="AA626" s="3">
        <v>753864</v>
      </c>
      <c r="AB626" s="3"/>
      <c r="AC626" s="7">
        <v>753864</v>
      </c>
      <c r="AE626">
        <v>831177</v>
      </c>
      <c r="AF626" s="16">
        <f t="shared" si="149"/>
        <v>831.17700000000002</v>
      </c>
      <c r="AH626" s="3">
        <f t="shared" si="146"/>
        <v>9082</v>
      </c>
      <c r="AI626" s="3">
        <f t="shared" si="147"/>
        <v>753864</v>
      </c>
      <c r="AJ626" s="16">
        <f t="shared" si="150"/>
        <v>83006.38625853337</v>
      </c>
      <c r="AL626" s="16">
        <f t="shared" si="151"/>
        <v>365244.18604651163</v>
      </c>
    </row>
    <row r="627" spans="2:38">
      <c r="B627" s="29" t="s">
        <v>173</v>
      </c>
      <c r="C627" s="3">
        <v>3009</v>
      </c>
      <c r="D627" s="3"/>
      <c r="E627" s="7">
        <v>3009</v>
      </c>
      <c r="G627" s="29" t="s">
        <v>173</v>
      </c>
      <c r="H627" s="3">
        <v>36872</v>
      </c>
      <c r="I627" s="3"/>
      <c r="J627" s="7">
        <v>36872</v>
      </c>
      <c r="L627" s="3">
        <f t="shared" si="144"/>
        <v>3009</v>
      </c>
      <c r="M627" s="3">
        <f t="shared" si="145"/>
        <v>36872</v>
      </c>
      <c r="N627" s="19">
        <f t="shared" si="148"/>
        <v>12.253904951811233</v>
      </c>
      <c r="P627" s="29" t="s">
        <v>173</v>
      </c>
      <c r="Q627" s="3">
        <v>27670</v>
      </c>
      <c r="R627" s="3"/>
      <c r="S627" s="7">
        <v>27670</v>
      </c>
      <c r="U627" s="29" t="s">
        <v>173</v>
      </c>
      <c r="V627" s="3">
        <v>5561</v>
      </c>
      <c r="W627" s="3"/>
      <c r="X627" s="7">
        <v>5561</v>
      </c>
      <c r="Z627" s="29" t="s">
        <v>173</v>
      </c>
      <c r="AA627" s="3">
        <v>3601109</v>
      </c>
      <c r="AB627" s="3"/>
      <c r="AC627" s="7">
        <v>3601109</v>
      </c>
      <c r="AE627">
        <v>3145419</v>
      </c>
      <c r="AF627" s="16">
        <f t="shared" si="149"/>
        <v>3145.4189999999999</v>
      </c>
      <c r="AH627" s="3">
        <f t="shared" si="146"/>
        <v>36872</v>
      </c>
      <c r="AI627" s="3">
        <f t="shared" si="147"/>
        <v>3601109</v>
      </c>
      <c r="AJ627" s="16">
        <f t="shared" si="150"/>
        <v>97665.13885875461</v>
      </c>
      <c r="AL627" s="16">
        <f t="shared" si="151"/>
        <v>1196779.3286806247</v>
      </c>
    </row>
    <row r="628" spans="2:38">
      <c r="B628" s="29" t="s">
        <v>174</v>
      </c>
      <c r="C628" s="3">
        <v>69</v>
      </c>
      <c r="D628" s="3"/>
      <c r="E628" s="7">
        <v>69</v>
      </c>
      <c r="G628" s="29" t="s">
        <v>174</v>
      </c>
      <c r="H628" s="3">
        <v>16738</v>
      </c>
      <c r="I628" s="3"/>
      <c r="J628" s="7">
        <v>16738</v>
      </c>
      <c r="L628" s="3">
        <f t="shared" si="144"/>
        <v>69</v>
      </c>
      <c r="M628" s="3">
        <f t="shared" si="145"/>
        <v>16738</v>
      </c>
      <c r="N628" s="19">
        <f t="shared" si="148"/>
        <v>242.57971014492753</v>
      </c>
      <c r="P628" s="29" t="s">
        <v>174</v>
      </c>
      <c r="Q628" s="3">
        <v>15170</v>
      </c>
      <c r="R628" s="3"/>
      <c r="S628" s="7">
        <v>15170</v>
      </c>
      <c r="U628" s="29" t="s">
        <v>174</v>
      </c>
      <c r="V628" s="3">
        <v>1488</v>
      </c>
      <c r="W628" s="3"/>
      <c r="X628" s="7">
        <v>1488</v>
      </c>
      <c r="Z628" s="29" t="s">
        <v>174</v>
      </c>
      <c r="AA628" s="3">
        <v>1792022</v>
      </c>
      <c r="AB628" s="3"/>
      <c r="AC628" s="7">
        <v>1792022</v>
      </c>
      <c r="AE628">
        <v>1512651</v>
      </c>
      <c r="AF628" s="16">
        <f t="shared" si="149"/>
        <v>1512.6510000000001</v>
      </c>
      <c r="AH628" s="3">
        <f t="shared" si="146"/>
        <v>16738</v>
      </c>
      <c r="AI628" s="3">
        <f t="shared" si="147"/>
        <v>1792022</v>
      </c>
      <c r="AJ628" s="16">
        <f t="shared" si="150"/>
        <v>107063.0899749074</v>
      </c>
      <c r="AL628" s="16">
        <f t="shared" si="151"/>
        <v>25971333.333333336</v>
      </c>
    </row>
    <row r="629" spans="2:38">
      <c r="B629" s="30" t="s">
        <v>13</v>
      </c>
      <c r="C629" s="7">
        <v>7199</v>
      </c>
      <c r="D629" s="7"/>
      <c r="E629" s="7">
        <v>7199</v>
      </c>
      <c r="G629" s="30" t="s">
        <v>13</v>
      </c>
      <c r="H629" s="7">
        <v>67402</v>
      </c>
      <c r="I629" s="7"/>
      <c r="J629" s="7">
        <v>67402</v>
      </c>
      <c r="L629" s="3">
        <f t="shared" si="144"/>
        <v>7199</v>
      </c>
      <c r="M629" s="3">
        <f t="shared" si="145"/>
        <v>67402</v>
      </c>
      <c r="N629" s="19">
        <f t="shared" si="148"/>
        <v>9.3626892623975557</v>
      </c>
      <c r="P629" s="30" t="s">
        <v>13</v>
      </c>
      <c r="Q629" s="7">
        <v>49047</v>
      </c>
      <c r="R629" s="7"/>
      <c r="S629" s="7">
        <v>49047</v>
      </c>
      <c r="U629" s="30" t="s">
        <v>13</v>
      </c>
      <c r="V629" s="7">
        <v>10321</v>
      </c>
      <c r="W629" s="7"/>
      <c r="X629" s="7">
        <v>10321</v>
      </c>
      <c r="Z629" s="30" t="s">
        <v>13</v>
      </c>
      <c r="AA629" s="7">
        <v>6440366</v>
      </c>
      <c r="AB629" s="7"/>
      <c r="AC629" s="7">
        <v>6440366</v>
      </c>
      <c r="AE629">
        <v>5837135</v>
      </c>
      <c r="AF629" s="16">
        <f t="shared" si="149"/>
        <v>5837.1350000000002</v>
      </c>
      <c r="AH629" s="3">
        <f t="shared" si="146"/>
        <v>67402</v>
      </c>
      <c r="AI629" s="3">
        <f t="shared" si="147"/>
        <v>6440366</v>
      </c>
      <c r="AJ629" s="16">
        <f t="shared" si="150"/>
        <v>95551.55633363995</v>
      </c>
      <c r="AL629" s="16">
        <f t="shared" si="151"/>
        <v>894619.5304903459</v>
      </c>
    </row>
    <row r="630" spans="2:38">
      <c r="B630" s="5" t="s">
        <v>105</v>
      </c>
      <c r="C630" s="3"/>
      <c r="D630" s="3"/>
      <c r="E630" s="7"/>
      <c r="G630" s="5" t="s">
        <v>105</v>
      </c>
      <c r="H630" s="3"/>
      <c r="I630" s="3"/>
      <c r="J630" s="7"/>
      <c r="L630" s="3">
        <f t="shared" si="144"/>
        <v>0</v>
      </c>
      <c r="M630" s="3">
        <f t="shared" si="145"/>
        <v>0</v>
      </c>
      <c r="N630" s="37" t="str">
        <f t="shared" si="148"/>
        <v/>
      </c>
      <c r="P630" s="5" t="s">
        <v>105</v>
      </c>
      <c r="Q630" s="3"/>
      <c r="R630" s="3"/>
      <c r="S630" s="7"/>
      <c r="U630" s="5" t="s">
        <v>105</v>
      </c>
      <c r="V630" s="3"/>
      <c r="W630" s="3"/>
      <c r="X630" s="7"/>
      <c r="Z630" s="5" t="s">
        <v>105</v>
      </c>
      <c r="AA630" s="3"/>
      <c r="AB630" s="3"/>
      <c r="AC630" s="7"/>
      <c r="AF630" s="36" t="str">
        <f t="shared" si="149"/>
        <v/>
      </c>
      <c r="AH630" s="3">
        <f t="shared" si="146"/>
        <v>0</v>
      </c>
      <c r="AI630" s="3">
        <f t="shared" si="147"/>
        <v>0</v>
      </c>
      <c r="AJ630" s="36" t="str">
        <f t="shared" si="150"/>
        <v/>
      </c>
      <c r="AL630" s="36" t="str">
        <f t="shared" si="151"/>
        <v/>
      </c>
    </row>
    <row r="631" spans="2:38">
      <c r="B631" s="29" t="s">
        <v>169</v>
      </c>
      <c r="C631" s="3">
        <v>48</v>
      </c>
      <c r="D631" s="3"/>
      <c r="E631" s="7">
        <v>48</v>
      </c>
      <c r="G631" s="29" t="s">
        <v>169</v>
      </c>
      <c r="H631" s="3">
        <v>153</v>
      </c>
      <c r="I631" s="3"/>
      <c r="J631" s="7">
        <v>153</v>
      </c>
      <c r="L631" s="3">
        <f t="shared" si="144"/>
        <v>48</v>
      </c>
      <c r="M631" s="3">
        <f t="shared" si="145"/>
        <v>153</v>
      </c>
      <c r="N631" s="19">
        <f t="shared" si="148"/>
        <v>3.1875</v>
      </c>
      <c r="P631" s="29" t="s">
        <v>169</v>
      </c>
      <c r="Q631" s="3">
        <v>91</v>
      </c>
      <c r="R631" s="3"/>
      <c r="S631" s="7">
        <v>91</v>
      </c>
      <c r="U631" s="29" t="s">
        <v>169</v>
      </c>
      <c r="V631" s="3">
        <v>11</v>
      </c>
      <c r="W631" s="3"/>
      <c r="X631" s="7">
        <v>11</v>
      </c>
      <c r="Z631" s="29" t="s">
        <v>169</v>
      </c>
      <c r="AA631" s="3">
        <v>447</v>
      </c>
      <c r="AB631" s="3"/>
      <c r="AC631" s="7">
        <v>447</v>
      </c>
      <c r="AE631">
        <v>969</v>
      </c>
      <c r="AF631" s="16">
        <f t="shared" si="149"/>
        <v>0.96899999999999997</v>
      </c>
      <c r="AH631" s="3">
        <f t="shared" si="146"/>
        <v>153</v>
      </c>
      <c r="AI631" s="3">
        <f t="shared" si="147"/>
        <v>447</v>
      </c>
      <c r="AJ631" s="16">
        <f t="shared" si="150"/>
        <v>2921.5686274509803</v>
      </c>
      <c r="AL631" s="16">
        <f t="shared" si="151"/>
        <v>9312.5</v>
      </c>
    </row>
    <row r="632" spans="2:38">
      <c r="B632" s="29" t="s">
        <v>170</v>
      </c>
      <c r="C632" s="3">
        <v>47</v>
      </c>
      <c r="D632" s="3"/>
      <c r="E632" s="7">
        <v>47</v>
      </c>
      <c r="G632" s="29" t="s">
        <v>170</v>
      </c>
      <c r="H632" s="3">
        <v>78</v>
      </c>
      <c r="I632" s="3"/>
      <c r="J632" s="7">
        <v>78</v>
      </c>
      <c r="L632" s="3">
        <f t="shared" si="144"/>
        <v>47</v>
      </c>
      <c r="M632" s="3">
        <f t="shared" si="145"/>
        <v>78</v>
      </c>
      <c r="N632" s="19">
        <f t="shared" si="148"/>
        <v>1.6595744680851063</v>
      </c>
      <c r="P632" s="29" t="s">
        <v>170</v>
      </c>
      <c r="Q632" s="3">
        <v>18</v>
      </c>
      <c r="R632" s="3"/>
      <c r="S632" s="7">
        <v>18</v>
      </c>
      <c r="U632" s="29" t="s">
        <v>170</v>
      </c>
      <c r="V632" s="3">
        <v>9</v>
      </c>
      <c r="W632" s="3"/>
      <c r="X632" s="7">
        <v>9</v>
      </c>
      <c r="Z632" s="29" t="s">
        <v>170</v>
      </c>
      <c r="AA632" s="3">
        <v>4438</v>
      </c>
      <c r="AB632" s="3"/>
      <c r="AC632" s="7">
        <v>4438</v>
      </c>
      <c r="AE632">
        <v>7132</v>
      </c>
      <c r="AF632" s="16">
        <f t="shared" si="149"/>
        <v>7.1319999999999997</v>
      </c>
      <c r="AH632" s="3">
        <f t="shared" si="146"/>
        <v>78</v>
      </c>
      <c r="AI632" s="3">
        <f t="shared" si="147"/>
        <v>4438</v>
      </c>
      <c r="AJ632" s="16">
        <f t="shared" si="150"/>
        <v>56897.435897435898</v>
      </c>
      <c r="AL632" s="16">
        <f t="shared" si="151"/>
        <v>94425.531914893611</v>
      </c>
    </row>
    <row r="633" spans="2:38">
      <c r="B633" s="29" t="s">
        <v>171</v>
      </c>
      <c r="C633" s="3">
        <v>172</v>
      </c>
      <c r="D633" s="3"/>
      <c r="E633" s="7">
        <v>172</v>
      </c>
      <c r="G633" s="29" t="s">
        <v>171</v>
      </c>
      <c r="H633" s="3">
        <v>424</v>
      </c>
      <c r="I633" s="3"/>
      <c r="J633" s="7">
        <v>424</v>
      </c>
      <c r="L633" s="3">
        <f t="shared" si="144"/>
        <v>172</v>
      </c>
      <c r="M633" s="3">
        <f t="shared" si="145"/>
        <v>424</v>
      </c>
      <c r="N633" s="19">
        <f t="shared" si="148"/>
        <v>2.4651162790697674</v>
      </c>
      <c r="P633" s="29" t="s">
        <v>171</v>
      </c>
      <c r="Q633" s="3">
        <v>154</v>
      </c>
      <c r="R633" s="3"/>
      <c r="S633" s="7">
        <v>154</v>
      </c>
      <c r="U633" s="29" t="s">
        <v>171</v>
      </c>
      <c r="V633" s="3">
        <v>80</v>
      </c>
      <c r="W633" s="3"/>
      <c r="X633" s="7">
        <v>80</v>
      </c>
      <c r="Z633" s="29" t="s">
        <v>171</v>
      </c>
      <c r="AA633" s="3">
        <v>33614</v>
      </c>
      <c r="AB633" s="3"/>
      <c r="AC633" s="7">
        <v>33614</v>
      </c>
      <c r="AE633">
        <v>37834</v>
      </c>
      <c r="AF633" s="16">
        <f t="shared" si="149"/>
        <v>37.834000000000003</v>
      </c>
      <c r="AH633" s="3">
        <f t="shared" si="146"/>
        <v>424</v>
      </c>
      <c r="AI633" s="3">
        <f t="shared" si="147"/>
        <v>33614</v>
      </c>
      <c r="AJ633" s="16">
        <f t="shared" si="150"/>
        <v>79278.301886792455</v>
      </c>
      <c r="AL633" s="16">
        <f t="shared" si="151"/>
        <v>195430.23255813954</v>
      </c>
    </row>
    <row r="634" spans="2:38">
      <c r="B634" s="29" t="s">
        <v>172</v>
      </c>
      <c r="C634" s="3">
        <v>399</v>
      </c>
      <c r="D634" s="3"/>
      <c r="E634" s="7">
        <v>399</v>
      </c>
      <c r="G634" s="29" t="s">
        <v>172</v>
      </c>
      <c r="H634" s="3">
        <v>1385</v>
      </c>
      <c r="I634" s="3"/>
      <c r="J634" s="7">
        <v>1385</v>
      </c>
      <c r="L634" s="3">
        <f t="shared" si="144"/>
        <v>399</v>
      </c>
      <c r="M634" s="3">
        <f t="shared" si="145"/>
        <v>1385</v>
      </c>
      <c r="N634" s="19">
        <f t="shared" si="148"/>
        <v>3.4711779448621556</v>
      </c>
      <c r="P634" s="29" t="s">
        <v>172</v>
      </c>
      <c r="Q634" s="3">
        <v>713</v>
      </c>
      <c r="R634" s="3"/>
      <c r="S634" s="7">
        <v>713</v>
      </c>
      <c r="U634" s="29" t="s">
        <v>172</v>
      </c>
      <c r="V634" s="3">
        <v>252</v>
      </c>
      <c r="W634" s="3"/>
      <c r="X634" s="7">
        <v>252</v>
      </c>
      <c r="Z634" s="29" t="s">
        <v>172</v>
      </c>
      <c r="AA634" s="3">
        <v>145437</v>
      </c>
      <c r="AB634" s="3"/>
      <c r="AC634" s="7">
        <v>145437</v>
      </c>
      <c r="AE634">
        <v>145097</v>
      </c>
      <c r="AF634" s="16">
        <f t="shared" si="149"/>
        <v>145.09700000000001</v>
      </c>
      <c r="AH634" s="3">
        <f t="shared" si="146"/>
        <v>1385</v>
      </c>
      <c r="AI634" s="3">
        <f t="shared" si="147"/>
        <v>145437</v>
      </c>
      <c r="AJ634" s="16">
        <f t="shared" si="150"/>
        <v>105008.6642599278</v>
      </c>
      <c r="AL634" s="16">
        <f t="shared" si="151"/>
        <v>364503.75939849624</v>
      </c>
    </row>
    <row r="635" spans="2:38">
      <c r="B635" s="29" t="s">
        <v>173</v>
      </c>
      <c r="C635" s="3">
        <v>731</v>
      </c>
      <c r="D635" s="3"/>
      <c r="E635" s="7">
        <v>731</v>
      </c>
      <c r="G635" s="29" t="s">
        <v>173</v>
      </c>
      <c r="H635" s="3">
        <v>7461</v>
      </c>
      <c r="I635" s="3"/>
      <c r="J635" s="7">
        <v>7461</v>
      </c>
      <c r="L635" s="3">
        <f t="shared" si="144"/>
        <v>731</v>
      </c>
      <c r="M635" s="3">
        <f t="shared" si="145"/>
        <v>7461</v>
      </c>
      <c r="N635" s="19">
        <f t="shared" si="148"/>
        <v>10.20656634746922</v>
      </c>
      <c r="P635" s="29" t="s">
        <v>173</v>
      </c>
      <c r="Q635" s="3">
        <v>5456</v>
      </c>
      <c r="R635" s="3"/>
      <c r="S635" s="7">
        <v>5456</v>
      </c>
      <c r="U635" s="29" t="s">
        <v>173</v>
      </c>
      <c r="V635" s="3">
        <v>1209</v>
      </c>
      <c r="W635" s="3"/>
      <c r="X635" s="7">
        <v>1209</v>
      </c>
      <c r="Z635" s="29" t="s">
        <v>173</v>
      </c>
      <c r="AA635" s="3">
        <v>843620</v>
      </c>
      <c r="AB635" s="3"/>
      <c r="AC635" s="7">
        <v>843620</v>
      </c>
      <c r="AE635">
        <v>685855</v>
      </c>
      <c r="AF635" s="16">
        <f t="shared" si="149"/>
        <v>685.85500000000002</v>
      </c>
      <c r="AH635" s="3">
        <f t="shared" si="146"/>
        <v>7461</v>
      </c>
      <c r="AI635" s="3">
        <f t="shared" si="147"/>
        <v>843620</v>
      </c>
      <c r="AJ635" s="16">
        <f t="shared" si="150"/>
        <v>113070.6339632757</v>
      </c>
      <c r="AL635" s="16">
        <f t="shared" si="151"/>
        <v>1154062.9274965799</v>
      </c>
    </row>
    <row r="636" spans="2:38">
      <c r="B636" s="29" t="s">
        <v>174</v>
      </c>
      <c r="C636" s="3">
        <v>42</v>
      </c>
      <c r="D636" s="3"/>
      <c r="E636" s="7">
        <v>42</v>
      </c>
      <c r="G636" s="29" t="s">
        <v>174</v>
      </c>
      <c r="H636" s="3">
        <v>12071</v>
      </c>
      <c r="I636" s="3"/>
      <c r="J636" s="7">
        <v>12071</v>
      </c>
      <c r="L636" s="3">
        <f t="shared" si="144"/>
        <v>42</v>
      </c>
      <c r="M636" s="3">
        <f t="shared" si="145"/>
        <v>12071</v>
      </c>
      <c r="N636" s="19">
        <f t="shared" si="148"/>
        <v>287.40476190476193</v>
      </c>
      <c r="P636" s="29" t="s">
        <v>174</v>
      </c>
      <c r="Q636" s="3">
        <v>11614</v>
      </c>
      <c r="R636" s="3"/>
      <c r="S636" s="7">
        <v>11614</v>
      </c>
      <c r="U636" s="29" t="s">
        <v>174</v>
      </c>
      <c r="V636" s="3">
        <v>414</v>
      </c>
      <c r="W636" s="3"/>
      <c r="X636" s="7">
        <v>414</v>
      </c>
      <c r="Z636" s="29" t="s">
        <v>174</v>
      </c>
      <c r="AA636" s="3">
        <v>1693749</v>
      </c>
      <c r="AB636" s="3"/>
      <c r="AC636" s="7">
        <v>1693749</v>
      </c>
      <c r="AE636">
        <v>1310492</v>
      </c>
      <c r="AF636" s="16">
        <f t="shared" si="149"/>
        <v>1310.492</v>
      </c>
      <c r="AH636" s="3">
        <f t="shared" si="146"/>
        <v>12071</v>
      </c>
      <c r="AI636" s="3">
        <f t="shared" si="147"/>
        <v>1693749</v>
      </c>
      <c r="AJ636" s="16">
        <f t="shared" si="150"/>
        <v>140315.54966448512</v>
      </c>
      <c r="AL636" s="16">
        <f t="shared" si="151"/>
        <v>40327357.142857142</v>
      </c>
    </row>
    <row r="637" spans="2:38">
      <c r="B637" s="30" t="s">
        <v>13</v>
      </c>
      <c r="C637" s="7">
        <v>1439</v>
      </c>
      <c r="D637" s="7"/>
      <c r="E637" s="7">
        <v>1439</v>
      </c>
      <c r="G637" s="30" t="s">
        <v>13</v>
      </c>
      <c r="H637" s="7">
        <v>21572</v>
      </c>
      <c r="I637" s="7"/>
      <c r="J637" s="7">
        <v>21572</v>
      </c>
      <c r="L637" s="3">
        <f t="shared" si="144"/>
        <v>1439</v>
      </c>
      <c r="M637" s="3">
        <f t="shared" si="145"/>
        <v>21572</v>
      </c>
      <c r="N637" s="19">
        <f t="shared" si="148"/>
        <v>14.990965948575399</v>
      </c>
      <c r="P637" s="30" t="s">
        <v>13</v>
      </c>
      <c r="Q637" s="7">
        <v>18046</v>
      </c>
      <c r="R637" s="7"/>
      <c r="S637" s="7">
        <v>18046</v>
      </c>
      <c r="U637" s="30" t="s">
        <v>13</v>
      </c>
      <c r="V637" s="7">
        <v>1975</v>
      </c>
      <c r="W637" s="7"/>
      <c r="X637" s="7">
        <v>1975</v>
      </c>
      <c r="Z637" s="30" t="s">
        <v>13</v>
      </c>
      <c r="AA637" s="7">
        <v>2721305</v>
      </c>
      <c r="AB637" s="7"/>
      <c r="AC637" s="7">
        <v>2721305</v>
      </c>
      <c r="AE637">
        <v>2187379</v>
      </c>
      <c r="AF637" s="16">
        <f t="shared" si="149"/>
        <v>2187.3789999999999</v>
      </c>
      <c r="AH637" s="3">
        <f t="shared" si="146"/>
        <v>21572</v>
      </c>
      <c r="AI637" s="3">
        <f t="shared" si="147"/>
        <v>2721305</v>
      </c>
      <c r="AJ637" s="16">
        <f t="shared" si="150"/>
        <v>126149.87020211385</v>
      </c>
      <c r="AL637" s="16">
        <f t="shared" si="151"/>
        <v>1891108.4086170951</v>
      </c>
    </row>
    <row r="638" spans="2:38">
      <c r="B638" s="5" t="s">
        <v>106</v>
      </c>
      <c r="C638" s="3"/>
      <c r="D638" s="3"/>
      <c r="E638" s="7"/>
      <c r="G638" s="5" t="s">
        <v>106</v>
      </c>
      <c r="H638" s="3"/>
      <c r="I638" s="3"/>
      <c r="J638" s="7"/>
      <c r="L638" s="3">
        <f t="shared" si="144"/>
        <v>0</v>
      </c>
      <c r="M638" s="3">
        <f t="shared" si="145"/>
        <v>0</v>
      </c>
      <c r="N638" s="37" t="str">
        <f t="shared" si="148"/>
        <v/>
      </c>
      <c r="P638" s="5" t="s">
        <v>106</v>
      </c>
      <c r="Q638" s="3"/>
      <c r="R638" s="3"/>
      <c r="S638" s="7"/>
      <c r="U638" s="5" t="s">
        <v>106</v>
      </c>
      <c r="V638" s="3"/>
      <c r="W638" s="3"/>
      <c r="X638" s="7"/>
      <c r="Z638" s="5" t="s">
        <v>106</v>
      </c>
      <c r="AA638" s="3"/>
      <c r="AB638" s="3"/>
      <c r="AC638" s="7"/>
      <c r="AF638" s="36" t="str">
        <f t="shared" si="149"/>
        <v/>
      </c>
      <c r="AH638" s="3">
        <f t="shared" si="146"/>
        <v>0</v>
      </c>
      <c r="AI638" s="3">
        <f t="shared" si="147"/>
        <v>0</v>
      </c>
      <c r="AJ638" s="36" t="str">
        <f t="shared" si="150"/>
        <v/>
      </c>
      <c r="AL638" s="36" t="str">
        <f t="shared" si="151"/>
        <v/>
      </c>
    </row>
    <row r="639" spans="2:38">
      <c r="B639" s="29" t="s">
        <v>169</v>
      </c>
      <c r="C639" s="3">
        <v>83</v>
      </c>
      <c r="D639" s="3"/>
      <c r="E639" s="7">
        <v>83</v>
      </c>
      <c r="G639" s="29" t="s">
        <v>169</v>
      </c>
      <c r="H639" s="3">
        <v>158</v>
      </c>
      <c r="I639" s="3"/>
      <c r="J639" s="7">
        <v>158</v>
      </c>
      <c r="L639" s="3">
        <f t="shared" si="144"/>
        <v>83</v>
      </c>
      <c r="M639" s="3">
        <f t="shared" si="145"/>
        <v>158</v>
      </c>
      <c r="N639" s="19">
        <f t="shared" si="148"/>
        <v>1.9036144578313252</v>
      </c>
      <c r="P639" s="29" t="s">
        <v>169</v>
      </c>
      <c r="Q639" s="3">
        <v>38</v>
      </c>
      <c r="R639" s="3"/>
      <c r="S639" s="7">
        <v>38</v>
      </c>
      <c r="U639" s="29" t="s">
        <v>169</v>
      </c>
      <c r="V639" s="3">
        <v>36</v>
      </c>
      <c r="W639" s="3"/>
      <c r="X639" s="7">
        <v>36</v>
      </c>
      <c r="Z639" s="29" t="s">
        <v>169</v>
      </c>
      <c r="AA639" s="3">
        <v>1917</v>
      </c>
      <c r="AB639" s="3"/>
      <c r="AC639" s="7">
        <v>1917</v>
      </c>
      <c r="AE639">
        <v>2404</v>
      </c>
      <c r="AF639" s="16">
        <f t="shared" si="149"/>
        <v>2.4039999999999999</v>
      </c>
      <c r="AH639" s="3">
        <f t="shared" si="146"/>
        <v>158</v>
      </c>
      <c r="AI639" s="3">
        <f t="shared" si="147"/>
        <v>1917</v>
      </c>
      <c r="AJ639" s="16">
        <f t="shared" si="150"/>
        <v>12132.911392405063</v>
      </c>
      <c r="AL639" s="16">
        <f t="shared" si="151"/>
        <v>23096.385542168675</v>
      </c>
    </row>
    <row r="640" spans="2:38">
      <c r="B640" s="29" t="s">
        <v>170</v>
      </c>
      <c r="C640" s="3">
        <v>190</v>
      </c>
      <c r="D640" s="3"/>
      <c r="E640" s="7">
        <v>190</v>
      </c>
      <c r="G640" s="29" t="s">
        <v>170</v>
      </c>
      <c r="H640" s="3">
        <v>376</v>
      </c>
      <c r="I640" s="3"/>
      <c r="J640" s="7">
        <v>376</v>
      </c>
      <c r="L640" s="3">
        <f t="shared" si="144"/>
        <v>190</v>
      </c>
      <c r="M640" s="3">
        <f t="shared" si="145"/>
        <v>376</v>
      </c>
      <c r="N640" s="19">
        <f t="shared" si="148"/>
        <v>1.9789473684210526</v>
      </c>
      <c r="P640" s="29" t="s">
        <v>170</v>
      </c>
      <c r="Q640" s="3">
        <v>87</v>
      </c>
      <c r="R640" s="3"/>
      <c r="S640" s="7">
        <v>87</v>
      </c>
      <c r="U640" s="29" t="s">
        <v>170</v>
      </c>
      <c r="V640" s="3">
        <v>92</v>
      </c>
      <c r="W640" s="3"/>
      <c r="X640" s="7">
        <v>92</v>
      </c>
      <c r="Z640" s="29" t="s">
        <v>170</v>
      </c>
      <c r="AA640" s="3">
        <v>16430</v>
      </c>
      <c r="AB640" s="3"/>
      <c r="AC640" s="7">
        <v>16430</v>
      </c>
      <c r="AE640">
        <v>21617</v>
      </c>
      <c r="AF640" s="16">
        <f t="shared" si="149"/>
        <v>21.617000000000001</v>
      </c>
      <c r="AH640" s="3">
        <f t="shared" si="146"/>
        <v>376</v>
      </c>
      <c r="AI640" s="3">
        <f t="shared" si="147"/>
        <v>16430</v>
      </c>
      <c r="AJ640" s="16">
        <f t="shared" si="150"/>
        <v>43696.808510638301</v>
      </c>
      <c r="AL640" s="16">
        <f t="shared" si="151"/>
        <v>86473.68421052632</v>
      </c>
    </row>
    <row r="641" spans="2:38">
      <c r="B641" s="29" t="s">
        <v>171</v>
      </c>
      <c r="C641" s="3">
        <v>373</v>
      </c>
      <c r="D641" s="3"/>
      <c r="E641" s="7">
        <v>373</v>
      </c>
      <c r="G641" s="29" t="s">
        <v>171</v>
      </c>
      <c r="H641" s="3">
        <v>1168</v>
      </c>
      <c r="I641" s="3"/>
      <c r="J641" s="7">
        <v>1168</v>
      </c>
      <c r="L641" s="3">
        <f t="shared" si="144"/>
        <v>373</v>
      </c>
      <c r="M641" s="3">
        <f t="shared" si="145"/>
        <v>1168</v>
      </c>
      <c r="N641" s="19">
        <f t="shared" si="148"/>
        <v>3.1313672922252009</v>
      </c>
      <c r="P641" s="29" t="s">
        <v>171</v>
      </c>
      <c r="Q641" s="3">
        <v>433</v>
      </c>
      <c r="R641" s="3"/>
      <c r="S641" s="7">
        <v>433</v>
      </c>
      <c r="U641" s="29" t="s">
        <v>171</v>
      </c>
      <c r="V641" s="3">
        <v>352</v>
      </c>
      <c r="W641" s="3"/>
      <c r="X641" s="7">
        <v>352</v>
      </c>
      <c r="Z641" s="29" t="s">
        <v>171</v>
      </c>
      <c r="AA641" s="3">
        <v>69590</v>
      </c>
      <c r="AB641" s="3"/>
      <c r="AC641" s="7">
        <v>69590</v>
      </c>
      <c r="AE641">
        <v>71860</v>
      </c>
      <c r="AF641" s="16">
        <f t="shared" si="149"/>
        <v>71.86</v>
      </c>
      <c r="AH641" s="3">
        <f t="shared" si="146"/>
        <v>1168</v>
      </c>
      <c r="AI641" s="3">
        <f t="shared" si="147"/>
        <v>69590</v>
      </c>
      <c r="AJ641" s="16">
        <f t="shared" si="150"/>
        <v>59580.479452054795</v>
      </c>
      <c r="AL641" s="16">
        <f t="shared" si="151"/>
        <v>186568.36461126004</v>
      </c>
    </row>
    <row r="642" spans="2:38">
      <c r="B642" s="29" t="s">
        <v>172</v>
      </c>
      <c r="C642" s="3">
        <v>401</v>
      </c>
      <c r="D642" s="3"/>
      <c r="E642" s="7">
        <v>401</v>
      </c>
      <c r="G642" s="29" t="s">
        <v>172</v>
      </c>
      <c r="H642" s="3">
        <v>2056</v>
      </c>
      <c r="I642" s="3"/>
      <c r="J642" s="7">
        <v>2056</v>
      </c>
      <c r="L642" s="3">
        <f t="shared" si="144"/>
        <v>401</v>
      </c>
      <c r="M642" s="3">
        <f t="shared" si="145"/>
        <v>2056</v>
      </c>
      <c r="N642" s="19">
        <f t="shared" si="148"/>
        <v>5.127182044887781</v>
      </c>
      <c r="P642" s="29" t="s">
        <v>172</v>
      </c>
      <c r="Q642" s="3">
        <v>1069</v>
      </c>
      <c r="R642" s="3"/>
      <c r="S642" s="7">
        <v>1069</v>
      </c>
      <c r="U642" s="29" t="s">
        <v>172</v>
      </c>
      <c r="V642" s="3">
        <v>564</v>
      </c>
      <c r="W642" s="3"/>
      <c r="X642" s="7">
        <v>564</v>
      </c>
      <c r="Z642" s="29" t="s">
        <v>172</v>
      </c>
      <c r="AA642" s="3">
        <v>148770</v>
      </c>
      <c r="AB642" s="3"/>
      <c r="AC642" s="7">
        <v>148770</v>
      </c>
      <c r="AE642">
        <v>166029</v>
      </c>
      <c r="AF642" s="16">
        <f t="shared" si="149"/>
        <v>166.029</v>
      </c>
      <c r="AH642" s="3">
        <f t="shared" si="146"/>
        <v>2056</v>
      </c>
      <c r="AI642" s="3">
        <f t="shared" si="147"/>
        <v>148770</v>
      </c>
      <c r="AJ642" s="16">
        <f t="shared" si="150"/>
        <v>72358.94941634241</v>
      </c>
      <c r="AL642" s="16">
        <f t="shared" si="151"/>
        <v>370997.506234414</v>
      </c>
    </row>
    <row r="643" spans="2:38">
      <c r="B643" s="29" t="s">
        <v>173</v>
      </c>
      <c r="C643" s="3">
        <v>719</v>
      </c>
      <c r="D643" s="3"/>
      <c r="E643" s="7">
        <v>719</v>
      </c>
      <c r="G643" s="29" t="s">
        <v>173</v>
      </c>
      <c r="H643" s="3">
        <v>10118</v>
      </c>
      <c r="I643" s="3"/>
      <c r="J643" s="7">
        <v>10118</v>
      </c>
      <c r="L643" s="3">
        <f t="shared" si="144"/>
        <v>719</v>
      </c>
      <c r="M643" s="3">
        <f t="shared" si="145"/>
        <v>10118</v>
      </c>
      <c r="N643" s="19">
        <f t="shared" si="148"/>
        <v>14.072322670375522</v>
      </c>
      <c r="P643" s="29" t="s">
        <v>173</v>
      </c>
      <c r="Q643" s="3">
        <v>7340</v>
      </c>
      <c r="R643" s="3"/>
      <c r="S643" s="7">
        <v>7340</v>
      </c>
      <c r="U643" s="29" t="s">
        <v>173</v>
      </c>
      <c r="V643" s="3">
        <v>2012</v>
      </c>
      <c r="W643" s="3"/>
      <c r="X643" s="7">
        <v>2012</v>
      </c>
      <c r="Z643" s="29" t="s">
        <v>173</v>
      </c>
      <c r="AA643" s="3">
        <v>834656</v>
      </c>
      <c r="AB643" s="3"/>
      <c r="AC643" s="7">
        <v>834656</v>
      </c>
      <c r="AE643">
        <v>725176</v>
      </c>
      <c r="AF643" s="16">
        <f t="shared" si="149"/>
        <v>725.17600000000004</v>
      </c>
      <c r="AH643" s="3">
        <f t="shared" si="146"/>
        <v>10118</v>
      </c>
      <c r="AI643" s="3">
        <f t="shared" si="147"/>
        <v>834656</v>
      </c>
      <c r="AJ643" s="16">
        <f t="shared" si="150"/>
        <v>82492.19213283257</v>
      </c>
      <c r="AL643" s="16">
        <f t="shared" si="151"/>
        <v>1160856.7454798331</v>
      </c>
    </row>
    <row r="644" spans="2:38">
      <c r="B644" s="29" t="s">
        <v>174</v>
      </c>
      <c r="C644" s="3">
        <v>27</v>
      </c>
      <c r="D644" s="3"/>
      <c r="E644" s="7">
        <v>27</v>
      </c>
      <c r="G644" s="29" t="s">
        <v>174</v>
      </c>
      <c r="H644" s="3">
        <v>2542</v>
      </c>
      <c r="I644" s="3"/>
      <c r="J644" s="7">
        <v>2542</v>
      </c>
      <c r="L644" s="3">
        <f t="shared" si="144"/>
        <v>27</v>
      </c>
      <c r="M644" s="3">
        <f t="shared" si="145"/>
        <v>2542</v>
      </c>
      <c r="N644" s="19">
        <f t="shared" si="148"/>
        <v>94.148148148148152</v>
      </c>
      <c r="P644" s="29" t="s">
        <v>174</v>
      </c>
      <c r="Q644" s="3">
        <v>2268</v>
      </c>
      <c r="R644" s="3"/>
      <c r="S644" s="7">
        <v>2268</v>
      </c>
      <c r="U644" s="29" t="s">
        <v>174</v>
      </c>
      <c r="V644" s="3">
        <v>247</v>
      </c>
      <c r="W644" s="3"/>
      <c r="X644" s="7">
        <v>247</v>
      </c>
      <c r="Z644" s="29" t="s">
        <v>174</v>
      </c>
      <c r="AA644" s="3">
        <v>253546</v>
      </c>
      <c r="AB644" s="3"/>
      <c r="AC644" s="7">
        <v>253546</v>
      </c>
      <c r="AE644">
        <v>176991</v>
      </c>
      <c r="AF644" s="16">
        <f t="shared" si="149"/>
        <v>176.99100000000001</v>
      </c>
      <c r="AH644" s="3">
        <f t="shared" si="146"/>
        <v>2542</v>
      </c>
      <c r="AI644" s="3">
        <f t="shared" si="147"/>
        <v>253546</v>
      </c>
      <c r="AJ644" s="16">
        <f t="shared" si="150"/>
        <v>99742.722265932345</v>
      </c>
      <c r="AL644" s="16">
        <f t="shared" si="151"/>
        <v>9390592.5925925933</v>
      </c>
    </row>
    <row r="645" spans="2:38">
      <c r="B645" s="30" t="s">
        <v>13</v>
      </c>
      <c r="C645" s="7">
        <v>1793</v>
      </c>
      <c r="D645" s="7"/>
      <c r="E645" s="7">
        <v>1793</v>
      </c>
      <c r="G645" s="30" t="s">
        <v>13</v>
      </c>
      <c r="H645" s="7">
        <v>16418</v>
      </c>
      <c r="I645" s="7"/>
      <c r="J645" s="7">
        <v>16418</v>
      </c>
      <c r="L645" s="3">
        <f t="shared" si="144"/>
        <v>1793</v>
      </c>
      <c r="M645" s="3">
        <f t="shared" si="145"/>
        <v>16418</v>
      </c>
      <c r="N645" s="19">
        <f t="shared" si="148"/>
        <v>9.156720580033463</v>
      </c>
      <c r="P645" s="30" t="s">
        <v>13</v>
      </c>
      <c r="Q645" s="7">
        <v>11235</v>
      </c>
      <c r="R645" s="7"/>
      <c r="S645" s="7">
        <v>11235</v>
      </c>
      <c r="U645" s="30" t="s">
        <v>13</v>
      </c>
      <c r="V645" s="7">
        <v>3303</v>
      </c>
      <c r="W645" s="7"/>
      <c r="X645" s="7">
        <v>3303</v>
      </c>
      <c r="Z645" s="30" t="s">
        <v>13</v>
      </c>
      <c r="AA645" s="7">
        <v>1324909</v>
      </c>
      <c r="AB645" s="7"/>
      <c r="AC645" s="7">
        <v>1324909</v>
      </c>
      <c r="AE645">
        <v>1164077</v>
      </c>
      <c r="AF645" s="16">
        <f t="shared" si="149"/>
        <v>1164.077</v>
      </c>
      <c r="AH645" s="3">
        <f t="shared" si="146"/>
        <v>16418</v>
      </c>
      <c r="AI645" s="3">
        <f t="shared" si="147"/>
        <v>1324909</v>
      </c>
      <c r="AJ645" s="16">
        <f t="shared" si="150"/>
        <v>80698.562553295167</v>
      </c>
      <c r="AL645" s="16">
        <f t="shared" si="151"/>
        <v>738934.18851087557</v>
      </c>
    </row>
    <row r="646" spans="2:38">
      <c r="B646" s="5" t="s">
        <v>107</v>
      </c>
      <c r="C646" s="3"/>
      <c r="D646" s="3"/>
      <c r="E646" s="7"/>
      <c r="G646" s="5" t="s">
        <v>107</v>
      </c>
      <c r="H646" s="3"/>
      <c r="I646" s="3"/>
      <c r="J646" s="7"/>
      <c r="L646" s="3">
        <f t="shared" si="144"/>
        <v>0</v>
      </c>
      <c r="M646" s="3">
        <f t="shared" si="145"/>
        <v>0</v>
      </c>
      <c r="N646" s="37" t="str">
        <f t="shared" si="148"/>
        <v/>
      </c>
      <c r="P646" s="5" t="s">
        <v>107</v>
      </c>
      <c r="Q646" s="3"/>
      <c r="R646" s="3"/>
      <c r="S646" s="7"/>
      <c r="U646" s="5" t="s">
        <v>107</v>
      </c>
      <c r="V646" s="3"/>
      <c r="W646" s="3"/>
      <c r="X646" s="7"/>
      <c r="Z646" s="5" t="s">
        <v>107</v>
      </c>
      <c r="AA646" s="3"/>
      <c r="AB646" s="3"/>
      <c r="AC646" s="7"/>
      <c r="AF646" s="36" t="str">
        <f t="shared" si="149"/>
        <v/>
      </c>
      <c r="AH646" s="3">
        <f t="shared" si="146"/>
        <v>0</v>
      </c>
      <c r="AI646" s="3">
        <f t="shared" si="147"/>
        <v>0</v>
      </c>
      <c r="AJ646" s="36" t="str">
        <f t="shared" si="150"/>
        <v/>
      </c>
      <c r="AL646" s="36" t="str">
        <f t="shared" si="151"/>
        <v/>
      </c>
    </row>
    <row r="647" spans="2:38">
      <c r="B647" s="29" t="s">
        <v>169</v>
      </c>
      <c r="C647" s="3">
        <v>8</v>
      </c>
      <c r="D647" s="3"/>
      <c r="E647" s="7">
        <v>8</v>
      </c>
      <c r="G647" s="29" t="s">
        <v>169</v>
      </c>
      <c r="H647" s="3">
        <v>13</v>
      </c>
      <c r="I647" s="3"/>
      <c r="J647" s="7">
        <v>13</v>
      </c>
      <c r="L647" s="3">
        <f t="shared" si="144"/>
        <v>8</v>
      </c>
      <c r="M647" s="3">
        <f t="shared" si="145"/>
        <v>13</v>
      </c>
      <c r="N647" s="19">
        <f t="shared" si="148"/>
        <v>1.625</v>
      </c>
      <c r="P647" s="29" t="s">
        <v>169</v>
      </c>
      <c r="Q647" s="3">
        <v>2</v>
      </c>
      <c r="R647" s="3"/>
      <c r="S647" s="7">
        <v>2</v>
      </c>
      <c r="U647" s="29" t="s">
        <v>169</v>
      </c>
      <c r="V647" s="3">
        <v>3</v>
      </c>
      <c r="W647" s="3"/>
      <c r="X647" s="7">
        <v>3</v>
      </c>
      <c r="Z647" s="29" t="s">
        <v>169</v>
      </c>
      <c r="AA647" s="3">
        <v>171</v>
      </c>
      <c r="AB647" s="3"/>
      <c r="AC647" s="7">
        <v>171</v>
      </c>
      <c r="AE647">
        <v>272</v>
      </c>
      <c r="AF647" s="16">
        <f t="shared" si="149"/>
        <v>0.27200000000000002</v>
      </c>
      <c r="AH647" s="3">
        <f t="shared" si="146"/>
        <v>13</v>
      </c>
      <c r="AI647" s="3">
        <f t="shared" si="147"/>
        <v>171</v>
      </c>
      <c r="AJ647" s="16">
        <f t="shared" si="150"/>
        <v>13153.846153846152</v>
      </c>
      <c r="AL647" s="16">
        <f t="shared" si="151"/>
        <v>21374.999999999996</v>
      </c>
    </row>
    <row r="648" spans="2:38">
      <c r="B648" s="29" t="s">
        <v>170</v>
      </c>
      <c r="C648" s="3">
        <v>24</v>
      </c>
      <c r="D648" s="3"/>
      <c r="E648" s="7">
        <v>24</v>
      </c>
      <c r="G648" s="29" t="s">
        <v>170</v>
      </c>
      <c r="H648" s="3">
        <v>93</v>
      </c>
      <c r="I648" s="3"/>
      <c r="J648" s="7">
        <v>93</v>
      </c>
      <c r="L648" s="3">
        <f t="shared" si="144"/>
        <v>24</v>
      </c>
      <c r="M648" s="3">
        <f t="shared" si="145"/>
        <v>93</v>
      </c>
      <c r="N648" s="19">
        <f t="shared" si="148"/>
        <v>3.875</v>
      </c>
      <c r="P648" s="29" t="s">
        <v>170</v>
      </c>
      <c r="Q648" s="3">
        <v>52</v>
      </c>
      <c r="R648" s="3"/>
      <c r="S648" s="7">
        <v>52</v>
      </c>
      <c r="U648" s="29" t="s">
        <v>170</v>
      </c>
      <c r="V648" s="3">
        <v>17</v>
      </c>
      <c r="W648" s="3"/>
      <c r="X648" s="7">
        <v>17</v>
      </c>
      <c r="Z648" s="29" t="s">
        <v>170</v>
      </c>
      <c r="AA648" s="3">
        <v>2195</v>
      </c>
      <c r="AB648" s="3"/>
      <c r="AC648" s="7">
        <v>2195</v>
      </c>
      <c r="AE648">
        <v>2745</v>
      </c>
      <c r="AF648" s="16">
        <f t="shared" si="149"/>
        <v>2.7450000000000001</v>
      </c>
      <c r="AH648" s="3">
        <f t="shared" si="146"/>
        <v>93</v>
      </c>
      <c r="AI648" s="3">
        <f t="shared" si="147"/>
        <v>2195</v>
      </c>
      <c r="AJ648" s="16">
        <f t="shared" si="150"/>
        <v>23602.150537634407</v>
      </c>
      <c r="AL648" s="16">
        <f t="shared" si="151"/>
        <v>91458.333333333328</v>
      </c>
    </row>
    <row r="649" spans="2:38">
      <c r="B649" s="29" t="s">
        <v>171</v>
      </c>
      <c r="C649" s="3">
        <v>49</v>
      </c>
      <c r="D649" s="3"/>
      <c r="E649" s="7">
        <v>49</v>
      </c>
      <c r="G649" s="29" t="s">
        <v>171</v>
      </c>
      <c r="H649" s="3">
        <v>172</v>
      </c>
      <c r="I649" s="3"/>
      <c r="J649" s="7">
        <v>172</v>
      </c>
      <c r="L649" s="3">
        <f t="shared" si="144"/>
        <v>49</v>
      </c>
      <c r="M649" s="3">
        <f t="shared" si="145"/>
        <v>172</v>
      </c>
      <c r="N649" s="19">
        <f t="shared" si="148"/>
        <v>3.510204081632653</v>
      </c>
      <c r="P649" s="29" t="s">
        <v>171</v>
      </c>
      <c r="Q649" s="3">
        <v>78</v>
      </c>
      <c r="R649" s="3"/>
      <c r="S649" s="7">
        <v>78</v>
      </c>
      <c r="U649" s="29" t="s">
        <v>171</v>
      </c>
      <c r="V649" s="3">
        <v>43</v>
      </c>
      <c r="W649" s="3"/>
      <c r="X649" s="7">
        <v>43</v>
      </c>
      <c r="Z649" s="29" t="s">
        <v>171</v>
      </c>
      <c r="AA649" s="3">
        <v>9327</v>
      </c>
      <c r="AB649" s="3"/>
      <c r="AC649" s="7">
        <v>9327</v>
      </c>
      <c r="AE649">
        <v>10464</v>
      </c>
      <c r="AF649" s="16">
        <f t="shared" si="149"/>
        <v>10.464</v>
      </c>
      <c r="AH649" s="3">
        <f t="shared" si="146"/>
        <v>172</v>
      </c>
      <c r="AI649" s="3">
        <f t="shared" si="147"/>
        <v>9327</v>
      </c>
      <c r="AJ649" s="16">
        <f t="shared" si="150"/>
        <v>54226.744186046511</v>
      </c>
      <c r="AL649" s="16">
        <f t="shared" si="151"/>
        <v>190346.93877551021</v>
      </c>
    </row>
    <row r="650" spans="2:38">
      <c r="B650" s="29" t="s">
        <v>172</v>
      </c>
      <c r="C650" s="3">
        <v>119</v>
      </c>
      <c r="D650" s="3"/>
      <c r="E650" s="7">
        <v>119</v>
      </c>
      <c r="G650" s="29" t="s">
        <v>172</v>
      </c>
      <c r="H650" s="3">
        <v>575</v>
      </c>
      <c r="I650" s="3"/>
      <c r="J650" s="7">
        <v>575</v>
      </c>
      <c r="L650" s="3">
        <f t="shared" si="144"/>
        <v>119</v>
      </c>
      <c r="M650" s="3">
        <f t="shared" si="145"/>
        <v>575</v>
      </c>
      <c r="N650" s="19">
        <f t="shared" si="148"/>
        <v>4.8319327731092434</v>
      </c>
      <c r="P650" s="29" t="s">
        <v>172</v>
      </c>
      <c r="Q650" s="3">
        <v>284</v>
      </c>
      <c r="R650" s="3"/>
      <c r="S650" s="7">
        <v>284</v>
      </c>
      <c r="U650" s="29" t="s">
        <v>172</v>
      </c>
      <c r="V650" s="3">
        <v>165</v>
      </c>
      <c r="W650" s="3"/>
      <c r="X650" s="7">
        <v>165</v>
      </c>
      <c r="Z650" s="29" t="s">
        <v>172</v>
      </c>
      <c r="AA650" s="3">
        <v>44664</v>
      </c>
      <c r="AB650" s="3"/>
      <c r="AC650" s="7">
        <v>44664</v>
      </c>
      <c r="AE650">
        <v>54290</v>
      </c>
      <c r="AF650" s="16">
        <f t="shared" si="149"/>
        <v>54.29</v>
      </c>
      <c r="AH650" s="3">
        <f t="shared" si="146"/>
        <v>575</v>
      </c>
      <c r="AI650" s="3">
        <f t="shared" si="147"/>
        <v>44664</v>
      </c>
      <c r="AJ650" s="16">
        <f t="shared" si="150"/>
        <v>77676.521739130432</v>
      </c>
      <c r="AL650" s="16">
        <f t="shared" si="151"/>
        <v>375327.73109243694</v>
      </c>
    </row>
    <row r="651" spans="2:38">
      <c r="B651" s="29" t="s">
        <v>173</v>
      </c>
      <c r="C651" s="3">
        <v>833</v>
      </c>
      <c r="D651" s="3"/>
      <c r="E651" s="7">
        <v>833</v>
      </c>
      <c r="G651" s="29" t="s">
        <v>173</v>
      </c>
      <c r="H651" s="3">
        <v>16347</v>
      </c>
      <c r="I651" s="3"/>
      <c r="J651" s="7">
        <v>16347</v>
      </c>
      <c r="L651" s="3">
        <f t="shared" si="144"/>
        <v>833</v>
      </c>
      <c r="M651" s="3">
        <f t="shared" si="145"/>
        <v>16347</v>
      </c>
      <c r="N651" s="19">
        <f t="shared" si="148"/>
        <v>19.62424969987995</v>
      </c>
      <c r="P651" s="29" t="s">
        <v>173</v>
      </c>
      <c r="Q651" s="3">
        <v>12753</v>
      </c>
      <c r="R651" s="3"/>
      <c r="S651" s="7">
        <v>12753</v>
      </c>
      <c r="U651" s="29" t="s">
        <v>173</v>
      </c>
      <c r="V651" s="3">
        <v>2728</v>
      </c>
      <c r="W651" s="3"/>
      <c r="X651" s="7">
        <v>2728</v>
      </c>
      <c r="Z651" s="29" t="s">
        <v>173</v>
      </c>
      <c r="AA651" s="3">
        <v>1613855</v>
      </c>
      <c r="AB651" s="3"/>
      <c r="AC651" s="7">
        <v>1613855</v>
      </c>
      <c r="AE651">
        <v>1601948</v>
      </c>
      <c r="AF651" s="16">
        <f t="shared" si="149"/>
        <v>1601.9480000000001</v>
      </c>
      <c r="AH651" s="3">
        <f t="shared" si="146"/>
        <v>16347</v>
      </c>
      <c r="AI651" s="3">
        <f t="shared" si="147"/>
        <v>1613855</v>
      </c>
      <c r="AJ651" s="16">
        <f t="shared" si="150"/>
        <v>98724.84247874227</v>
      </c>
      <c r="AL651" s="16">
        <f t="shared" si="151"/>
        <v>1937400.9603841533</v>
      </c>
    </row>
    <row r="652" spans="2:38">
      <c r="B652" s="29" t="s">
        <v>174</v>
      </c>
      <c r="C652" s="3">
        <v>257</v>
      </c>
      <c r="D652" s="3"/>
      <c r="E652" s="7">
        <v>257</v>
      </c>
      <c r="G652" s="29" t="s">
        <v>174</v>
      </c>
      <c r="H652" s="3">
        <v>33112</v>
      </c>
      <c r="I652" s="3"/>
      <c r="J652" s="7">
        <v>33112</v>
      </c>
      <c r="L652" s="3">
        <f t="shared" si="144"/>
        <v>257</v>
      </c>
      <c r="M652" s="3">
        <f t="shared" si="145"/>
        <v>33112</v>
      </c>
      <c r="N652" s="19">
        <f t="shared" si="148"/>
        <v>128.84046692607004</v>
      </c>
      <c r="P652" s="29" t="s">
        <v>174</v>
      </c>
      <c r="Q652" s="3">
        <v>30496</v>
      </c>
      <c r="R652" s="3"/>
      <c r="S652" s="7">
        <v>30496</v>
      </c>
      <c r="U652" s="29" t="s">
        <v>174</v>
      </c>
      <c r="V652" s="3">
        <v>2353</v>
      </c>
      <c r="W652" s="3"/>
      <c r="X652" s="7">
        <v>2353</v>
      </c>
      <c r="Z652" s="29" t="s">
        <v>174</v>
      </c>
      <c r="AA652" s="3">
        <v>4097149</v>
      </c>
      <c r="AB652" s="3"/>
      <c r="AC652" s="7">
        <v>4097149</v>
      </c>
      <c r="AE652">
        <v>3126494</v>
      </c>
      <c r="AF652" s="16">
        <f t="shared" si="149"/>
        <v>3126.4940000000001</v>
      </c>
      <c r="AH652" s="3">
        <f t="shared" si="146"/>
        <v>33112</v>
      </c>
      <c r="AI652" s="3">
        <f t="shared" si="147"/>
        <v>4097149</v>
      </c>
      <c r="AJ652" s="16">
        <f t="shared" si="150"/>
        <v>123736.07755496497</v>
      </c>
      <c r="AL652" s="16">
        <f t="shared" si="151"/>
        <v>15942214.007782102</v>
      </c>
    </row>
    <row r="653" spans="2:38">
      <c r="B653" s="30" t="s">
        <v>13</v>
      </c>
      <c r="C653" s="7">
        <v>1290</v>
      </c>
      <c r="D653" s="7"/>
      <c r="E653" s="7">
        <v>1290</v>
      </c>
      <c r="G653" s="30" t="s">
        <v>13</v>
      </c>
      <c r="H653" s="7">
        <v>50312</v>
      </c>
      <c r="I653" s="7"/>
      <c r="J653" s="7">
        <v>50312</v>
      </c>
      <c r="L653" s="3">
        <f t="shared" si="144"/>
        <v>1290</v>
      </c>
      <c r="M653" s="3">
        <f t="shared" si="145"/>
        <v>50312</v>
      </c>
      <c r="N653" s="19">
        <f t="shared" si="148"/>
        <v>39.0015503875969</v>
      </c>
      <c r="P653" s="30" t="s">
        <v>13</v>
      </c>
      <c r="Q653" s="7">
        <v>43665</v>
      </c>
      <c r="R653" s="7"/>
      <c r="S653" s="7">
        <v>43665</v>
      </c>
      <c r="U653" s="30" t="s">
        <v>13</v>
      </c>
      <c r="V653" s="7">
        <v>5309</v>
      </c>
      <c r="W653" s="7"/>
      <c r="X653" s="7">
        <v>5309</v>
      </c>
      <c r="Z653" s="30" t="s">
        <v>13</v>
      </c>
      <c r="AA653" s="7">
        <v>5767361</v>
      </c>
      <c r="AB653" s="7"/>
      <c r="AC653" s="7">
        <v>5767361</v>
      </c>
      <c r="AE653">
        <v>4796213</v>
      </c>
      <c r="AF653" s="16">
        <f t="shared" si="149"/>
        <v>4796.2129999999997</v>
      </c>
      <c r="AH653" s="3">
        <f t="shared" si="146"/>
        <v>50312</v>
      </c>
      <c r="AI653" s="3">
        <f t="shared" si="147"/>
        <v>5767361</v>
      </c>
      <c r="AJ653" s="16">
        <f t="shared" si="150"/>
        <v>114631.91683892511</v>
      </c>
      <c r="AL653" s="16">
        <f t="shared" si="151"/>
        <v>4470822.4806201551</v>
      </c>
    </row>
    <row r="654" spans="2:38">
      <c r="B654" s="5" t="s">
        <v>108</v>
      </c>
      <c r="C654" s="3"/>
      <c r="D654" s="3"/>
      <c r="E654" s="7"/>
      <c r="G654" s="5" t="s">
        <v>108</v>
      </c>
      <c r="H654" s="3"/>
      <c r="I654" s="3"/>
      <c r="J654" s="7"/>
      <c r="L654" s="3">
        <f t="shared" si="144"/>
        <v>0</v>
      </c>
      <c r="M654" s="3">
        <f t="shared" si="145"/>
        <v>0</v>
      </c>
      <c r="N654" s="37" t="str">
        <f t="shared" si="148"/>
        <v/>
      </c>
      <c r="P654" s="5" t="s">
        <v>108</v>
      </c>
      <c r="Q654" s="3"/>
      <c r="R654" s="3"/>
      <c r="S654" s="7"/>
      <c r="U654" s="5" t="s">
        <v>108</v>
      </c>
      <c r="V654" s="3"/>
      <c r="W654" s="3"/>
      <c r="X654" s="7"/>
      <c r="Z654" s="5" t="s">
        <v>108</v>
      </c>
      <c r="AA654" s="3"/>
      <c r="AB654" s="3"/>
      <c r="AC654" s="7"/>
      <c r="AF654" s="36" t="str">
        <f t="shared" si="149"/>
        <v/>
      </c>
      <c r="AH654" s="3">
        <f t="shared" si="146"/>
        <v>0</v>
      </c>
      <c r="AI654" s="3">
        <f t="shared" si="147"/>
        <v>0</v>
      </c>
      <c r="AJ654" s="36" t="str">
        <f t="shared" si="150"/>
        <v/>
      </c>
      <c r="AL654" s="36" t="str">
        <f t="shared" si="151"/>
        <v/>
      </c>
    </row>
    <row r="655" spans="2:38">
      <c r="B655" s="29" t="s">
        <v>169</v>
      </c>
      <c r="C655" s="3">
        <v>347</v>
      </c>
      <c r="D655" s="3"/>
      <c r="E655" s="7">
        <v>347</v>
      </c>
      <c r="G655" s="29" t="s">
        <v>169</v>
      </c>
      <c r="H655" s="3">
        <v>733</v>
      </c>
      <c r="I655" s="3"/>
      <c r="J655" s="7">
        <v>733</v>
      </c>
      <c r="L655" s="3">
        <f t="shared" si="144"/>
        <v>347</v>
      </c>
      <c r="M655" s="3">
        <f t="shared" si="145"/>
        <v>733</v>
      </c>
      <c r="N655" s="19">
        <f t="shared" si="148"/>
        <v>2.1123919308357348</v>
      </c>
      <c r="P655" s="29" t="s">
        <v>169</v>
      </c>
      <c r="Q655" s="3">
        <v>165</v>
      </c>
      <c r="R655" s="3"/>
      <c r="S655" s="7">
        <v>165</v>
      </c>
      <c r="U655" s="29" t="s">
        <v>169</v>
      </c>
      <c r="V655" s="3">
        <v>206</v>
      </c>
      <c r="W655" s="3"/>
      <c r="X655" s="7">
        <v>206</v>
      </c>
      <c r="Z655" s="29" t="s">
        <v>169</v>
      </c>
      <c r="AA655" s="3">
        <v>5764</v>
      </c>
      <c r="AB655" s="3"/>
      <c r="AC655" s="7">
        <v>5764</v>
      </c>
      <c r="AE655">
        <v>7127</v>
      </c>
      <c r="AF655" s="16">
        <f t="shared" si="149"/>
        <v>7.1269999999999998</v>
      </c>
      <c r="AH655" s="3">
        <f t="shared" si="146"/>
        <v>733</v>
      </c>
      <c r="AI655" s="3">
        <f t="shared" si="147"/>
        <v>5764</v>
      </c>
      <c r="AJ655" s="16">
        <f t="shared" si="150"/>
        <v>7863.5743519781718</v>
      </c>
      <c r="AL655" s="16">
        <f t="shared" si="151"/>
        <v>16610.951008645534</v>
      </c>
    </row>
    <row r="656" spans="2:38">
      <c r="B656" s="29" t="s">
        <v>170</v>
      </c>
      <c r="C656" s="3">
        <v>608</v>
      </c>
      <c r="D656" s="3"/>
      <c r="E656" s="7">
        <v>608</v>
      </c>
      <c r="G656" s="29" t="s">
        <v>170</v>
      </c>
      <c r="H656" s="3">
        <v>1133</v>
      </c>
      <c r="I656" s="3"/>
      <c r="J656" s="7">
        <v>1133</v>
      </c>
      <c r="L656" s="3">
        <f t="shared" si="144"/>
        <v>608</v>
      </c>
      <c r="M656" s="3">
        <f t="shared" si="145"/>
        <v>1133</v>
      </c>
      <c r="N656" s="19">
        <f t="shared" si="148"/>
        <v>1.8634868421052631</v>
      </c>
      <c r="P656" s="29" t="s">
        <v>170</v>
      </c>
      <c r="Q656" s="3">
        <v>218</v>
      </c>
      <c r="R656" s="3"/>
      <c r="S656" s="7">
        <v>218</v>
      </c>
      <c r="U656" s="29" t="s">
        <v>170</v>
      </c>
      <c r="V656" s="3">
        <v>290</v>
      </c>
      <c r="W656" s="3"/>
      <c r="X656" s="7">
        <v>290</v>
      </c>
      <c r="Z656" s="29" t="s">
        <v>170</v>
      </c>
      <c r="AA656" s="3">
        <v>53768</v>
      </c>
      <c r="AB656" s="3"/>
      <c r="AC656" s="7">
        <v>53768</v>
      </c>
      <c r="AE656">
        <v>72461</v>
      </c>
      <c r="AF656" s="16">
        <f t="shared" si="149"/>
        <v>72.460999999999999</v>
      </c>
      <c r="AH656" s="3">
        <f t="shared" si="146"/>
        <v>1133</v>
      </c>
      <c r="AI656" s="3">
        <f t="shared" si="147"/>
        <v>53768</v>
      </c>
      <c r="AJ656" s="16">
        <f t="shared" si="150"/>
        <v>47456.310679611648</v>
      </c>
      <c r="AL656" s="16">
        <f t="shared" si="151"/>
        <v>88434.210526315786</v>
      </c>
    </row>
    <row r="657" spans="2:38">
      <c r="B657" s="29" t="s">
        <v>171</v>
      </c>
      <c r="C657" s="3">
        <v>921</v>
      </c>
      <c r="D657" s="3"/>
      <c r="E657" s="7">
        <v>921</v>
      </c>
      <c r="G657" s="29" t="s">
        <v>171</v>
      </c>
      <c r="H657" s="3">
        <v>2958</v>
      </c>
      <c r="I657" s="3"/>
      <c r="J657" s="7">
        <v>2958</v>
      </c>
      <c r="L657" s="3">
        <f t="shared" si="144"/>
        <v>921</v>
      </c>
      <c r="M657" s="3">
        <f t="shared" si="145"/>
        <v>2958</v>
      </c>
      <c r="N657" s="19">
        <f t="shared" si="148"/>
        <v>3.2117263843648209</v>
      </c>
      <c r="P657" s="29" t="s">
        <v>171</v>
      </c>
      <c r="Q657" s="3">
        <v>978</v>
      </c>
      <c r="R657" s="3"/>
      <c r="S657" s="7">
        <v>978</v>
      </c>
      <c r="U657" s="29" t="s">
        <v>171</v>
      </c>
      <c r="V657" s="3">
        <v>1021</v>
      </c>
      <c r="W657" s="3"/>
      <c r="X657" s="7">
        <v>1021</v>
      </c>
      <c r="Z657" s="29" t="s">
        <v>171</v>
      </c>
      <c r="AA657" s="3">
        <v>170854</v>
      </c>
      <c r="AB657" s="3"/>
      <c r="AC657" s="7">
        <v>170854</v>
      </c>
      <c r="AE657">
        <v>228447</v>
      </c>
      <c r="AF657" s="16">
        <f t="shared" si="149"/>
        <v>228.447</v>
      </c>
      <c r="AH657" s="3">
        <f t="shared" si="146"/>
        <v>2958</v>
      </c>
      <c r="AI657" s="3">
        <f t="shared" si="147"/>
        <v>170854</v>
      </c>
      <c r="AJ657" s="16">
        <f t="shared" si="150"/>
        <v>57759.972954699122</v>
      </c>
      <c r="AL657" s="16">
        <f t="shared" si="151"/>
        <v>185509.22909880566</v>
      </c>
    </row>
    <row r="658" spans="2:38">
      <c r="B658" s="29" t="s">
        <v>172</v>
      </c>
      <c r="C658" s="3">
        <v>1361</v>
      </c>
      <c r="D658" s="3"/>
      <c r="E658" s="7">
        <v>1361</v>
      </c>
      <c r="G658" s="29" t="s">
        <v>172</v>
      </c>
      <c r="H658" s="3">
        <v>8028</v>
      </c>
      <c r="I658" s="3"/>
      <c r="J658" s="7">
        <v>8028</v>
      </c>
      <c r="L658" s="3">
        <f t="shared" si="144"/>
        <v>1361</v>
      </c>
      <c r="M658" s="3">
        <f t="shared" si="145"/>
        <v>8028</v>
      </c>
      <c r="N658" s="19">
        <f t="shared" si="148"/>
        <v>5.8986039676708302</v>
      </c>
      <c r="P658" s="29" t="s">
        <v>172</v>
      </c>
      <c r="Q658" s="3">
        <v>4012</v>
      </c>
      <c r="R658" s="3"/>
      <c r="S658" s="7">
        <v>4012</v>
      </c>
      <c r="U658" s="29" t="s">
        <v>172</v>
      </c>
      <c r="V658" s="3">
        <v>2593</v>
      </c>
      <c r="W658" s="3"/>
      <c r="X658" s="7">
        <v>2593</v>
      </c>
      <c r="Z658" s="29" t="s">
        <v>172</v>
      </c>
      <c r="AA658" s="3">
        <v>496252</v>
      </c>
      <c r="AB658" s="3"/>
      <c r="AC658" s="7">
        <v>496252</v>
      </c>
      <c r="AE658">
        <v>595189</v>
      </c>
      <c r="AF658" s="16">
        <f t="shared" si="149"/>
        <v>595.18899999999996</v>
      </c>
      <c r="AH658" s="3">
        <f t="shared" si="146"/>
        <v>8028</v>
      </c>
      <c r="AI658" s="3">
        <f t="shared" si="147"/>
        <v>496252</v>
      </c>
      <c r="AJ658" s="16">
        <f t="shared" si="150"/>
        <v>61815.146985550571</v>
      </c>
      <c r="AL658" s="16">
        <f t="shared" si="151"/>
        <v>364623.07127112418</v>
      </c>
    </row>
    <row r="659" spans="2:38">
      <c r="B659" s="29" t="s">
        <v>173</v>
      </c>
      <c r="C659" s="3">
        <v>2621</v>
      </c>
      <c r="D659" s="3"/>
      <c r="E659" s="7">
        <v>2621</v>
      </c>
      <c r="G659" s="29" t="s">
        <v>173</v>
      </c>
      <c r="H659" s="3">
        <v>46918</v>
      </c>
      <c r="I659" s="3"/>
      <c r="J659" s="7">
        <v>46918</v>
      </c>
      <c r="L659" s="3">
        <f t="shared" si="144"/>
        <v>2621</v>
      </c>
      <c r="M659" s="3">
        <f t="shared" si="145"/>
        <v>46918</v>
      </c>
      <c r="N659" s="19">
        <f t="shared" si="148"/>
        <v>17.90080122090805</v>
      </c>
      <c r="P659" s="29" t="s">
        <v>173</v>
      </c>
      <c r="Q659" s="3">
        <v>32867</v>
      </c>
      <c r="R659" s="3"/>
      <c r="S659" s="7">
        <v>32867</v>
      </c>
      <c r="U659" s="29" t="s">
        <v>173</v>
      </c>
      <c r="V659" s="3">
        <v>11275</v>
      </c>
      <c r="W659" s="3"/>
      <c r="X659" s="7">
        <v>11275</v>
      </c>
      <c r="Z659" s="29" t="s">
        <v>173</v>
      </c>
      <c r="AA659" s="3">
        <v>3199045</v>
      </c>
      <c r="AB659" s="3"/>
      <c r="AC659" s="7">
        <v>3199045</v>
      </c>
      <c r="AE659">
        <v>2826329</v>
      </c>
      <c r="AF659" s="16">
        <f t="shared" si="149"/>
        <v>2826.3290000000002</v>
      </c>
      <c r="AH659" s="3">
        <f t="shared" si="146"/>
        <v>46918</v>
      </c>
      <c r="AI659" s="3">
        <f t="shared" si="147"/>
        <v>3199045</v>
      </c>
      <c r="AJ659" s="16">
        <f t="shared" si="150"/>
        <v>68183.746110234875</v>
      </c>
      <c r="AL659" s="16">
        <f t="shared" si="151"/>
        <v>1220543.685616177</v>
      </c>
    </row>
    <row r="660" spans="2:38">
      <c r="B660" s="29" t="s">
        <v>174</v>
      </c>
      <c r="C660" s="3">
        <v>64</v>
      </c>
      <c r="D660" s="3"/>
      <c r="E660" s="7">
        <v>64</v>
      </c>
      <c r="G660" s="29" t="s">
        <v>174</v>
      </c>
      <c r="H660" s="3">
        <v>6617</v>
      </c>
      <c r="I660" s="3"/>
      <c r="J660" s="7">
        <v>6617</v>
      </c>
      <c r="L660" s="3">
        <f t="shared" si="144"/>
        <v>64</v>
      </c>
      <c r="M660" s="3">
        <f t="shared" si="145"/>
        <v>6617</v>
      </c>
      <c r="N660" s="19">
        <f t="shared" si="148"/>
        <v>103.390625</v>
      </c>
      <c r="P660" s="29" t="s">
        <v>174</v>
      </c>
      <c r="Q660" s="3">
        <v>5736</v>
      </c>
      <c r="R660" s="3"/>
      <c r="S660" s="7">
        <v>5736</v>
      </c>
      <c r="U660" s="29" t="s">
        <v>174</v>
      </c>
      <c r="V660" s="3">
        <v>817</v>
      </c>
      <c r="W660" s="3"/>
      <c r="X660" s="7">
        <v>817</v>
      </c>
      <c r="Z660" s="29" t="s">
        <v>174</v>
      </c>
      <c r="AA660" s="3">
        <v>704789</v>
      </c>
      <c r="AB660" s="3"/>
      <c r="AC660" s="7">
        <v>704789</v>
      </c>
      <c r="AE660">
        <v>468258</v>
      </c>
      <c r="AF660" s="16">
        <f t="shared" si="149"/>
        <v>468.25799999999998</v>
      </c>
      <c r="AH660" s="3">
        <f t="shared" si="146"/>
        <v>6617</v>
      </c>
      <c r="AI660" s="3">
        <f t="shared" si="147"/>
        <v>704789</v>
      </c>
      <c r="AJ660" s="16">
        <f t="shared" si="150"/>
        <v>106511.86338219738</v>
      </c>
      <c r="AL660" s="16">
        <f t="shared" si="151"/>
        <v>11012328.125</v>
      </c>
    </row>
    <row r="661" spans="2:38">
      <c r="B661" s="30" t="s">
        <v>13</v>
      </c>
      <c r="C661" s="7">
        <v>5922</v>
      </c>
      <c r="D661" s="7"/>
      <c r="E661" s="7">
        <v>5922</v>
      </c>
      <c r="G661" s="30" t="s">
        <v>13</v>
      </c>
      <c r="H661" s="7">
        <v>66387</v>
      </c>
      <c r="I661" s="7"/>
      <c r="J661" s="7">
        <v>66387</v>
      </c>
      <c r="L661" s="3">
        <f t="shared" si="144"/>
        <v>5922</v>
      </c>
      <c r="M661" s="3">
        <f t="shared" si="145"/>
        <v>66387</v>
      </c>
      <c r="N661" s="19">
        <f t="shared" si="148"/>
        <v>11.210233029381966</v>
      </c>
      <c r="P661" s="30" t="s">
        <v>13</v>
      </c>
      <c r="Q661" s="7">
        <v>43976</v>
      </c>
      <c r="R661" s="7"/>
      <c r="S661" s="7">
        <v>43976</v>
      </c>
      <c r="U661" s="30" t="s">
        <v>13</v>
      </c>
      <c r="V661" s="7">
        <v>16202</v>
      </c>
      <c r="W661" s="7"/>
      <c r="X661" s="7">
        <v>16202</v>
      </c>
      <c r="Z661" s="30" t="s">
        <v>13</v>
      </c>
      <c r="AA661" s="7">
        <v>4630472</v>
      </c>
      <c r="AB661" s="7"/>
      <c r="AC661" s="7">
        <v>4630472</v>
      </c>
      <c r="AE661">
        <v>4197811</v>
      </c>
      <c r="AF661" s="16">
        <f t="shared" si="149"/>
        <v>4197.8109999999997</v>
      </c>
      <c r="AH661" s="3">
        <f t="shared" si="146"/>
        <v>66387</v>
      </c>
      <c r="AI661" s="3">
        <f t="shared" si="147"/>
        <v>4630472</v>
      </c>
      <c r="AJ661" s="16">
        <f t="shared" si="150"/>
        <v>69749.679907210753</v>
      </c>
      <c r="AL661" s="16">
        <f t="shared" si="151"/>
        <v>781910.16548463365</v>
      </c>
    </row>
    <row r="662" spans="2:38">
      <c r="B662" s="5" t="s">
        <v>38</v>
      </c>
      <c r="C662" s="3"/>
      <c r="D662" s="3"/>
      <c r="E662" s="7"/>
      <c r="G662" s="5" t="s">
        <v>38</v>
      </c>
      <c r="H662" s="3"/>
      <c r="I662" s="3"/>
      <c r="J662" s="7"/>
      <c r="L662" s="3">
        <f t="shared" si="144"/>
        <v>0</v>
      </c>
      <c r="M662" s="3">
        <f t="shared" si="145"/>
        <v>0</v>
      </c>
      <c r="N662" s="37" t="str">
        <f t="shared" si="148"/>
        <v/>
      </c>
      <c r="P662" s="5" t="s">
        <v>38</v>
      </c>
      <c r="Q662" s="3"/>
      <c r="R662" s="3"/>
      <c r="S662" s="7"/>
      <c r="U662" s="5" t="s">
        <v>38</v>
      </c>
      <c r="V662" s="3"/>
      <c r="W662" s="3"/>
      <c r="X662" s="7"/>
      <c r="Z662" s="5" t="s">
        <v>38</v>
      </c>
      <c r="AA662" s="3"/>
      <c r="AB662" s="3"/>
      <c r="AC662" s="7"/>
      <c r="AF662" s="36" t="str">
        <f t="shared" si="149"/>
        <v/>
      </c>
      <c r="AH662" s="3">
        <f t="shared" si="146"/>
        <v>0</v>
      </c>
      <c r="AI662" s="3">
        <f t="shared" si="147"/>
        <v>0</v>
      </c>
      <c r="AJ662" s="36" t="str">
        <f t="shared" si="150"/>
        <v/>
      </c>
      <c r="AL662" s="36" t="str">
        <f t="shared" si="151"/>
        <v/>
      </c>
    </row>
    <row r="663" spans="2:38">
      <c r="B663" s="29" t="s">
        <v>169</v>
      </c>
      <c r="C663" s="3">
        <v>676</v>
      </c>
      <c r="D663" s="3"/>
      <c r="E663" s="7">
        <v>676</v>
      </c>
      <c r="G663" s="29" t="s">
        <v>169</v>
      </c>
      <c r="H663" s="3">
        <v>1426</v>
      </c>
      <c r="I663" s="3"/>
      <c r="J663" s="7">
        <v>1426</v>
      </c>
      <c r="L663" s="3">
        <f t="shared" si="144"/>
        <v>676</v>
      </c>
      <c r="M663" s="3">
        <f t="shared" si="145"/>
        <v>1426</v>
      </c>
      <c r="N663" s="19">
        <f t="shared" si="148"/>
        <v>2.1094674556213016</v>
      </c>
      <c r="P663" s="29" t="s">
        <v>169</v>
      </c>
      <c r="Q663" s="3">
        <v>409</v>
      </c>
      <c r="R663" s="3"/>
      <c r="S663" s="7">
        <v>409</v>
      </c>
      <c r="U663" s="29" t="s">
        <v>169</v>
      </c>
      <c r="V663" s="3">
        <v>315</v>
      </c>
      <c r="W663" s="3"/>
      <c r="X663" s="7">
        <v>315</v>
      </c>
      <c r="Z663" s="29" t="s">
        <v>169</v>
      </c>
      <c r="AA663" s="3">
        <v>13427</v>
      </c>
      <c r="AB663" s="3"/>
      <c r="AC663" s="7">
        <v>13427</v>
      </c>
      <c r="AE663">
        <v>16489</v>
      </c>
      <c r="AF663" s="16">
        <f t="shared" si="149"/>
        <v>16.489000000000001</v>
      </c>
      <c r="AH663" s="3">
        <f t="shared" si="146"/>
        <v>1426</v>
      </c>
      <c r="AI663" s="3">
        <f t="shared" si="147"/>
        <v>13427</v>
      </c>
      <c r="AJ663" s="16">
        <f t="shared" si="150"/>
        <v>9415.8485273492279</v>
      </c>
      <c r="AL663" s="16">
        <f t="shared" si="151"/>
        <v>19862.426035502955</v>
      </c>
    </row>
    <row r="664" spans="2:38">
      <c r="B664" s="29" t="s">
        <v>170</v>
      </c>
      <c r="C664" s="3">
        <v>1485</v>
      </c>
      <c r="D664" s="3"/>
      <c r="E664" s="7">
        <v>1485</v>
      </c>
      <c r="G664" s="29" t="s">
        <v>170</v>
      </c>
      <c r="H664" s="3">
        <v>2749</v>
      </c>
      <c r="I664" s="3"/>
      <c r="J664" s="7">
        <v>2749</v>
      </c>
      <c r="L664" s="3">
        <f t="shared" si="144"/>
        <v>1485</v>
      </c>
      <c r="M664" s="3">
        <f t="shared" si="145"/>
        <v>2749</v>
      </c>
      <c r="N664" s="19">
        <f t="shared" si="148"/>
        <v>1.8511784511784513</v>
      </c>
      <c r="P664" s="29" t="s">
        <v>170</v>
      </c>
      <c r="Q664" s="3">
        <v>587</v>
      </c>
      <c r="R664" s="3"/>
      <c r="S664" s="7">
        <v>587</v>
      </c>
      <c r="U664" s="29" t="s">
        <v>170</v>
      </c>
      <c r="V664" s="3">
        <v>635</v>
      </c>
      <c r="W664" s="3"/>
      <c r="X664" s="7">
        <v>635</v>
      </c>
      <c r="Z664" s="29" t="s">
        <v>170</v>
      </c>
      <c r="AA664" s="3">
        <v>131524</v>
      </c>
      <c r="AB664" s="3"/>
      <c r="AC664" s="7">
        <v>131524</v>
      </c>
      <c r="AE664">
        <v>171228</v>
      </c>
      <c r="AF664" s="16">
        <f t="shared" si="149"/>
        <v>171.22800000000001</v>
      </c>
      <c r="AH664" s="3">
        <f t="shared" si="146"/>
        <v>2749</v>
      </c>
      <c r="AI664" s="3">
        <f t="shared" si="147"/>
        <v>131524</v>
      </c>
      <c r="AJ664" s="16">
        <f t="shared" si="150"/>
        <v>47844.307020734806</v>
      </c>
      <c r="AL664" s="16">
        <f t="shared" si="151"/>
        <v>88568.350168350167</v>
      </c>
    </row>
    <row r="665" spans="2:38">
      <c r="B665" s="29" t="s">
        <v>171</v>
      </c>
      <c r="C665" s="3">
        <v>2766</v>
      </c>
      <c r="D665" s="3"/>
      <c r="E665" s="7">
        <v>2766</v>
      </c>
      <c r="G665" s="29" t="s">
        <v>171</v>
      </c>
      <c r="H665" s="3">
        <v>7994</v>
      </c>
      <c r="I665" s="3"/>
      <c r="J665" s="7">
        <v>7994</v>
      </c>
      <c r="L665" s="3">
        <f t="shared" si="144"/>
        <v>2766</v>
      </c>
      <c r="M665" s="3">
        <f t="shared" si="145"/>
        <v>7994</v>
      </c>
      <c r="N665" s="19">
        <f t="shared" si="148"/>
        <v>2.8900939985538683</v>
      </c>
      <c r="P665" s="29" t="s">
        <v>171</v>
      </c>
      <c r="Q665" s="3">
        <v>2818</v>
      </c>
      <c r="R665" s="3"/>
      <c r="S665" s="7">
        <v>2818</v>
      </c>
      <c r="U665" s="29" t="s">
        <v>171</v>
      </c>
      <c r="V665" s="3">
        <v>2289</v>
      </c>
      <c r="W665" s="3"/>
      <c r="X665" s="7">
        <v>2289</v>
      </c>
      <c r="Z665" s="29" t="s">
        <v>171</v>
      </c>
      <c r="AA665" s="3">
        <v>516935</v>
      </c>
      <c r="AB665" s="3"/>
      <c r="AC665" s="7">
        <v>516935</v>
      </c>
      <c r="AE665">
        <v>623503</v>
      </c>
      <c r="AF665" s="16">
        <f t="shared" si="149"/>
        <v>623.50300000000004</v>
      </c>
      <c r="AH665" s="3">
        <f t="shared" si="146"/>
        <v>7994</v>
      </c>
      <c r="AI665" s="3">
        <f t="shared" si="147"/>
        <v>516935</v>
      </c>
      <c r="AJ665" s="16">
        <f t="shared" si="150"/>
        <v>64665.3740305229</v>
      </c>
      <c r="AL665" s="16">
        <f t="shared" si="151"/>
        <v>186889.00939985539</v>
      </c>
    </row>
    <row r="666" spans="2:38">
      <c r="B666" s="29" t="s">
        <v>172</v>
      </c>
      <c r="C666" s="3">
        <v>4344</v>
      </c>
      <c r="D666" s="3"/>
      <c r="E666" s="7">
        <v>4344</v>
      </c>
      <c r="G666" s="29" t="s">
        <v>172</v>
      </c>
      <c r="H666" s="3">
        <v>21126</v>
      </c>
      <c r="I666" s="3"/>
      <c r="J666" s="7">
        <v>21126</v>
      </c>
      <c r="L666" s="3">
        <f t="shared" si="144"/>
        <v>4344</v>
      </c>
      <c r="M666" s="3">
        <f t="shared" si="145"/>
        <v>21126</v>
      </c>
      <c r="N666" s="19">
        <f t="shared" si="148"/>
        <v>4.8632596685082872</v>
      </c>
      <c r="P666" s="29" t="s">
        <v>172</v>
      </c>
      <c r="Q666" s="3">
        <v>10785</v>
      </c>
      <c r="R666" s="3"/>
      <c r="S666" s="7">
        <v>10785</v>
      </c>
      <c r="U666" s="29" t="s">
        <v>172</v>
      </c>
      <c r="V666" s="3">
        <v>5767</v>
      </c>
      <c r="W666" s="3"/>
      <c r="X666" s="7">
        <v>5767</v>
      </c>
      <c r="Z666" s="29" t="s">
        <v>172</v>
      </c>
      <c r="AA666" s="3">
        <v>1588987</v>
      </c>
      <c r="AB666" s="3"/>
      <c r="AC666" s="7">
        <v>1588987</v>
      </c>
      <c r="AE666">
        <v>1791782</v>
      </c>
      <c r="AF666" s="16">
        <f t="shared" si="149"/>
        <v>1791.7819999999999</v>
      </c>
      <c r="AH666" s="3">
        <f t="shared" si="146"/>
        <v>21126</v>
      </c>
      <c r="AI666" s="3">
        <f t="shared" si="147"/>
        <v>1588987</v>
      </c>
      <c r="AJ666" s="16">
        <f t="shared" si="150"/>
        <v>75214.759064659665</v>
      </c>
      <c r="AL666" s="16">
        <f t="shared" si="151"/>
        <v>365788.90423572744</v>
      </c>
    </row>
    <row r="667" spans="2:38">
      <c r="B667" s="29" t="s">
        <v>173</v>
      </c>
      <c r="C667" s="3">
        <v>7913</v>
      </c>
      <c r="D667" s="3"/>
      <c r="E667" s="7">
        <v>7913</v>
      </c>
      <c r="G667" s="29" t="s">
        <v>173</v>
      </c>
      <c r="H667" s="3">
        <v>117716</v>
      </c>
      <c r="I667" s="3"/>
      <c r="J667" s="7">
        <v>117716</v>
      </c>
      <c r="L667" s="3">
        <f t="shared" si="144"/>
        <v>7913</v>
      </c>
      <c r="M667" s="3">
        <f t="shared" si="145"/>
        <v>117716</v>
      </c>
      <c r="N667" s="19">
        <f t="shared" si="148"/>
        <v>14.876279539997473</v>
      </c>
      <c r="P667" s="29" t="s">
        <v>173</v>
      </c>
      <c r="Q667" s="3">
        <v>86086</v>
      </c>
      <c r="R667" s="3"/>
      <c r="S667" s="7">
        <v>86086</v>
      </c>
      <c r="U667" s="29" t="s">
        <v>173</v>
      </c>
      <c r="V667" s="3">
        <v>22785</v>
      </c>
      <c r="W667" s="3"/>
      <c r="X667" s="7">
        <v>22785</v>
      </c>
      <c r="Z667" s="29" t="s">
        <v>173</v>
      </c>
      <c r="AA667" s="3">
        <v>10092285</v>
      </c>
      <c r="AB667" s="3"/>
      <c r="AC667" s="7">
        <v>10092285</v>
      </c>
      <c r="AE667">
        <v>8984727</v>
      </c>
      <c r="AF667" s="16">
        <f t="shared" si="149"/>
        <v>8984.7270000000008</v>
      </c>
      <c r="AH667" s="3">
        <f t="shared" si="146"/>
        <v>117716</v>
      </c>
      <c r="AI667" s="3">
        <f t="shared" si="147"/>
        <v>10092285</v>
      </c>
      <c r="AJ667" s="16">
        <f t="shared" si="150"/>
        <v>85734.182269190263</v>
      </c>
      <c r="AL667" s="16">
        <f t="shared" si="151"/>
        <v>1275405.6615695693</v>
      </c>
    </row>
    <row r="668" spans="2:38">
      <c r="B668" s="29" t="s">
        <v>174</v>
      </c>
      <c r="C668" s="3">
        <v>459</v>
      </c>
      <c r="D668" s="3"/>
      <c r="E668" s="7">
        <v>459</v>
      </c>
      <c r="G668" s="29" t="s">
        <v>174</v>
      </c>
      <c r="H668" s="3">
        <v>71080</v>
      </c>
      <c r="I668" s="3"/>
      <c r="J668" s="7">
        <v>71080</v>
      </c>
      <c r="L668" s="3">
        <f t="shared" si="144"/>
        <v>459</v>
      </c>
      <c r="M668" s="3">
        <f t="shared" si="145"/>
        <v>71080</v>
      </c>
      <c r="N668" s="19">
        <f t="shared" si="148"/>
        <v>154.85838779956427</v>
      </c>
      <c r="P668" s="29" t="s">
        <v>174</v>
      </c>
      <c r="Q668" s="3">
        <v>65284</v>
      </c>
      <c r="R668" s="3"/>
      <c r="S668" s="7">
        <v>65284</v>
      </c>
      <c r="U668" s="29" t="s">
        <v>174</v>
      </c>
      <c r="V668" s="3">
        <v>5319</v>
      </c>
      <c r="W668" s="3"/>
      <c r="X668" s="7">
        <v>5319</v>
      </c>
      <c r="Z668" s="29" t="s">
        <v>174</v>
      </c>
      <c r="AA668" s="3">
        <v>8541255</v>
      </c>
      <c r="AB668" s="3"/>
      <c r="AC668" s="7">
        <v>8541255</v>
      </c>
      <c r="AE668">
        <v>6594886</v>
      </c>
      <c r="AF668" s="16">
        <f t="shared" si="149"/>
        <v>6594.8860000000004</v>
      </c>
      <c r="AH668" s="3">
        <f t="shared" si="146"/>
        <v>71080</v>
      </c>
      <c r="AI668" s="3">
        <f t="shared" si="147"/>
        <v>8541255</v>
      </c>
      <c r="AJ668" s="16">
        <f t="shared" si="150"/>
        <v>120163.97017445131</v>
      </c>
      <c r="AL668" s="16">
        <f t="shared" si="151"/>
        <v>18608398.692810457</v>
      </c>
    </row>
    <row r="669" spans="2:38">
      <c r="B669" s="30" t="s">
        <v>13</v>
      </c>
      <c r="C669" s="7">
        <v>17643</v>
      </c>
      <c r="D669" s="7"/>
      <c r="E669" s="7">
        <v>17643</v>
      </c>
      <c r="G669" s="30" t="s">
        <v>13</v>
      </c>
      <c r="H669" s="7">
        <v>222091</v>
      </c>
      <c r="I669" s="7"/>
      <c r="J669" s="7">
        <v>222091</v>
      </c>
      <c r="L669" s="3">
        <f t="shared" si="144"/>
        <v>17643</v>
      </c>
      <c r="M669" s="3">
        <f t="shared" si="145"/>
        <v>222091</v>
      </c>
      <c r="N669" s="19">
        <f t="shared" si="148"/>
        <v>12.588051918607947</v>
      </c>
      <c r="P669" s="30" t="s">
        <v>13</v>
      </c>
      <c r="Q669" s="7">
        <v>165969</v>
      </c>
      <c r="R669" s="7"/>
      <c r="S669" s="7">
        <v>165969</v>
      </c>
      <c r="U669" s="30" t="s">
        <v>13</v>
      </c>
      <c r="V669" s="7">
        <v>37110</v>
      </c>
      <c r="W669" s="7"/>
      <c r="X669" s="7">
        <v>37110</v>
      </c>
      <c r="Z669" s="30" t="s">
        <v>13</v>
      </c>
      <c r="AA669" s="7">
        <v>20884413</v>
      </c>
      <c r="AB669" s="7"/>
      <c r="AC669" s="7">
        <v>20884413</v>
      </c>
      <c r="AE669">
        <v>18182615</v>
      </c>
      <c r="AF669" s="16">
        <f t="shared" si="149"/>
        <v>18182.615000000002</v>
      </c>
      <c r="AH669" s="3">
        <f t="shared" si="146"/>
        <v>222091</v>
      </c>
      <c r="AI669" s="3">
        <f t="shared" si="147"/>
        <v>20884413</v>
      </c>
      <c r="AJ669" s="16">
        <f t="shared" si="150"/>
        <v>94035.386395666632</v>
      </c>
      <c r="AL669" s="16">
        <f t="shared" si="151"/>
        <v>1183722.3261350109</v>
      </c>
    </row>
    <row r="670" spans="2:38">
      <c r="B670" s="4" t="s">
        <v>39</v>
      </c>
      <c r="C670" s="3"/>
      <c r="D670" s="3"/>
      <c r="E670" s="7"/>
      <c r="G670" s="4" t="s">
        <v>39</v>
      </c>
      <c r="H670" s="3"/>
      <c r="I670" s="3"/>
      <c r="J670" s="7"/>
      <c r="L670" s="3">
        <f t="shared" si="144"/>
        <v>0</v>
      </c>
      <c r="M670" s="3">
        <f t="shared" si="145"/>
        <v>0</v>
      </c>
      <c r="N670" s="15" t="str">
        <f t="shared" si="148"/>
        <v/>
      </c>
      <c r="P670" s="4" t="s">
        <v>39</v>
      </c>
      <c r="Q670" s="3"/>
      <c r="R670" s="3"/>
      <c r="S670" s="7"/>
      <c r="U670" s="4" t="s">
        <v>39</v>
      </c>
      <c r="V670" s="3"/>
      <c r="W670" s="3"/>
      <c r="X670" s="7"/>
      <c r="Z670" s="4" t="s">
        <v>39</v>
      </c>
      <c r="AA670" s="3"/>
      <c r="AB670" s="3"/>
      <c r="AC670" s="7"/>
      <c r="AF670" s="15" t="str">
        <f t="shared" si="149"/>
        <v/>
      </c>
      <c r="AH670" s="3">
        <f t="shared" si="146"/>
        <v>0</v>
      </c>
      <c r="AI670" s="3">
        <f t="shared" si="147"/>
        <v>0</v>
      </c>
      <c r="AJ670" s="15" t="str">
        <f t="shared" si="150"/>
        <v/>
      </c>
      <c r="AL670" s="15" t="str">
        <f t="shared" si="151"/>
        <v/>
      </c>
    </row>
    <row r="671" spans="2:38">
      <c r="B671" s="5" t="s">
        <v>109</v>
      </c>
      <c r="C671" s="3"/>
      <c r="D671" s="3"/>
      <c r="E671" s="7"/>
      <c r="G671" s="5" t="s">
        <v>109</v>
      </c>
      <c r="H671" s="3"/>
      <c r="I671" s="3"/>
      <c r="J671" s="7"/>
      <c r="L671" s="3">
        <f t="shared" si="144"/>
        <v>0</v>
      </c>
      <c r="M671" s="3">
        <f t="shared" si="145"/>
        <v>0</v>
      </c>
      <c r="N671" s="37" t="str">
        <f t="shared" si="148"/>
        <v/>
      </c>
      <c r="P671" s="5" t="s">
        <v>109</v>
      </c>
      <c r="Q671" s="3"/>
      <c r="R671" s="3"/>
      <c r="S671" s="7"/>
      <c r="U671" s="5" t="s">
        <v>109</v>
      </c>
      <c r="V671" s="3"/>
      <c r="W671" s="3"/>
      <c r="X671" s="7"/>
      <c r="Z671" s="5" t="s">
        <v>109</v>
      </c>
      <c r="AA671" s="3"/>
      <c r="AB671" s="3"/>
      <c r="AC671" s="7"/>
      <c r="AF671" s="36" t="str">
        <f t="shared" si="149"/>
        <v/>
      </c>
      <c r="AH671" s="3">
        <f t="shared" si="146"/>
        <v>0</v>
      </c>
      <c r="AI671" s="3">
        <f t="shared" si="147"/>
        <v>0</v>
      </c>
      <c r="AJ671" s="36" t="str">
        <f t="shared" si="150"/>
        <v/>
      </c>
      <c r="AL671" s="36" t="str">
        <f t="shared" si="151"/>
        <v/>
      </c>
    </row>
    <row r="672" spans="2:38">
      <c r="B672" s="29" t="s">
        <v>169</v>
      </c>
      <c r="C672" s="3"/>
      <c r="D672" s="3">
        <v>237</v>
      </c>
      <c r="E672" s="7">
        <v>237</v>
      </c>
      <c r="G672" s="29" t="s">
        <v>169</v>
      </c>
      <c r="H672" s="3"/>
      <c r="I672" s="3">
        <v>452</v>
      </c>
      <c r="J672" s="7">
        <v>452</v>
      </c>
      <c r="L672" s="3">
        <f t="shared" si="144"/>
        <v>237</v>
      </c>
      <c r="M672" s="3">
        <f t="shared" si="145"/>
        <v>452</v>
      </c>
      <c r="N672" s="19">
        <f t="shared" si="148"/>
        <v>1.9071729957805907</v>
      </c>
      <c r="P672" s="29" t="s">
        <v>169</v>
      </c>
      <c r="Q672" s="3"/>
      <c r="R672" s="3">
        <v>73</v>
      </c>
      <c r="S672" s="7">
        <v>73</v>
      </c>
      <c r="U672" s="29" t="s">
        <v>169</v>
      </c>
      <c r="V672" s="3"/>
      <c r="W672" s="3">
        <v>128</v>
      </c>
      <c r="X672" s="7">
        <v>128</v>
      </c>
      <c r="Z672" s="29" t="s">
        <v>169</v>
      </c>
      <c r="AA672" s="3"/>
      <c r="AB672" s="3">
        <v>5863</v>
      </c>
      <c r="AC672" s="7">
        <v>5863</v>
      </c>
      <c r="AE672">
        <v>7504</v>
      </c>
      <c r="AF672" s="16">
        <f t="shared" si="149"/>
        <v>7.5039999999999996</v>
      </c>
      <c r="AH672" s="3">
        <f t="shared" si="146"/>
        <v>452</v>
      </c>
      <c r="AI672" s="3">
        <f t="shared" si="147"/>
        <v>5863</v>
      </c>
      <c r="AJ672" s="16">
        <f t="shared" si="150"/>
        <v>12971.238938053099</v>
      </c>
      <c r="AL672" s="16">
        <f t="shared" si="151"/>
        <v>24738.396624472578</v>
      </c>
    </row>
    <row r="673" spans="2:38">
      <c r="B673" s="29" t="s">
        <v>170</v>
      </c>
      <c r="C673" s="3"/>
      <c r="D673" s="3">
        <v>457</v>
      </c>
      <c r="E673" s="7">
        <v>457</v>
      </c>
      <c r="G673" s="29" t="s">
        <v>170</v>
      </c>
      <c r="H673" s="3"/>
      <c r="I673" s="3">
        <v>1024</v>
      </c>
      <c r="J673" s="7">
        <v>1024</v>
      </c>
      <c r="L673" s="3">
        <f t="shared" si="144"/>
        <v>457</v>
      </c>
      <c r="M673" s="3">
        <f t="shared" si="145"/>
        <v>1024</v>
      </c>
      <c r="N673" s="19">
        <f t="shared" si="148"/>
        <v>2.2407002188183807</v>
      </c>
      <c r="P673" s="29" t="s">
        <v>170</v>
      </c>
      <c r="Q673" s="3"/>
      <c r="R673" s="3">
        <v>167</v>
      </c>
      <c r="S673" s="7">
        <v>167</v>
      </c>
      <c r="U673" s="29" t="s">
        <v>170</v>
      </c>
      <c r="V673" s="3"/>
      <c r="W673" s="3">
        <v>356</v>
      </c>
      <c r="X673" s="7">
        <v>356</v>
      </c>
      <c r="Z673" s="29" t="s">
        <v>170</v>
      </c>
      <c r="AA673" s="3"/>
      <c r="AB673" s="3">
        <v>39425</v>
      </c>
      <c r="AC673" s="7">
        <v>39425</v>
      </c>
      <c r="AE673">
        <v>49343</v>
      </c>
      <c r="AF673" s="16">
        <f t="shared" si="149"/>
        <v>49.343000000000004</v>
      </c>
      <c r="AH673" s="3">
        <f t="shared" si="146"/>
        <v>1024</v>
      </c>
      <c r="AI673" s="3">
        <f t="shared" si="147"/>
        <v>39425</v>
      </c>
      <c r="AJ673" s="16">
        <f t="shared" si="150"/>
        <v>38500.9765625</v>
      </c>
      <c r="AL673" s="16">
        <f t="shared" si="151"/>
        <v>86269.146608315088</v>
      </c>
    </row>
    <row r="674" spans="2:38">
      <c r="B674" s="29" t="s">
        <v>171</v>
      </c>
      <c r="C674" s="3"/>
      <c r="D674" s="3">
        <v>758</v>
      </c>
      <c r="E674" s="7">
        <v>758</v>
      </c>
      <c r="G674" s="29" t="s">
        <v>171</v>
      </c>
      <c r="H674" s="3"/>
      <c r="I674" s="3">
        <v>2655</v>
      </c>
      <c r="J674" s="7">
        <v>2655</v>
      </c>
      <c r="L674" s="3">
        <f t="shared" si="144"/>
        <v>758</v>
      </c>
      <c r="M674" s="3">
        <f t="shared" si="145"/>
        <v>2655</v>
      </c>
      <c r="N674" s="19">
        <f t="shared" si="148"/>
        <v>3.5026385224274406</v>
      </c>
      <c r="P674" s="29" t="s">
        <v>171</v>
      </c>
      <c r="Q674" s="3"/>
      <c r="R674" s="3">
        <v>605</v>
      </c>
      <c r="S674" s="7">
        <v>605</v>
      </c>
      <c r="U674" s="29" t="s">
        <v>171</v>
      </c>
      <c r="V674" s="3"/>
      <c r="W674" s="3">
        <v>1236</v>
      </c>
      <c r="X674" s="7">
        <v>1236</v>
      </c>
      <c r="Z674" s="29" t="s">
        <v>171</v>
      </c>
      <c r="AA674" s="3"/>
      <c r="AB674" s="3">
        <v>142675</v>
      </c>
      <c r="AC674" s="7">
        <v>142675</v>
      </c>
      <c r="AE674">
        <v>161692</v>
      </c>
      <c r="AF674" s="16">
        <f t="shared" si="149"/>
        <v>161.69200000000001</v>
      </c>
      <c r="AH674" s="3">
        <f t="shared" si="146"/>
        <v>2655</v>
      </c>
      <c r="AI674" s="3">
        <f t="shared" si="147"/>
        <v>142675</v>
      </c>
      <c r="AJ674" s="16">
        <f t="shared" si="150"/>
        <v>53738.229755178909</v>
      </c>
      <c r="AL674" s="16">
        <f t="shared" si="151"/>
        <v>188225.59366754617</v>
      </c>
    </row>
    <row r="675" spans="2:38">
      <c r="B675" s="29" t="s">
        <v>172</v>
      </c>
      <c r="C675" s="3"/>
      <c r="D675" s="3">
        <v>1134</v>
      </c>
      <c r="E675" s="7">
        <v>1134</v>
      </c>
      <c r="G675" s="29" t="s">
        <v>172</v>
      </c>
      <c r="H675" s="3"/>
      <c r="I675" s="3">
        <v>6298</v>
      </c>
      <c r="J675" s="7">
        <v>6298</v>
      </c>
      <c r="L675" s="3">
        <f t="shared" si="144"/>
        <v>1134</v>
      </c>
      <c r="M675" s="3">
        <f t="shared" si="145"/>
        <v>6298</v>
      </c>
      <c r="N675" s="19">
        <f t="shared" si="148"/>
        <v>5.5537918871252208</v>
      </c>
      <c r="P675" s="29" t="s">
        <v>172</v>
      </c>
      <c r="Q675" s="3"/>
      <c r="R675" s="3">
        <v>2155</v>
      </c>
      <c r="S675" s="7">
        <v>2155</v>
      </c>
      <c r="U675" s="29" t="s">
        <v>172</v>
      </c>
      <c r="V675" s="3"/>
      <c r="W675" s="3">
        <v>2918</v>
      </c>
      <c r="X675" s="7">
        <v>2918</v>
      </c>
      <c r="Z675" s="29" t="s">
        <v>172</v>
      </c>
      <c r="AA675" s="3"/>
      <c r="AB675" s="3">
        <v>410972</v>
      </c>
      <c r="AC675" s="7">
        <v>410972</v>
      </c>
      <c r="AE675">
        <v>415670</v>
      </c>
      <c r="AF675" s="16">
        <f t="shared" si="149"/>
        <v>415.67</v>
      </c>
      <c r="AH675" s="3">
        <f t="shared" si="146"/>
        <v>6298</v>
      </c>
      <c r="AI675" s="3">
        <f t="shared" si="147"/>
        <v>410972</v>
      </c>
      <c r="AJ675" s="16">
        <f t="shared" si="150"/>
        <v>65254.366465544619</v>
      </c>
      <c r="AL675" s="16">
        <f t="shared" si="151"/>
        <v>362409.17107583774</v>
      </c>
    </row>
    <row r="676" spans="2:38">
      <c r="B676" s="29" t="s">
        <v>173</v>
      </c>
      <c r="C676" s="3"/>
      <c r="D676" s="3">
        <v>1572</v>
      </c>
      <c r="E676" s="7">
        <v>1572</v>
      </c>
      <c r="G676" s="29" t="s">
        <v>173</v>
      </c>
      <c r="H676" s="3"/>
      <c r="I676" s="3">
        <v>19511</v>
      </c>
      <c r="J676" s="7">
        <v>19511</v>
      </c>
      <c r="L676" s="3">
        <f t="shared" si="144"/>
        <v>1572</v>
      </c>
      <c r="M676" s="3">
        <f t="shared" si="145"/>
        <v>19511</v>
      </c>
      <c r="N676" s="19">
        <f t="shared" si="148"/>
        <v>12.411577608142494</v>
      </c>
      <c r="P676" s="29" t="s">
        <v>173</v>
      </c>
      <c r="Q676" s="3"/>
      <c r="R676" s="3">
        <v>9594</v>
      </c>
      <c r="S676" s="7">
        <v>9594</v>
      </c>
      <c r="U676" s="29" t="s">
        <v>173</v>
      </c>
      <c r="V676" s="3"/>
      <c r="W676" s="3">
        <v>8221</v>
      </c>
      <c r="X676" s="7">
        <v>8221</v>
      </c>
      <c r="Z676" s="29" t="s">
        <v>173</v>
      </c>
      <c r="AA676" s="3"/>
      <c r="AB676" s="3">
        <v>1577097</v>
      </c>
      <c r="AC676" s="7">
        <v>1577097</v>
      </c>
      <c r="AE676">
        <v>1259242</v>
      </c>
      <c r="AF676" s="16">
        <f t="shared" si="149"/>
        <v>1259.242</v>
      </c>
      <c r="AH676" s="3">
        <f t="shared" si="146"/>
        <v>19511</v>
      </c>
      <c r="AI676" s="3">
        <f t="shared" si="147"/>
        <v>1577097</v>
      </c>
      <c r="AJ676" s="16">
        <f t="shared" si="150"/>
        <v>80831.172159294758</v>
      </c>
      <c r="AL676" s="16">
        <f t="shared" si="151"/>
        <v>1003242.3664122138</v>
      </c>
    </row>
    <row r="677" spans="2:38">
      <c r="B677" s="29" t="s">
        <v>174</v>
      </c>
      <c r="C677" s="3"/>
      <c r="D677" s="3">
        <v>18</v>
      </c>
      <c r="E677" s="7">
        <v>18</v>
      </c>
      <c r="G677" s="29" t="s">
        <v>174</v>
      </c>
      <c r="H677" s="3"/>
      <c r="I677" s="3">
        <v>2017</v>
      </c>
      <c r="J677" s="7">
        <v>2017</v>
      </c>
      <c r="L677" s="3">
        <f t="shared" si="144"/>
        <v>18</v>
      </c>
      <c r="M677" s="3">
        <f t="shared" si="145"/>
        <v>2017</v>
      </c>
      <c r="N677" s="19">
        <f t="shared" si="148"/>
        <v>112.05555555555556</v>
      </c>
      <c r="P677" s="29" t="s">
        <v>174</v>
      </c>
      <c r="Q677" s="3"/>
      <c r="R677" s="3">
        <v>1474</v>
      </c>
      <c r="S677" s="7">
        <v>1474</v>
      </c>
      <c r="U677" s="29" t="s">
        <v>174</v>
      </c>
      <c r="V677" s="3"/>
      <c r="W677" s="3">
        <v>525</v>
      </c>
      <c r="X677" s="7">
        <v>525</v>
      </c>
      <c r="Z677" s="29" t="s">
        <v>174</v>
      </c>
      <c r="AA677" s="3"/>
      <c r="AB677" s="3">
        <v>192754</v>
      </c>
      <c r="AC677" s="7">
        <v>192754</v>
      </c>
      <c r="AE677">
        <v>135748</v>
      </c>
      <c r="AF677" s="16">
        <f t="shared" si="149"/>
        <v>135.74799999999999</v>
      </c>
      <c r="AH677" s="3">
        <f t="shared" si="146"/>
        <v>2017</v>
      </c>
      <c r="AI677" s="3">
        <f t="shared" si="147"/>
        <v>192754</v>
      </c>
      <c r="AJ677" s="16">
        <f t="shared" si="150"/>
        <v>95564.700049578576</v>
      </c>
      <c r="AL677" s="16">
        <f t="shared" si="151"/>
        <v>10708555.555555554</v>
      </c>
    </row>
    <row r="678" spans="2:38">
      <c r="B678" s="30" t="s">
        <v>13</v>
      </c>
      <c r="C678" s="7"/>
      <c r="D678" s="7">
        <v>4176</v>
      </c>
      <c r="E678" s="7">
        <v>4176</v>
      </c>
      <c r="G678" s="30" t="s">
        <v>13</v>
      </c>
      <c r="H678" s="7"/>
      <c r="I678" s="7">
        <v>31957</v>
      </c>
      <c r="J678" s="7">
        <v>31957</v>
      </c>
      <c r="L678" s="3">
        <f t="shared" si="144"/>
        <v>4176</v>
      </c>
      <c r="M678" s="3">
        <f t="shared" si="145"/>
        <v>31957</v>
      </c>
      <c r="N678" s="19">
        <f t="shared" si="148"/>
        <v>7.6525383141762449</v>
      </c>
      <c r="P678" s="30" t="s">
        <v>13</v>
      </c>
      <c r="Q678" s="7"/>
      <c r="R678" s="7">
        <v>14068</v>
      </c>
      <c r="S678" s="7">
        <v>14068</v>
      </c>
      <c r="U678" s="30" t="s">
        <v>13</v>
      </c>
      <c r="V678" s="7"/>
      <c r="W678" s="7">
        <v>13384</v>
      </c>
      <c r="X678" s="7">
        <v>13384</v>
      </c>
      <c r="Z678" s="30" t="s">
        <v>13</v>
      </c>
      <c r="AA678" s="7"/>
      <c r="AB678" s="7">
        <v>2368786</v>
      </c>
      <c r="AC678" s="7">
        <v>2368786</v>
      </c>
      <c r="AE678">
        <v>2029199</v>
      </c>
      <c r="AF678" s="16">
        <f t="shared" si="149"/>
        <v>2029.1990000000001</v>
      </c>
      <c r="AH678" s="3">
        <f t="shared" si="146"/>
        <v>31957</v>
      </c>
      <c r="AI678" s="3">
        <f t="shared" si="147"/>
        <v>2368786</v>
      </c>
      <c r="AJ678" s="16">
        <f t="shared" si="150"/>
        <v>74124.166849203611</v>
      </c>
      <c r="AL678" s="16">
        <f t="shared" si="151"/>
        <v>567238.02681992331</v>
      </c>
    </row>
    <row r="679" spans="2:38">
      <c r="B679" s="5" t="s">
        <v>110</v>
      </c>
      <c r="C679" s="3"/>
      <c r="D679" s="3"/>
      <c r="E679" s="7"/>
      <c r="G679" s="5" t="s">
        <v>110</v>
      </c>
      <c r="H679" s="3"/>
      <c r="I679" s="3"/>
      <c r="J679" s="7"/>
      <c r="L679" s="3">
        <f t="shared" ref="L679:L742" si="152">E679</f>
        <v>0</v>
      </c>
      <c r="M679" s="3">
        <f t="shared" ref="M679:M742" si="153">J679</f>
        <v>0</v>
      </c>
      <c r="N679" s="37" t="str">
        <f t="shared" si="148"/>
        <v/>
      </c>
      <c r="P679" s="5" t="s">
        <v>110</v>
      </c>
      <c r="Q679" s="3"/>
      <c r="R679" s="3"/>
      <c r="S679" s="7"/>
      <c r="U679" s="5" t="s">
        <v>110</v>
      </c>
      <c r="V679" s="3"/>
      <c r="W679" s="3"/>
      <c r="X679" s="7"/>
      <c r="Z679" s="5" t="s">
        <v>110</v>
      </c>
      <c r="AA679" s="3"/>
      <c r="AB679" s="3"/>
      <c r="AC679" s="7"/>
      <c r="AF679" s="36" t="str">
        <f t="shared" si="149"/>
        <v/>
      </c>
      <c r="AH679" s="3">
        <f t="shared" ref="AH679:AH742" si="154">J679</f>
        <v>0</v>
      </c>
      <c r="AI679" s="3">
        <f t="shared" ref="AI679:AI742" si="155">AC679</f>
        <v>0</v>
      </c>
      <c r="AJ679" s="36" t="str">
        <f t="shared" si="150"/>
        <v/>
      </c>
      <c r="AL679" s="36" t="str">
        <f t="shared" si="151"/>
        <v/>
      </c>
    </row>
    <row r="680" spans="2:38">
      <c r="B680" s="29" t="s">
        <v>169</v>
      </c>
      <c r="C680" s="3"/>
      <c r="D680" s="3">
        <v>7</v>
      </c>
      <c r="E680" s="7">
        <v>7</v>
      </c>
      <c r="G680" s="29" t="s">
        <v>169</v>
      </c>
      <c r="H680" s="3"/>
      <c r="I680" s="3"/>
      <c r="J680" s="7"/>
      <c r="L680" s="3">
        <f t="shared" si="152"/>
        <v>7</v>
      </c>
      <c r="M680" s="3">
        <f t="shared" si="153"/>
        <v>0</v>
      </c>
      <c r="N680" s="19">
        <f t="shared" si="148"/>
        <v>0</v>
      </c>
      <c r="P680" s="29" t="s">
        <v>169</v>
      </c>
      <c r="Q680" s="3"/>
      <c r="R680" s="3"/>
      <c r="S680" s="7"/>
      <c r="U680" s="29" t="s">
        <v>169</v>
      </c>
      <c r="V680" s="3"/>
      <c r="W680" s="3"/>
      <c r="X680" s="7"/>
      <c r="Z680" s="29" t="s">
        <v>169</v>
      </c>
      <c r="AA680" s="3"/>
      <c r="AB680" s="3"/>
      <c r="AC680" s="7"/>
      <c r="AE680">
        <v>292</v>
      </c>
      <c r="AF680" s="16">
        <f t="shared" si="149"/>
        <v>0.29199999999999998</v>
      </c>
      <c r="AH680" s="3">
        <f t="shared" si="154"/>
        <v>0</v>
      </c>
      <c r="AI680" s="3">
        <f t="shared" si="155"/>
        <v>0</v>
      </c>
      <c r="AJ680" s="16" t="str">
        <f t="shared" si="150"/>
        <v/>
      </c>
      <c r="AL680" s="16" t="str">
        <f t="shared" si="151"/>
        <v/>
      </c>
    </row>
    <row r="681" spans="2:38">
      <c r="B681" s="29" t="s">
        <v>170</v>
      </c>
      <c r="C681" s="3"/>
      <c r="D681" s="3">
        <v>10</v>
      </c>
      <c r="E681" s="7">
        <v>10</v>
      </c>
      <c r="G681" s="29" t="s">
        <v>170</v>
      </c>
      <c r="H681" s="3"/>
      <c r="I681" s="3">
        <v>20</v>
      </c>
      <c r="J681" s="7">
        <v>20</v>
      </c>
      <c r="L681" s="3">
        <f t="shared" si="152"/>
        <v>10</v>
      </c>
      <c r="M681" s="3">
        <f t="shared" si="153"/>
        <v>20</v>
      </c>
      <c r="N681" s="19">
        <f t="shared" si="148"/>
        <v>2</v>
      </c>
      <c r="P681" s="29" t="s">
        <v>170</v>
      </c>
      <c r="Q681" s="3"/>
      <c r="R681" s="3">
        <v>7</v>
      </c>
      <c r="S681" s="7">
        <v>7</v>
      </c>
      <c r="U681" s="29" t="s">
        <v>170</v>
      </c>
      <c r="V681" s="3"/>
      <c r="W681" s="3">
        <v>3</v>
      </c>
      <c r="X681" s="7">
        <v>3</v>
      </c>
      <c r="Z681" s="29" t="s">
        <v>170</v>
      </c>
      <c r="AA681" s="3"/>
      <c r="AB681" s="3">
        <v>927</v>
      </c>
      <c r="AC681" s="7">
        <v>927</v>
      </c>
      <c r="AE681">
        <v>1228</v>
      </c>
      <c r="AF681" s="16">
        <f t="shared" si="149"/>
        <v>1.228</v>
      </c>
      <c r="AH681" s="3">
        <f t="shared" si="154"/>
        <v>20</v>
      </c>
      <c r="AI681" s="3">
        <f t="shared" si="155"/>
        <v>927</v>
      </c>
      <c r="AJ681" s="16">
        <f t="shared" si="150"/>
        <v>46350</v>
      </c>
      <c r="AL681" s="16">
        <f t="shared" si="151"/>
        <v>92700</v>
      </c>
    </row>
    <row r="682" spans="2:38">
      <c r="B682" s="29" t="s">
        <v>171</v>
      </c>
      <c r="C682" s="3"/>
      <c r="D682" s="3">
        <v>7</v>
      </c>
      <c r="E682" s="7">
        <v>7</v>
      </c>
      <c r="G682" s="29" t="s">
        <v>171</v>
      </c>
      <c r="H682" s="3"/>
      <c r="I682" s="3">
        <v>20</v>
      </c>
      <c r="J682" s="7">
        <v>20</v>
      </c>
      <c r="L682" s="3">
        <f t="shared" si="152"/>
        <v>7</v>
      </c>
      <c r="M682" s="3">
        <f t="shared" si="153"/>
        <v>20</v>
      </c>
      <c r="N682" s="19">
        <f t="shared" ref="N682:N745" si="156">IF(L682+M682&gt;0,M682/L682,"")</f>
        <v>2.8571428571428572</v>
      </c>
      <c r="P682" s="29" t="s">
        <v>171</v>
      </c>
      <c r="Q682" s="3"/>
      <c r="R682" s="3">
        <v>7</v>
      </c>
      <c r="S682" s="7">
        <v>7</v>
      </c>
      <c r="U682" s="29" t="s">
        <v>171</v>
      </c>
      <c r="V682" s="3"/>
      <c r="W682" s="3">
        <v>6</v>
      </c>
      <c r="X682" s="7">
        <v>6</v>
      </c>
      <c r="Z682" s="29" t="s">
        <v>171</v>
      </c>
      <c r="AA682" s="3"/>
      <c r="AB682" s="3">
        <v>1151</v>
      </c>
      <c r="AC682" s="7">
        <v>1151</v>
      </c>
      <c r="AF682" s="16" t="str">
        <f t="shared" ref="AF682:AF745" si="157">IF(AE682/$AE$7&gt;0,AE682/$AE$7,"")</f>
        <v/>
      </c>
      <c r="AH682" s="3">
        <f t="shared" si="154"/>
        <v>20</v>
      </c>
      <c r="AI682" s="3">
        <f t="shared" si="155"/>
        <v>1151</v>
      </c>
      <c r="AJ682" s="16">
        <f t="shared" ref="AJ682:AJ745" si="158">IF(AI682*AH682&gt;0,AI682/AH682*$AI$7,"")</f>
        <v>57550</v>
      </c>
      <c r="AL682" s="16">
        <f t="shared" ref="AL682:AL745" si="159">IF(AI682&gt;0,M682/L682*AJ682,"")</f>
        <v>164428.57142857142</v>
      </c>
    </row>
    <row r="683" spans="2:38">
      <c r="B683" s="29" t="s">
        <v>172</v>
      </c>
      <c r="C683" s="3"/>
      <c r="D683" s="3">
        <v>1</v>
      </c>
      <c r="E683" s="7">
        <v>1</v>
      </c>
      <c r="G683" s="29" t="s">
        <v>172</v>
      </c>
      <c r="H683" s="3"/>
      <c r="I683" s="3"/>
      <c r="J683" s="7"/>
      <c r="L683" s="3">
        <f t="shared" si="152"/>
        <v>1</v>
      </c>
      <c r="M683" s="3">
        <f t="shared" si="153"/>
        <v>0</v>
      </c>
      <c r="N683" s="19">
        <f t="shared" si="156"/>
        <v>0</v>
      </c>
      <c r="P683" s="29" t="s">
        <v>172</v>
      </c>
      <c r="Q683" s="3"/>
      <c r="R683" s="3"/>
      <c r="S683" s="7"/>
      <c r="U683" s="29" t="s">
        <v>172</v>
      </c>
      <c r="V683" s="3"/>
      <c r="W683" s="3"/>
      <c r="X683" s="7"/>
      <c r="Z683" s="29" t="s">
        <v>172</v>
      </c>
      <c r="AA683" s="3"/>
      <c r="AB683" s="3"/>
      <c r="AC683" s="7"/>
      <c r="AF683" s="16" t="str">
        <f t="shared" si="157"/>
        <v/>
      </c>
      <c r="AH683" s="3">
        <f t="shared" si="154"/>
        <v>0</v>
      </c>
      <c r="AI683" s="3">
        <f t="shared" si="155"/>
        <v>0</v>
      </c>
      <c r="AJ683" s="16" t="str">
        <f t="shared" si="158"/>
        <v/>
      </c>
      <c r="AL683" s="16" t="str">
        <f t="shared" si="159"/>
        <v/>
      </c>
    </row>
    <row r="684" spans="2:38">
      <c r="B684" s="29" t="s">
        <v>173</v>
      </c>
      <c r="C684" s="3"/>
      <c r="D684" s="3">
        <v>3</v>
      </c>
      <c r="E684" s="7">
        <v>3</v>
      </c>
      <c r="G684" s="29" t="s">
        <v>173</v>
      </c>
      <c r="H684" s="3"/>
      <c r="I684" s="3">
        <v>79</v>
      </c>
      <c r="J684" s="7">
        <v>79</v>
      </c>
      <c r="L684" s="3">
        <f t="shared" si="152"/>
        <v>3</v>
      </c>
      <c r="M684" s="3">
        <f t="shared" si="153"/>
        <v>79</v>
      </c>
      <c r="N684" s="19">
        <f t="shared" si="156"/>
        <v>26.333333333333332</v>
      </c>
      <c r="P684" s="29" t="s">
        <v>173</v>
      </c>
      <c r="Q684" s="3"/>
      <c r="R684" s="3">
        <v>66</v>
      </c>
      <c r="S684" s="7">
        <v>66</v>
      </c>
      <c r="U684" s="29" t="s">
        <v>173</v>
      </c>
      <c r="V684" s="3"/>
      <c r="W684" s="3">
        <v>10</v>
      </c>
      <c r="X684" s="7">
        <v>10</v>
      </c>
      <c r="Z684" s="29" t="s">
        <v>173</v>
      </c>
      <c r="AA684" s="3"/>
      <c r="AB684" s="3">
        <v>5663</v>
      </c>
      <c r="AC684" s="7">
        <v>5663</v>
      </c>
      <c r="AF684" s="16" t="str">
        <f t="shared" si="157"/>
        <v/>
      </c>
      <c r="AH684" s="3">
        <f t="shared" si="154"/>
        <v>79</v>
      </c>
      <c r="AI684" s="3">
        <f t="shared" si="155"/>
        <v>5663</v>
      </c>
      <c r="AJ684" s="16">
        <f t="shared" si="158"/>
        <v>71683.544303797462</v>
      </c>
      <c r="AL684" s="16">
        <f t="shared" si="159"/>
        <v>1887666.6666666665</v>
      </c>
    </row>
    <row r="685" spans="2:38">
      <c r="B685" s="29" t="s">
        <v>174</v>
      </c>
      <c r="C685" s="3"/>
      <c r="D685" s="3"/>
      <c r="E685" s="7"/>
      <c r="G685" s="29" t="s">
        <v>174</v>
      </c>
      <c r="H685" s="3"/>
      <c r="I685" s="3"/>
      <c r="J685" s="7"/>
      <c r="L685" s="3">
        <f t="shared" si="152"/>
        <v>0</v>
      </c>
      <c r="M685" s="3">
        <f t="shared" si="153"/>
        <v>0</v>
      </c>
      <c r="N685" s="19" t="str">
        <f t="shared" si="156"/>
        <v/>
      </c>
      <c r="P685" s="29" t="s">
        <v>174</v>
      </c>
      <c r="Q685" s="3"/>
      <c r="R685" s="3"/>
      <c r="S685" s="7"/>
      <c r="U685" s="29" t="s">
        <v>174</v>
      </c>
      <c r="V685" s="3"/>
      <c r="W685" s="3"/>
      <c r="X685" s="7"/>
      <c r="Z685" s="29" t="s">
        <v>174</v>
      </c>
      <c r="AA685" s="3"/>
      <c r="AB685" s="3"/>
      <c r="AC685" s="7"/>
      <c r="AF685" s="16" t="str">
        <f t="shared" si="157"/>
        <v/>
      </c>
      <c r="AH685" s="3">
        <f t="shared" si="154"/>
        <v>0</v>
      </c>
      <c r="AI685" s="3">
        <f t="shared" si="155"/>
        <v>0</v>
      </c>
      <c r="AJ685" s="16" t="str">
        <f t="shared" si="158"/>
        <v/>
      </c>
      <c r="AL685" s="16" t="str">
        <f t="shared" si="159"/>
        <v/>
      </c>
    </row>
    <row r="686" spans="2:38">
      <c r="B686" s="30" t="s">
        <v>13</v>
      </c>
      <c r="C686" s="7"/>
      <c r="D686" s="7">
        <v>28</v>
      </c>
      <c r="E686" s="7">
        <v>28</v>
      </c>
      <c r="G686" s="30" t="s">
        <v>13</v>
      </c>
      <c r="H686" s="7"/>
      <c r="I686" s="7">
        <v>133</v>
      </c>
      <c r="J686" s="7">
        <v>133</v>
      </c>
      <c r="L686" s="3">
        <f t="shared" si="152"/>
        <v>28</v>
      </c>
      <c r="M686" s="3">
        <f t="shared" si="153"/>
        <v>133</v>
      </c>
      <c r="N686" s="19">
        <f t="shared" si="156"/>
        <v>4.75</v>
      </c>
      <c r="P686" s="30" t="s">
        <v>13</v>
      </c>
      <c r="Q686" s="7"/>
      <c r="R686" s="7">
        <v>82</v>
      </c>
      <c r="S686" s="7">
        <v>82</v>
      </c>
      <c r="U686" s="30" t="s">
        <v>13</v>
      </c>
      <c r="V686" s="7"/>
      <c r="W686" s="7">
        <v>23</v>
      </c>
      <c r="X686" s="7">
        <v>23</v>
      </c>
      <c r="Z686" s="30" t="s">
        <v>13</v>
      </c>
      <c r="AA686" s="7"/>
      <c r="AB686" s="7">
        <v>8296</v>
      </c>
      <c r="AC686" s="7">
        <v>8296</v>
      </c>
      <c r="AE686">
        <v>6002</v>
      </c>
      <c r="AF686" s="16">
        <f t="shared" si="157"/>
        <v>6.0019999999999998</v>
      </c>
      <c r="AH686" s="3">
        <f t="shared" si="154"/>
        <v>133</v>
      </c>
      <c r="AI686" s="3">
        <f t="shared" si="155"/>
        <v>8296</v>
      </c>
      <c r="AJ686" s="16">
        <f t="shared" si="158"/>
        <v>62375.939849624061</v>
      </c>
      <c r="AL686" s="16">
        <f t="shared" si="159"/>
        <v>296285.71428571432</v>
      </c>
    </row>
    <row r="687" spans="2:38">
      <c r="B687" s="5" t="s">
        <v>159</v>
      </c>
      <c r="C687" s="3"/>
      <c r="D687" s="3"/>
      <c r="E687" s="7"/>
      <c r="G687" s="5" t="s">
        <v>159</v>
      </c>
      <c r="H687" s="3"/>
      <c r="I687" s="3"/>
      <c r="J687" s="7"/>
      <c r="L687" s="3">
        <f t="shared" si="152"/>
        <v>0</v>
      </c>
      <c r="M687" s="3">
        <f t="shared" si="153"/>
        <v>0</v>
      </c>
      <c r="N687" s="37" t="str">
        <f t="shared" si="156"/>
        <v/>
      </c>
      <c r="P687" s="5" t="s">
        <v>159</v>
      </c>
      <c r="Q687" s="3"/>
      <c r="R687" s="3"/>
      <c r="S687" s="7"/>
      <c r="U687" s="5" t="s">
        <v>159</v>
      </c>
      <c r="V687" s="3"/>
      <c r="W687" s="3"/>
      <c r="X687" s="7"/>
      <c r="Z687" s="5" t="s">
        <v>159</v>
      </c>
      <c r="AA687" s="3"/>
      <c r="AB687" s="3"/>
      <c r="AC687" s="7"/>
      <c r="AF687" s="36" t="str">
        <f t="shared" si="157"/>
        <v/>
      </c>
      <c r="AH687" s="3">
        <f t="shared" si="154"/>
        <v>0</v>
      </c>
      <c r="AI687" s="3">
        <f t="shared" si="155"/>
        <v>0</v>
      </c>
      <c r="AJ687" s="36" t="str">
        <f t="shared" si="158"/>
        <v/>
      </c>
      <c r="AL687" s="36" t="str">
        <f t="shared" si="159"/>
        <v/>
      </c>
    </row>
    <row r="688" spans="2:38">
      <c r="B688" s="29" t="s">
        <v>169</v>
      </c>
      <c r="C688" s="3">
        <v>34</v>
      </c>
      <c r="D688" s="3"/>
      <c r="E688" s="7">
        <v>34</v>
      </c>
      <c r="G688" s="29" t="s">
        <v>169</v>
      </c>
      <c r="H688" s="3">
        <v>42</v>
      </c>
      <c r="I688" s="3"/>
      <c r="J688" s="7">
        <v>42</v>
      </c>
      <c r="L688" s="3">
        <f t="shared" si="152"/>
        <v>34</v>
      </c>
      <c r="M688" s="3">
        <f t="shared" si="153"/>
        <v>42</v>
      </c>
      <c r="N688" s="19">
        <f t="shared" si="156"/>
        <v>1.2352941176470589</v>
      </c>
      <c r="P688" s="29" t="s">
        <v>169</v>
      </c>
      <c r="Q688" s="3">
        <v>3</v>
      </c>
      <c r="R688" s="3"/>
      <c r="S688" s="7">
        <v>3</v>
      </c>
      <c r="U688" s="29" t="s">
        <v>169</v>
      </c>
      <c r="V688" s="3">
        <v>3</v>
      </c>
      <c r="W688" s="3"/>
      <c r="X688" s="7">
        <v>3</v>
      </c>
      <c r="Z688" s="29" t="s">
        <v>169</v>
      </c>
      <c r="AA688" s="3">
        <v>1040</v>
      </c>
      <c r="AB688" s="3"/>
      <c r="AC688" s="7">
        <v>1040</v>
      </c>
      <c r="AE688">
        <v>1336</v>
      </c>
      <c r="AF688" s="16">
        <f t="shared" si="157"/>
        <v>1.3360000000000001</v>
      </c>
      <c r="AH688" s="3">
        <f t="shared" si="154"/>
        <v>42</v>
      </c>
      <c r="AI688" s="3">
        <f t="shared" si="155"/>
        <v>1040</v>
      </c>
      <c r="AJ688" s="16">
        <f t="shared" si="158"/>
        <v>24761.904761904763</v>
      </c>
      <c r="AL688" s="16">
        <f t="shared" si="159"/>
        <v>30588.23529411765</v>
      </c>
    </row>
    <row r="689" spans="2:38">
      <c r="B689" s="29" t="s">
        <v>170</v>
      </c>
      <c r="C689" s="3">
        <v>77</v>
      </c>
      <c r="D689" s="3"/>
      <c r="E689" s="7">
        <v>77</v>
      </c>
      <c r="G689" s="29" t="s">
        <v>170</v>
      </c>
      <c r="H689" s="3">
        <v>140</v>
      </c>
      <c r="I689" s="3"/>
      <c r="J689" s="7">
        <v>140</v>
      </c>
      <c r="L689" s="3">
        <f t="shared" si="152"/>
        <v>77</v>
      </c>
      <c r="M689" s="3">
        <f t="shared" si="153"/>
        <v>140</v>
      </c>
      <c r="N689" s="19">
        <f t="shared" si="156"/>
        <v>1.8181818181818181</v>
      </c>
      <c r="P689" s="29" t="s">
        <v>170</v>
      </c>
      <c r="Q689" s="3">
        <v>43</v>
      </c>
      <c r="R689" s="3"/>
      <c r="S689" s="7">
        <v>43</v>
      </c>
      <c r="U689" s="29" t="s">
        <v>170</v>
      </c>
      <c r="V689" s="3">
        <v>17</v>
      </c>
      <c r="W689" s="3"/>
      <c r="X689" s="7">
        <v>17</v>
      </c>
      <c r="Z689" s="29" t="s">
        <v>170</v>
      </c>
      <c r="AA689" s="3">
        <v>6343</v>
      </c>
      <c r="AB689" s="3"/>
      <c r="AC689" s="7">
        <v>6343</v>
      </c>
      <c r="AE689">
        <v>4901</v>
      </c>
      <c r="AF689" s="16">
        <f t="shared" si="157"/>
        <v>4.9009999999999998</v>
      </c>
      <c r="AH689" s="3">
        <f t="shared" si="154"/>
        <v>140</v>
      </c>
      <c r="AI689" s="3">
        <f t="shared" si="155"/>
        <v>6343</v>
      </c>
      <c r="AJ689" s="16">
        <f t="shared" si="158"/>
        <v>45307.142857142855</v>
      </c>
      <c r="AL689" s="16">
        <f t="shared" si="159"/>
        <v>82376.623376623364</v>
      </c>
    </row>
    <row r="690" spans="2:38">
      <c r="B690" s="29" t="s">
        <v>171</v>
      </c>
      <c r="C690" s="3">
        <v>70</v>
      </c>
      <c r="D690" s="3"/>
      <c r="E690" s="7">
        <v>70</v>
      </c>
      <c r="G690" s="29" t="s">
        <v>171</v>
      </c>
      <c r="H690" s="3">
        <v>197</v>
      </c>
      <c r="I690" s="3"/>
      <c r="J690" s="7">
        <v>197</v>
      </c>
      <c r="L690" s="3">
        <f t="shared" si="152"/>
        <v>70</v>
      </c>
      <c r="M690" s="3">
        <f t="shared" si="153"/>
        <v>197</v>
      </c>
      <c r="N690" s="19">
        <f t="shared" si="156"/>
        <v>2.8142857142857145</v>
      </c>
      <c r="P690" s="29" t="s">
        <v>171</v>
      </c>
      <c r="Q690" s="3">
        <v>97</v>
      </c>
      <c r="R690" s="3"/>
      <c r="S690" s="7">
        <v>97</v>
      </c>
      <c r="U690" s="29" t="s">
        <v>171</v>
      </c>
      <c r="V690" s="3">
        <v>27</v>
      </c>
      <c r="W690" s="3"/>
      <c r="X690" s="7">
        <v>27</v>
      </c>
      <c r="Z690" s="29" t="s">
        <v>171</v>
      </c>
      <c r="AA690" s="3">
        <v>13229</v>
      </c>
      <c r="AB690" s="3"/>
      <c r="AC690" s="7">
        <v>13229</v>
      </c>
      <c r="AE690">
        <v>12818</v>
      </c>
      <c r="AF690" s="16">
        <f t="shared" si="157"/>
        <v>12.818</v>
      </c>
      <c r="AH690" s="3">
        <f t="shared" si="154"/>
        <v>197</v>
      </c>
      <c r="AI690" s="3">
        <f t="shared" si="155"/>
        <v>13229</v>
      </c>
      <c r="AJ690" s="16">
        <f t="shared" si="158"/>
        <v>67152.284263959387</v>
      </c>
      <c r="AL690" s="16">
        <f t="shared" si="159"/>
        <v>188985.71428571429</v>
      </c>
    </row>
    <row r="691" spans="2:38">
      <c r="B691" s="29" t="s">
        <v>172</v>
      </c>
      <c r="C691" s="3">
        <v>55</v>
      </c>
      <c r="D691" s="3"/>
      <c r="E691" s="7">
        <v>55</v>
      </c>
      <c r="G691" s="29" t="s">
        <v>172</v>
      </c>
      <c r="H691" s="3">
        <v>299</v>
      </c>
      <c r="I691" s="3"/>
      <c r="J691" s="7">
        <v>299</v>
      </c>
      <c r="L691" s="3">
        <f t="shared" si="152"/>
        <v>55</v>
      </c>
      <c r="M691" s="3">
        <f t="shared" si="153"/>
        <v>299</v>
      </c>
      <c r="N691" s="19">
        <f t="shared" si="156"/>
        <v>5.4363636363636365</v>
      </c>
      <c r="P691" s="29" t="s">
        <v>172</v>
      </c>
      <c r="Q691" s="3">
        <v>189</v>
      </c>
      <c r="R691" s="3"/>
      <c r="S691" s="7">
        <v>189</v>
      </c>
      <c r="U691" s="29" t="s">
        <v>172</v>
      </c>
      <c r="V691" s="3">
        <v>51</v>
      </c>
      <c r="W691" s="3"/>
      <c r="X691" s="7">
        <v>51</v>
      </c>
      <c r="Z691" s="29" t="s">
        <v>172</v>
      </c>
      <c r="AA691" s="3">
        <v>19680</v>
      </c>
      <c r="AB691" s="3"/>
      <c r="AC691" s="7">
        <v>19680</v>
      </c>
      <c r="AE691">
        <v>25076</v>
      </c>
      <c r="AF691" s="16">
        <f t="shared" si="157"/>
        <v>25.076000000000001</v>
      </c>
      <c r="AH691" s="3">
        <f t="shared" si="154"/>
        <v>299</v>
      </c>
      <c r="AI691" s="3">
        <f t="shared" si="155"/>
        <v>19680</v>
      </c>
      <c r="AJ691" s="16">
        <f t="shared" si="158"/>
        <v>65819.397993311039</v>
      </c>
      <c r="AL691" s="16">
        <f t="shared" si="159"/>
        <v>357818.18181818182</v>
      </c>
    </row>
    <row r="692" spans="2:38">
      <c r="B692" s="29" t="s">
        <v>173</v>
      </c>
      <c r="C692" s="3">
        <v>133</v>
      </c>
      <c r="D692" s="3"/>
      <c r="E692" s="7">
        <v>133</v>
      </c>
      <c r="G692" s="29" t="s">
        <v>173</v>
      </c>
      <c r="H692" s="3">
        <v>1831</v>
      </c>
      <c r="I692" s="3"/>
      <c r="J692" s="7">
        <v>1831</v>
      </c>
      <c r="L692" s="3">
        <f t="shared" si="152"/>
        <v>133</v>
      </c>
      <c r="M692" s="3">
        <f t="shared" si="153"/>
        <v>1831</v>
      </c>
      <c r="N692" s="19">
        <f t="shared" si="156"/>
        <v>13.766917293233083</v>
      </c>
      <c r="P692" s="29" t="s">
        <v>173</v>
      </c>
      <c r="Q692" s="3">
        <v>1467</v>
      </c>
      <c r="R692" s="3"/>
      <c r="S692" s="7">
        <v>1467</v>
      </c>
      <c r="U692" s="29" t="s">
        <v>173</v>
      </c>
      <c r="V692" s="3">
        <v>226</v>
      </c>
      <c r="W692" s="3"/>
      <c r="X692" s="7">
        <v>226</v>
      </c>
      <c r="Z692" s="29" t="s">
        <v>173</v>
      </c>
      <c r="AA692" s="3">
        <v>177556</v>
      </c>
      <c r="AB692" s="3"/>
      <c r="AC692" s="7">
        <v>177556</v>
      </c>
      <c r="AE692">
        <v>149562</v>
      </c>
      <c r="AF692" s="16">
        <f t="shared" si="157"/>
        <v>149.56200000000001</v>
      </c>
      <c r="AH692" s="3">
        <f t="shared" si="154"/>
        <v>1831</v>
      </c>
      <c r="AI692" s="3">
        <f t="shared" si="155"/>
        <v>177556</v>
      </c>
      <c r="AJ692" s="16">
        <f t="shared" si="158"/>
        <v>96972.146368104863</v>
      </c>
      <c r="AL692" s="16">
        <f t="shared" si="159"/>
        <v>1335007.5187969925</v>
      </c>
    </row>
    <row r="693" spans="2:38">
      <c r="B693" s="29" t="s">
        <v>174</v>
      </c>
      <c r="C693" s="3">
        <v>12</v>
      </c>
      <c r="D693" s="3"/>
      <c r="E693" s="7">
        <v>12</v>
      </c>
      <c r="G693" s="29" t="s">
        <v>174</v>
      </c>
      <c r="H693" s="3">
        <v>1589</v>
      </c>
      <c r="I693" s="3"/>
      <c r="J693" s="7">
        <v>1589</v>
      </c>
      <c r="L693" s="3">
        <f t="shared" si="152"/>
        <v>12</v>
      </c>
      <c r="M693" s="3">
        <f t="shared" si="153"/>
        <v>1589</v>
      </c>
      <c r="N693" s="19">
        <f t="shared" si="156"/>
        <v>132.41666666666666</v>
      </c>
      <c r="P693" s="29" t="s">
        <v>174</v>
      </c>
      <c r="Q693" s="3">
        <v>1551</v>
      </c>
      <c r="R693" s="3"/>
      <c r="S693" s="7">
        <v>1551</v>
      </c>
      <c r="U693" s="29" t="s">
        <v>174</v>
      </c>
      <c r="V693" s="3">
        <v>26</v>
      </c>
      <c r="W693" s="3"/>
      <c r="X693" s="7">
        <v>26</v>
      </c>
      <c r="Z693" s="29" t="s">
        <v>174</v>
      </c>
      <c r="AA693" s="3">
        <v>336819</v>
      </c>
      <c r="AB693" s="3"/>
      <c r="AC693" s="7">
        <v>336819</v>
      </c>
      <c r="AE693">
        <v>334409</v>
      </c>
      <c r="AF693" s="16">
        <f t="shared" si="157"/>
        <v>334.40899999999999</v>
      </c>
      <c r="AH693" s="3">
        <f t="shared" si="154"/>
        <v>1589</v>
      </c>
      <c r="AI693" s="3">
        <f t="shared" si="155"/>
        <v>336819</v>
      </c>
      <c r="AJ693" s="16">
        <f t="shared" si="158"/>
        <v>211969.1629955947</v>
      </c>
      <c r="AL693" s="16">
        <f t="shared" si="159"/>
        <v>28068249.999999996</v>
      </c>
    </row>
    <row r="694" spans="2:38">
      <c r="B694" s="30" t="s">
        <v>13</v>
      </c>
      <c r="C694" s="7">
        <v>381</v>
      </c>
      <c r="D694" s="7"/>
      <c r="E694" s="7">
        <v>381</v>
      </c>
      <c r="G694" s="30" t="s">
        <v>13</v>
      </c>
      <c r="H694" s="7">
        <v>4098</v>
      </c>
      <c r="I694" s="7"/>
      <c r="J694" s="7">
        <v>4098</v>
      </c>
      <c r="L694" s="3">
        <f t="shared" si="152"/>
        <v>381</v>
      </c>
      <c r="M694" s="3">
        <f t="shared" si="153"/>
        <v>4098</v>
      </c>
      <c r="N694" s="19">
        <f t="shared" si="156"/>
        <v>10.755905511811024</v>
      </c>
      <c r="P694" s="30" t="s">
        <v>13</v>
      </c>
      <c r="Q694" s="7">
        <v>3350</v>
      </c>
      <c r="R694" s="7"/>
      <c r="S694" s="7">
        <v>3350</v>
      </c>
      <c r="U694" s="30" t="s">
        <v>13</v>
      </c>
      <c r="V694" s="7">
        <v>350</v>
      </c>
      <c r="W694" s="7"/>
      <c r="X694" s="7">
        <v>350</v>
      </c>
      <c r="Z694" s="30" t="s">
        <v>13</v>
      </c>
      <c r="AA694" s="7">
        <v>554667</v>
      </c>
      <c r="AB694" s="7"/>
      <c r="AC694" s="7">
        <v>554667</v>
      </c>
      <c r="AE694">
        <v>528102</v>
      </c>
      <c r="AF694" s="16">
        <f t="shared" si="157"/>
        <v>528.10199999999998</v>
      </c>
      <c r="AH694" s="3">
        <f t="shared" si="154"/>
        <v>4098</v>
      </c>
      <c r="AI694" s="3">
        <f t="shared" si="155"/>
        <v>554667</v>
      </c>
      <c r="AJ694" s="16">
        <f t="shared" si="158"/>
        <v>135350.65885797952</v>
      </c>
      <c r="AL694" s="16">
        <f t="shared" si="159"/>
        <v>1455818.8976377954</v>
      </c>
    </row>
    <row r="695" spans="2:38">
      <c r="B695" s="5" t="s">
        <v>111</v>
      </c>
      <c r="C695" s="3"/>
      <c r="D695" s="3"/>
      <c r="E695" s="7"/>
      <c r="G695" s="5" t="s">
        <v>111</v>
      </c>
      <c r="H695" s="3"/>
      <c r="I695" s="3"/>
      <c r="J695" s="7"/>
      <c r="L695" s="3">
        <f t="shared" si="152"/>
        <v>0</v>
      </c>
      <c r="M695" s="3">
        <f t="shared" si="153"/>
        <v>0</v>
      </c>
      <c r="N695" s="37" t="str">
        <f t="shared" si="156"/>
        <v/>
      </c>
      <c r="P695" s="5" t="s">
        <v>111</v>
      </c>
      <c r="Q695" s="3"/>
      <c r="R695" s="3"/>
      <c r="S695" s="7"/>
      <c r="U695" s="5" t="s">
        <v>111</v>
      </c>
      <c r="V695" s="3"/>
      <c r="W695" s="3"/>
      <c r="X695" s="7"/>
      <c r="Z695" s="5" t="s">
        <v>111</v>
      </c>
      <c r="AA695" s="3"/>
      <c r="AB695" s="3"/>
      <c r="AC695" s="7"/>
      <c r="AF695" s="36" t="str">
        <f t="shared" si="157"/>
        <v/>
      </c>
      <c r="AH695" s="3">
        <f t="shared" si="154"/>
        <v>0</v>
      </c>
      <c r="AI695" s="3">
        <f t="shared" si="155"/>
        <v>0</v>
      </c>
      <c r="AJ695" s="36" t="str">
        <f t="shared" si="158"/>
        <v/>
      </c>
      <c r="AL695" s="36" t="str">
        <f t="shared" si="159"/>
        <v/>
      </c>
    </row>
    <row r="696" spans="2:38">
      <c r="B696" s="29" t="s">
        <v>169</v>
      </c>
      <c r="C696" s="3">
        <v>134</v>
      </c>
      <c r="D696" s="3"/>
      <c r="E696" s="7">
        <v>134</v>
      </c>
      <c r="G696" s="29" t="s">
        <v>169</v>
      </c>
      <c r="H696" s="3"/>
      <c r="I696" s="3"/>
      <c r="J696" s="7"/>
      <c r="L696" s="3">
        <f t="shared" si="152"/>
        <v>134</v>
      </c>
      <c r="M696" s="3">
        <f t="shared" si="153"/>
        <v>0</v>
      </c>
      <c r="N696" s="19">
        <f t="shared" si="156"/>
        <v>0</v>
      </c>
      <c r="P696" s="29" t="s">
        <v>169</v>
      </c>
      <c r="Q696" s="3"/>
      <c r="R696" s="3"/>
      <c r="S696" s="7"/>
      <c r="U696" s="29" t="s">
        <v>169</v>
      </c>
      <c r="V696" s="3"/>
      <c r="W696" s="3"/>
      <c r="X696" s="7"/>
      <c r="Z696" s="29" t="s">
        <v>169</v>
      </c>
      <c r="AA696" s="3"/>
      <c r="AB696" s="3"/>
      <c r="AC696" s="7"/>
      <c r="AF696" s="16" t="str">
        <f t="shared" si="157"/>
        <v/>
      </c>
      <c r="AH696" s="3">
        <f t="shared" si="154"/>
        <v>0</v>
      </c>
      <c r="AI696" s="3">
        <f t="shared" si="155"/>
        <v>0</v>
      </c>
      <c r="AJ696" s="16" t="str">
        <f t="shared" si="158"/>
        <v/>
      </c>
      <c r="AL696" s="16" t="str">
        <f t="shared" si="159"/>
        <v/>
      </c>
    </row>
    <row r="697" spans="2:38">
      <c r="B697" s="29" t="s">
        <v>170</v>
      </c>
      <c r="C697" s="3">
        <v>138</v>
      </c>
      <c r="D697" s="3"/>
      <c r="E697" s="7">
        <v>138</v>
      </c>
      <c r="G697" s="29" t="s">
        <v>170</v>
      </c>
      <c r="H697" s="3">
        <v>248</v>
      </c>
      <c r="I697" s="3"/>
      <c r="J697" s="7">
        <v>248</v>
      </c>
      <c r="L697" s="3">
        <f t="shared" si="152"/>
        <v>138</v>
      </c>
      <c r="M697" s="3">
        <f t="shared" si="153"/>
        <v>248</v>
      </c>
      <c r="N697" s="19">
        <f t="shared" si="156"/>
        <v>1.7971014492753623</v>
      </c>
      <c r="P697" s="29" t="s">
        <v>170</v>
      </c>
      <c r="Q697" s="3">
        <v>47</v>
      </c>
      <c r="R697" s="3"/>
      <c r="S697" s="7">
        <v>47</v>
      </c>
      <c r="U697" s="29" t="s">
        <v>170</v>
      </c>
      <c r="V697" s="3">
        <v>54</v>
      </c>
      <c r="W697" s="3"/>
      <c r="X697" s="7">
        <v>54</v>
      </c>
      <c r="Z697" s="29" t="s">
        <v>170</v>
      </c>
      <c r="AA697" s="3">
        <v>11011</v>
      </c>
      <c r="AB697" s="3"/>
      <c r="AC697" s="7">
        <v>11011</v>
      </c>
      <c r="AE697">
        <v>12476</v>
      </c>
      <c r="AF697" s="16">
        <f t="shared" si="157"/>
        <v>12.476000000000001</v>
      </c>
      <c r="AH697" s="3">
        <f t="shared" si="154"/>
        <v>248</v>
      </c>
      <c r="AI697" s="3">
        <f t="shared" si="155"/>
        <v>11011</v>
      </c>
      <c r="AJ697" s="16">
        <f t="shared" si="158"/>
        <v>44399.193548387098</v>
      </c>
      <c r="AL697" s="16">
        <f t="shared" si="159"/>
        <v>79789.855072463775</v>
      </c>
    </row>
    <row r="698" spans="2:38">
      <c r="B698" s="29" t="s">
        <v>171</v>
      </c>
      <c r="C698" s="3">
        <v>86</v>
      </c>
      <c r="D698" s="3"/>
      <c r="E698" s="7">
        <v>86</v>
      </c>
      <c r="G698" s="29" t="s">
        <v>171</v>
      </c>
      <c r="H698" s="3">
        <v>268</v>
      </c>
      <c r="I698" s="3"/>
      <c r="J698" s="7">
        <v>268</v>
      </c>
      <c r="L698" s="3">
        <f t="shared" si="152"/>
        <v>86</v>
      </c>
      <c r="M698" s="3">
        <f t="shared" si="153"/>
        <v>268</v>
      </c>
      <c r="N698" s="19">
        <f t="shared" si="156"/>
        <v>3.1162790697674421</v>
      </c>
      <c r="P698" s="29" t="s">
        <v>171</v>
      </c>
      <c r="Q698" s="3">
        <v>89</v>
      </c>
      <c r="R698" s="3"/>
      <c r="S698" s="7">
        <v>89</v>
      </c>
      <c r="U698" s="29" t="s">
        <v>171</v>
      </c>
      <c r="V698" s="3">
        <v>92</v>
      </c>
      <c r="W698" s="3"/>
      <c r="X698" s="7">
        <v>92</v>
      </c>
      <c r="Z698" s="29" t="s">
        <v>171</v>
      </c>
      <c r="AA698" s="3">
        <v>15291</v>
      </c>
      <c r="AB698" s="3"/>
      <c r="AC698" s="7">
        <v>15291</v>
      </c>
      <c r="AE698">
        <v>12936</v>
      </c>
      <c r="AF698" s="16">
        <f t="shared" si="157"/>
        <v>12.936</v>
      </c>
      <c r="AH698" s="3">
        <f t="shared" si="154"/>
        <v>268</v>
      </c>
      <c r="AI698" s="3">
        <f t="shared" si="155"/>
        <v>15291</v>
      </c>
      <c r="AJ698" s="16">
        <f t="shared" si="158"/>
        <v>57055.970149253728</v>
      </c>
      <c r="AL698" s="16">
        <f t="shared" si="159"/>
        <v>177802.32558139536</v>
      </c>
    </row>
    <row r="699" spans="2:38">
      <c r="B699" s="29" t="s">
        <v>172</v>
      </c>
      <c r="C699" s="3">
        <v>41</v>
      </c>
      <c r="D699" s="3"/>
      <c r="E699" s="7">
        <v>41</v>
      </c>
      <c r="G699" s="29" t="s">
        <v>172</v>
      </c>
      <c r="H699" s="3">
        <v>244</v>
      </c>
      <c r="I699" s="3"/>
      <c r="J699" s="7">
        <v>244</v>
      </c>
      <c r="L699" s="3">
        <f t="shared" si="152"/>
        <v>41</v>
      </c>
      <c r="M699" s="3">
        <f t="shared" si="153"/>
        <v>244</v>
      </c>
      <c r="N699" s="19">
        <f t="shared" si="156"/>
        <v>5.9512195121951219</v>
      </c>
      <c r="P699" s="29" t="s">
        <v>172</v>
      </c>
      <c r="Q699" s="3">
        <v>133</v>
      </c>
      <c r="R699" s="3"/>
      <c r="S699" s="7">
        <v>133</v>
      </c>
      <c r="U699" s="29" t="s">
        <v>172</v>
      </c>
      <c r="V699" s="3">
        <v>68</v>
      </c>
      <c r="W699" s="3"/>
      <c r="X699" s="7">
        <v>68</v>
      </c>
      <c r="Z699" s="29" t="s">
        <v>172</v>
      </c>
      <c r="AA699" s="3">
        <v>14588</v>
      </c>
      <c r="AB699" s="3"/>
      <c r="AC699" s="7">
        <v>14588</v>
      </c>
      <c r="AE699">
        <v>16741</v>
      </c>
      <c r="AF699" s="16">
        <f t="shared" si="157"/>
        <v>16.741</v>
      </c>
      <c r="AH699" s="3">
        <f t="shared" si="154"/>
        <v>244</v>
      </c>
      <c r="AI699" s="3">
        <f t="shared" si="155"/>
        <v>14588</v>
      </c>
      <c r="AJ699" s="16">
        <f t="shared" si="158"/>
        <v>59786.885245901634</v>
      </c>
      <c r="AL699" s="16">
        <f t="shared" si="159"/>
        <v>355804.87804878043</v>
      </c>
    </row>
    <row r="700" spans="2:38">
      <c r="B700" s="29" t="s">
        <v>173</v>
      </c>
      <c r="C700" s="3">
        <v>48</v>
      </c>
      <c r="D700" s="3"/>
      <c r="E700" s="7">
        <v>48</v>
      </c>
      <c r="G700" s="29" t="s">
        <v>173</v>
      </c>
      <c r="H700" s="3">
        <v>793</v>
      </c>
      <c r="I700" s="3"/>
      <c r="J700" s="7">
        <v>793</v>
      </c>
      <c r="L700" s="3">
        <f t="shared" si="152"/>
        <v>48</v>
      </c>
      <c r="M700" s="3">
        <f t="shared" si="153"/>
        <v>793</v>
      </c>
      <c r="N700" s="19">
        <f t="shared" si="156"/>
        <v>16.520833333333332</v>
      </c>
      <c r="P700" s="29" t="s">
        <v>173</v>
      </c>
      <c r="Q700" s="3">
        <v>577</v>
      </c>
      <c r="R700" s="3"/>
      <c r="S700" s="7">
        <v>577</v>
      </c>
      <c r="U700" s="29" t="s">
        <v>173</v>
      </c>
      <c r="V700" s="3">
        <v>167</v>
      </c>
      <c r="W700" s="3"/>
      <c r="X700" s="7">
        <v>167</v>
      </c>
      <c r="Z700" s="29" t="s">
        <v>173</v>
      </c>
      <c r="AA700" s="3">
        <v>51594</v>
      </c>
      <c r="AB700" s="3"/>
      <c r="AC700" s="7">
        <v>51594</v>
      </c>
      <c r="AE700">
        <v>64476</v>
      </c>
      <c r="AF700" s="16">
        <f t="shared" si="157"/>
        <v>64.475999999999999</v>
      </c>
      <c r="AH700" s="3">
        <f t="shared" si="154"/>
        <v>793</v>
      </c>
      <c r="AI700" s="3">
        <f t="shared" si="155"/>
        <v>51594</v>
      </c>
      <c r="AJ700" s="16">
        <f t="shared" si="158"/>
        <v>65061.79066834804</v>
      </c>
      <c r="AL700" s="16">
        <f t="shared" si="159"/>
        <v>1074874.9999999998</v>
      </c>
    </row>
    <row r="701" spans="2:38">
      <c r="B701" s="29" t="s">
        <v>174</v>
      </c>
      <c r="C701" s="3">
        <v>4</v>
      </c>
      <c r="D701" s="3"/>
      <c r="E701" s="7">
        <v>4</v>
      </c>
      <c r="G701" s="29" t="s">
        <v>174</v>
      </c>
      <c r="H701" s="3"/>
      <c r="I701" s="3"/>
      <c r="J701" s="7"/>
      <c r="L701" s="3">
        <f t="shared" si="152"/>
        <v>4</v>
      </c>
      <c r="M701" s="3">
        <f t="shared" si="153"/>
        <v>0</v>
      </c>
      <c r="N701" s="19">
        <f t="shared" si="156"/>
        <v>0</v>
      </c>
      <c r="P701" s="29" t="s">
        <v>174</v>
      </c>
      <c r="Q701" s="3"/>
      <c r="R701" s="3"/>
      <c r="S701" s="7"/>
      <c r="U701" s="29" t="s">
        <v>174</v>
      </c>
      <c r="V701" s="3"/>
      <c r="W701" s="3"/>
      <c r="X701" s="7"/>
      <c r="Z701" s="29" t="s">
        <v>174</v>
      </c>
      <c r="AA701" s="3"/>
      <c r="AB701" s="3"/>
      <c r="AC701" s="7"/>
      <c r="AF701" s="16" t="str">
        <f t="shared" si="157"/>
        <v/>
      </c>
      <c r="AH701" s="3">
        <f t="shared" si="154"/>
        <v>0</v>
      </c>
      <c r="AI701" s="3">
        <f t="shared" si="155"/>
        <v>0</v>
      </c>
      <c r="AJ701" s="16" t="str">
        <f t="shared" si="158"/>
        <v/>
      </c>
      <c r="AL701" s="16" t="str">
        <f t="shared" si="159"/>
        <v/>
      </c>
    </row>
    <row r="702" spans="2:38">
      <c r="B702" s="30" t="s">
        <v>13</v>
      </c>
      <c r="C702" s="7">
        <v>451</v>
      </c>
      <c r="D702" s="7"/>
      <c r="E702" s="7">
        <v>451</v>
      </c>
      <c r="G702" s="30" t="s">
        <v>13</v>
      </c>
      <c r="H702" s="7">
        <v>2022</v>
      </c>
      <c r="I702" s="7"/>
      <c r="J702" s="7">
        <v>2022</v>
      </c>
      <c r="L702" s="3">
        <f t="shared" si="152"/>
        <v>451</v>
      </c>
      <c r="M702" s="3">
        <f t="shared" si="153"/>
        <v>2022</v>
      </c>
      <c r="N702" s="19">
        <f t="shared" si="156"/>
        <v>4.4833702882483371</v>
      </c>
      <c r="P702" s="30" t="s">
        <v>13</v>
      </c>
      <c r="Q702" s="7">
        <v>1154</v>
      </c>
      <c r="R702" s="7"/>
      <c r="S702" s="7">
        <v>1154</v>
      </c>
      <c r="U702" s="30" t="s">
        <v>13</v>
      </c>
      <c r="V702" s="7">
        <v>404</v>
      </c>
      <c r="W702" s="7"/>
      <c r="X702" s="7">
        <v>404</v>
      </c>
      <c r="Z702" s="30" t="s">
        <v>13</v>
      </c>
      <c r="AA702" s="7">
        <v>124644</v>
      </c>
      <c r="AB702" s="7"/>
      <c r="AC702" s="7">
        <v>124644</v>
      </c>
      <c r="AE702">
        <v>126692</v>
      </c>
      <c r="AF702" s="16">
        <f t="shared" si="157"/>
        <v>126.69199999999999</v>
      </c>
      <c r="AH702" s="3">
        <f t="shared" si="154"/>
        <v>2022</v>
      </c>
      <c r="AI702" s="3">
        <f t="shared" si="155"/>
        <v>124644</v>
      </c>
      <c r="AJ702" s="16">
        <f t="shared" si="158"/>
        <v>61643.916913946588</v>
      </c>
      <c r="AL702" s="16">
        <f t="shared" si="159"/>
        <v>276372.50554323726</v>
      </c>
    </row>
    <row r="703" spans="2:38">
      <c r="B703" s="5" t="s">
        <v>112</v>
      </c>
      <c r="C703" s="3"/>
      <c r="D703" s="3"/>
      <c r="E703" s="7"/>
      <c r="G703" s="5" t="s">
        <v>112</v>
      </c>
      <c r="H703" s="3"/>
      <c r="I703" s="3"/>
      <c r="J703" s="7"/>
      <c r="L703" s="3">
        <f t="shared" si="152"/>
        <v>0</v>
      </c>
      <c r="M703" s="3">
        <f t="shared" si="153"/>
        <v>0</v>
      </c>
      <c r="N703" s="37" t="str">
        <f t="shared" si="156"/>
        <v/>
      </c>
      <c r="P703" s="5" t="s">
        <v>112</v>
      </c>
      <c r="Q703" s="3"/>
      <c r="R703" s="3"/>
      <c r="S703" s="7"/>
      <c r="U703" s="5" t="s">
        <v>112</v>
      </c>
      <c r="V703" s="3"/>
      <c r="W703" s="3"/>
      <c r="X703" s="7"/>
      <c r="Z703" s="5" t="s">
        <v>112</v>
      </c>
      <c r="AA703" s="3"/>
      <c r="AB703" s="3"/>
      <c r="AC703" s="7"/>
      <c r="AF703" s="36" t="str">
        <f t="shared" si="157"/>
        <v/>
      </c>
      <c r="AH703" s="3">
        <f t="shared" si="154"/>
        <v>0</v>
      </c>
      <c r="AI703" s="3">
        <f t="shared" si="155"/>
        <v>0</v>
      </c>
      <c r="AJ703" s="36" t="str">
        <f t="shared" si="158"/>
        <v/>
      </c>
      <c r="AL703" s="36" t="str">
        <f t="shared" si="159"/>
        <v/>
      </c>
    </row>
    <row r="704" spans="2:38">
      <c r="B704" s="29" t="s">
        <v>169</v>
      </c>
      <c r="C704" s="3"/>
      <c r="D704" s="3">
        <v>2469</v>
      </c>
      <c r="E704" s="7">
        <v>2469</v>
      </c>
      <c r="G704" s="29" t="s">
        <v>169</v>
      </c>
      <c r="H704" s="3"/>
      <c r="I704" s="3">
        <v>3055</v>
      </c>
      <c r="J704" s="7">
        <v>3055</v>
      </c>
      <c r="L704" s="3">
        <f t="shared" si="152"/>
        <v>2469</v>
      </c>
      <c r="M704" s="3">
        <f t="shared" si="153"/>
        <v>3055</v>
      </c>
      <c r="N704" s="19">
        <f t="shared" si="156"/>
        <v>1.2373430538679628</v>
      </c>
      <c r="P704" s="29" t="s">
        <v>169</v>
      </c>
      <c r="Q704" s="3"/>
      <c r="R704" s="3">
        <v>184</v>
      </c>
      <c r="S704" s="7">
        <v>184</v>
      </c>
      <c r="U704" s="29" t="s">
        <v>169</v>
      </c>
      <c r="V704" s="3"/>
      <c r="W704" s="3">
        <v>342</v>
      </c>
      <c r="X704" s="7">
        <v>342</v>
      </c>
      <c r="Z704" s="29" t="s">
        <v>169</v>
      </c>
      <c r="AA704" s="3"/>
      <c r="AB704" s="3">
        <v>81760</v>
      </c>
      <c r="AC704" s="7">
        <v>81760</v>
      </c>
      <c r="AE704">
        <v>68785</v>
      </c>
      <c r="AF704" s="16">
        <f t="shared" si="157"/>
        <v>68.784999999999997</v>
      </c>
      <c r="AH704" s="3">
        <f t="shared" si="154"/>
        <v>3055</v>
      </c>
      <c r="AI704" s="3">
        <f t="shared" si="155"/>
        <v>81760</v>
      </c>
      <c r="AJ704" s="16">
        <f t="shared" si="158"/>
        <v>26762.684124386251</v>
      </c>
      <c r="AL704" s="16">
        <f t="shared" si="159"/>
        <v>33114.621304171727</v>
      </c>
    </row>
    <row r="705" spans="2:38">
      <c r="B705" s="29" t="s">
        <v>170</v>
      </c>
      <c r="C705" s="3"/>
      <c r="D705" s="3">
        <v>2464</v>
      </c>
      <c r="E705" s="7">
        <v>2464</v>
      </c>
      <c r="G705" s="29" t="s">
        <v>170</v>
      </c>
      <c r="H705" s="3"/>
      <c r="I705" s="3">
        <v>3660</v>
      </c>
      <c r="J705" s="7">
        <v>3660</v>
      </c>
      <c r="L705" s="3">
        <f t="shared" si="152"/>
        <v>2464</v>
      </c>
      <c r="M705" s="3">
        <f t="shared" si="153"/>
        <v>3660</v>
      </c>
      <c r="N705" s="19">
        <f t="shared" si="156"/>
        <v>1.4853896103896105</v>
      </c>
      <c r="P705" s="29" t="s">
        <v>170</v>
      </c>
      <c r="Q705" s="3"/>
      <c r="R705" s="3">
        <v>444</v>
      </c>
      <c r="S705" s="7">
        <v>444</v>
      </c>
      <c r="U705" s="29" t="s">
        <v>170</v>
      </c>
      <c r="V705" s="3"/>
      <c r="W705" s="3">
        <v>652</v>
      </c>
      <c r="X705" s="7">
        <v>652</v>
      </c>
      <c r="Z705" s="29" t="s">
        <v>170</v>
      </c>
      <c r="AA705" s="3"/>
      <c r="AB705" s="3">
        <v>189314</v>
      </c>
      <c r="AC705" s="7">
        <v>189314</v>
      </c>
      <c r="AE705">
        <v>139948</v>
      </c>
      <c r="AF705" s="16">
        <f t="shared" si="157"/>
        <v>139.94800000000001</v>
      </c>
      <c r="AH705" s="3">
        <f t="shared" si="154"/>
        <v>3660</v>
      </c>
      <c r="AI705" s="3">
        <f t="shared" si="155"/>
        <v>189314</v>
      </c>
      <c r="AJ705" s="16">
        <f t="shared" si="158"/>
        <v>51725.136612021859</v>
      </c>
      <c r="AL705" s="16">
        <f t="shared" si="159"/>
        <v>76831.980519480523</v>
      </c>
    </row>
    <row r="706" spans="2:38">
      <c r="B706" s="29" t="s">
        <v>171</v>
      </c>
      <c r="C706" s="3"/>
      <c r="D706" s="3">
        <v>737</v>
      </c>
      <c r="E706" s="7">
        <v>737</v>
      </c>
      <c r="G706" s="29" t="s">
        <v>171</v>
      </c>
      <c r="H706" s="3"/>
      <c r="I706" s="3">
        <v>2051</v>
      </c>
      <c r="J706" s="7">
        <v>2051</v>
      </c>
      <c r="L706" s="3">
        <f t="shared" si="152"/>
        <v>737</v>
      </c>
      <c r="M706" s="3">
        <f t="shared" si="153"/>
        <v>2051</v>
      </c>
      <c r="N706" s="19">
        <f t="shared" si="156"/>
        <v>2.7829036635006785</v>
      </c>
      <c r="P706" s="29" t="s">
        <v>171</v>
      </c>
      <c r="Q706" s="3"/>
      <c r="R706" s="3">
        <v>748</v>
      </c>
      <c r="S706" s="7">
        <v>748</v>
      </c>
      <c r="U706" s="29" t="s">
        <v>171</v>
      </c>
      <c r="V706" s="3"/>
      <c r="W706" s="3">
        <v>524</v>
      </c>
      <c r="X706" s="7">
        <v>524</v>
      </c>
      <c r="Z706" s="29" t="s">
        <v>171</v>
      </c>
      <c r="AA706" s="3"/>
      <c r="AB706" s="3">
        <v>123820</v>
      </c>
      <c r="AC706" s="7">
        <v>123820</v>
      </c>
      <c r="AE706">
        <v>93111</v>
      </c>
      <c r="AF706" s="16">
        <f t="shared" si="157"/>
        <v>93.111000000000004</v>
      </c>
      <c r="AH706" s="3">
        <f t="shared" si="154"/>
        <v>2051</v>
      </c>
      <c r="AI706" s="3">
        <f t="shared" si="155"/>
        <v>123820</v>
      </c>
      <c r="AJ706" s="16">
        <f t="shared" si="158"/>
        <v>60370.550950755729</v>
      </c>
      <c r="AL706" s="16">
        <f t="shared" si="159"/>
        <v>168005.42740841248</v>
      </c>
    </row>
    <row r="707" spans="2:38">
      <c r="B707" s="29" t="s">
        <v>172</v>
      </c>
      <c r="C707" s="3"/>
      <c r="D707" s="3">
        <v>252</v>
      </c>
      <c r="E707" s="7">
        <v>252</v>
      </c>
      <c r="G707" s="29" t="s">
        <v>172</v>
      </c>
      <c r="H707" s="3"/>
      <c r="I707" s="3">
        <v>1238</v>
      </c>
      <c r="J707" s="7">
        <v>1238</v>
      </c>
      <c r="L707" s="3">
        <f t="shared" si="152"/>
        <v>252</v>
      </c>
      <c r="M707" s="3">
        <f t="shared" si="153"/>
        <v>1238</v>
      </c>
      <c r="N707" s="19">
        <f t="shared" si="156"/>
        <v>4.912698412698413</v>
      </c>
      <c r="P707" s="29" t="s">
        <v>172</v>
      </c>
      <c r="Q707" s="3"/>
      <c r="R707" s="3">
        <v>608</v>
      </c>
      <c r="S707" s="7">
        <v>608</v>
      </c>
      <c r="U707" s="29" t="s">
        <v>172</v>
      </c>
      <c r="V707" s="3"/>
      <c r="W707" s="3">
        <v>357</v>
      </c>
      <c r="X707" s="7">
        <v>357</v>
      </c>
      <c r="Z707" s="29" t="s">
        <v>172</v>
      </c>
      <c r="AA707" s="3"/>
      <c r="AB707" s="3">
        <v>86177</v>
      </c>
      <c r="AC707" s="7">
        <v>86177</v>
      </c>
      <c r="AE707">
        <v>72193</v>
      </c>
      <c r="AF707" s="16">
        <f t="shared" si="157"/>
        <v>72.192999999999998</v>
      </c>
      <c r="AH707" s="3">
        <f t="shared" si="154"/>
        <v>1238</v>
      </c>
      <c r="AI707" s="3">
        <f t="shared" si="155"/>
        <v>86177</v>
      </c>
      <c r="AJ707" s="16">
        <f t="shared" si="158"/>
        <v>69609.854604200329</v>
      </c>
      <c r="AL707" s="16">
        <f t="shared" si="159"/>
        <v>341972.22222222225</v>
      </c>
    </row>
    <row r="708" spans="2:38">
      <c r="B708" s="29" t="s">
        <v>173</v>
      </c>
      <c r="C708" s="3"/>
      <c r="D708" s="3">
        <v>146</v>
      </c>
      <c r="E708" s="7">
        <v>146</v>
      </c>
      <c r="G708" s="29" t="s">
        <v>173</v>
      </c>
      <c r="H708" s="3"/>
      <c r="I708" s="3">
        <v>1910</v>
      </c>
      <c r="J708" s="7">
        <v>1910</v>
      </c>
      <c r="L708" s="3">
        <f t="shared" si="152"/>
        <v>146</v>
      </c>
      <c r="M708" s="3">
        <f t="shared" si="153"/>
        <v>1910</v>
      </c>
      <c r="N708" s="19">
        <f t="shared" si="156"/>
        <v>13.082191780821917</v>
      </c>
      <c r="P708" s="29" t="s">
        <v>173</v>
      </c>
      <c r="Q708" s="3"/>
      <c r="R708" s="3">
        <v>1387</v>
      </c>
      <c r="S708" s="7">
        <v>1387</v>
      </c>
      <c r="U708" s="29" t="s">
        <v>173</v>
      </c>
      <c r="V708" s="3"/>
      <c r="W708" s="3">
        <v>367</v>
      </c>
      <c r="X708" s="7">
        <v>367</v>
      </c>
      <c r="Z708" s="29" t="s">
        <v>173</v>
      </c>
      <c r="AA708" s="3"/>
      <c r="AB708" s="3">
        <v>163581</v>
      </c>
      <c r="AC708" s="7">
        <v>163581</v>
      </c>
      <c r="AE708">
        <v>157475</v>
      </c>
      <c r="AF708" s="16">
        <f t="shared" si="157"/>
        <v>157.47499999999999</v>
      </c>
      <c r="AH708" s="3">
        <f t="shared" si="154"/>
        <v>1910</v>
      </c>
      <c r="AI708" s="3">
        <f t="shared" si="155"/>
        <v>163581</v>
      </c>
      <c r="AJ708" s="16">
        <f t="shared" si="158"/>
        <v>85644.502617801059</v>
      </c>
      <c r="AL708" s="16">
        <f t="shared" si="159"/>
        <v>1120417.8082191781</v>
      </c>
    </row>
    <row r="709" spans="2:38">
      <c r="B709" s="29" t="s">
        <v>174</v>
      </c>
      <c r="C709" s="3"/>
      <c r="D709" s="3">
        <v>14</v>
      </c>
      <c r="E709" s="7">
        <v>14</v>
      </c>
      <c r="G709" s="29" t="s">
        <v>174</v>
      </c>
      <c r="H709" s="3"/>
      <c r="I709" s="3">
        <v>1860</v>
      </c>
      <c r="J709" s="7">
        <v>1860</v>
      </c>
      <c r="L709" s="3">
        <f t="shared" si="152"/>
        <v>14</v>
      </c>
      <c r="M709" s="3">
        <f t="shared" si="153"/>
        <v>1860</v>
      </c>
      <c r="N709" s="19">
        <f t="shared" si="156"/>
        <v>132.85714285714286</v>
      </c>
      <c r="P709" s="29" t="s">
        <v>174</v>
      </c>
      <c r="Q709" s="3"/>
      <c r="R709" s="3">
        <v>1591</v>
      </c>
      <c r="S709" s="7">
        <v>1591</v>
      </c>
      <c r="U709" s="29" t="s">
        <v>174</v>
      </c>
      <c r="V709" s="3"/>
      <c r="W709" s="3">
        <v>254</v>
      </c>
      <c r="X709" s="7">
        <v>254</v>
      </c>
      <c r="Z709" s="29" t="s">
        <v>174</v>
      </c>
      <c r="AA709" s="3"/>
      <c r="AB709" s="3">
        <v>291683</v>
      </c>
      <c r="AC709" s="7">
        <v>291683</v>
      </c>
      <c r="AE709">
        <v>202230</v>
      </c>
      <c r="AF709" s="16">
        <f t="shared" si="157"/>
        <v>202.23</v>
      </c>
      <c r="AH709" s="3">
        <f t="shared" si="154"/>
        <v>1860</v>
      </c>
      <c r="AI709" s="3">
        <f t="shared" si="155"/>
        <v>291683</v>
      </c>
      <c r="AJ709" s="16">
        <f t="shared" si="158"/>
        <v>156818.81720430107</v>
      </c>
      <c r="AL709" s="16">
        <f t="shared" si="159"/>
        <v>20834500</v>
      </c>
    </row>
    <row r="710" spans="2:38">
      <c r="B710" s="30" t="s">
        <v>13</v>
      </c>
      <c r="C710" s="7"/>
      <c r="D710" s="7">
        <v>6082</v>
      </c>
      <c r="E710" s="7">
        <v>6082</v>
      </c>
      <c r="G710" s="30" t="s">
        <v>13</v>
      </c>
      <c r="H710" s="7"/>
      <c r="I710" s="7">
        <v>13774</v>
      </c>
      <c r="J710" s="7">
        <v>13774</v>
      </c>
      <c r="L710" s="3">
        <f t="shared" si="152"/>
        <v>6082</v>
      </c>
      <c r="M710" s="3">
        <f t="shared" si="153"/>
        <v>13774</v>
      </c>
      <c r="N710" s="19">
        <f t="shared" si="156"/>
        <v>2.2647155540940478</v>
      </c>
      <c r="P710" s="30" t="s">
        <v>13</v>
      </c>
      <c r="Q710" s="7"/>
      <c r="R710" s="7">
        <v>4962</v>
      </c>
      <c r="S710" s="7">
        <v>4962</v>
      </c>
      <c r="U710" s="30" t="s">
        <v>13</v>
      </c>
      <c r="V710" s="7"/>
      <c r="W710" s="7">
        <v>2496</v>
      </c>
      <c r="X710" s="7">
        <v>2496</v>
      </c>
      <c r="Z710" s="30" t="s">
        <v>13</v>
      </c>
      <c r="AA710" s="7"/>
      <c r="AB710" s="7">
        <v>936335</v>
      </c>
      <c r="AC710" s="7">
        <v>936335</v>
      </c>
      <c r="AE710">
        <v>733742</v>
      </c>
      <c r="AF710" s="16">
        <f t="shared" si="157"/>
        <v>733.74199999999996</v>
      </c>
      <c r="AH710" s="3">
        <f t="shared" si="154"/>
        <v>13774</v>
      </c>
      <c r="AI710" s="3">
        <f t="shared" si="155"/>
        <v>936335</v>
      </c>
      <c r="AJ710" s="16">
        <f t="shared" si="158"/>
        <v>67978.437636126037</v>
      </c>
      <c r="AL710" s="16">
        <f t="shared" si="159"/>
        <v>153951.82505754684</v>
      </c>
    </row>
    <row r="711" spans="2:38">
      <c r="B711" s="5" t="s">
        <v>113</v>
      </c>
      <c r="C711" s="3"/>
      <c r="D711" s="3"/>
      <c r="E711" s="7"/>
      <c r="G711" s="5" t="s">
        <v>113</v>
      </c>
      <c r="H711" s="3"/>
      <c r="I711" s="3"/>
      <c r="J711" s="7"/>
      <c r="L711" s="3">
        <f t="shared" si="152"/>
        <v>0</v>
      </c>
      <c r="M711" s="3">
        <f t="shared" si="153"/>
        <v>0</v>
      </c>
      <c r="N711" s="37" t="str">
        <f t="shared" si="156"/>
        <v/>
      </c>
      <c r="P711" s="5" t="s">
        <v>113</v>
      </c>
      <c r="Q711" s="3"/>
      <c r="R711" s="3"/>
      <c r="S711" s="7"/>
      <c r="U711" s="5" t="s">
        <v>113</v>
      </c>
      <c r="V711" s="3"/>
      <c r="W711" s="3"/>
      <c r="X711" s="7"/>
      <c r="Z711" s="5" t="s">
        <v>113</v>
      </c>
      <c r="AA711" s="3"/>
      <c r="AB711" s="3"/>
      <c r="AC711" s="7"/>
      <c r="AF711" s="36" t="str">
        <f t="shared" si="157"/>
        <v/>
      </c>
      <c r="AH711" s="3">
        <f t="shared" si="154"/>
        <v>0</v>
      </c>
      <c r="AI711" s="3">
        <f t="shared" si="155"/>
        <v>0</v>
      </c>
      <c r="AJ711" s="36" t="str">
        <f t="shared" si="158"/>
        <v/>
      </c>
      <c r="AL711" s="36" t="str">
        <f t="shared" si="159"/>
        <v/>
      </c>
    </row>
    <row r="712" spans="2:38">
      <c r="B712" s="29" t="s">
        <v>169</v>
      </c>
      <c r="C712" s="3">
        <v>13645</v>
      </c>
      <c r="D712" s="3"/>
      <c r="E712" s="7">
        <v>13645</v>
      </c>
      <c r="G712" s="29" t="s">
        <v>169</v>
      </c>
      <c r="H712" s="3">
        <v>22948</v>
      </c>
      <c r="I712" s="3"/>
      <c r="J712" s="7">
        <v>22948</v>
      </c>
      <c r="L712" s="3">
        <f t="shared" si="152"/>
        <v>13645</v>
      </c>
      <c r="M712" s="3">
        <f t="shared" si="153"/>
        <v>22948</v>
      </c>
      <c r="N712" s="19">
        <f t="shared" si="156"/>
        <v>1.6817882008061562</v>
      </c>
      <c r="P712" s="29" t="s">
        <v>169</v>
      </c>
      <c r="Q712" s="3">
        <v>4516</v>
      </c>
      <c r="R712" s="3"/>
      <c r="S712" s="7">
        <v>4516</v>
      </c>
      <c r="U712" s="29" t="s">
        <v>169</v>
      </c>
      <c r="V712" s="3">
        <v>4478</v>
      </c>
      <c r="W712" s="3"/>
      <c r="X712" s="7">
        <v>4478</v>
      </c>
      <c r="Z712" s="29" t="s">
        <v>169</v>
      </c>
      <c r="AA712" s="3">
        <v>418313</v>
      </c>
      <c r="AB712" s="3"/>
      <c r="AC712" s="7">
        <v>418313</v>
      </c>
      <c r="AE712">
        <v>533509</v>
      </c>
      <c r="AF712" s="16">
        <f t="shared" si="157"/>
        <v>533.50900000000001</v>
      </c>
      <c r="AH712" s="3">
        <f t="shared" si="154"/>
        <v>22948</v>
      </c>
      <c r="AI712" s="3">
        <f t="shared" si="155"/>
        <v>418313</v>
      </c>
      <c r="AJ712" s="16">
        <f t="shared" si="158"/>
        <v>18228.734530242287</v>
      </c>
      <c r="AL712" s="16">
        <f t="shared" si="159"/>
        <v>30656.870648589229</v>
      </c>
    </row>
    <row r="713" spans="2:38">
      <c r="B713" s="29" t="s">
        <v>170</v>
      </c>
      <c r="C713" s="3">
        <v>20364</v>
      </c>
      <c r="D713" s="3"/>
      <c r="E713" s="7">
        <v>20364</v>
      </c>
      <c r="G713" s="29" t="s">
        <v>170</v>
      </c>
      <c r="H713" s="3">
        <v>57176</v>
      </c>
      <c r="I713" s="3"/>
      <c r="J713" s="7">
        <v>57176</v>
      </c>
      <c r="L713" s="3">
        <f t="shared" si="152"/>
        <v>20364</v>
      </c>
      <c r="M713" s="3">
        <f t="shared" si="153"/>
        <v>57176</v>
      </c>
      <c r="N713" s="19">
        <f t="shared" si="156"/>
        <v>2.8076998625024552</v>
      </c>
      <c r="P713" s="29" t="s">
        <v>170</v>
      </c>
      <c r="Q713" s="3">
        <v>22955</v>
      </c>
      <c r="R713" s="3"/>
      <c r="S713" s="7">
        <v>22955</v>
      </c>
      <c r="U713" s="29" t="s">
        <v>170</v>
      </c>
      <c r="V713" s="3">
        <v>13160</v>
      </c>
      <c r="W713" s="3"/>
      <c r="X713" s="7">
        <v>13160</v>
      </c>
      <c r="Z713" s="29" t="s">
        <v>170</v>
      </c>
      <c r="AA713" s="3">
        <v>1675632</v>
      </c>
      <c r="AB713" s="3"/>
      <c r="AC713" s="7">
        <v>1675632</v>
      </c>
      <c r="AE713">
        <v>1680826</v>
      </c>
      <c r="AF713" s="16">
        <f t="shared" si="157"/>
        <v>1680.826</v>
      </c>
      <c r="AH713" s="3">
        <f t="shared" si="154"/>
        <v>57176</v>
      </c>
      <c r="AI713" s="3">
        <f t="shared" si="155"/>
        <v>1675632</v>
      </c>
      <c r="AJ713" s="16">
        <f t="shared" si="158"/>
        <v>29306.562193927522</v>
      </c>
      <c r="AL713" s="16">
        <f t="shared" si="159"/>
        <v>82284.030642309954</v>
      </c>
    </row>
    <row r="714" spans="2:38">
      <c r="B714" s="29" t="s">
        <v>171</v>
      </c>
      <c r="C714" s="3">
        <v>12718</v>
      </c>
      <c r="D714" s="3"/>
      <c r="E714" s="7">
        <v>12718</v>
      </c>
      <c r="G714" s="29" t="s">
        <v>171</v>
      </c>
      <c r="H714" s="3">
        <v>63497</v>
      </c>
      <c r="I714" s="3"/>
      <c r="J714" s="7">
        <v>63497</v>
      </c>
      <c r="L714" s="3">
        <f t="shared" si="152"/>
        <v>12718</v>
      </c>
      <c r="M714" s="3">
        <f t="shared" si="153"/>
        <v>63497</v>
      </c>
      <c r="N714" s="19">
        <f t="shared" si="156"/>
        <v>4.9926875294857682</v>
      </c>
      <c r="P714" s="29" t="s">
        <v>171</v>
      </c>
      <c r="Q714" s="3">
        <v>36982</v>
      </c>
      <c r="R714" s="3"/>
      <c r="S714" s="7">
        <v>36982</v>
      </c>
      <c r="U714" s="29" t="s">
        <v>171</v>
      </c>
      <c r="V714" s="3">
        <v>13189</v>
      </c>
      <c r="W714" s="3"/>
      <c r="X714" s="7">
        <v>13189</v>
      </c>
      <c r="Z714" s="29" t="s">
        <v>171</v>
      </c>
      <c r="AA714" s="3">
        <v>2214347</v>
      </c>
      <c r="AB714" s="3"/>
      <c r="AC714" s="7">
        <v>2214347</v>
      </c>
      <c r="AE714">
        <v>1604758</v>
      </c>
      <c r="AF714" s="16">
        <f t="shared" si="157"/>
        <v>1604.758</v>
      </c>
      <c r="AH714" s="3">
        <f t="shared" si="154"/>
        <v>63497</v>
      </c>
      <c r="AI714" s="3">
        <f t="shared" si="155"/>
        <v>2214347</v>
      </c>
      <c r="AJ714" s="16">
        <f t="shared" si="158"/>
        <v>34873.253854512812</v>
      </c>
      <c r="AL714" s="16">
        <f t="shared" si="159"/>
        <v>174111.25963201761</v>
      </c>
    </row>
    <row r="715" spans="2:38">
      <c r="B715" s="29" t="s">
        <v>172</v>
      </c>
      <c r="C715" s="3">
        <v>4892</v>
      </c>
      <c r="D715" s="3"/>
      <c r="E715" s="7">
        <v>4892</v>
      </c>
      <c r="G715" s="29" t="s">
        <v>172</v>
      </c>
      <c r="H715" s="3">
        <v>41143</v>
      </c>
      <c r="I715" s="3"/>
      <c r="J715" s="7">
        <v>41143</v>
      </c>
      <c r="L715" s="3">
        <f t="shared" si="152"/>
        <v>4892</v>
      </c>
      <c r="M715" s="3">
        <f t="shared" si="153"/>
        <v>41143</v>
      </c>
      <c r="N715" s="19">
        <f t="shared" si="156"/>
        <v>8.4102616516762065</v>
      </c>
      <c r="P715" s="29" t="s">
        <v>172</v>
      </c>
      <c r="Q715" s="3">
        <v>28022</v>
      </c>
      <c r="R715" s="3"/>
      <c r="S715" s="7">
        <v>28022</v>
      </c>
      <c r="U715" s="29" t="s">
        <v>172</v>
      </c>
      <c r="V715" s="3">
        <v>7878</v>
      </c>
      <c r="W715" s="3"/>
      <c r="X715" s="7">
        <v>7878</v>
      </c>
      <c r="Z715" s="29" t="s">
        <v>172</v>
      </c>
      <c r="AA715" s="3">
        <v>1628946</v>
      </c>
      <c r="AB715" s="3"/>
      <c r="AC715" s="7">
        <v>1628946</v>
      </c>
      <c r="AE715">
        <v>934890</v>
      </c>
      <c r="AF715" s="16">
        <f t="shared" si="157"/>
        <v>934.89</v>
      </c>
      <c r="AH715" s="3">
        <f t="shared" si="154"/>
        <v>41143</v>
      </c>
      <c r="AI715" s="3">
        <f t="shared" si="155"/>
        <v>1628946</v>
      </c>
      <c r="AJ715" s="16">
        <f t="shared" si="158"/>
        <v>39592.300026736018</v>
      </c>
      <c r="AL715" s="16">
        <f t="shared" si="159"/>
        <v>332981.60261651676</v>
      </c>
    </row>
    <row r="716" spans="2:38">
      <c r="B716" s="29" t="s">
        <v>173</v>
      </c>
      <c r="C716" s="3">
        <v>1464</v>
      </c>
      <c r="D716" s="3"/>
      <c r="E716" s="7">
        <v>1464</v>
      </c>
      <c r="G716" s="29" t="s">
        <v>173</v>
      </c>
      <c r="H716" s="3">
        <v>29361</v>
      </c>
      <c r="I716" s="3"/>
      <c r="J716" s="7">
        <v>29361</v>
      </c>
      <c r="L716" s="3">
        <f t="shared" si="152"/>
        <v>1464</v>
      </c>
      <c r="M716" s="3">
        <f t="shared" si="153"/>
        <v>29361</v>
      </c>
      <c r="N716" s="19">
        <f t="shared" si="156"/>
        <v>20.055327868852459</v>
      </c>
      <c r="P716" s="29" t="s">
        <v>173</v>
      </c>
      <c r="Q716" s="3">
        <v>23422</v>
      </c>
      <c r="R716" s="3"/>
      <c r="S716" s="7">
        <v>23422</v>
      </c>
      <c r="U716" s="29" t="s">
        <v>173</v>
      </c>
      <c r="V716" s="3">
        <v>4346</v>
      </c>
      <c r="W716" s="3"/>
      <c r="X716" s="7">
        <v>4346</v>
      </c>
      <c r="Z716" s="29" t="s">
        <v>173</v>
      </c>
      <c r="AA716" s="3">
        <v>1280447</v>
      </c>
      <c r="AB716" s="3"/>
      <c r="AC716" s="7">
        <v>1280447</v>
      </c>
      <c r="AE716">
        <v>782921</v>
      </c>
      <c r="AF716" s="16">
        <f t="shared" si="157"/>
        <v>782.92100000000005</v>
      </c>
      <c r="AH716" s="3">
        <f t="shared" si="154"/>
        <v>29361</v>
      </c>
      <c r="AI716" s="3">
        <f t="shared" si="155"/>
        <v>1280447</v>
      </c>
      <c r="AJ716" s="16">
        <f t="shared" si="158"/>
        <v>43610.469670651546</v>
      </c>
      <c r="AL716" s="16">
        <f t="shared" si="159"/>
        <v>874622.26775956282</v>
      </c>
    </row>
    <row r="717" spans="2:38">
      <c r="B717" s="29" t="s">
        <v>174</v>
      </c>
      <c r="C717" s="3">
        <v>24</v>
      </c>
      <c r="D717" s="3"/>
      <c r="E717" s="7">
        <v>24</v>
      </c>
      <c r="G717" s="29" t="s">
        <v>174</v>
      </c>
      <c r="H717" s="3">
        <v>7764</v>
      </c>
      <c r="I717" s="3"/>
      <c r="J717" s="7">
        <v>7764</v>
      </c>
      <c r="L717" s="3">
        <f t="shared" si="152"/>
        <v>24</v>
      </c>
      <c r="M717" s="3">
        <f t="shared" si="153"/>
        <v>7764</v>
      </c>
      <c r="N717" s="19">
        <f t="shared" si="156"/>
        <v>323.5</v>
      </c>
      <c r="P717" s="29" t="s">
        <v>174</v>
      </c>
      <c r="Q717" s="3">
        <v>6973</v>
      </c>
      <c r="R717" s="3"/>
      <c r="S717" s="7">
        <v>6973</v>
      </c>
      <c r="U717" s="29" t="s">
        <v>174</v>
      </c>
      <c r="V717" s="3">
        <v>765</v>
      </c>
      <c r="W717" s="3"/>
      <c r="X717" s="7">
        <v>765</v>
      </c>
      <c r="Z717" s="29" t="s">
        <v>174</v>
      </c>
      <c r="AA717" s="3">
        <v>472256</v>
      </c>
      <c r="AB717" s="3"/>
      <c r="AC717" s="7">
        <v>472256</v>
      </c>
      <c r="AE717">
        <v>340601</v>
      </c>
      <c r="AF717" s="16">
        <f t="shared" si="157"/>
        <v>340.601</v>
      </c>
      <c r="AH717" s="3">
        <f t="shared" si="154"/>
        <v>7764</v>
      </c>
      <c r="AI717" s="3">
        <f t="shared" si="155"/>
        <v>472256</v>
      </c>
      <c r="AJ717" s="16">
        <f t="shared" si="158"/>
        <v>60826.378155589897</v>
      </c>
      <c r="AL717" s="16">
        <f t="shared" si="159"/>
        <v>19677333.333333332</v>
      </c>
    </row>
    <row r="718" spans="2:38">
      <c r="B718" s="30" t="s">
        <v>13</v>
      </c>
      <c r="C718" s="7">
        <v>53107</v>
      </c>
      <c r="D718" s="7"/>
      <c r="E718" s="7">
        <v>53107</v>
      </c>
      <c r="G718" s="30" t="s">
        <v>13</v>
      </c>
      <c r="H718" s="7">
        <v>221889</v>
      </c>
      <c r="I718" s="7"/>
      <c r="J718" s="7">
        <v>221889</v>
      </c>
      <c r="L718" s="3">
        <f t="shared" si="152"/>
        <v>53107</v>
      </c>
      <c r="M718" s="3">
        <f t="shared" si="153"/>
        <v>221889</v>
      </c>
      <c r="N718" s="19">
        <f t="shared" si="156"/>
        <v>4.1781497730995918</v>
      </c>
      <c r="P718" s="30" t="s">
        <v>13</v>
      </c>
      <c r="Q718" s="7">
        <v>122870</v>
      </c>
      <c r="R718" s="7"/>
      <c r="S718" s="7">
        <v>122870</v>
      </c>
      <c r="U718" s="30" t="s">
        <v>13</v>
      </c>
      <c r="V718" s="7">
        <v>43816</v>
      </c>
      <c r="W718" s="7"/>
      <c r="X718" s="7">
        <v>43816</v>
      </c>
      <c r="Z718" s="30" t="s">
        <v>13</v>
      </c>
      <c r="AA718" s="7">
        <v>7689941</v>
      </c>
      <c r="AB718" s="7"/>
      <c r="AC718" s="7">
        <v>7689941</v>
      </c>
      <c r="AE718">
        <v>5877505</v>
      </c>
      <c r="AF718" s="16">
        <f t="shared" si="157"/>
        <v>5877.5050000000001</v>
      </c>
      <c r="AH718" s="3">
        <f t="shared" si="154"/>
        <v>221889</v>
      </c>
      <c r="AI718" s="3">
        <f t="shared" si="155"/>
        <v>7689941</v>
      </c>
      <c r="AJ718" s="16">
        <f t="shared" si="158"/>
        <v>34656.702224986366</v>
      </c>
      <c r="AL718" s="16">
        <f t="shared" si="159"/>
        <v>144800.89253770691</v>
      </c>
    </row>
    <row r="719" spans="2:38">
      <c r="B719" s="5" t="s">
        <v>114</v>
      </c>
      <c r="C719" s="3"/>
      <c r="D719" s="3"/>
      <c r="E719" s="7"/>
      <c r="G719" s="5" t="s">
        <v>114</v>
      </c>
      <c r="H719" s="3"/>
      <c r="I719" s="3"/>
      <c r="J719" s="7"/>
      <c r="L719" s="3">
        <f t="shared" si="152"/>
        <v>0</v>
      </c>
      <c r="M719" s="3">
        <f t="shared" si="153"/>
        <v>0</v>
      </c>
      <c r="N719" s="37" t="str">
        <f t="shared" si="156"/>
        <v/>
      </c>
      <c r="P719" s="5" t="s">
        <v>114</v>
      </c>
      <c r="Q719" s="3"/>
      <c r="R719" s="3"/>
      <c r="S719" s="7"/>
      <c r="U719" s="5" t="s">
        <v>114</v>
      </c>
      <c r="V719" s="3"/>
      <c r="W719" s="3"/>
      <c r="X719" s="7"/>
      <c r="Z719" s="5" t="s">
        <v>114</v>
      </c>
      <c r="AA719" s="3"/>
      <c r="AB719" s="3"/>
      <c r="AC719" s="7"/>
      <c r="AF719" s="36" t="str">
        <f t="shared" si="157"/>
        <v/>
      </c>
      <c r="AH719" s="3">
        <f t="shared" si="154"/>
        <v>0</v>
      </c>
      <c r="AI719" s="3">
        <f t="shared" si="155"/>
        <v>0</v>
      </c>
      <c r="AJ719" s="36" t="str">
        <f t="shared" si="158"/>
        <v/>
      </c>
      <c r="AL719" s="36" t="str">
        <f t="shared" si="159"/>
        <v/>
      </c>
    </row>
    <row r="720" spans="2:38">
      <c r="B720" s="29" t="s">
        <v>169</v>
      </c>
      <c r="C720" s="3"/>
      <c r="D720" s="3">
        <v>103</v>
      </c>
      <c r="E720" s="7">
        <v>103</v>
      </c>
      <c r="G720" s="29" t="s">
        <v>169</v>
      </c>
      <c r="H720" s="3"/>
      <c r="I720" s="3">
        <v>115</v>
      </c>
      <c r="J720" s="7">
        <v>115</v>
      </c>
      <c r="L720" s="3">
        <f t="shared" si="152"/>
        <v>103</v>
      </c>
      <c r="M720" s="3">
        <f t="shared" si="153"/>
        <v>115</v>
      </c>
      <c r="N720" s="19">
        <f t="shared" si="156"/>
        <v>1.116504854368932</v>
      </c>
      <c r="P720" s="29" t="s">
        <v>169</v>
      </c>
      <c r="Q720" s="3"/>
      <c r="R720" s="3">
        <v>6</v>
      </c>
      <c r="S720" s="7">
        <v>6</v>
      </c>
      <c r="U720" s="29" t="s">
        <v>169</v>
      </c>
      <c r="V720" s="3"/>
      <c r="W720" s="3">
        <v>6</v>
      </c>
      <c r="X720" s="7">
        <v>6</v>
      </c>
      <c r="Z720" s="29" t="s">
        <v>169</v>
      </c>
      <c r="AA720" s="3"/>
      <c r="AB720" s="3">
        <v>3491</v>
      </c>
      <c r="AC720" s="7">
        <v>3491</v>
      </c>
      <c r="AE720">
        <v>3459</v>
      </c>
      <c r="AF720" s="16">
        <f t="shared" si="157"/>
        <v>3.4590000000000001</v>
      </c>
      <c r="AH720" s="3">
        <f t="shared" si="154"/>
        <v>115</v>
      </c>
      <c r="AI720" s="3">
        <f t="shared" si="155"/>
        <v>3491</v>
      </c>
      <c r="AJ720" s="16">
        <f t="shared" si="158"/>
        <v>30356.521739130436</v>
      </c>
      <c r="AL720" s="16">
        <f t="shared" si="159"/>
        <v>33893.203883495145</v>
      </c>
    </row>
    <row r="721" spans="2:38">
      <c r="B721" s="29" t="s">
        <v>170</v>
      </c>
      <c r="C721" s="3"/>
      <c r="D721" s="3">
        <v>122</v>
      </c>
      <c r="E721" s="7">
        <v>122</v>
      </c>
      <c r="G721" s="29" t="s">
        <v>170</v>
      </c>
      <c r="H721" s="3"/>
      <c r="I721" s="3">
        <v>176</v>
      </c>
      <c r="J721" s="7">
        <v>176</v>
      </c>
      <c r="L721" s="3">
        <f t="shared" si="152"/>
        <v>122</v>
      </c>
      <c r="M721" s="3">
        <f t="shared" si="153"/>
        <v>176</v>
      </c>
      <c r="N721" s="19">
        <f t="shared" si="156"/>
        <v>1.4426229508196722</v>
      </c>
      <c r="P721" s="29" t="s">
        <v>170</v>
      </c>
      <c r="Q721" s="3"/>
      <c r="R721" s="3">
        <v>26</v>
      </c>
      <c r="S721" s="7">
        <v>26</v>
      </c>
      <c r="U721" s="29" t="s">
        <v>170</v>
      </c>
      <c r="V721" s="3"/>
      <c r="W721" s="3">
        <v>21</v>
      </c>
      <c r="X721" s="7">
        <v>21</v>
      </c>
      <c r="Z721" s="29" t="s">
        <v>170</v>
      </c>
      <c r="AA721" s="3"/>
      <c r="AB721" s="3">
        <v>10088</v>
      </c>
      <c r="AC721" s="7">
        <v>10088</v>
      </c>
      <c r="AE721">
        <v>11403</v>
      </c>
      <c r="AF721" s="16">
        <f t="shared" si="157"/>
        <v>11.403</v>
      </c>
      <c r="AH721" s="3">
        <f t="shared" si="154"/>
        <v>176</v>
      </c>
      <c r="AI721" s="3">
        <f t="shared" si="155"/>
        <v>10088</v>
      </c>
      <c r="AJ721" s="16">
        <f t="shared" si="158"/>
        <v>57318.181818181823</v>
      </c>
      <c r="AL721" s="16">
        <f t="shared" si="159"/>
        <v>82688.524590163943</v>
      </c>
    </row>
    <row r="722" spans="2:38">
      <c r="B722" s="29" t="s">
        <v>171</v>
      </c>
      <c r="C722" s="3"/>
      <c r="D722" s="3">
        <v>83</v>
      </c>
      <c r="E722" s="7">
        <v>83</v>
      </c>
      <c r="G722" s="29" t="s">
        <v>171</v>
      </c>
      <c r="H722" s="3"/>
      <c r="I722" s="3">
        <v>196</v>
      </c>
      <c r="J722" s="7">
        <v>196</v>
      </c>
      <c r="L722" s="3">
        <f t="shared" si="152"/>
        <v>83</v>
      </c>
      <c r="M722" s="3">
        <f t="shared" si="153"/>
        <v>196</v>
      </c>
      <c r="N722" s="19">
        <f t="shared" si="156"/>
        <v>2.3614457831325302</v>
      </c>
      <c r="P722" s="29" t="s">
        <v>171</v>
      </c>
      <c r="Q722" s="3"/>
      <c r="R722" s="3">
        <v>72</v>
      </c>
      <c r="S722" s="7">
        <v>72</v>
      </c>
      <c r="U722" s="29" t="s">
        <v>171</v>
      </c>
      <c r="V722" s="3"/>
      <c r="W722" s="3">
        <v>34</v>
      </c>
      <c r="X722" s="7">
        <v>34</v>
      </c>
      <c r="Z722" s="29" t="s">
        <v>171</v>
      </c>
      <c r="AA722" s="3"/>
      <c r="AB722" s="3">
        <v>14408</v>
      </c>
      <c r="AC722" s="7">
        <v>14408</v>
      </c>
      <c r="AE722">
        <v>13007</v>
      </c>
      <c r="AF722" s="16">
        <f t="shared" si="157"/>
        <v>13.007</v>
      </c>
      <c r="AH722" s="3">
        <f t="shared" si="154"/>
        <v>196</v>
      </c>
      <c r="AI722" s="3">
        <f t="shared" si="155"/>
        <v>14408</v>
      </c>
      <c r="AJ722" s="16">
        <f t="shared" si="158"/>
        <v>73510.204081632648</v>
      </c>
      <c r="AL722" s="16">
        <f t="shared" si="159"/>
        <v>173590.36144578311</v>
      </c>
    </row>
    <row r="723" spans="2:38">
      <c r="B723" s="29" t="s">
        <v>172</v>
      </c>
      <c r="C723" s="3"/>
      <c r="D723" s="3">
        <v>38</v>
      </c>
      <c r="E723" s="7">
        <v>38</v>
      </c>
      <c r="G723" s="29" t="s">
        <v>172</v>
      </c>
      <c r="H723" s="3"/>
      <c r="I723" s="3">
        <v>149</v>
      </c>
      <c r="J723" s="7">
        <v>149</v>
      </c>
      <c r="L723" s="3">
        <f t="shared" si="152"/>
        <v>38</v>
      </c>
      <c r="M723" s="3">
        <f t="shared" si="153"/>
        <v>149</v>
      </c>
      <c r="N723" s="19">
        <f t="shared" si="156"/>
        <v>3.9210526315789473</v>
      </c>
      <c r="P723" s="29" t="s">
        <v>172</v>
      </c>
      <c r="Q723" s="3"/>
      <c r="R723" s="3">
        <v>80</v>
      </c>
      <c r="S723" s="7">
        <v>80</v>
      </c>
      <c r="U723" s="29" t="s">
        <v>172</v>
      </c>
      <c r="V723" s="3"/>
      <c r="W723" s="3">
        <v>29</v>
      </c>
      <c r="X723" s="7">
        <v>29</v>
      </c>
      <c r="Z723" s="29" t="s">
        <v>172</v>
      </c>
      <c r="AA723" s="3"/>
      <c r="AB723" s="3">
        <v>12740</v>
      </c>
      <c r="AC723" s="7">
        <v>12740</v>
      </c>
      <c r="AE723">
        <v>10493</v>
      </c>
      <c r="AF723" s="16">
        <f t="shared" si="157"/>
        <v>10.493</v>
      </c>
      <c r="AH723" s="3">
        <f t="shared" si="154"/>
        <v>149</v>
      </c>
      <c r="AI723" s="3">
        <f t="shared" si="155"/>
        <v>12740</v>
      </c>
      <c r="AJ723" s="16">
        <f t="shared" si="158"/>
        <v>85503.355704697984</v>
      </c>
      <c r="AL723" s="16">
        <f t="shared" si="159"/>
        <v>335263.15789473685</v>
      </c>
    </row>
    <row r="724" spans="2:38">
      <c r="B724" s="29" t="s">
        <v>173</v>
      </c>
      <c r="C724" s="3"/>
      <c r="D724" s="3">
        <v>14</v>
      </c>
      <c r="E724" s="7">
        <v>14</v>
      </c>
      <c r="G724" s="29" t="s">
        <v>173</v>
      </c>
      <c r="H724" s="3"/>
      <c r="I724" s="3">
        <v>89</v>
      </c>
      <c r="J724" s="7">
        <v>89</v>
      </c>
      <c r="L724" s="3">
        <f t="shared" si="152"/>
        <v>14</v>
      </c>
      <c r="M724" s="3">
        <f t="shared" si="153"/>
        <v>89</v>
      </c>
      <c r="N724" s="19">
        <f t="shared" si="156"/>
        <v>6.3571428571428568</v>
      </c>
      <c r="P724" s="29" t="s">
        <v>173</v>
      </c>
      <c r="Q724" s="3"/>
      <c r="R724" s="3">
        <v>53</v>
      </c>
      <c r="S724" s="7">
        <v>53</v>
      </c>
      <c r="U724" s="29" t="s">
        <v>173</v>
      </c>
      <c r="V724" s="3"/>
      <c r="W724" s="3">
        <v>20</v>
      </c>
      <c r="X724" s="7">
        <v>20</v>
      </c>
      <c r="Z724" s="29" t="s">
        <v>173</v>
      </c>
      <c r="AA724" s="3"/>
      <c r="AB724" s="3">
        <v>12759</v>
      </c>
      <c r="AC724" s="7">
        <v>12759</v>
      </c>
      <c r="AE724">
        <v>10798</v>
      </c>
      <c r="AF724" s="16">
        <f t="shared" si="157"/>
        <v>10.798</v>
      </c>
      <c r="AH724" s="3">
        <f t="shared" si="154"/>
        <v>89</v>
      </c>
      <c r="AI724" s="3">
        <f t="shared" si="155"/>
        <v>12759</v>
      </c>
      <c r="AJ724" s="16">
        <f t="shared" si="158"/>
        <v>143359.55056179775</v>
      </c>
      <c r="AL724" s="16">
        <f t="shared" si="159"/>
        <v>911357.14285714272</v>
      </c>
    </row>
    <row r="725" spans="2:38">
      <c r="B725" s="29" t="s">
        <v>174</v>
      </c>
      <c r="C725" s="3"/>
      <c r="D725" s="3"/>
      <c r="E725" s="7"/>
      <c r="G725" s="29" t="s">
        <v>174</v>
      </c>
      <c r="H725" s="3"/>
      <c r="I725" s="3"/>
      <c r="J725" s="7"/>
      <c r="L725" s="3">
        <f t="shared" si="152"/>
        <v>0</v>
      </c>
      <c r="M725" s="3">
        <f t="shared" si="153"/>
        <v>0</v>
      </c>
      <c r="N725" s="19" t="str">
        <f t="shared" si="156"/>
        <v/>
      </c>
      <c r="P725" s="29" t="s">
        <v>174</v>
      </c>
      <c r="Q725" s="3"/>
      <c r="R725" s="3"/>
      <c r="S725" s="7"/>
      <c r="U725" s="29" t="s">
        <v>174</v>
      </c>
      <c r="V725" s="3"/>
      <c r="W725" s="3"/>
      <c r="X725" s="7"/>
      <c r="Z725" s="29" t="s">
        <v>174</v>
      </c>
      <c r="AA725" s="3"/>
      <c r="AB725" s="3"/>
      <c r="AC725" s="7"/>
      <c r="AF725" s="16" t="str">
        <f t="shared" si="157"/>
        <v/>
      </c>
      <c r="AH725" s="3">
        <f t="shared" si="154"/>
        <v>0</v>
      </c>
      <c r="AI725" s="3">
        <f t="shared" si="155"/>
        <v>0</v>
      </c>
      <c r="AJ725" s="16" t="str">
        <f t="shared" si="158"/>
        <v/>
      </c>
      <c r="AL725" s="16" t="str">
        <f t="shared" si="159"/>
        <v/>
      </c>
    </row>
    <row r="726" spans="2:38">
      <c r="B726" s="30" t="s">
        <v>13</v>
      </c>
      <c r="C726" s="7"/>
      <c r="D726" s="7">
        <v>360</v>
      </c>
      <c r="E726" s="7">
        <v>360</v>
      </c>
      <c r="G726" s="30" t="s">
        <v>13</v>
      </c>
      <c r="H726" s="7"/>
      <c r="I726" s="7">
        <v>725</v>
      </c>
      <c r="J726" s="7">
        <v>725</v>
      </c>
      <c r="L726" s="3">
        <f t="shared" si="152"/>
        <v>360</v>
      </c>
      <c r="M726" s="3">
        <f t="shared" si="153"/>
        <v>725</v>
      </c>
      <c r="N726" s="19">
        <f t="shared" si="156"/>
        <v>2.0138888888888888</v>
      </c>
      <c r="P726" s="30" t="s">
        <v>13</v>
      </c>
      <c r="Q726" s="7"/>
      <c r="R726" s="7">
        <v>237</v>
      </c>
      <c r="S726" s="7">
        <v>237</v>
      </c>
      <c r="U726" s="30" t="s">
        <v>13</v>
      </c>
      <c r="V726" s="7"/>
      <c r="W726" s="7">
        <v>110</v>
      </c>
      <c r="X726" s="7">
        <v>110</v>
      </c>
      <c r="Z726" s="30" t="s">
        <v>13</v>
      </c>
      <c r="AA726" s="7"/>
      <c r="AB726" s="7">
        <v>53486</v>
      </c>
      <c r="AC726" s="7">
        <v>53486</v>
      </c>
      <c r="AE726">
        <v>49160</v>
      </c>
      <c r="AF726" s="16">
        <f t="shared" si="157"/>
        <v>49.16</v>
      </c>
      <c r="AH726" s="3">
        <f t="shared" si="154"/>
        <v>725</v>
      </c>
      <c r="AI726" s="3">
        <f t="shared" si="155"/>
        <v>53486</v>
      </c>
      <c r="AJ726" s="16">
        <f t="shared" si="158"/>
        <v>73773.793103448275</v>
      </c>
      <c r="AL726" s="16">
        <f t="shared" si="159"/>
        <v>148572.22222222222</v>
      </c>
    </row>
    <row r="727" spans="2:38">
      <c r="B727" s="5" t="s">
        <v>160</v>
      </c>
      <c r="C727" s="3"/>
      <c r="D727" s="3"/>
      <c r="E727" s="7"/>
      <c r="G727" s="5" t="s">
        <v>160</v>
      </c>
      <c r="H727" s="3"/>
      <c r="I727" s="3"/>
      <c r="J727" s="7"/>
      <c r="L727" s="3">
        <f t="shared" si="152"/>
        <v>0</v>
      </c>
      <c r="M727" s="3">
        <f t="shared" si="153"/>
        <v>0</v>
      </c>
      <c r="N727" s="37" t="str">
        <f t="shared" si="156"/>
        <v/>
      </c>
      <c r="P727" s="5" t="s">
        <v>160</v>
      </c>
      <c r="Q727" s="3"/>
      <c r="R727" s="3"/>
      <c r="S727" s="7"/>
      <c r="U727" s="5" t="s">
        <v>160</v>
      </c>
      <c r="V727" s="3"/>
      <c r="W727" s="3"/>
      <c r="X727" s="7"/>
      <c r="Z727" s="5" t="s">
        <v>160</v>
      </c>
      <c r="AA727" s="3"/>
      <c r="AB727" s="3"/>
      <c r="AC727" s="7"/>
      <c r="AF727" s="36" t="str">
        <f t="shared" si="157"/>
        <v/>
      </c>
      <c r="AH727" s="3">
        <f t="shared" si="154"/>
        <v>0</v>
      </c>
      <c r="AI727" s="3">
        <f t="shared" si="155"/>
        <v>0</v>
      </c>
      <c r="AJ727" s="36" t="str">
        <f t="shared" si="158"/>
        <v/>
      </c>
      <c r="AL727" s="36" t="str">
        <f t="shared" si="159"/>
        <v/>
      </c>
    </row>
    <row r="728" spans="2:38">
      <c r="B728" s="29" t="s">
        <v>169</v>
      </c>
      <c r="C728" s="3"/>
      <c r="D728" s="3">
        <v>518</v>
      </c>
      <c r="E728" s="7">
        <v>518</v>
      </c>
      <c r="G728" s="29" t="s">
        <v>169</v>
      </c>
      <c r="H728" s="3"/>
      <c r="I728" s="3">
        <v>662</v>
      </c>
      <c r="J728" s="7">
        <v>662</v>
      </c>
      <c r="L728" s="3">
        <f t="shared" si="152"/>
        <v>518</v>
      </c>
      <c r="M728" s="3">
        <f t="shared" si="153"/>
        <v>662</v>
      </c>
      <c r="N728" s="19">
        <f t="shared" si="156"/>
        <v>1.2779922779922781</v>
      </c>
      <c r="P728" s="29" t="s">
        <v>169</v>
      </c>
      <c r="Q728" s="3"/>
      <c r="R728" s="3">
        <v>77</v>
      </c>
      <c r="S728" s="7">
        <v>77</v>
      </c>
      <c r="U728" s="29" t="s">
        <v>169</v>
      </c>
      <c r="V728" s="3"/>
      <c r="W728" s="3">
        <v>52</v>
      </c>
      <c r="X728" s="7">
        <v>52</v>
      </c>
      <c r="Z728" s="29" t="s">
        <v>169</v>
      </c>
      <c r="AA728" s="3"/>
      <c r="AB728" s="3">
        <v>16450</v>
      </c>
      <c r="AC728" s="7">
        <v>16450</v>
      </c>
      <c r="AE728">
        <v>19801</v>
      </c>
      <c r="AF728" s="16">
        <f t="shared" si="157"/>
        <v>19.800999999999998</v>
      </c>
      <c r="AH728" s="3">
        <f t="shared" si="154"/>
        <v>662</v>
      </c>
      <c r="AI728" s="3">
        <f t="shared" si="155"/>
        <v>16450</v>
      </c>
      <c r="AJ728" s="16">
        <f t="shared" si="158"/>
        <v>24848.94259818731</v>
      </c>
      <c r="AL728" s="16">
        <f t="shared" si="159"/>
        <v>31756.756756756757</v>
      </c>
    </row>
    <row r="729" spans="2:38">
      <c r="B729" s="29" t="s">
        <v>170</v>
      </c>
      <c r="C729" s="3"/>
      <c r="D729" s="3">
        <v>738</v>
      </c>
      <c r="E729" s="7">
        <v>738</v>
      </c>
      <c r="G729" s="29" t="s">
        <v>170</v>
      </c>
      <c r="H729" s="3"/>
      <c r="I729" s="3">
        <v>1102</v>
      </c>
      <c r="J729" s="7">
        <v>1102</v>
      </c>
      <c r="L729" s="3">
        <f t="shared" si="152"/>
        <v>738</v>
      </c>
      <c r="M729" s="3">
        <f t="shared" si="153"/>
        <v>1102</v>
      </c>
      <c r="N729" s="19">
        <f t="shared" si="156"/>
        <v>1.4932249322493225</v>
      </c>
      <c r="P729" s="29" t="s">
        <v>170</v>
      </c>
      <c r="Q729" s="3"/>
      <c r="R729" s="3">
        <v>165</v>
      </c>
      <c r="S729" s="7">
        <v>165</v>
      </c>
      <c r="U729" s="29" t="s">
        <v>170</v>
      </c>
      <c r="V729" s="3"/>
      <c r="W729" s="3">
        <v>172</v>
      </c>
      <c r="X729" s="7">
        <v>172</v>
      </c>
      <c r="Z729" s="29" t="s">
        <v>170</v>
      </c>
      <c r="AA729" s="3"/>
      <c r="AB729" s="3">
        <v>60607</v>
      </c>
      <c r="AC729" s="7">
        <v>60607</v>
      </c>
      <c r="AE729">
        <v>67717</v>
      </c>
      <c r="AF729" s="16">
        <f t="shared" si="157"/>
        <v>67.716999999999999</v>
      </c>
      <c r="AH729" s="3">
        <f t="shared" si="154"/>
        <v>1102</v>
      </c>
      <c r="AI729" s="3">
        <f t="shared" si="155"/>
        <v>60607</v>
      </c>
      <c r="AJ729" s="16">
        <f t="shared" si="158"/>
        <v>54997.277676951002</v>
      </c>
      <c r="AL729" s="16">
        <f t="shared" si="159"/>
        <v>82123.306233062336</v>
      </c>
    </row>
    <row r="730" spans="2:38">
      <c r="B730" s="29" t="s">
        <v>171</v>
      </c>
      <c r="C730" s="3"/>
      <c r="D730" s="3">
        <v>606</v>
      </c>
      <c r="E730" s="7">
        <v>606</v>
      </c>
      <c r="G730" s="29" t="s">
        <v>171</v>
      </c>
      <c r="H730" s="3"/>
      <c r="I730" s="3">
        <v>1380</v>
      </c>
      <c r="J730" s="7">
        <v>1380</v>
      </c>
      <c r="L730" s="3">
        <f t="shared" si="152"/>
        <v>606</v>
      </c>
      <c r="M730" s="3">
        <f t="shared" si="153"/>
        <v>1380</v>
      </c>
      <c r="N730" s="19">
        <f t="shared" si="156"/>
        <v>2.277227722772277</v>
      </c>
      <c r="P730" s="29" t="s">
        <v>171</v>
      </c>
      <c r="Q730" s="3"/>
      <c r="R730" s="3">
        <v>429</v>
      </c>
      <c r="S730" s="7">
        <v>429</v>
      </c>
      <c r="U730" s="29" t="s">
        <v>171</v>
      </c>
      <c r="V730" s="3"/>
      <c r="W730" s="3">
        <v>304</v>
      </c>
      <c r="X730" s="7">
        <v>304</v>
      </c>
      <c r="Z730" s="29" t="s">
        <v>171</v>
      </c>
      <c r="AA730" s="3"/>
      <c r="AB730" s="3">
        <v>107722</v>
      </c>
      <c r="AC730" s="7">
        <v>107722</v>
      </c>
      <c r="AE730">
        <v>103847</v>
      </c>
      <c r="AF730" s="16">
        <f t="shared" si="157"/>
        <v>103.84699999999999</v>
      </c>
      <c r="AH730" s="3">
        <f t="shared" si="154"/>
        <v>1380</v>
      </c>
      <c r="AI730" s="3">
        <f t="shared" si="155"/>
        <v>107722</v>
      </c>
      <c r="AJ730" s="16">
        <f t="shared" si="158"/>
        <v>78059.420289855072</v>
      </c>
      <c r="AL730" s="16">
        <f t="shared" si="159"/>
        <v>177759.07590759074</v>
      </c>
    </row>
    <row r="731" spans="2:38">
      <c r="B731" s="29" t="s">
        <v>172</v>
      </c>
      <c r="C731" s="3"/>
      <c r="D731" s="3">
        <v>446</v>
      </c>
      <c r="E731" s="7">
        <v>446</v>
      </c>
      <c r="G731" s="29" t="s">
        <v>172</v>
      </c>
      <c r="H731" s="3"/>
      <c r="I731" s="3">
        <v>1669</v>
      </c>
      <c r="J731" s="7">
        <v>1669</v>
      </c>
      <c r="L731" s="3">
        <f t="shared" si="152"/>
        <v>446</v>
      </c>
      <c r="M731" s="3">
        <f t="shared" si="153"/>
        <v>1669</v>
      </c>
      <c r="N731" s="19">
        <f t="shared" si="156"/>
        <v>3.7421524663677128</v>
      </c>
      <c r="P731" s="29" t="s">
        <v>172</v>
      </c>
      <c r="Q731" s="3"/>
      <c r="R731" s="3">
        <v>817</v>
      </c>
      <c r="S731" s="7">
        <v>817</v>
      </c>
      <c r="U731" s="29" t="s">
        <v>172</v>
      </c>
      <c r="V731" s="3"/>
      <c r="W731" s="3">
        <v>373</v>
      </c>
      <c r="X731" s="7">
        <v>373</v>
      </c>
      <c r="Z731" s="29" t="s">
        <v>172</v>
      </c>
      <c r="AA731" s="3"/>
      <c r="AB731" s="3">
        <v>156135</v>
      </c>
      <c r="AC731" s="7">
        <v>156135</v>
      </c>
      <c r="AE731">
        <v>118797</v>
      </c>
      <c r="AF731" s="16">
        <f t="shared" si="157"/>
        <v>118.797</v>
      </c>
      <c r="AH731" s="3">
        <f t="shared" si="154"/>
        <v>1669</v>
      </c>
      <c r="AI731" s="3">
        <f t="shared" si="155"/>
        <v>156135</v>
      </c>
      <c r="AJ731" s="16">
        <f t="shared" si="158"/>
        <v>93550.029958058716</v>
      </c>
      <c r="AL731" s="16">
        <f t="shared" si="159"/>
        <v>350078.47533632285</v>
      </c>
    </row>
    <row r="732" spans="2:38">
      <c r="B732" s="29" t="s">
        <v>173</v>
      </c>
      <c r="C732" s="3"/>
      <c r="D732" s="3">
        <v>371</v>
      </c>
      <c r="E732" s="7">
        <v>371</v>
      </c>
      <c r="G732" s="29" t="s">
        <v>173</v>
      </c>
      <c r="H732" s="3"/>
      <c r="I732" s="3">
        <v>3064</v>
      </c>
      <c r="J732" s="7">
        <v>3064</v>
      </c>
      <c r="L732" s="3">
        <f t="shared" si="152"/>
        <v>371</v>
      </c>
      <c r="M732" s="3">
        <f t="shared" si="153"/>
        <v>3064</v>
      </c>
      <c r="N732" s="19">
        <f t="shared" si="156"/>
        <v>8.2587601078167108</v>
      </c>
      <c r="P732" s="29" t="s">
        <v>173</v>
      </c>
      <c r="Q732" s="3"/>
      <c r="R732" s="3">
        <v>1993</v>
      </c>
      <c r="S732" s="7">
        <v>1993</v>
      </c>
      <c r="U732" s="29" t="s">
        <v>173</v>
      </c>
      <c r="V732" s="3"/>
      <c r="W732" s="3">
        <v>655</v>
      </c>
      <c r="X732" s="7">
        <v>655</v>
      </c>
      <c r="Z732" s="29" t="s">
        <v>173</v>
      </c>
      <c r="AA732" s="3"/>
      <c r="AB732" s="3">
        <v>415644</v>
      </c>
      <c r="AC732" s="7">
        <v>415644</v>
      </c>
      <c r="AE732">
        <v>307351</v>
      </c>
      <c r="AF732" s="16">
        <f t="shared" si="157"/>
        <v>307.351</v>
      </c>
      <c r="AH732" s="3">
        <f t="shared" si="154"/>
        <v>3064</v>
      </c>
      <c r="AI732" s="3">
        <f t="shared" si="155"/>
        <v>415644</v>
      </c>
      <c r="AJ732" s="16">
        <f t="shared" si="158"/>
        <v>135654.04699738903</v>
      </c>
      <c r="AL732" s="16">
        <f t="shared" si="159"/>
        <v>1120334.2318059297</v>
      </c>
    </row>
    <row r="733" spans="2:38">
      <c r="B733" s="29" t="s">
        <v>174</v>
      </c>
      <c r="C733" s="3"/>
      <c r="D733" s="3">
        <v>36</v>
      </c>
      <c r="E733" s="7">
        <v>36</v>
      </c>
      <c r="G733" s="29" t="s">
        <v>174</v>
      </c>
      <c r="H733" s="3"/>
      <c r="I733" s="3">
        <v>1767</v>
      </c>
      <c r="J733" s="7">
        <v>1767</v>
      </c>
      <c r="L733" s="3">
        <f t="shared" si="152"/>
        <v>36</v>
      </c>
      <c r="M733" s="3">
        <f t="shared" si="153"/>
        <v>1767</v>
      </c>
      <c r="N733" s="19">
        <f t="shared" si="156"/>
        <v>49.083333333333336</v>
      </c>
      <c r="P733" s="29" t="s">
        <v>174</v>
      </c>
      <c r="Q733" s="3"/>
      <c r="R733" s="3">
        <v>1566</v>
      </c>
      <c r="S733" s="7">
        <v>1566</v>
      </c>
      <c r="U733" s="29" t="s">
        <v>174</v>
      </c>
      <c r="V733" s="3"/>
      <c r="W733" s="3">
        <v>165</v>
      </c>
      <c r="X733" s="7">
        <v>165</v>
      </c>
      <c r="Z733" s="29" t="s">
        <v>174</v>
      </c>
      <c r="AA733" s="3"/>
      <c r="AB733" s="3">
        <v>519325</v>
      </c>
      <c r="AC733" s="7">
        <v>519325</v>
      </c>
      <c r="AE733">
        <v>523220</v>
      </c>
      <c r="AF733" s="16">
        <f t="shared" si="157"/>
        <v>523.22</v>
      </c>
      <c r="AH733" s="3">
        <f t="shared" si="154"/>
        <v>1767</v>
      </c>
      <c r="AI733" s="3">
        <f t="shared" si="155"/>
        <v>519325</v>
      </c>
      <c r="AJ733" s="16">
        <f t="shared" si="158"/>
        <v>293902.09394453873</v>
      </c>
      <c r="AL733" s="16">
        <f t="shared" si="159"/>
        <v>14425694.444444444</v>
      </c>
    </row>
    <row r="734" spans="2:38">
      <c r="B734" s="30" t="s">
        <v>13</v>
      </c>
      <c r="C734" s="7"/>
      <c r="D734" s="7">
        <v>2715</v>
      </c>
      <c r="E734" s="7">
        <v>2715</v>
      </c>
      <c r="G734" s="30" t="s">
        <v>13</v>
      </c>
      <c r="H734" s="7"/>
      <c r="I734" s="7">
        <v>9644</v>
      </c>
      <c r="J734" s="7">
        <v>9644</v>
      </c>
      <c r="L734" s="3">
        <f t="shared" si="152"/>
        <v>2715</v>
      </c>
      <c r="M734" s="3">
        <f t="shared" si="153"/>
        <v>9644</v>
      </c>
      <c r="N734" s="19">
        <f t="shared" si="156"/>
        <v>3.5521178637200737</v>
      </c>
      <c r="P734" s="30" t="s">
        <v>13</v>
      </c>
      <c r="Q734" s="7"/>
      <c r="R734" s="7">
        <v>5047</v>
      </c>
      <c r="S734" s="7">
        <v>5047</v>
      </c>
      <c r="U734" s="30" t="s">
        <v>13</v>
      </c>
      <c r="V734" s="7"/>
      <c r="W734" s="7">
        <v>1721</v>
      </c>
      <c r="X734" s="7">
        <v>1721</v>
      </c>
      <c r="Z734" s="30" t="s">
        <v>13</v>
      </c>
      <c r="AA734" s="7"/>
      <c r="AB734" s="7">
        <v>1275883</v>
      </c>
      <c r="AC734" s="7">
        <v>1275883</v>
      </c>
      <c r="AE734">
        <v>1140733</v>
      </c>
      <c r="AF734" s="16">
        <f t="shared" si="157"/>
        <v>1140.7329999999999</v>
      </c>
      <c r="AH734" s="3">
        <f t="shared" si="154"/>
        <v>9644</v>
      </c>
      <c r="AI734" s="3">
        <f t="shared" si="155"/>
        <v>1275883</v>
      </c>
      <c r="AJ734" s="16">
        <f t="shared" si="158"/>
        <v>132298.11281625883</v>
      </c>
      <c r="AL734" s="16">
        <f t="shared" si="159"/>
        <v>469938.48987108661</v>
      </c>
    </row>
    <row r="735" spans="2:38">
      <c r="B735" s="5" t="s">
        <v>115</v>
      </c>
      <c r="C735" s="3"/>
      <c r="D735" s="3"/>
      <c r="E735" s="7"/>
      <c r="G735" s="5" t="s">
        <v>115</v>
      </c>
      <c r="H735" s="3"/>
      <c r="I735" s="3"/>
      <c r="J735" s="7"/>
      <c r="L735" s="3">
        <f t="shared" si="152"/>
        <v>0</v>
      </c>
      <c r="M735" s="3">
        <f t="shared" si="153"/>
        <v>0</v>
      </c>
      <c r="N735" s="37" t="str">
        <f t="shared" si="156"/>
        <v/>
      </c>
      <c r="P735" s="5" t="s">
        <v>115</v>
      </c>
      <c r="Q735" s="3"/>
      <c r="R735" s="3"/>
      <c r="S735" s="7"/>
      <c r="U735" s="5" t="s">
        <v>115</v>
      </c>
      <c r="V735" s="3"/>
      <c r="W735" s="3"/>
      <c r="X735" s="7"/>
      <c r="Z735" s="5" t="s">
        <v>115</v>
      </c>
      <c r="AA735" s="3"/>
      <c r="AB735" s="3"/>
      <c r="AC735" s="7"/>
      <c r="AF735" s="36" t="str">
        <f t="shared" si="157"/>
        <v/>
      </c>
      <c r="AH735" s="3">
        <f t="shared" si="154"/>
        <v>0</v>
      </c>
      <c r="AI735" s="3">
        <f t="shared" si="155"/>
        <v>0</v>
      </c>
      <c r="AJ735" s="36" t="str">
        <f t="shared" si="158"/>
        <v/>
      </c>
      <c r="AL735" s="36" t="str">
        <f t="shared" si="159"/>
        <v/>
      </c>
    </row>
    <row r="736" spans="2:38">
      <c r="B736" s="29" t="s">
        <v>169</v>
      </c>
      <c r="C736" s="3"/>
      <c r="D736" s="3">
        <v>87</v>
      </c>
      <c r="E736" s="7">
        <v>87</v>
      </c>
      <c r="G736" s="29" t="s">
        <v>169</v>
      </c>
      <c r="H736" s="3"/>
      <c r="I736" s="3">
        <v>113</v>
      </c>
      <c r="J736" s="7">
        <v>113</v>
      </c>
      <c r="L736" s="3">
        <f t="shared" si="152"/>
        <v>87</v>
      </c>
      <c r="M736" s="3">
        <f t="shared" si="153"/>
        <v>113</v>
      </c>
      <c r="N736" s="19">
        <f t="shared" si="156"/>
        <v>1.2988505747126438</v>
      </c>
      <c r="P736" s="29" t="s">
        <v>169</v>
      </c>
      <c r="Q736" s="3"/>
      <c r="R736" s="3">
        <v>10</v>
      </c>
      <c r="S736" s="7">
        <v>10</v>
      </c>
      <c r="U736" s="29" t="s">
        <v>169</v>
      </c>
      <c r="V736" s="3"/>
      <c r="W736" s="3">
        <v>15</v>
      </c>
      <c r="X736" s="7">
        <v>15</v>
      </c>
      <c r="Z736" s="29" t="s">
        <v>169</v>
      </c>
      <c r="AA736" s="3"/>
      <c r="AB736" s="3">
        <v>2808</v>
      </c>
      <c r="AC736" s="7">
        <v>2808</v>
      </c>
      <c r="AE736">
        <v>3019</v>
      </c>
      <c r="AF736" s="16">
        <f t="shared" si="157"/>
        <v>3.0190000000000001</v>
      </c>
      <c r="AH736" s="3">
        <f t="shared" si="154"/>
        <v>113</v>
      </c>
      <c r="AI736" s="3">
        <f t="shared" si="155"/>
        <v>2808</v>
      </c>
      <c r="AJ736" s="16">
        <f t="shared" si="158"/>
        <v>24849.557522123894</v>
      </c>
      <c r="AL736" s="16">
        <f t="shared" si="159"/>
        <v>32275.862068965518</v>
      </c>
    </row>
    <row r="737" spans="2:38">
      <c r="B737" s="29" t="s">
        <v>170</v>
      </c>
      <c r="C737" s="3"/>
      <c r="D737" s="3">
        <v>99</v>
      </c>
      <c r="E737" s="7">
        <v>99</v>
      </c>
      <c r="G737" s="29" t="s">
        <v>170</v>
      </c>
      <c r="H737" s="3"/>
      <c r="I737" s="3">
        <v>167</v>
      </c>
      <c r="J737" s="7">
        <v>167</v>
      </c>
      <c r="L737" s="3">
        <f t="shared" si="152"/>
        <v>99</v>
      </c>
      <c r="M737" s="3">
        <f t="shared" si="153"/>
        <v>167</v>
      </c>
      <c r="N737" s="19">
        <f t="shared" si="156"/>
        <v>1.6868686868686869</v>
      </c>
      <c r="P737" s="29" t="s">
        <v>170</v>
      </c>
      <c r="Q737" s="3"/>
      <c r="R737" s="3">
        <v>37</v>
      </c>
      <c r="S737" s="7">
        <v>37</v>
      </c>
      <c r="U737" s="29" t="s">
        <v>170</v>
      </c>
      <c r="V737" s="3"/>
      <c r="W737" s="3">
        <v>29</v>
      </c>
      <c r="X737" s="7">
        <v>29</v>
      </c>
      <c r="Z737" s="29" t="s">
        <v>170</v>
      </c>
      <c r="AA737" s="3"/>
      <c r="AB737" s="3">
        <v>8168</v>
      </c>
      <c r="AC737" s="7">
        <v>8168</v>
      </c>
      <c r="AE737">
        <v>7312</v>
      </c>
      <c r="AF737" s="16">
        <f t="shared" si="157"/>
        <v>7.3120000000000003</v>
      </c>
      <c r="AH737" s="3">
        <f t="shared" si="154"/>
        <v>167</v>
      </c>
      <c r="AI737" s="3">
        <f t="shared" si="155"/>
        <v>8168</v>
      </c>
      <c r="AJ737" s="16">
        <f t="shared" si="158"/>
        <v>48910.179640718561</v>
      </c>
      <c r="AL737" s="16">
        <f t="shared" si="159"/>
        <v>82505.050505050502</v>
      </c>
    </row>
    <row r="738" spans="2:38">
      <c r="B738" s="29" t="s">
        <v>171</v>
      </c>
      <c r="C738" s="3"/>
      <c r="D738" s="3">
        <v>64</v>
      </c>
      <c r="E738" s="7">
        <v>64</v>
      </c>
      <c r="G738" s="29" t="s">
        <v>171</v>
      </c>
      <c r="H738" s="3"/>
      <c r="I738" s="3">
        <v>204</v>
      </c>
      <c r="J738" s="7">
        <v>204</v>
      </c>
      <c r="L738" s="3">
        <f t="shared" si="152"/>
        <v>64</v>
      </c>
      <c r="M738" s="3">
        <f t="shared" si="153"/>
        <v>204</v>
      </c>
      <c r="N738" s="19">
        <f t="shared" si="156"/>
        <v>3.1875</v>
      </c>
      <c r="P738" s="29" t="s">
        <v>171</v>
      </c>
      <c r="Q738" s="3"/>
      <c r="R738" s="3">
        <v>70</v>
      </c>
      <c r="S738" s="7">
        <v>70</v>
      </c>
      <c r="U738" s="29" t="s">
        <v>171</v>
      </c>
      <c r="V738" s="3"/>
      <c r="W738" s="3">
        <v>70</v>
      </c>
      <c r="X738" s="7">
        <v>70</v>
      </c>
      <c r="Z738" s="29" t="s">
        <v>171</v>
      </c>
      <c r="AA738" s="3"/>
      <c r="AB738" s="3">
        <v>11583</v>
      </c>
      <c r="AC738" s="7">
        <v>11583</v>
      </c>
      <c r="AE738">
        <v>11408</v>
      </c>
      <c r="AF738" s="16">
        <f t="shared" si="157"/>
        <v>11.407999999999999</v>
      </c>
      <c r="AH738" s="3">
        <f t="shared" si="154"/>
        <v>204</v>
      </c>
      <c r="AI738" s="3">
        <f t="shared" si="155"/>
        <v>11583</v>
      </c>
      <c r="AJ738" s="16">
        <f t="shared" si="158"/>
        <v>56779.411764705881</v>
      </c>
      <c r="AL738" s="16">
        <f t="shared" si="159"/>
        <v>180984.375</v>
      </c>
    </row>
    <row r="739" spans="2:38">
      <c r="B739" s="29" t="s">
        <v>172</v>
      </c>
      <c r="C739" s="3"/>
      <c r="D739" s="3">
        <v>49</v>
      </c>
      <c r="E739" s="7">
        <v>49</v>
      </c>
      <c r="G739" s="29" t="s">
        <v>172</v>
      </c>
      <c r="H739" s="3"/>
      <c r="I739" s="3">
        <v>241</v>
      </c>
      <c r="J739" s="7">
        <v>241</v>
      </c>
      <c r="L739" s="3">
        <f t="shared" si="152"/>
        <v>49</v>
      </c>
      <c r="M739" s="3">
        <f t="shared" si="153"/>
        <v>241</v>
      </c>
      <c r="N739" s="19">
        <f t="shared" si="156"/>
        <v>4.9183673469387754</v>
      </c>
      <c r="P739" s="29" t="s">
        <v>172</v>
      </c>
      <c r="Q739" s="3"/>
      <c r="R739" s="3">
        <v>116</v>
      </c>
      <c r="S739" s="7">
        <v>116</v>
      </c>
      <c r="U739" s="29" t="s">
        <v>172</v>
      </c>
      <c r="V739" s="3"/>
      <c r="W739" s="3">
        <v>74</v>
      </c>
      <c r="X739" s="7">
        <v>74</v>
      </c>
      <c r="Z739" s="29" t="s">
        <v>172</v>
      </c>
      <c r="AA739" s="3"/>
      <c r="AB739" s="3">
        <v>16965</v>
      </c>
      <c r="AC739" s="7">
        <v>16965</v>
      </c>
      <c r="AE739">
        <v>17115</v>
      </c>
      <c r="AF739" s="16">
        <f t="shared" si="157"/>
        <v>17.114999999999998</v>
      </c>
      <c r="AH739" s="3">
        <f t="shared" si="154"/>
        <v>241</v>
      </c>
      <c r="AI739" s="3">
        <f t="shared" si="155"/>
        <v>16965</v>
      </c>
      <c r="AJ739" s="16">
        <f t="shared" si="158"/>
        <v>70394.190871369283</v>
      </c>
      <c r="AL739" s="16">
        <f t="shared" si="159"/>
        <v>346224.48979591829</v>
      </c>
    </row>
    <row r="740" spans="2:38">
      <c r="B740" s="29" t="s">
        <v>173</v>
      </c>
      <c r="C740" s="3"/>
      <c r="D740" s="3">
        <v>46</v>
      </c>
      <c r="E740" s="7">
        <v>46</v>
      </c>
      <c r="G740" s="29" t="s">
        <v>173</v>
      </c>
      <c r="H740" s="3"/>
      <c r="I740" s="3">
        <v>683</v>
      </c>
      <c r="J740" s="7">
        <v>683</v>
      </c>
      <c r="L740" s="3">
        <f t="shared" si="152"/>
        <v>46</v>
      </c>
      <c r="M740" s="3">
        <f t="shared" si="153"/>
        <v>683</v>
      </c>
      <c r="N740" s="19">
        <f t="shared" si="156"/>
        <v>14.847826086956522</v>
      </c>
      <c r="P740" s="29" t="s">
        <v>173</v>
      </c>
      <c r="Q740" s="3"/>
      <c r="R740" s="3">
        <v>498</v>
      </c>
      <c r="S740" s="7">
        <v>498</v>
      </c>
      <c r="U740" s="29" t="s">
        <v>173</v>
      </c>
      <c r="V740" s="3"/>
      <c r="W740" s="3">
        <v>137</v>
      </c>
      <c r="X740" s="7">
        <v>137</v>
      </c>
      <c r="Z740" s="29" t="s">
        <v>173</v>
      </c>
      <c r="AA740" s="3"/>
      <c r="AB740" s="3">
        <v>58784</v>
      </c>
      <c r="AC740" s="7">
        <v>58784</v>
      </c>
      <c r="AE740">
        <v>67178</v>
      </c>
      <c r="AF740" s="16">
        <f t="shared" si="157"/>
        <v>67.177999999999997</v>
      </c>
      <c r="AH740" s="3">
        <f t="shared" si="154"/>
        <v>683</v>
      </c>
      <c r="AI740" s="3">
        <f t="shared" si="155"/>
        <v>58784</v>
      </c>
      <c r="AJ740" s="16">
        <f t="shared" si="158"/>
        <v>86067.349926793555</v>
      </c>
      <c r="AL740" s="16">
        <f t="shared" si="159"/>
        <v>1277913.0434782607</v>
      </c>
    </row>
    <row r="741" spans="2:38">
      <c r="B741" s="29" t="s">
        <v>174</v>
      </c>
      <c r="C741" s="3"/>
      <c r="D741" s="3">
        <v>7</v>
      </c>
      <c r="E741" s="7">
        <v>7</v>
      </c>
      <c r="G741" s="29" t="s">
        <v>174</v>
      </c>
      <c r="H741" s="3"/>
      <c r="I741" s="3">
        <v>433</v>
      </c>
      <c r="J741" s="7">
        <v>433</v>
      </c>
      <c r="L741" s="3">
        <f t="shared" si="152"/>
        <v>7</v>
      </c>
      <c r="M741" s="3">
        <f t="shared" si="153"/>
        <v>433</v>
      </c>
      <c r="N741" s="19">
        <f t="shared" si="156"/>
        <v>61.857142857142854</v>
      </c>
      <c r="P741" s="29" t="s">
        <v>174</v>
      </c>
      <c r="Q741" s="3"/>
      <c r="R741" s="3">
        <v>349</v>
      </c>
      <c r="S741" s="7">
        <v>349</v>
      </c>
      <c r="U741" s="29" t="s">
        <v>174</v>
      </c>
      <c r="V741" s="3"/>
      <c r="W741" s="3">
        <v>77</v>
      </c>
      <c r="X741" s="7">
        <v>77</v>
      </c>
      <c r="Z741" s="29" t="s">
        <v>174</v>
      </c>
      <c r="AA741" s="3"/>
      <c r="AB741" s="3">
        <v>58923</v>
      </c>
      <c r="AC741" s="7">
        <v>58923</v>
      </c>
      <c r="AE741">
        <v>84303</v>
      </c>
      <c r="AF741" s="16">
        <f t="shared" si="157"/>
        <v>84.302999999999997</v>
      </c>
      <c r="AH741" s="3">
        <f t="shared" si="154"/>
        <v>433</v>
      </c>
      <c r="AI741" s="3">
        <f t="shared" si="155"/>
        <v>58923</v>
      </c>
      <c r="AJ741" s="16">
        <f t="shared" si="158"/>
        <v>136080.83140877599</v>
      </c>
      <c r="AL741" s="16">
        <f t="shared" si="159"/>
        <v>8417571.4285714291</v>
      </c>
    </row>
    <row r="742" spans="2:38">
      <c r="B742" s="30" t="s">
        <v>13</v>
      </c>
      <c r="C742" s="7"/>
      <c r="D742" s="7">
        <v>352</v>
      </c>
      <c r="E742" s="7">
        <v>352</v>
      </c>
      <c r="G742" s="30" t="s">
        <v>13</v>
      </c>
      <c r="H742" s="7"/>
      <c r="I742" s="7">
        <v>1841</v>
      </c>
      <c r="J742" s="7">
        <v>1841</v>
      </c>
      <c r="L742" s="3">
        <f t="shared" si="152"/>
        <v>352</v>
      </c>
      <c r="M742" s="3">
        <f t="shared" si="153"/>
        <v>1841</v>
      </c>
      <c r="N742" s="19">
        <f t="shared" si="156"/>
        <v>5.2301136363636367</v>
      </c>
      <c r="P742" s="30" t="s">
        <v>13</v>
      </c>
      <c r="Q742" s="7"/>
      <c r="R742" s="7">
        <v>1080</v>
      </c>
      <c r="S742" s="7">
        <v>1080</v>
      </c>
      <c r="U742" s="30" t="s">
        <v>13</v>
      </c>
      <c r="V742" s="7"/>
      <c r="W742" s="7">
        <v>402</v>
      </c>
      <c r="X742" s="7">
        <v>402</v>
      </c>
      <c r="Z742" s="30" t="s">
        <v>13</v>
      </c>
      <c r="AA742" s="7"/>
      <c r="AB742" s="7">
        <v>157231</v>
      </c>
      <c r="AC742" s="7">
        <v>157231</v>
      </c>
      <c r="AE742">
        <v>190335</v>
      </c>
      <c r="AF742" s="16">
        <f t="shared" si="157"/>
        <v>190.33500000000001</v>
      </c>
      <c r="AH742" s="3">
        <f t="shared" si="154"/>
        <v>1841</v>
      </c>
      <c r="AI742" s="3">
        <f t="shared" si="155"/>
        <v>157231</v>
      </c>
      <c r="AJ742" s="16">
        <f t="shared" si="158"/>
        <v>85405.214557305808</v>
      </c>
      <c r="AL742" s="16">
        <f t="shared" si="159"/>
        <v>446678.97727272729</v>
      </c>
    </row>
    <row r="743" spans="2:38">
      <c r="B743" s="5" t="s">
        <v>116</v>
      </c>
      <c r="C743" s="3"/>
      <c r="D743" s="3"/>
      <c r="E743" s="7"/>
      <c r="G743" s="5" t="s">
        <v>116</v>
      </c>
      <c r="H743" s="3"/>
      <c r="I743" s="3"/>
      <c r="J743" s="7"/>
      <c r="L743" s="3">
        <f t="shared" ref="L743:L806" si="160">E743</f>
        <v>0</v>
      </c>
      <c r="M743" s="3">
        <f t="shared" ref="M743:M806" si="161">J743</f>
        <v>0</v>
      </c>
      <c r="N743" s="37" t="str">
        <f t="shared" si="156"/>
        <v/>
      </c>
      <c r="P743" s="5" t="s">
        <v>116</v>
      </c>
      <c r="Q743" s="3"/>
      <c r="R743" s="3"/>
      <c r="S743" s="7"/>
      <c r="U743" s="5" t="s">
        <v>116</v>
      </c>
      <c r="V743" s="3"/>
      <c r="W743" s="3"/>
      <c r="X743" s="7"/>
      <c r="Z743" s="5" t="s">
        <v>116</v>
      </c>
      <c r="AA743" s="3"/>
      <c r="AB743" s="3"/>
      <c r="AC743" s="7"/>
      <c r="AF743" s="36" t="str">
        <f t="shared" si="157"/>
        <v/>
      </c>
      <c r="AH743" s="3">
        <f t="shared" ref="AH743:AH806" si="162">J743</f>
        <v>0</v>
      </c>
      <c r="AI743" s="3">
        <f t="shared" ref="AI743:AI806" si="163">AC743</f>
        <v>0</v>
      </c>
      <c r="AJ743" s="36" t="str">
        <f t="shared" si="158"/>
        <v/>
      </c>
      <c r="AL743" s="36" t="str">
        <f t="shared" si="159"/>
        <v/>
      </c>
    </row>
    <row r="744" spans="2:38">
      <c r="B744" s="29" t="s">
        <v>169</v>
      </c>
      <c r="C744" s="3"/>
      <c r="D744" s="3">
        <v>10</v>
      </c>
      <c r="E744" s="7">
        <v>10</v>
      </c>
      <c r="G744" s="29" t="s">
        <v>169</v>
      </c>
      <c r="H744" s="3"/>
      <c r="I744" s="3">
        <v>12</v>
      </c>
      <c r="J744" s="7">
        <v>12</v>
      </c>
      <c r="L744" s="3">
        <f t="shared" si="160"/>
        <v>10</v>
      </c>
      <c r="M744" s="3">
        <f t="shared" si="161"/>
        <v>12</v>
      </c>
      <c r="N744" s="19">
        <f t="shared" si="156"/>
        <v>1.2</v>
      </c>
      <c r="P744" s="29" t="s">
        <v>169</v>
      </c>
      <c r="Q744" s="3"/>
      <c r="R744" s="3">
        <v>1</v>
      </c>
      <c r="S744" s="7">
        <v>1</v>
      </c>
      <c r="U744" s="29" t="s">
        <v>169</v>
      </c>
      <c r="V744" s="3"/>
      <c r="W744" s="3">
        <v>1</v>
      </c>
      <c r="X744" s="7">
        <v>1</v>
      </c>
      <c r="Z744" s="29" t="s">
        <v>169</v>
      </c>
      <c r="AA744" s="3"/>
      <c r="AB744" s="3">
        <v>337</v>
      </c>
      <c r="AC744" s="7">
        <v>337</v>
      </c>
      <c r="AE744">
        <v>307</v>
      </c>
      <c r="AF744" s="16">
        <f t="shared" si="157"/>
        <v>0.307</v>
      </c>
      <c r="AH744" s="3">
        <f t="shared" si="162"/>
        <v>12</v>
      </c>
      <c r="AI744" s="3">
        <f t="shared" si="163"/>
        <v>337</v>
      </c>
      <c r="AJ744" s="16">
        <f t="shared" si="158"/>
        <v>28083.333333333332</v>
      </c>
      <c r="AL744" s="16">
        <f t="shared" si="159"/>
        <v>33700</v>
      </c>
    </row>
    <row r="745" spans="2:38">
      <c r="B745" s="29" t="s">
        <v>170</v>
      </c>
      <c r="C745" s="3"/>
      <c r="D745" s="3">
        <v>11</v>
      </c>
      <c r="E745" s="7">
        <v>11</v>
      </c>
      <c r="G745" s="29" t="s">
        <v>170</v>
      </c>
      <c r="H745" s="3"/>
      <c r="I745" s="3">
        <v>15</v>
      </c>
      <c r="J745" s="7">
        <v>15</v>
      </c>
      <c r="L745" s="3">
        <f t="shared" si="160"/>
        <v>11</v>
      </c>
      <c r="M745" s="3">
        <f t="shared" si="161"/>
        <v>15</v>
      </c>
      <c r="N745" s="19">
        <f t="shared" si="156"/>
        <v>1.3636363636363635</v>
      </c>
      <c r="P745" s="29" t="s">
        <v>170</v>
      </c>
      <c r="Q745" s="3"/>
      <c r="R745" s="3">
        <v>4</v>
      </c>
      <c r="S745" s="7">
        <v>4</v>
      </c>
      <c r="U745" s="29" t="s">
        <v>170</v>
      </c>
      <c r="V745" s="3"/>
      <c r="W745" s="3"/>
      <c r="X745" s="7"/>
      <c r="Z745" s="29" t="s">
        <v>170</v>
      </c>
      <c r="AA745" s="3"/>
      <c r="AB745" s="3">
        <v>875</v>
      </c>
      <c r="AC745" s="7">
        <v>875</v>
      </c>
      <c r="AE745">
        <v>813</v>
      </c>
      <c r="AF745" s="16">
        <f t="shared" si="157"/>
        <v>0.81299999999999994</v>
      </c>
      <c r="AH745" s="3">
        <f t="shared" si="162"/>
        <v>15</v>
      </c>
      <c r="AI745" s="3">
        <f t="shared" si="163"/>
        <v>875</v>
      </c>
      <c r="AJ745" s="16">
        <f t="shared" si="158"/>
        <v>58333.333333333336</v>
      </c>
      <c r="AL745" s="16">
        <f t="shared" si="159"/>
        <v>79545.454545454544</v>
      </c>
    </row>
    <row r="746" spans="2:38">
      <c r="B746" s="29" t="s">
        <v>171</v>
      </c>
      <c r="C746" s="3"/>
      <c r="D746" s="3">
        <v>5</v>
      </c>
      <c r="E746" s="7">
        <v>5</v>
      </c>
      <c r="G746" s="29" t="s">
        <v>171</v>
      </c>
      <c r="H746" s="3"/>
      <c r="I746" s="3">
        <v>17</v>
      </c>
      <c r="J746" s="7">
        <v>17</v>
      </c>
      <c r="L746" s="3">
        <f t="shared" si="160"/>
        <v>5</v>
      </c>
      <c r="M746" s="3">
        <f t="shared" si="161"/>
        <v>17</v>
      </c>
      <c r="N746" s="19">
        <f t="shared" ref="N746:N809" si="164">IF(L746+M746&gt;0,M746/L746,"")</f>
        <v>3.4</v>
      </c>
      <c r="P746" s="29" t="s">
        <v>171</v>
      </c>
      <c r="Q746" s="3"/>
      <c r="R746" s="3">
        <v>9</v>
      </c>
      <c r="S746" s="7">
        <v>9</v>
      </c>
      <c r="U746" s="29" t="s">
        <v>171</v>
      </c>
      <c r="V746" s="3"/>
      <c r="W746" s="3">
        <v>3</v>
      </c>
      <c r="X746" s="7">
        <v>3</v>
      </c>
      <c r="Z746" s="29" t="s">
        <v>171</v>
      </c>
      <c r="AA746" s="3"/>
      <c r="AB746" s="3">
        <v>895</v>
      </c>
      <c r="AC746" s="7">
        <v>895</v>
      </c>
      <c r="AE746">
        <v>999</v>
      </c>
      <c r="AF746" s="16">
        <f t="shared" ref="AF746:AF809" si="165">IF(AE746/$AE$7&gt;0,AE746/$AE$7,"")</f>
        <v>0.999</v>
      </c>
      <c r="AH746" s="3">
        <f t="shared" si="162"/>
        <v>17</v>
      </c>
      <c r="AI746" s="3">
        <f t="shared" si="163"/>
        <v>895</v>
      </c>
      <c r="AJ746" s="16">
        <f t="shared" ref="AJ746:AJ809" si="166">IF(AI746*AH746&gt;0,AI746/AH746*$AI$7,"")</f>
        <v>52647.058823529413</v>
      </c>
      <c r="AL746" s="16">
        <f t="shared" ref="AL746:AL809" si="167">IF(AI746&gt;0,M746/L746*AJ746,"")</f>
        <v>179000</v>
      </c>
    </row>
    <row r="747" spans="2:38">
      <c r="B747" s="29" t="s">
        <v>172</v>
      </c>
      <c r="C747" s="3"/>
      <c r="D747" s="3">
        <v>2</v>
      </c>
      <c r="E747" s="7">
        <v>2</v>
      </c>
      <c r="G747" s="29" t="s">
        <v>172</v>
      </c>
      <c r="H747" s="3"/>
      <c r="I747" s="3"/>
      <c r="J747" s="7"/>
      <c r="L747" s="3">
        <f t="shared" si="160"/>
        <v>2</v>
      </c>
      <c r="M747" s="3">
        <f t="shared" si="161"/>
        <v>0</v>
      </c>
      <c r="N747" s="19">
        <f t="shared" si="164"/>
        <v>0</v>
      </c>
      <c r="P747" s="29" t="s">
        <v>172</v>
      </c>
      <c r="Q747" s="3"/>
      <c r="R747" s="3"/>
      <c r="S747" s="7"/>
      <c r="U747" s="29" t="s">
        <v>172</v>
      </c>
      <c r="V747" s="3"/>
      <c r="W747" s="3"/>
      <c r="X747" s="7"/>
      <c r="Z747" s="29" t="s">
        <v>172</v>
      </c>
      <c r="AA747" s="3"/>
      <c r="AB747" s="3"/>
      <c r="AC747" s="7"/>
      <c r="AF747" s="16" t="str">
        <f t="shared" si="165"/>
        <v/>
      </c>
      <c r="AH747" s="3">
        <f t="shared" si="162"/>
        <v>0</v>
      </c>
      <c r="AI747" s="3">
        <f t="shared" si="163"/>
        <v>0</v>
      </c>
      <c r="AJ747" s="16" t="str">
        <f t="shared" si="166"/>
        <v/>
      </c>
      <c r="AL747" s="16" t="str">
        <f t="shared" si="167"/>
        <v/>
      </c>
    </row>
    <row r="748" spans="2:38">
      <c r="B748" s="29" t="s">
        <v>173</v>
      </c>
      <c r="C748" s="3"/>
      <c r="D748" s="3">
        <v>3</v>
      </c>
      <c r="E748" s="7">
        <v>3</v>
      </c>
      <c r="G748" s="29" t="s">
        <v>173</v>
      </c>
      <c r="H748" s="3"/>
      <c r="I748" s="3">
        <v>62</v>
      </c>
      <c r="J748" s="7">
        <v>62</v>
      </c>
      <c r="L748" s="3">
        <f t="shared" si="160"/>
        <v>3</v>
      </c>
      <c r="M748" s="3">
        <f t="shared" si="161"/>
        <v>62</v>
      </c>
      <c r="N748" s="19">
        <f t="shared" si="164"/>
        <v>20.666666666666668</v>
      </c>
      <c r="P748" s="29" t="s">
        <v>173</v>
      </c>
      <c r="Q748" s="3"/>
      <c r="R748" s="3">
        <v>44</v>
      </c>
      <c r="S748" s="7">
        <v>44</v>
      </c>
      <c r="U748" s="29" t="s">
        <v>173</v>
      </c>
      <c r="V748" s="3"/>
      <c r="W748" s="3">
        <v>15</v>
      </c>
      <c r="X748" s="7">
        <v>15</v>
      </c>
      <c r="Z748" s="29" t="s">
        <v>173</v>
      </c>
      <c r="AA748" s="3"/>
      <c r="AB748" s="3">
        <v>4232</v>
      </c>
      <c r="AC748" s="7">
        <v>4232</v>
      </c>
      <c r="AE748">
        <v>5766</v>
      </c>
      <c r="AF748" s="16">
        <f t="shared" si="165"/>
        <v>5.766</v>
      </c>
      <c r="AH748" s="3">
        <f t="shared" si="162"/>
        <v>62</v>
      </c>
      <c r="AI748" s="3">
        <f t="shared" si="163"/>
        <v>4232</v>
      </c>
      <c r="AJ748" s="16">
        <f t="shared" si="166"/>
        <v>68258.064516129045</v>
      </c>
      <c r="AL748" s="16">
        <f t="shared" si="167"/>
        <v>1410666.666666667</v>
      </c>
    </row>
    <row r="749" spans="2:38">
      <c r="B749" s="29" t="s">
        <v>174</v>
      </c>
      <c r="C749" s="3"/>
      <c r="D749" s="3">
        <v>1</v>
      </c>
      <c r="E749" s="7">
        <v>1</v>
      </c>
      <c r="G749" s="29" t="s">
        <v>174</v>
      </c>
      <c r="H749" s="3"/>
      <c r="I749" s="3"/>
      <c r="J749" s="7"/>
      <c r="L749" s="3">
        <f t="shared" si="160"/>
        <v>1</v>
      </c>
      <c r="M749" s="3">
        <f t="shared" si="161"/>
        <v>0</v>
      </c>
      <c r="N749" s="19">
        <f t="shared" si="164"/>
        <v>0</v>
      </c>
      <c r="P749" s="29" t="s">
        <v>174</v>
      </c>
      <c r="Q749" s="3"/>
      <c r="R749" s="3"/>
      <c r="S749" s="7"/>
      <c r="U749" s="29" t="s">
        <v>174</v>
      </c>
      <c r="V749" s="3"/>
      <c r="W749" s="3"/>
      <c r="X749" s="7"/>
      <c r="Z749" s="29" t="s">
        <v>174</v>
      </c>
      <c r="AA749" s="3"/>
      <c r="AB749" s="3"/>
      <c r="AC749" s="7"/>
      <c r="AF749" s="16" t="str">
        <f t="shared" si="165"/>
        <v/>
      </c>
      <c r="AH749" s="3">
        <f t="shared" si="162"/>
        <v>0</v>
      </c>
      <c r="AI749" s="3">
        <f t="shared" si="163"/>
        <v>0</v>
      </c>
      <c r="AJ749" s="16" t="str">
        <f t="shared" si="166"/>
        <v/>
      </c>
      <c r="AL749" s="16" t="str">
        <f t="shared" si="167"/>
        <v/>
      </c>
    </row>
    <row r="750" spans="2:38">
      <c r="B750" s="30" t="s">
        <v>13</v>
      </c>
      <c r="C750" s="7"/>
      <c r="D750" s="7">
        <v>32</v>
      </c>
      <c r="E750" s="7">
        <v>32</v>
      </c>
      <c r="G750" s="30" t="s">
        <v>13</v>
      </c>
      <c r="H750" s="7"/>
      <c r="I750" s="7">
        <v>146</v>
      </c>
      <c r="J750" s="7">
        <v>146</v>
      </c>
      <c r="L750" s="3">
        <f t="shared" si="160"/>
        <v>32</v>
      </c>
      <c r="M750" s="3">
        <f t="shared" si="161"/>
        <v>146</v>
      </c>
      <c r="N750" s="19">
        <f t="shared" si="164"/>
        <v>4.5625</v>
      </c>
      <c r="P750" s="30" t="s">
        <v>13</v>
      </c>
      <c r="Q750" s="7"/>
      <c r="R750" s="7">
        <v>91</v>
      </c>
      <c r="S750" s="7">
        <v>91</v>
      </c>
      <c r="U750" s="30" t="s">
        <v>13</v>
      </c>
      <c r="V750" s="7"/>
      <c r="W750" s="7">
        <v>23</v>
      </c>
      <c r="X750" s="7">
        <v>23</v>
      </c>
      <c r="Z750" s="30" t="s">
        <v>13</v>
      </c>
      <c r="AA750" s="7"/>
      <c r="AB750" s="7">
        <v>19155</v>
      </c>
      <c r="AC750" s="7">
        <v>19155</v>
      </c>
      <c r="AE750">
        <v>18317</v>
      </c>
      <c r="AF750" s="16">
        <f t="shared" si="165"/>
        <v>18.317</v>
      </c>
      <c r="AH750" s="3">
        <f t="shared" si="162"/>
        <v>146</v>
      </c>
      <c r="AI750" s="3">
        <f t="shared" si="163"/>
        <v>19155</v>
      </c>
      <c r="AJ750" s="16">
        <f t="shared" si="166"/>
        <v>131198.63013698632</v>
      </c>
      <c r="AL750" s="16">
        <f t="shared" si="167"/>
        <v>598593.75000000012</v>
      </c>
    </row>
    <row r="751" spans="2:38">
      <c r="B751" s="5" t="s">
        <v>117</v>
      </c>
      <c r="C751" s="3"/>
      <c r="D751" s="3"/>
      <c r="E751" s="7"/>
      <c r="G751" s="5" t="s">
        <v>117</v>
      </c>
      <c r="H751" s="3"/>
      <c r="I751" s="3"/>
      <c r="J751" s="7"/>
      <c r="L751" s="3">
        <f t="shared" si="160"/>
        <v>0</v>
      </c>
      <c r="M751" s="3">
        <f t="shared" si="161"/>
        <v>0</v>
      </c>
      <c r="N751" s="37" t="str">
        <f t="shared" si="164"/>
        <v/>
      </c>
      <c r="P751" s="5" t="s">
        <v>117</v>
      </c>
      <c r="Q751" s="3"/>
      <c r="R751" s="3"/>
      <c r="S751" s="7"/>
      <c r="U751" s="5" t="s">
        <v>117</v>
      </c>
      <c r="V751" s="3"/>
      <c r="W751" s="3"/>
      <c r="X751" s="7"/>
      <c r="Z751" s="5" t="s">
        <v>117</v>
      </c>
      <c r="AA751" s="3"/>
      <c r="AB751" s="3"/>
      <c r="AC751" s="7"/>
      <c r="AF751" s="36" t="str">
        <f t="shared" si="165"/>
        <v/>
      </c>
      <c r="AH751" s="3">
        <f t="shared" si="162"/>
        <v>0</v>
      </c>
      <c r="AI751" s="3">
        <f t="shared" si="163"/>
        <v>0</v>
      </c>
      <c r="AJ751" s="36" t="str">
        <f t="shared" si="166"/>
        <v/>
      </c>
      <c r="AL751" s="36" t="str">
        <f t="shared" si="167"/>
        <v/>
      </c>
    </row>
    <row r="752" spans="2:38">
      <c r="B752" s="29" t="s">
        <v>169</v>
      </c>
      <c r="C752" s="3"/>
      <c r="D752" s="3">
        <v>73</v>
      </c>
      <c r="E752" s="7">
        <v>73</v>
      </c>
      <c r="G752" s="29" t="s">
        <v>169</v>
      </c>
      <c r="H752" s="3"/>
      <c r="I752" s="3">
        <v>89</v>
      </c>
      <c r="J752" s="7">
        <v>89</v>
      </c>
      <c r="L752" s="3">
        <f t="shared" si="160"/>
        <v>73</v>
      </c>
      <c r="M752" s="3">
        <f t="shared" si="161"/>
        <v>89</v>
      </c>
      <c r="N752" s="19">
        <f t="shared" si="164"/>
        <v>1.2191780821917808</v>
      </c>
      <c r="P752" s="29" t="s">
        <v>169</v>
      </c>
      <c r="Q752" s="3"/>
      <c r="R752" s="3">
        <v>4</v>
      </c>
      <c r="S752" s="7">
        <v>4</v>
      </c>
      <c r="U752" s="29" t="s">
        <v>169</v>
      </c>
      <c r="V752" s="3"/>
      <c r="W752" s="3">
        <v>10</v>
      </c>
      <c r="X752" s="7">
        <v>10</v>
      </c>
      <c r="Z752" s="29" t="s">
        <v>169</v>
      </c>
      <c r="AA752" s="3"/>
      <c r="AB752" s="3">
        <v>2307</v>
      </c>
      <c r="AC752" s="7">
        <v>2307</v>
      </c>
      <c r="AE752">
        <v>2767</v>
      </c>
      <c r="AF752" s="16">
        <f t="shared" si="165"/>
        <v>2.7669999999999999</v>
      </c>
      <c r="AH752" s="3">
        <f t="shared" si="162"/>
        <v>89</v>
      </c>
      <c r="AI752" s="3">
        <f t="shared" si="163"/>
        <v>2307</v>
      </c>
      <c r="AJ752" s="16">
        <f t="shared" si="166"/>
        <v>25921.348314606741</v>
      </c>
      <c r="AL752" s="16">
        <f t="shared" si="167"/>
        <v>31602.739726027397</v>
      </c>
    </row>
    <row r="753" spans="2:38">
      <c r="B753" s="29" t="s">
        <v>170</v>
      </c>
      <c r="C753" s="3"/>
      <c r="D753" s="3">
        <v>77</v>
      </c>
      <c r="E753" s="7">
        <v>77</v>
      </c>
      <c r="G753" s="29" t="s">
        <v>170</v>
      </c>
      <c r="H753" s="3"/>
      <c r="I753" s="3">
        <v>99</v>
      </c>
      <c r="J753" s="7">
        <v>99</v>
      </c>
      <c r="L753" s="3">
        <f t="shared" si="160"/>
        <v>77</v>
      </c>
      <c r="M753" s="3">
        <f t="shared" si="161"/>
        <v>99</v>
      </c>
      <c r="N753" s="19">
        <f t="shared" si="164"/>
        <v>1.2857142857142858</v>
      </c>
      <c r="P753" s="29" t="s">
        <v>170</v>
      </c>
      <c r="Q753" s="3"/>
      <c r="R753" s="3">
        <v>5</v>
      </c>
      <c r="S753" s="7">
        <v>5</v>
      </c>
      <c r="U753" s="29" t="s">
        <v>170</v>
      </c>
      <c r="V753" s="3"/>
      <c r="W753" s="3">
        <v>13</v>
      </c>
      <c r="X753" s="7">
        <v>13</v>
      </c>
      <c r="Z753" s="29" t="s">
        <v>170</v>
      </c>
      <c r="AA753" s="3"/>
      <c r="AB753" s="3">
        <v>5998</v>
      </c>
      <c r="AC753" s="7">
        <v>5998</v>
      </c>
      <c r="AE753">
        <v>4327</v>
      </c>
      <c r="AF753" s="16">
        <f t="shared" si="165"/>
        <v>4.327</v>
      </c>
      <c r="AH753" s="3">
        <f t="shared" si="162"/>
        <v>99</v>
      </c>
      <c r="AI753" s="3">
        <f t="shared" si="163"/>
        <v>5998</v>
      </c>
      <c r="AJ753" s="16">
        <f t="shared" si="166"/>
        <v>60585.858585858587</v>
      </c>
      <c r="AL753" s="16">
        <f t="shared" si="167"/>
        <v>77896.103896103901</v>
      </c>
    </row>
    <row r="754" spans="2:38">
      <c r="B754" s="29" t="s">
        <v>171</v>
      </c>
      <c r="C754" s="3"/>
      <c r="D754" s="3">
        <v>28</v>
      </c>
      <c r="E754" s="7">
        <v>28</v>
      </c>
      <c r="G754" s="29" t="s">
        <v>171</v>
      </c>
      <c r="H754" s="3"/>
      <c r="I754" s="3">
        <v>53</v>
      </c>
      <c r="J754" s="7">
        <v>53</v>
      </c>
      <c r="L754" s="3">
        <f t="shared" si="160"/>
        <v>28</v>
      </c>
      <c r="M754" s="3">
        <f t="shared" si="161"/>
        <v>53</v>
      </c>
      <c r="N754" s="19">
        <f t="shared" si="164"/>
        <v>1.8928571428571428</v>
      </c>
      <c r="P754" s="29" t="s">
        <v>171</v>
      </c>
      <c r="Q754" s="3"/>
      <c r="R754" s="3">
        <v>14</v>
      </c>
      <c r="S754" s="7">
        <v>14</v>
      </c>
      <c r="U754" s="29" t="s">
        <v>171</v>
      </c>
      <c r="V754" s="3"/>
      <c r="W754" s="3">
        <v>8</v>
      </c>
      <c r="X754" s="7">
        <v>8</v>
      </c>
      <c r="Z754" s="29" t="s">
        <v>171</v>
      </c>
      <c r="AA754" s="3"/>
      <c r="AB754" s="3">
        <v>4494</v>
      </c>
      <c r="AC754" s="7">
        <v>4494</v>
      </c>
      <c r="AE754">
        <v>3922</v>
      </c>
      <c r="AF754" s="16">
        <f t="shared" si="165"/>
        <v>3.9220000000000002</v>
      </c>
      <c r="AH754" s="3">
        <f t="shared" si="162"/>
        <v>53</v>
      </c>
      <c r="AI754" s="3">
        <f t="shared" si="163"/>
        <v>4494</v>
      </c>
      <c r="AJ754" s="16">
        <f t="shared" si="166"/>
        <v>84792.452830188675</v>
      </c>
      <c r="AL754" s="16">
        <f t="shared" si="167"/>
        <v>160500</v>
      </c>
    </row>
    <row r="755" spans="2:38">
      <c r="B755" s="29" t="s">
        <v>172</v>
      </c>
      <c r="C755" s="3"/>
      <c r="D755" s="3">
        <v>19</v>
      </c>
      <c r="E755" s="7">
        <v>19</v>
      </c>
      <c r="G755" s="29" t="s">
        <v>172</v>
      </c>
      <c r="H755" s="3"/>
      <c r="I755" s="3">
        <v>82</v>
      </c>
      <c r="J755" s="7">
        <v>82</v>
      </c>
      <c r="L755" s="3">
        <f t="shared" si="160"/>
        <v>19</v>
      </c>
      <c r="M755" s="3">
        <f t="shared" si="161"/>
        <v>82</v>
      </c>
      <c r="N755" s="19">
        <f t="shared" si="164"/>
        <v>4.3157894736842106</v>
      </c>
      <c r="P755" s="29" t="s">
        <v>172</v>
      </c>
      <c r="Q755" s="3"/>
      <c r="R755" s="3">
        <v>40</v>
      </c>
      <c r="S755" s="7">
        <v>40</v>
      </c>
      <c r="U755" s="29" t="s">
        <v>172</v>
      </c>
      <c r="V755" s="3"/>
      <c r="W755" s="3">
        <v>22</v>
      </c>
      <c r="X755" s="7">
        <v>22</v>
      </c>
      <c r="Z755" s="29" t="s">
        <v>172</v>
      </c>
      <c r="AA755" s="3"/>
      <c r="AB755" s="3">
        <v>6556</v>
      </c>
      <c r="AC755" s="7">
        <v>6556</v>
      </c>
      <c r="AE755">
        <v>6321</v>
      </c>
      <c r="AF755" s="16">
        <f t="shared" si="165"/>
        <v>6.3209999999999997</v>
      </c>
      <c r="AH755" s="3">
        <f t="shared" si="162"/>
        <v>82</v>
      </c>
      <c r="AI755" s="3">
        <f t="shared" si="163"/>
        <v>6556</v>
      </c>
      <c r="AJ755" s="16">
        <f t="shared" si="166"/>
        <v>79951.219512195123</v>
      </c>
      <c r="AL755" s="16">
        <f t="shared" si="167"/>
        <v>345052.63157894736</v>
      </c>
    </row>
    <row r="756" spans="2:38">
      <c r="B756" s="29" t="s">
        <v>173</v>
      </c>
      <c r="C756" s="3"/>
      <c r="D756" s="3">
        <v>16</v>
      </c>
      <c r="E756" s="7">
        <v>16</v>
      </c>
      <c r="G756" s="29" t="s">
        <v>173</v>
      </c>
      <c r="H756" s="3"/>
      <c r="I756" s="3">
        <v>217</v>
      </c>
      <c r="J756" s="7">
        <v>217</v>
      </c>
      <c r="L756" s="3">
        <f t="shared" si="160"/>
        <v>16</v>
      </c>
      <c r="M756" s="3">
        <f t="shared" si="161"/>
        <v>217</v>
      </c>
      <c r="N756" s="19">
        <f t="shared" si="164"/>
        <v>13.5625</v>
      </c>
      <c r="P756" s="29" t="s">
        <v>173</v>
      </c>
      <c r="Q756" s="3"/>
      <c r="R756" s="3">
        <v>166</v>
      </c>
      <c r="S756" s="7">
        <v>166</v>
      </c>
      <c r="U756" s="29" t="s">
        <v>173</v>
      </c>
      <c r="V756" s="3"/>
      <c r="W756" s="3">
        <v>35</v>
      </c>
      <c r="X756" s="7">
        <v>35</v>
      </c>
      <c r="Z756" s="29" t="s">
        <v>173</v>
      </c>
      <c r="AA756" s="3"/>
      <c r="AB756" s="3">
        <v>18868</v>
      </c>
      <c r="AC756" s="7">
        <v>18868</v>
      </c>
      <c r="AE756">
        <v>12763</v>
      </c>
      <c r="AF756" s="16">
        <f t="shared" si="165"/>
        <v>12.763</v>
      </c>
      <c r="AH756" s="3">
        <f t="shared" si="162"/>
        <v>217</v>
      </c>
      <c r="AI756" s="3">
        <f t="shared" si="163"/>
        <v>18868</v>
      </c>
      <c r="AJ756" s="16">
        <f t="shared" si="166"/>
        <v>86949.308755760372</v>
      </c>
      <c r="AL756" s="16">
        <f t="shared" si="167"/>
        <v>1179250</v>
      </c>
    </row>
    <row r="757" spans="2:38">
      <c r="B757" s="29" t="s">
        <v>174</v>
      </c>
      <c r="C757" s="3"/>
      <c r="D757" s="3"/>
      <c r="E757" s="7"/>
      <c r="G757" s="29" t="s">
        <v>174</v>
      </c>
      <c r="H757" s="3"/>
      <c r="I757" s="3"/>
      <c r="J757" s="7"/>
      <c r="L757" s="3">
        <f t="shared" si="160"/>
        <v>0</v>
      </c>
      <c r="M757" s="3">
        <f t="shared" si="161"/>
        <v>0</v>
      </c>
      <c r="N757" s="19" t="str">
        <f t="shared" si="164"/>
        <v/>
      </c>
      <c r="P757" s="29" t="s">
        <v>174</v>
      </c>
      <c r="Q757" s="3"/>
      <c r="R757" s="3"/>
      <c r="S757" s="7"/>
      <c r="U757" s="29" t="s">
        <v>174</v>
      </c>
      <c r="V757" s="3"/>
      <c r="W757" s="3"/>
      <c r="X757" s="7"/>
      <c r="Z757" s="29" t="s">
        <v>174</v>
      </c>
      <c r="AA757" s="3"/>
      <c r="AB757" s="3"/>
      <c r="AC757" s="7"/>
      <c r="AF757" s="16" t="str">
        <f t="shared" si="165"/>
        <v/>
      </c>
      <c r="AH757" s="3">
        <f t="shared" si="162"/>
        <v>0</v>
      </c>
      <c r="AI757" s="3">
        <f t="shared" si="163"/>
        <v>0</v>
      </c>
      <c r="AJ757" s="16" t="str">
        <f t="shared" si="166"/>
        <v/>
      </c>
      <c r="AL757" s="16" t="str">
        <f t="shared" si="167"/>
        <v/>
      </c>
    </row>
    <row r="758" spans="2:38">
      <c r="B758" s="30" t="s">
        <v>13</v>
      </c>
      <c r="C758" s="7"/>
      <c r="D758" s="7">
        <v>213</v>
      </c>
      <c r="E758" s="7">
        <v>213</v>
      </c>
      <c r="G758" s="30" t="s">
        <v>13</v>
      </c>
      <c r="H758" s="7"/>
      <c r="I758" s="7">
        <v>540</v>
      </c>
      <c r="J758" s="7">
        <v>540</v>
      </c>
      <c r="L758" s="3">
        <f t="shared" si="160"/>
        <v>213</v>
      </c>
      <c r="M758" s="3">
        <f t="shared" si="161"/>
        <v>540</v>
      </c>
      <c r="N758" s="19">
        <f t="shared" si="164"/>
        <v>2.535211267605634</v>
      </c>
      <c r="P758" s="30" t="s">
        <v>13</v>
      </c>
      <c r="Q758" s="7"/>
      <c r="R758" s="7">
        <v>229</v>
      </c>
      <c r="S758" s="7">
        <v>229</v>
      </c>
      <c r="U758" s="30" t="s">
        <v>13</v>
      </c>
      <c r="V758" s="7"/>
      <c r="W758" s="7">
        <v>88</v>
      </c>
      <c r="X758" s="7">
        <v>88</v>
      </c>
      <c r="Z758" s="30" t="s">
        <v>13</v>
      </c>
      <c r="AA758" s="7"/>
      <c r="AB758" s="7">
        <v>38223</v>
      </c>
      <c r="AC758" s="7">
        <v>38223</v>
      </c>
      <c r="AE758">
        <v>30100</v>
      </c>
      <c r="AF758" s="16">
        <f t="shared" si="165"/>
        <v>30.1</v>
      </c>
      <c r="AH758" s="3">
        <f t="shared" si="162"/>
        <v>540</v>
      </c>
      <c r="AI758" s="3">
        <f t="shared" si="163"/>
        <v>38223</v>
      </c>
      <c r="AJ758" s="16">
        <f t="shared" si="166"/>
        <v>70783.333333333328</v>
      </c>
      <c r="AL758" s="16">
        <f t="shared" si="167"/>
        <v>179450.70422535212</v>
      </c>
    </row>
    <row r="759" spans="2:38">
      <c r="B759" s="5" t="s">
        <v>118</v>
      </c>
      <c r="C759" s="3"/>
      <c r="D759" s="3"/>
      <c r="E759" s="7"/>
      <c r="G759" s="5" t="s">
        <v>118</v>
      </c>
      <c r="H759" s="3"/>
      <c r="I759" s="3"/>
      <c r="J759" s="7"/>
      <c r="L759" s="3">
        <f t="shared" si="160"/>
        <v>0</v>
      </c>
      <c r="M759" s="3">
        <f t="shared" si="161"/>
        <v>0</v>
      </c>
      <c r="N759" s="37" t="str">
        <f t="shared" si="164"/>
        <v/>
      </c>
      <c r="P759" s="5" t="s">
        <v>118</v>
      </c>
      <c r="Q759" s="3"/>
      <c r="R759" s="3"/>
      <c r="S759" s="7"/>
      <c r="U759" s="5" t="s">
        <v>118</v>
      </c>
      <c r="V759" s="3"/>
      <c r="W759" s="3"/>
      <c r="X759" s="7"/>
      <c r="Z759" s="5" t="s">
        <v>118</v>
      </c>
      <c r="AA759" s="3"/>
      <c r="AB759" s="3"/>
      <c r="AC759" s="7"/>
      <c r="AF759" s="36" t="str">
        <f t="shared" si="165"/>
        <v/>
      </c>
      <c r="AH759" s="3">
        <f t="shared" si="162"/>
        <v>0</v>
      </c>
      <c r="AI759" s="3">
        <f t="shared" si="163"/>
        <v>0</v>
      </c>
      <c r="AJ759" s="36" t="str">
        <f t="shared" si="166"/>
        <v/>
      </c>
      <c r="AL759" s="36" t="str">
        <f t="shared" si="167"/>
        <v/>
      </c>
    </row>
    <row r="760" spans="2:38">
      <c r="B760" s="29" t="s">
        <v>169</v>
      </c>
      <c r="C760" s="3"/>
      <c r="D760" s="3">
        <v>37</v>
      </c>
      <c r="E760" s="7">
        <v>37</v>
      </c>
      <c r="G760" s="29" t="s">
        <v>169</v>
      </c>
      <c r="H760" s="3"/>
      <c r="I760" s="3">
        <v>54</v>
      </c>
      <c r="J760" s="7">
        <v>54</v>
      </c>
      <c r="L760" s="3">
        <f t="shared" si="160"/>
        <v>37</v>
      </c>
      <c r="M760" s="3">
        <f t="shared" si="161"/>
        <v>54</v>
      </c>
      <c r="N760" s="19">
        <f t="shared" si="164"/>
        <v>1.4594594594594594</v>
      </c>
      <c r="P760" s="29" t="s">
        <v>169</v>
      </c>
      <c r="Q760" s="3"/>
      <c r="R760" s="3">
        <v>7</v>
      </c>
      <c r="S760" s="7">
        <v>7</v>
      </c>
      <c r="U760" s="29" t="s">
        <v>169</v>
      </c>
      <c r="V760" s="3"/>
      <c r="W760" s="3">
        <v>9</v>
      </c>
      <c r="X760" s="7">
        <v>9</v>
      </c>
      <c r="Z760" s="29" t="s">
        <v>169</v>
      </c>
      <c r="AA760" s="3"/>
      <c r="AB760" s="3">
        <v>1226</v>
      </c>
      <c r="AC760" s="7">
        <v>1226</v>
      </c>
      <c r="AE760">
        <v>1168</v>
      </c>
      <c r="AF760" s="16">
        <f t="shared" si="165"/>
        <v>1.1679999999999999</v>
      </c>
      <c r="AH760" s="3">
        <f t="shared" si="162"/>
        <v>54</v>
      </c>
      <c r="AI760" s="3">
        <f t="shared" si="163"/>
        <v>1226</v>
      </c>
      <c r="AJ760" s="16">
        <f t="shared" si="166"/>
        <v>22703.703703703701</v>
      </c>
      <c r="AL760" s="16">
        <f t="shared" si="167"/>
        <v>33135.135135135133</v>
      </c>
    </row>
    <row r="761" spans="2:38">
      <c r="B761" s="29" t="s">
        <v>170</v>
      </c>
      <c r="C761" s="3"/>
      <c r="D761" s="3">
        <v>45</v>
      </c>
      <c r="E761" s="7">
        <v>45</v>
      </c>
      <c r="G761" s="29" t="s">
        <v>170</v>
      </c>
      <c r="H761" s="3"/>
      <c r="I761" s="3">
        <v>64</v>
      </c>
      <c r="J761" s="7">
        <v>64</v>
      </c>
      <c r="L761" s="3">
        <f t="shared" si="160"/>
        <v>45</v>
      </c>
      <c r="M761" s="3">
        <f t="shared" si="161"/>
        <v>64</v>
      </c>
      <c r="N761" s="19">
        <f t="shared" si="164"/>
        <v>1.4222222222222223</v>
      </c>
      <c r="P761" s="29" t="s">
        <v>170</v>
      </c>
      <c r="Q761" s="3"/>
      <c r="R761" s="3">
        <v>4</v>
      </c>
      <c r="S761" s="7">
        <v>4</v>
      </c>
      <c r="U761" s="29" t="s">
        <v>170</v>
      </c>
      <c r="V761" s="3"/>
      <c r="W761" s="3">
        <v>13</v>
      </c>
      <c r="X761" s="7">
        <v>13</v>
      </c>
      <c r="Z761" s="29" t="s">
        <v>170</v>
      </c>
      <c r="AA761" s="3"/>
      <c r="AB761" s="3">
        <v>3654</v>
      </c>
      <c r="AC761" s="7">
        <v>3654</v>
      </c>
      <c r="AE761">
        <v>2838</v>
      </c>
      <c r="AF761" s="16">
        <f t="shared" si="165"/>
        <v>2.8380000000000001</v>
      </c>
      <c r="AH761" s="3">
        <f t="shared" si="162"/>
        <v>64</v>
      </c>
      <c r="AI761" s="3">
        <f t="shared" si="163"/>
        <v>3654</v>
      </c>
      <c r="AJ761" s="16">
        <f t="shared" si="166"/>
        <v>57093.75</v>
      </c>
      <c r="AL761" s="16">
        <f t="shared" si="167"/>
        <v>81200</v>
      </c>
    </row>
    <row r="762" spans="2:38">
      <c r="B762" s="29" t="s">
        <v>171</v>
      </c>
      <c r="C762" s="3"/>
      <c r="D762" s="3">
        <v>20</v>
      </c>
      <c r="E762" s="7">
        <v>20</v>
      </c>
      <c r="G762" s="29" t="s">
        <v>171</v>
      </c>
      <c r="H762" s="3"/>
      <c r="I762" s="3">
        <v>56</v>
      </c>
      <c r="J762" s="7">
        <v>56</v>
      </c>
      <c r="L762" s="3">
        <f t="shared" si="160"/>
        <v>20</v>
      </c>
      <c r="M762" s="3">
        <f t="shared" si="161"/>
        <v>56</v>
      </c>
      <c r="N762" s="19">
        <f t="shared" si="164"/>
        <v>2.8</v>
      </c>
      <c r="P762" s="29" t="s">
        <v>171</v>
      </c>
      <c r="Q762" s="3"/>
      <c r="R762" s="3">
        <v>25</v>
      </c>
      <c r="S762" s="7">
        <v>25</v>
      </c>
      <c r="U762" s="29" t="s">
        <v>171</v>
      </c>
      <c r="V762" s="3"/>
      <c r="W762" s="3">
        <v>11</v>
      </c>
      <c r="X762" s="7">
        <v>11</v>
      </c>
      <c r="Z762" s="29" t="s">
        <v>171</v>
      </c>
      <c r="AA762" s="3"/>
      <c r="AB762" s="3">
        <v>3670</v>
      </c>
      <c r="AC762" s="7">
        <v>3670</v>
      </c>
      <c r="AE762">
        <v>4022</v>
      </c>
      <c r="AF762" s="16">
        <f t="shared" si="165"/>
        <v>4.0220000000000002</v>
      </c>
      <c r="AH762" s="3">
        <f t="shared" si="162"/>
        <v>56</v>
      </c>
      <c r="AI762" s="3">
        <f t="shared" si="163"/>
        <v>3670</v>
      </c>
      <c r="AJ762" s="16">
        <f t="shared" si="166"/>
        <v>65535.71428571429</v>
      </c>
      <c r="AL762" s="16">
        <f t="shared" si="167"/>
        <v>183500</v>
      </c>
    </row>
    <row r="763" spans="2:38">
      <c r="B763" s="29" t="s">
        <v>172</v>
      </c>
      <c r="C763" s="3"/>
      <c r="D763" s="3">
        <v>17</v>
      </c>
      <c r="E763" s="7">
        <v>17</v>
      </c>
      <c r="G763" s="29" t="s">
        <v>172</v>
      </c>
      <c r="H763" s="3"/>
      <c r="I763" s="3">
        <v>70</v>
      </c>
      <c r="J763" s="7">
        <v>70</v>
      </c>
      <c r="L763" s="3">
        <f t="shared" si="160"/>
        <v>17</v>
      </c>
      <c r="M763" s="3">
        <f t="shared" si="161"/>
        <v>70</v>
      </c>
      <c r="N763" s="19">
        <f t="shared" si="164"/>
        <v>4.117647058823529</v>
      </c>
      <c r="P763" s="29" t="s">
        <v>172</v>
      </c>
      <c r="Q763" s="3"/>
      <c r="R763" s="3">
        <v>32</v>
      </c>
      <c r="S763" s="7">
        <v>32</v>
      </c>
      <c r="U763" s="29" t="s">
        <v>172</v>
      </c>
      <c r="V763" s="3"/>
      <c r="W763" s="3">
        <v>21</v>
      </c>
      <c r="X763" s="7">
        <v>21</v>
      </c>
      <c r="Z763" s="29" t="s">
        <v>172</v>
      </c>
      <c r="AA763" s="3"/>
      <c r="AB763" s="3">
        <v>5468</v>
      </c>
      <c r="AC763" s="7">
        <v>5468</v>
      </c>
      <c r="AE763">
        <v>4423</v>
      </c>
      <c r="AF763" s="16">
        <f t="shared" si="165"/>
        <v>4.423</v>
      </c>
      <c r="AH763" s="3">
        <f t="shared" si="162"/>
        <v>70</v>
      </c>
      <c r="AI763" s="3">
        <f t="shared" si="163"/>
        <v>5468</v>
      </c>
      <c r="AJ763" s="16">
        <f t="shared" si="166"/>
        <v>78114.28571428571</v>
      </c>
      <c r="AL763" s="16">
        <f t="shared" si="167"/>
        <v>321647.05882352934</v>
      </c>
    </row>
    <row r="764" spans="2:38">
      <c r="B764" s="29" t="s">
        <v>173</v>
      </c>
      <c r="C764" s="3"/>
      <c r="D764" s="3">
        <v>28</v>
      </c>
      <c r="E764" s="7">
        <v>28</v>
      </c>
      <c r="G764" s="29" t="s">
        <v>173</v>
      </c>
      <c r="H764" s="3"/>
      <c r="I764" s="3">
        <v>328</v>
      </c>
      <c r="J764" s="7">
        <v>328</v>
      </c>
      <c r="L764" s="3">
        <f t="shared" si="160"/>
        <v>28</v>
      </c>
      <c r="M764" s="3">
        <f t="shared" si="161"/>
        <v>328</v>
      </c>
      <c r="N764" s="19">
        <f t="shared" si="164"/>
        <v>11.714285714285714</v>
      </c>
      <c r="P764" s="29" t="s">
        <v>173</v>
      </c>
      <c r="Q764" s="3"/>
      <c r="R764" s="3">
        <v>245</v>
      </c>
      <c r="S764" s="7">
        <v>245</v>
      </c>
      <c r="U764" s="29" t="s">
        <v>173</v>
      </c>
      <c r="V764" s="3"/>
      <c r="W764" s="3">
        <v>52</v>
      </c>
      <c r="X764" s="7">
        <v>52</v>
      </c>
      <c r="Z764" s="29" t="s">
        <v>173</v>
      </c>
      <c r="AA764" s="3"/>
      <c r="AB764" s="3">
        <v>34417</v>
      </c>
      <c r="AC764" s="7">
        <v>34417</v>
      </c>
      <c r="AE764">
        <v>27749</v>
      </c>
      <c r="AF764" s="16">
        <f t="shared" si="165"/>
        <v>27.748999999999999</v>
      </c>
      <c r="AH764" s="3">
        <f t="shared" si="162"/>
        <v>328</v>
      </c>
      <c r="AI764" s="3">
        <f t="shared" si="163"/>
        <v>34417</v>
      </c>
      <c r="AJ764" s="16">
        <f t="shared" si="166"/>
        <v>104929.87804878049</v>
      </c>
      <c r="AL764" s="16">
        <f t="shared" si="167"/>
        <v>1229178.5714285714</v>
      </c>
    </row>
    <row r="765" spans="2:38">
      <c r="B765" s="29" t="s">
        <v>174</v>
      </c>
      <c r="C765" s="3"/>
      <c r="D765" s="3"/>
      <c r="E765" s="7"/>
      <c r="G765" s="29" t="s">
        <v>174</v>
      </c>
      <c r="H765" s="3"/>
      <c r="I765" s="3"/>
      <c r="J765" s="7"/>
      <c r="L765" s="3">
        <f t="shared" si="160"/>
        <v>0</v>
      </c>
      <c r="M765" s="3">
        <f t="shared" si="161"/>
        <v>0</v>
      </c>
      <c r="N765" s="19" t="str">
        <f t="shared" si="164"/>
        <v/>
      </c>
      <c r="P765" s="29" t="s">
        <v>174</v>
      </c>
      <c r="Q765" s="3"/>
      <c r="R765" s="3"/>
      <c r="S765" s="7"/>
      <c r="U765" s="29" t="s">
        <v>174</v>
      </c>
      <c r="V765" s="3"/>
      <c r="W765" s="3"/>
      <c r="X765" s="7"/>
      <c r="Z765" s="29" t="s">
        <v>174</v>
      </c>
      <c r="AA765" s="3"/>
      <c r="AB765" s="3"/>
      <c r="AC765" s="7"/>
      <c r="AF765" s="16" t="str">
        <f t="shared" si="165"/>
        <v/>
      </c>
      <c r="AH765" s="3">
        <f t="shared" si="162"/>
        <v>0</v>
      </c>
      <c r="AI765" s="3">
        <f t="shared" si="163"/>
        <v>0</v>
      </c>
      <c r="AJ765" s="16" t="str">
        <f t="shared" si="166"/>
        <v/>
      </c>
      <c r="AL765" s="16" t="str">
        <f t="shared" si="167"/>
        <v/>
      </c>
    </row>
    <row r="766" spans="2:38">
      <c r="B766" s="30" t="s">
        <v>13</v>
      </c>
      <c r="C766" s="7"/>
      <c r="D766" s="7">
        <v>147</v>
      </c>
      <c r="E766" s="7">
        <v>147</v>
      </c>
      <c r="G766" s="30" t="s">
        <v>13</v>
      </c>
      <c r="H766" s="7"/>
      <c r="I766" s="7">
        <v>572</v>
      </c>
      <c r="J766" s="7">
        <v>572</v>
      </c>
      <c r="L766" s="3">
        <f t="shared" si="160"/>
        <v>147</v>
      </c>
      <c r="M766" s="3">
        <f t="shared" si="161"/>
        <v>572</v>
      </c>
      <c r="N766" s="19">
        <f t="shared" si="164"/>
        <v>3.8911564625850339</v>
      </c>
      <c r="P766" s="30" t="s">
        <v>13</v>
      </c>
      <c r="Q766" s="7"/>
      <c r="R766" s="7">
        <v>313</v>
      </c>
      <c r="S766" s="7">
        <v>313</v>
      </c>
      <c r="U766" s="30" t="s">
        <v>13</v>
      </c>
      <c r="V766" s="7"/>
      <c r="W766" s="7">
        <v>106</v>
      </c>
      <c r="X766" s="7">
        <v>106</v>
      </c>
      <c r="Z766" s="30" t="s">
        <v>13</v>
      </c>
      <c r="AA766" s="7"/>
      <c r="AB766" s="7">
        <v>48435</v>
      </c>
      <c r="AC766" s="7">
        <v>48435</v>
      </c>
      <c r="AE766">
        <v>40200</v>
      </c>
      <c r="AF766" s="16">
        <f t="shared" si="165"/>
        <v>40.200000000000003</v>
      </c>
      <c r="AH766" s="3">
        <f t="shared" si="162"/>
        <v>572</v>
      </c>
      <c r="AI766" s="3">
        <f t="shared" si="163"/>
        <v>48435</v>
      </c>
      <c r="AJ766" s="16">
        <f t="shared" si="166"/>
        <v>84676.573426573421</v>
      </c>
      <c r="AL766" s="16">
        <f t="shared" si="167"/>
        <v>329489.79591836734</v>
      </c>
    </row>
    <row r="767" spans="2:38">
      <c r="B767" s="5" t="s">
        <v>119</v>
      </c>
      <c r="C767" s="3"/>
      <c r="D767" s="3"/>
      <c r="E767" s="7"/>
      <c r="G767" s="5" t="s">
        <v>119</v>
      </c>
      <c r="H767" s="3"/>
      <c r="I767" s="3"/>
      <c r="J767" s="7"/>
      <c r="L767" s="3">
        <f t="shared" si="160"/>
        <v>0</v>
      </c>
      <c r="M767" s="3">
        <f t="shared" si="161"/>
        <v>0</v>
      </c>
      <c r="N767" s="37" t="str">
        <f t="shared" si="164"/>
        <v/>
      </c>
      <c r="P767" s="5" t="s">
        <v>119</v>
      </c>
      <c r="Q767" s="3"/>
      <c r="R767" s="3"/>
      <c r="S767" s="7"/>
      <c r="U767" s="5" t="s">
        <v>119</v>
      </c>
      <c r="V767" s="3"/>
      <c r="W767" s="3"/>
      <c r="X767" s="7"/>
      <c r="Z767" s="5" t="s">
        <v>119</v>
      </c>
      <c r="AA767" s="3"/>
      <c r="AB767" s="3"/>
      <c r="AC767" s="7"/>
      <c r="AF767" s="36" t="str">
        <f t="shared" si="165"/>
        <v/>
      </c>
      <c r="AH767" s="3">
        <f t="shared" si="162"/>
        <v>0</v>
      </c>
      <c r="AI767" s="3">
        <f t="shared" si="163"/>
        <v>0</v>
      </c>
      <c r="AJ767" s="36" t="str">
        <f t="shared" si="166"/>
        <v/>
      </c>
      <c r="AL767" s="36" t="str">
        <f t="shared" si="167"/>
        <v/>
      </c>
    </row>
    <row r="768" spans="2:38">
      <c r="B768" s="29" t="s">
        <v>169</v>
      </c>
      <c r="C768" s="3"/>
      <c r="D768" s="3">
        <v>175</v>
      </c>
      <c r="E768" s="7">
        <v>175</v>
      </c>
      <c r="G768" s="29" t="s">
        <v>169</v>
      </c>
      <c r="H768" s="3"/>
      <c r="I768" s="3">
        <v>238</v>
      </c>
      <c r="J768" s="7">
        <v>238</v>
      </c>
      <c r="L768" s="3">
        <f t="shared" si="160"/>
        <v>175</v>
      </c>
      <c r="M768" s="3">
        <f t="shared" si="161"/>
        <v>238</v>
      </c>
      <c r="N768" s="19">
        <f t="shared" si="164"/>
        <v>1.36</v>
      </c>
      <c r="P768" s="29" t="s">
        <v>169</v>
      </c>
      <c r="Q768" s="3"/>
      <c r="R768" s="3">
        <v>26</v>
      </c>
      <c r="S768" s="7">
        <v>26</v>
      </c>
      <c r="U768" s="29" t="s">
        <v>169</v>
      </c>
      <c r="V768" s="3"/>
      <c r="W768" s="3">
        <v>33</v>
      </c>
      <c r="X768" s="7">
        <v>33</v>
      </c>
      <c r="Z768" s="29" t="s">
        <v>169</v>
      </c>
      <c r="AA768" s="3"/>
      <c r="AB768" s="3"/>
      <c r="AC768" s="7"/>
      <c r="AF768" s="16" t="str">
        <f t="shared" si="165"/>
        <v/>
      </c>
      <c r="AH768" s="3">
        <f t="shared" si="162"/>
        <v>238</v>
      </c>
      <c r="AI768" s="3">
        <f t="shared" si="163"/>
        <v>0</v>
      </c>
      <c r="AJ768" s="16" t="str">
        <f t="shared" si="166"/>
        <v/>
      </c>
      <c r="AL768" s="16" t="str">
        <f t="shared" si="167"/>
        <v/>
      </c>
    </row>
    <row r="769" spans="2:38">
      <c r="B769" s="29" t="s">
        <v>170</v>
      </c>
      <c r="C769" s="3"/>
      <c r="D769" s="3">
        <v>126</v>
      </c>
      <c r="E769" s="7">
        <v>126</v>
      </c>
      <c r="G769" s="29" t="s">
        <v>170</v>
      </c>
      <c r="H769" s="3"/>
      <c r="I769" s="3">
        <v>255</v>
      </c>
      <c r="J769" s="7">
        <v>255</v>
      </c>
      <c r="L769" s="3">
        <f t="shared" si="160"/>
        <v>126</v>
      </c>
      <c r="M769" s="3">
        <f t="shared" si="161"/>
        <v>255</v>
      </c>
      <c r="N769" s="19">
        <f t="shared" si="164"/>
        <v>2.0238095238095237</v>
      </c>
      <c r="P769" s="29" t="s">
        <v>170</v>
      </c>
      <c r="Q769" s="3"/>
      <c r="R769" s="3">
        <v>54</v>
      </c>
      <c r="S769" s="7">
        <v>54</v>
      </c>
      <c r="U769" s="29" t="s">
        <v>170</v>
      </c>
      <c r="V769" s="3"/>
      <c r="W769" s="3">
        <v>64</v>
      </c>
      <c r="X769" s="7">
        <v>64</v>
      </c>
      <c r="Z769" s="29" t="s">
        <v>170</v>
      </c>
      <c r="AA769" s="3"/>
      <c r="AB769" s="3">
        <v>9373</v>
      </c>
      <c r="AC769" s="7">
        <v>9373</v>
      </c>
      <c r="AE769">
        <v>8165</v>
      </c>
      <c r="AF769" s="16">
        <f t="shared" si="165"/>
        <v>8.1649999999999991</v>
      </c>
      <c r="AH769" s="3">
        <f t="shared" si="162"/>
        <v>255</v>
      </c>
      <c r="AI769" s="3">
        <f t="shared" si="163"/>
        <v>9373</v>
      </c>
      <c r="AJ769" s="16">
        <f t="shared" si="166"/>
        <v>36756.862745098042</v>
      </c>
      <c r="AL769" s="16">
        <f t="shared" si="167"/>
        <v>74388.888888888891</v>
      </c>
    </row>
    <row r="770" spans="2:38">
      <c r="B770" s="29" t="s">
        <v>171</v>
      </c>
      <c r="C770" s="3"/>
      <c r="D770" s="3">
        <v>53</v>
      </c>
      <c r="E770" s="7">
        <v>53</v>
      </c>
      <c r="G770" s="29" t="s">
        <v>171</v>
      </c>
      <c r="H770" s="3"/>
      <c r="I770" s="3">
        <v>241</v>
      </c>
      <c r="J770" s="7">
        <v>241</v>
      </c>
      <c r="L770" s="3">
        <f t="shared" si="160"/>
        <v>53</v>
      </c>
      <c r="M770" s="3">
        <f t="shared" si="161"/>
        <v>241</v>
      </c>
      <c r="N770" s="19">
        <f t="shared" si="164"/>
        <v>4.5471698113207548</v>
      </c>
      <c r="P770" s="29" t="s">
        <v>171</v>
      </c>
      <c r="Q770" s="3"/>
      <c r="R770" s="3">
        <v>111</v>
      </c>
      <c r="S770" s="7">
        <v>111</v>
      </c>
      <c r="U770" s="29" t="s">
        <v>171</v>
      </c>
      <c r="V770" s="3"/>
      <c r="W770" s="3">
        <v>74</v>
      </c>
      <c r="X770" s="7">
        <v>74</v>
      </c>
      <c r="Z770" s="29" t="s">
        <v>171</v>
      </c>
      <c r="AA770" s="3"/>
      <c r="AB770" s="3">
        <v>8954</v>
      </c>
      <c r="AC770" s="7">
        <v>8954</v>
      </c>
      <c r="AE770">
        <v>7434</v>
      </c>
      <c r="AF770" s="16">
        <f t="shared" si="165"/>
        <v>7.4340000000000002</v>
      </c>
      <c r="AH770" s="3">
        <f t="shared" si="162"/>
        <v>241</v>
      </c>
      <c r="AI770" s="3">
        <f t="shared" si="163"/>
        <v>8954</v>
      </c>
      <c r="AJ770" s="16">
        <f t="shared" si="166"/>
        <v>37153.526970954357</v>
      </c>
      <c r="AL770" s="16">
        <f t="shared" si="167"/>
        <v>168943.39622641509</v>
      </c>
    </row>
    <row r="771" spans="2:38">
      <c r="B771" s="29" t="s">
        <v>172</v>
      </c>
      <c r="C771" s="3"/>
      <c r="D771" s="3">
        <v>25</v>
      </c>
      <c r="E771" s="7">
        <v>25</v>
      </c>
      <c r="G771" s="29" t="s">
        <v>172</v>
      </c>
      <c r="H771" s="3"/>
      <c r="I771" s="3"/>
      <c r="J771" s="7"/>
      <c r="L771" s="3">
        <f t="shared" si="160"/>
        <v>25</v>
      </c>
      <c r="M771" s="3">
        <f t="shared" si="161"/>
        <v>0</v>
      </c>
      <c r="N771" s="19">
        <f t="shared" si="164"/>
        <v>0</v>
      </c>
      <c r="P771" s="29" t="s">
        <v>172</v>
      </c>
      <c r="Q771" s="3"/>
      <c r="R771" s="3"/>
      <c r="S771" s="7"/>
      <c r="U771" s="29" t="s">
        <v>172</v>
      </c>
      <c r="V771" s="3"/>
      <c r="W771" s="3"/>
      <c r="X771" s="7"/>
      <c r="Z771" s="29" t="s">
        <v>172</v>
      </c>
      <c r="AA771" s="3"/>
      <c r="AB771" s="3">
        <v>9040</v>
      </c>
      <c r="AC771" s="7">
        <v>9040</v>
      </c>
      <c r="AE771">
        <v>7136</v>
      </c>
      <c r="AF771" s="16">
        <f t="shared" si="165"/>
        <v>7.1360000000000001</v>
      </c>
      <c r="AH771" s="3">
        <f t="shared" si="162"/>
        <v>0</v>
      </c>
      <c r="AI771" s="3">
        <f t="shared" si="163"/>
        <v>9040</v>
      </c>
      <c r="AJ771" s="16" t="str">
        <f t="shared" si="166"/>
        <v/>
      </c>
      <c r="AL771" s="16" t="e">
        <f t="shared" si="167"/>
        <v>#VALUE!</v>
      </c>
    </row>
    <row r="772" spans="2:38">
      <c r="B772" s="29" t="s">
        <v>173</v>
      </c>
      <c r="C772" s="3"/>
      <c r="D772" s="3">
        <v>24</v>
      </c>
      <c r="E772" s="7">
        <v>24</v>
      </c>
      <c r="G772" s="29" t="s">
        <v>173</v>
      </c>
      <c r="H772" s="3"/>
      <c r="I772" s="3">
        <v>450</v>
      </c>
      <c r="J772" s="7">
        <v>450</v>
      </c>
      <c r="L772" s="3">
        <f t="shared" si="160"/>
        <v>24</v>
      </c>
      <c r="M772" s="3">
        <f t="shared" si="161"/>
        <v>450</v>
      </c>
      <c r="N772" s="19">
        <f t="shared" si="164"/>
        <v>18.75</v>
      </c>
      <c r="P772" s="29" t="s">
        <v>173</v>
      </c>
      <c r="Q772" s="3"/>
      <c r="R772" s="3">
        <v>354</v>
      </c>
      <c r="S772" s="7">
        <v>354</v>
      </c>
      <c r="U772" s="29" t="s">
        <v>173</v>
      </c>
      <c r="V772" s="3"/>
      <c r="W772" s="3">
        <v>72</v>
      </c>
      <c r="X772" s="7">
        <v>72</v>
      </c>
      <c r="Z772" s="29" t="s">
        <v>173</v>
      </c>
      <c r="AA772" s="3"/>
      <c r="AB772" s="3">
        <v>36499</v>
      </c>
      <c r="AC772" s="7">
        <v>36499</v>
      </c>
      <c r="AE772">
        <v>30733</v>
      </c>
      <c r="AF772" s="16">
        <f t="shared" si="165"/>
        <v>30.733000000000001</v>
      </c>
      <c r="AH772" s="3">
        <f t="shared" si="162"/>
        <v>450</v>
      </c>
      <c r="AI772" s="3">
        <f t="shared" si="163"/>
        <v>36499</v>
      </c>
      <c r="AJ772" s="16">
        <f t="shared" si="166"/>
        <v>81108.888888888891</v>
      </c>
      <c r="AL772" s="16">
        <f t="shared" si="167"/>
        <v>1520791.6666666667</v>
      </c>
    </row>
    <row r="773" spans="2:38">
      <c r="B773" s="29" t="s">
        <v>174</v>
      </c>
      <c r="C773" s="3"/>
      <c r="D773" s="3">
        <v>1</v>
      </c>
      <c r="E773" s="7">
        <v>1</v>
      </c>
      <c r="G773" s="29" t="s">
        <v>174</v>
      </c>
      <c r="H773" s="3"/>
      <c r="I773" s="3"/>
      <c r="J773" s="7"/>
      <c r="L773" s="3">
        <f t="shared" si="160"/>
        <v>1</v>
      </c>
      <c r="M773" s="3">
        <f t="shared" si="161"/>
        <v>0</v>
      </c>
      <c r="N773" s="19">
        <f t="shared" si="164"/>
        <v>0</v>
      </c>
      <c r="P773" s="29" t="s">
        <v>174</v>
      </c>
      <c r="Q773" s="3"/>
      <c r="R773" s="3"/>
      <c r="S773" s="7"/>
      <c r="U773" s="29" t="s">
        <v>174</v>
      </c>
      <c r="V773" s="3"/>
      <c r="W773" s="3"/>
      <c r="X773" s="7"/>
      <c r="Z773" s="29" t="s">
        <v>174</v>
      </c>
      <c r="AA773" s="3"/>
      <c r="AB773" s="3"/>
      <c r="AC773" s="7"/>
      <c r="AF773" s="16" t="str">
        <f t="shared" si="165"/>
        <v/>
      </c>
      <c r="AH773" s="3">
        <f t="shared" si="162"/>
        <v>0</v>
      </c>
      <c r="AI773" s="3">
        <f t="shared" si="163"/>
        <v>0</v>
      </c>
      <c r="AJ773" s="16" t="str">
        <f t="shared" si="166"/>
        <v/>
      </c>
      <c r="AL773" s="16" t="str">
        <f t="shared" si="167"/>
        <v/>
      </c>
    </row>
    <row r="774" spans="2:38">
      <c r="B774" s="30" t="s">
        <v>13</v>
      </c>
      <c r="C774" s="7"/>
      <c r="D774" s="7">
        <v>404</v>
      </c>
      <c r="E774" s="7">
        <v>404</v>
      </c>
      <c r="G774" s="30" t="s">
        <v>13</v>
      </c>
      <c r="H774" s="7"/>
      <c r="I774" s="7">
        <v>1398</v>
      </c>
      <c r="J774" s="7">
        <v>1398</v>
      </c>
      <c r="L774" s="3">
        <f t="shared" si="160"/>
        <v>404</v>
      </c>
      <c r="M774" s="3">
        <f t="shared" si="161"/>
        <v>1398</v>
      </c>
      <c r="N774" s="19">
        <f t="shared" si="164"/>
        <v>3.4603960396039604</v>
      </c>
      <c r="P774" s="30" t="s">
        <v>13</v>
      </c>
      <c r="Q774" s="7"/>
      <c r="R774" s="7">
        <v>646</v>
      </c>
      <c r="S774" s="7">
        <v>646</v>
      </c>
      <c r="U774" s="30" t="s">
        <v>13</v>
      </c>
      <c r="V774" s="7"/>
      <c r="W774" s="7">
        <v>329</v>
      </c>
      <c r="X774" s="7">
        <v>329</v>
      </c>
      <c r="Z774" s="30" t="s">
        <v>13</v>
      </c>
      <c r="AA774" s="7"/>
      <c r="AB774" s="7">
        <v>75458</v>
      </c>
      <c r="AC774" s="7">
        <v>75458</v>
      </c>
      <c r="AE774">
        <v>66439</v>
      </c>
      <c r="AF774" s="16">
        <f t="shared" si="165"/>
        <v>66.438999999999993</v>
      </c>
      <c r="AH774" s="3">
        <f t="shared" si="162"/>
        <v>1398</v>
      </c>
      <c r="AI774" s="3">
        <f t="shared" si="163"/>
        <v>75458</v>
      </c>
      <c r="AJ774" s="16">
        <f t="shared" si="166"/>
        <v>53975.679542203143</v>
      </c>
      <c r="AL774" s="16">
        <f t="shared" si="167"/>
        <v>186777.22772277225</v>
      </c>
    </row>
    <row r="775" spans="2:38">
      <c r="B775" s="5" t="s">
        <v>161</v>
      </c>
      <c r="C775" s="3"/>
      <c r="D775" s="3"/>
      <c r="E775" s="7"/>
      <c r="G775" s="5" t="s">
        <v>161</v>
      </c>
      <c r="H775" s="3"/>
      <c r="I775" s="3"/>
      <c r="J775" s="7"/>
      <c r="L775" s="3">
        <f t="shared" si="160"/>
        <v>0</v>
      </c>
      <c r="M775" s="3">
        <f t="shared" si="161"/>
        <v>0</v>
      </c>
      <c r="N775" s="37" t="str">
        <f t="shared" si="164"/>
        <v/>
      </c>
      <c r="P775" s="5" t="s">
        <v>161</v>
      </c>
      <c r="Q775" s="3"/>
      <c r="R775" s="3"/>
      <c r="S775" s="7"/>
      <c r="U775" s="5" t="s">
        <v>161</v>
      </c>
      <c r="V775" s="3"/>
      <c r="W775" s="3"/>
      <c r="X775" s="7"/>
      <c r="Z775" s="5" t="s">
        <v>161</v>
      </c>
      <c r="AA775" s="3"/>
      <c r="AB775" s="3"/>
      <c r="AC775" s="7"/>
      <c r="AF775" s="36" t="str">
        <f t="shared" si="165"/>
        <v/>
      </c>
      <c r="AH775" s="3">
        <f t="shared" si="162"/>
        <v>0</v>
      </c>
      <c r="AI775" s="3">
        <f t="shared" si="163"/>
        <v>0</v>
      </c>
      <c r="AJ775" s="36" t="str">
        <f t="shared" si="166"/>
        <v/>
      </c>
      <c r="AL775" s="36" t="str">
        <f t="shared" si="167"/>
        <v/>
      </c>
    </row>
    <row r="776" spans="2:38">
      <c r="B776" s="29" t="s">
        <v>169</v>
      </c>
      <c r="C776" s="3"/>
      <c r="D776" s="3">
        <v>106</v>
      </c>
      <c r="E776" s="7">
        <v>106</v>
      </c>
      <c r="G776" s="29" t="s">
        <v>169</v>
      </c>
      <c r="H776" s="3"/>
      <c r="I776" s="3"/>
      <c r="J776" s="7"/>
      <c r="L776" s="3">
        <f t="shared" si="160"/>
        <v>106</v>
      </c>
      <c r="M776" s="3">
        <f t="shared" si="161"/>
        <v>0</v>
      </c>
      <c r="N776" s="19">
        <f t="shared" si="164"/>
        <v>0</v>
      </c>
      <c r="P776" s="29" t="s">
        <v>169</v>
      </c>
      <c r="Q776" s="3"/>
      <c r="R776" s="3"/>
      <c r="S776" s="7"/>
      <c r="U776" s="29" t="s">
        <v>169</v>
      </c>
      <c r="V776" s="3"/>
      <c r="W776" s="3"/>
      <c r="X776" s="7"/>
      <c r="Z776" s="29" t="s">
        <v>169</v>
      </c>
      <c r="AA776" s="3"/>
      <c r="AB776" s="3"/>
      <c r="AC776" s="7"/>
      <c r="AF776" s="16" t="str">
        <f t="shared" si="165"/>
        <v/>
      </c>
      <c r="AH776" s="3">
        <f t="shared" si="162"/>
        <v>0</v>
      </c>
      <c r="AI776" s="3">
        <f t="shared" si="163"/>
        <v>0</v>
      </c>
      <c r="AJ776" s="16" t="str">
        <f t="shared" si="166"/>
        <v/>
      </c>
      <c r="AL776" s="16" t="str">
        <f t="shared" si="167"/>
        <v/>
      </c>
    </row>
    <row r="777" spans="2:38">
      <c r="B777" s="29" t="s">
        <v>170</v>
      </c>
      <c r="C777" s="3"/>
      <c r="D777" s="3">
        <v>126</v>
      </c>
      <c r="E777" s="7">
        <v>126</v>
      </c>
      <c r="G777" s="29" t="s">
        <v>170</v>
      </c>
      <c r="H777" s="3"/>
      <c r="I777" s="3">
        <v>175</v>
      </c>
      <c r="J777" s="7">
        <v>175</v>
      </c>
      <c r="L777" s="3">
        <f t="shared" si="160"/>
        <v>126</v>
      </c>
      <c r="M777" s="3">
        <f t="shared" si="161"/>
        <v>175</v>
      </c>
      <c r="N777" s="19">
        <f t="shared" si="164"/>
        <v>1.3888888888888888</v>
      </c>
      <c r="P777" s="29" t="s">
        <v>170</v>
      </c>
      <c r="Q777" s="3"/>
      <c r="R777" s="3">
        <v>17</v>
      </c>
      <c r="S777" s="7">
        <v>17</v>
      </c>
      <c r="U777" s="29" t="s">
        <v>170</v>
      </c>
      <c r="V777" s="3"/>
      <c r="W777" s="3">
        <v>31</v>
      </c>
      <c r="X777" s="7">
        <v>31</v>
      </c>
      <c r="Z777" s="29" t="s">
        <v>170</v>
      </c>
      <c r="AA777" s="3"/>
      <c r="AB777" s="3">
        <v>10087</v>
      </c>
      <c r="AC777" s="7">
        <v>10087</v>
      </c>
      <c r="AE777">
        <v>9707</v>
      </c>
      <c r="AF777" s="16">
        <f t="shared" si="165"/>
        <v>9.7070000000000007</v>
      </c>
      <c r="AH777" s="3">
        <f t="shared" si="162"/>
        <v>175</v>
      </c>
      <c r="AI777" s="3">
        <f t="shared" si="163"/>
        <v>10087</v>
      </c>
      <c r="AJ777" s="16">
        <f t="shared" si="166"/>
        <v>57640</v>
      </c>
      <c r="AL777" s="16">
        <f t="shared" si="167"/>
        <v>80055.555555555547</v>
      </c>
    </row>
    <row r="778" spans="2:38">
      <c r="B778" s="29" t="s">
        <v>171</v>
      </c>
      <c r="C778" s="3"/>
      <c r="D778" s="3">
        <v>56</v>
      </c>
      <c r="E778" s="7">
        <v>56</v>
      </c>
      <c r="G778" s="29" t="s">
        <v>171</v>
      </c>
      <c r="H778" s="3"/>
      <c r="I778" s="3">
        <v>134</v>
      </c>
      <c r="J778" s="7">
        <v>134</v>
      </c>
      <c r="L778" s="3">
        <f t="shared" si="160"/>
        <v>56</v>
      </c>
      <c r="M778" s="3">
        <f t="shared" si="161"/>
        <v>134</v>
      </c>
      <c r="N778" s="19">
        <f t="shared" si="164"/>
        <v>2.3928571428571428</v>
      </c>
      <c r="P778" s="29" t="s">
        <v>171</v>
      </c>
      <c r="Q778" s="3"/>
      <c r="R778" s="3">
        <v>44</v>
      </c>
      <c r="S778" s="7">
        <v>44</v>
      </c>
      <c r="U778" s="29" t="s">
        <v>171</v>
      </c>
      <c r="V778" s="3"/>
      <c r="W778" s="3">
        <v>31</v>
      </c>
      <c r="X778" s="7">
        <v>31</v>
      </c>
      <c r="Z778" s="29" t="s">
        <v>171</v>
      </c>
      <c r="AA778" s="3"/>
      <c r="AB778" s="3">
        <v>9869</v>
      </c>
      <c r="AC778" s="7">
        <v>9869</v>
      </c>
      <c r="AE778">
        <v>11657</v>
      </c>
      <c r="AF778" s="16">
        <f t="shared" si="165"/>
        <v>11.657</v>
      </c>
      <c r="AH778" s="3">
        <f t="shared" si="162"/>
        <v>134</v>
      </c>
      <c r="AI778" s="3">
        <f t="shared" si="163"/>
        <v>9869</v>
      </c>
      <c r="AJ778" s="16">
        <f t="shared" si="166"/>
        <v>73649.253731343284</v>
      </c>
      <c r="AL778" s="16">
        <f t="shared" si="167"/>
        <v>176232.14285714284</v>
      </c>
    </row>
    <row r="779" spans="2:38">
      <c r="B779" s="29" t="s">
        <v>172</v>
      </c>
      <c r="C779" s="3"/>
      <c r="D779" s="3">
        <v>41</v>
      </c>
      <c r="E779" s="7">
        <v>41</v>
      </c>
      <c r="G779" s="29" t="s">
        <v>172</v>
      </c>
      <c r="H779" s="3"/>
      <c r="I779" s="3">
        <v>182</v>
      </c>
      <c r="J779" s="7">
        <v>182</v>
      </c>
      <c r="L779" s="3">
        <f t="shared" si="160"/>
        <v>41</v>
      </c>
      <c r="M779" s="3">
        <f t="shared" si="161"/>
        <v>182</v>
      </c>
      <c r="N779" s="19">
        <f t="shared" si="164"/>
        <v>4.4390243902439028</v>
      </c>
      <c r="P779" s="29" t="s">
        <v>172</v>
      </c>
      <c r="Q779" s="3"/>
      <c r="R779" s="3">
        <v>82</v>
      </c>
      <c r="S779" s="7">
        <v>82</v>
      </c>
      <c r="U779" s="29" t="s">
        <v>172</v>
      </c>
      <c r="V779" s="3"/>
      <c r="W779" s="3">
        <v>54</v>
      </c>
      <c r="X779" s="7">
        <v>54</v>
      </c>
      <c r="Z779" s="29" t="s">
        <v>172</v>
      </c>
      <c r="AA779" s="3"/>
      <c r="AB779" s="3">
        <v>14593</v>
      </c>
      <c r="AC779" s="7">
        <v>14593</v>
      </c>
      <c r="AE779">
        <v>12918</v>
      </c>
      <c r="AF779" s="16">
        <f t="shared" si="165"/>
        <v>12.917999999999999</v>
      </c>
      <c r="AH779" s="3">
        <f t="shared" si="162"/>
        <v>182</v>
      </c>
      <c r="AI779" s="3">
        <f t="shared" si="163"/>
        <v>14593</v>
      </c>
      <c r="AJ779" s="16">
        <f t="shared" si="166"/>
        <v>80181.318681318691</v>
      </c>
      <c r="AL779" s="16">
        <f t="shared" si="167"/>
        <v>355926.82926829276</v>
      </c>
    </row>
    <row r="780" spans="2:38">
      <c r="B780" s="29" t="s">
        <v>173</v>
      </c>
      <c r="C780" s="3"/>
      <c r="D780" s="3">
        <v>42</v>
      </c>
      <c r="E780" s="7">
        <v>42</v>
      </c>
      <c r="G780" s="29" t="s">
        <v>173</v>
      </c>
      <c r="H780" s="3"/>
      <c r="I780" s="3">
        <v>450</v>
      </c>
      <c r="J780" s="7">
        <v>450</v>
      </c>
      <c r="L780" s="3">
        <f t="shared" si="160"/>
        <v>42</v>
      </c>
      <c r="M780" s="3">
        <f t="shared" si="161"/>
        <v>450</v>
      </c>
      <c r="N780" s="19">
        <f t="shared" si="164"/>
        <v>10.714285714285714</v>
      </c>
      <c r="P780" s="29" t="s">
        <v>173</v>
      </c>
      <c r="Q780" s="3"/>
      <c r="R780" s="3">
        <v>286</v>
      </c>
      <c r="S780" s="7">
        <v>286</v>
      </c>
      <c r="U780" s="29" t="s">
        <v>173</v>
      </c>
      <c r="V780" s="3"/>
      <c r="W780" s="3">
        <v>118</v>
      </c>
      <c r="X780" s="7">
        <v>118</v>
      </c>
      <c r="Z780" s="29" t="s">
        <v>173</v>
      </c>
      <c r="AA780" s="3"/>
      <c r="AB780" s="3">
        <v>57490</v>
      </c>
      <c r="AC780" s="7">
        <v>57490</v>
      </c>
      <c r="AE780">
        <v>68120</v>
      </c>
      <c r="AF780" s="16">
        <f t="shared" si="165"/>
        <v>68.12</v>
      </c>
      <c r="AH780" s="3">
        <f t="shared" si="162"/>
        <v>450</v>
      </c>
      <c r="AI780" s="3">
        <f t="shared" si="163"/>
        <v>57490</v>
      </c>
      <c r="AJ780" s="16">
        <f t="shared" si="166"/>
        <v>127755.55555555556</v>
      </c>
      <c r="AL780" s="16">
        <f t="shared" si="167"/>
        <v>1368809.5238095238</v>
      </c>
    </row>
    <row r="781" spans="2:38">
      <c r="B781" s="29" t="s">
        <v>174</v>
      </c>
      <c r="C781" s="3"/>
      <c r="D781" s="3">
        <v>1</v>
      </c>
      <c r="E781" s="7">
        <v>1</v>
      </c>
      <c r="G781" s="29" t="s">
        <v>174</v>
      </c>
      <c r="H781" s="3"/>
      <c r="I781" s="3"/>
      <c r="J781" s="7"/>
      <c r="L781" s="3">
        <f t="shared" si="160"/>
        <v>1</v>
      </c>
      <c r="M781" s="3">
        <f t="shared" si="161"/>
        <v>0</v>
      </c>
      <c r="N781" s="19">
        <f t="shared" si="164"/>
        <v>0</v>
      </c>
      <c r="P781" s="29" t="s">
        <v>174</v>
      </c>
      <c r="Q781" s="3"/>
      <c r="R781" s="3"/>
      <c r="S781" s="7"/>
      <c r="U781" s="29" t="s">
        <v>174</v>
      </c>
      <c r="V781" s="3"/>
      <c r="W781" s="3"/>
      <c r="X781" s="7"/>
      <c r="Z781" s="29" t="s">
        <v>174</v>
      </c>
      <c r="AA781" s="3"/>
      <c r="AB781" s="3"/>
      <c r="AC781" s="7"/>
      <c r="AF781" s="16" t="str">
        <f t="shared" si="165"/>
        <v/>
      </c>
      <c r="AH781" s="3">
        <f t="shared" si="162"/>
        <v>0</v>
      </c>
      <c r="AI781" s="3">
        <f t="shared" si="163"/>
        <v>0</v>
      </c>
      <c r="AJ781" s="16" t="str">
        <f t="shared" si="166"/>
        <v/>
      </c>
      <c r="AL781" s="16" t="str">
        <f t="shared" si="167"/>
        <v/>
      </c>
    </row>
    <row r="782" spans="2:38">
      <c r="B782" s="30" t="s">
        <v>13</v>
      </c>
      <c r="C782" s="7"/>
      <c r="D782" s="7">
        <v>372</v>
      </c>
      <c r="E782" s="7">
        <v>372</v>
      </c>
      <c r="G782" s="30" t="s">
        <v>13</v>
      </c>
      <c r="H782" s="7"/>
      <c r="I782" s="7">
        <v>1105</v>
      </c>
      <c r="J782" s="7">
        <v>1105</v>
      </c>
      <c r="L782" s="3">
        <f t="shared" si="160"/>
        <v>372</v>
      </c>
      <c r="M782" s="3">
        <f t="shared" si="161"/>
        <v>1105</v>
      </c>
      <c r="N782" s="19">
        <f t="shared" si="164"/>
        <v>2.9704301075268815</v>
      </c>
      <c r="P782" s="30" t="s">
        <v>13</v>
      </c>
      <c r="Q782" s="7"/>
      <c r="R782" s="7">
        <v>473</v>
      </c>
      <c r="S782" s="7">
        <v>473</v>
      </c>
      <c r="U782" s="30" t="s">
        <v>13</v>
      </c>
      <c r="V782" s="7"/>
      <c r="W782" s="7">
        <v>247</v>
      </c>
      <c r="X782" s="7">
        <v>247</v>
      </c>
      <c r="Z782" s="30" t="s">
        <v>13</v>
      </c>
      <c r="AA782" s="7"/>
      <c r="AB782" s="7">
        <v>104698</v>
      </c>
      <c r="AC782" s="7">
        <v>104698</v>
      </c>
      <c r="AE782">
        <v>114135</v>
      </c>
      <c r="AF782" s="16">
        <f t="shared" si="165"/>
        <v>114.13500000000001</v>
      </c>
      <c r="AH782" s="3">
        <f t="shared" si="162"/>
        <v>1105</v>
      </c>
      <c r="AI782" s="3">
        <f t="shared" si="163"/>
        <v>104698</v>
      </c>
      <c r="AJ782" s="16">
        <f t="shared" si="166"/>
        <v>94749.321266968327</v>
      </c>
      <c r="AL782" s="16">
        <f t="shared" si="167"/>
        <v>281446.2365591398</v>
      </c>
    </row>
    <row r="783" spans="2:38">
      <c r="B783" s="5" t="s">
        <v>162</v>
      </c>
      <c r="C783" s="3"/>
      <c r="D783" s="3"/>
      <c r="E783" s="7"/>
      <c r="G783" s="5" t="s">
        <v>162</v>
      </c>
      <c r="H783" s="3"/>
      <c r="I783" s="3"/>
      <c r="J783" s="7"/>
      <c r="L783" s="3">
        <f t="shared" si="160"/>
        <v>0</v>
      </c>
      <c r="M783" s="3">
        <f t="shared" si="161"/>
        <v>0</v>
      </c>
      <c r="N783" s="37" t="str">
        <f t="shared" si="164"/>
        <v/>
      </c>
      <c r="P783" s="5" t="s">
        <v>162</v>
      </c>
      <c r="Q783" s="3"/>
      <c r="R783" s="3"/>
      <c r="S783" s="7"/>
      <c r="U783" s="5" t="s">
        <v>162</v>
      </c>
      <c r="V783" s="3"/>
      <c r="W783" s="3"/>
      <c r="X783" s="7"/>
      <c r="Z783" s="5" t="s">
        <v>162</v>
      </c>
      <c r="AA783" s="3"/>
      <c r="AB783" s="3"/>
      <c r="AC783" s="7"/>
      <c r="AF783" s="36" t="str">
        <f t="shared" si="165"/>
        <v/>
      </c>
      <c r="AH783" s="3">
        <f t="shared" si="162"/>
        <v>0</v>
      </c>
      <c r="AI783" s="3">
        <f t="shared" si="163"/>
        <v>0</v>
      </c>
      <c r="AJ783" s="36" t="str">
        <f t="shared" si="166"/>
        <v/>
      </c>
      <c r="AL783" s="36" t="str">
        <f t="shared" si="167"/>
        <v/>
      </c>
    </row>
    <row r="784" spans="2:38">
      <c r="B784" s="29" t="s">
        <v>169</v>
      </c>
      <c r="C784" s="3"/>
      <c r="D784" s="3">
        <v>35</v>
      </c>
      <c r="E784" s="7">
        <v>35</v>
      </c>
      <c r="G784" s="29" t="s">
        <v>169</v>
      </c>
      <c r="H784" s="3"/>
      <c r="I784" s="3">
        <v>50</v>
      </c>
      <c r="J784" s="7">
        <v>50</v>
      </c>
      <c r="L784" s="3">
        <f t="shared" si="160"/>
        <v>35</v>
      </c>
      <c r="M784" s="3">
        <f t="shared" si="161"/>
        <v>50</v>
      </c>
      <c r="N784" s="19">
        <f t="shared" si="164"/>
        <v>1.4285714285714286</v>
      </c>
      <c r="P784" s="29" t="s">
        <v>169</v>
      </c>
      <c r="Q784" s="3"/>
      <c r="R784" s="3">
        <v>7</v>
      </c>
      <c r="S784" s="7">
        <v>7</v>
      </c>
      <c r="U784" s="29" t="s">
        <v>169</v>
      </c>
      <c r="V784" s="3"/>
      <c r="W784" s="3">
        <v>7</v>
      </c>
      <c r="X784" s="7">
        <v>7</v>
      </c>
      <c r="Z784" s="29" t="s">
        <v>169</v>
      </c>
      <c r="AA784" s="3"/>
      <c r="AB784" s="3"/>
      <c r="AC784" s="7"/>
      <c r="AE784">
        <v>710</v>
      </c>
      <c r="AF784" s="16">
        <f t="shared" si="165"/>
        <v>0.71</v>
      </c>
      <c r="AH784" s="3">
        <f t="shared" si="162"/>
        <v>50</v>
      </c>
      <c r="AI784" s="3">
        <f t="shared" si="163"/>
        <v>0</v>
      </c>
      <c r="AJ784" s="16" t="str">
        <f t="shared" si="166"/>
        <v/>
      </c>
      <c r="AL784" s="16" t="str">
        <f t="shared" si="167"/>
        <v/>
      </c>
    </row>
    <row r="785" spans="2:38">
      <c r="B785" s="29" t="s">
        <v>170</v>
      </c>
      <c r="C785" s="3"/>
      <c r="D785" s="3">
        <v>15</v>
      </c>
      <c r="E785" s="7">
        <v>15</v>
      </c>
      <c r="G785" s="29" t="s">
        <v>170</v>
      </c>
      <c r="H785" s="3"/>
      <c r="I785" s="3">
        <v>33</v>
      </c>
      <c r="J785" s="7">
        <v>33</v>
      </c>
      <c r="L785" s="3">
        <f t="shared" si="160"/>
        <v>15</v>
      </c>
      <c r="M785" s="3">
        <f t="shared" si="161"/>
        <v>33</v>
      </c>
      <c r="N785" s="19">
        <f t="shared" si="164"/>
        <v>2.2000000000000002</v>
      </c>
      <c r="P785" s="29" t="s">
        <v>170</v>
      </c>
      <c r="Q785" s="3"/>
      <c r="R785" s="3">
        <v>10</v>
      </c>
      <c r="S785" s="7">
        <v>10</v>
      </c>
      <c r="U785" s="29" t="s">
        <v>170</v>
      </c>
      <c r="V785" s="3"/>
      <c r="W785" s="3">
        <v>7</v>
      </c>
      <c r="X785" s="7">
        <v>7</v>
      </c>
      <c r="Z785" s="29" t="s">
        <v>170</v>
      </c>
      <c r="AA785" s="3"/>
      <c r="AB785" s="3">
        <v>1156</v>
      </c>
      <c r="AC785" s="7">
        <v>1156</v>
      </c>
      <c r="AE785">
        <v>2042</v>
      </c>
      <c r="AF785" s="16">
        <f t="shared" si="165"/>
        <v>2.0419999999999998</v>
      </c>
      <c r="AH785" s="3">
        <f t="shared" si="162"/>
        <v>33</v>
      </c>
      <c r="AI785" s="3">
        <f t="shared" si="163"/>
        <v>1156</v>
      </c>
      <c r="AJ785" s="16">
        <f t="shared" si="166"/>
        <v>35030.303030303032</v>
      </c>
      <c r="AL785" s="16">
        <f t="shared" si="167"/>
        <v>77066.666666666672</v>
      </c>
    </row>
    <row r="786" spans="2:38">
      <c r="B786" s="29" t="s">
        <v>171</v>
      </c>
      <c r="C786" s="3"/>
      <c r="D786" s="3">
        <v>9</v>
      </c>
      <c r="E786" s="7">
        <v>9</v>
      </c>
      <c r="G786" s="29" t="s">
        <v>171</v>
      </c>
      <c r="H786" s="3"/>
      <c r="I786" s="3"/>
      <c r="J786" s="7"/>
      <c r="L786" s="3">
        <f t="shared" si="160"/>
        <v>9</v>
      </c>
      <c r="M786" s="3">
        <f t="shared" si="161"/>
        <v>0</v>
      </c>
      <c r="N786" s="19">
        <f t="shared" si="164"/>
        <v>0</v>
      </c>
      <c r="P786" s="29" t="s">
        <v>171</v>
      </c>
      <c r="Q786" s="3"/>
      <c r="R786" s="3"/>
      <c r="S786" s="7"/>
      <c r="U786" s="29" t="s">
        <v>171</v>
      </c>
      <c r="V786" s="3"/>
      <c r="W786" s="3"/>
      <c r="X786" s="7"/>
      <c r="Z786" s="29" t="s">
        <v>171</v>
      </c>
      <c r="AA786" s="3"/>
      <c r="AB786" s="3">
        <v>1501</v>
      </c>
      <c r="AC786" s="7">
        <v>1501</v>
      </c>
      <c r="AE786">
        <v>1276</v>
      </c>
      <c r="AF786" s="16">
        <f t="shared" si="165"/>
        <v>1.276</v>
      </c>
      <c r="AH786" s="3">
        <f t="shared" si="162"/>
        <v>0</v>
      </c>
      <c r="AI786" s="3">
        <f t="shared" si="163"/>
        <v>1501</v>
      </c>
      <c r="AJ786" s="16" t="str">
        <f t="shared" si="166"/>
        <v/>
      </c>
      <c r="AL786" s="16" t="e">
        <f t="shared" si="167"/>
        <v>#VALUE!</v>
      </c>
    </row>
    <row r="787" spans="2:38">
      <c r="B787" s="29" t="s">
        <v>172</v>
      </c>
      <c r="C787" s="3"/>
      <c r="D787" s="3">
        <v>1</v>
      </c>
      <c r="E787" s="7">
        <v>1</v>
      </c>
      <c r="G787" s="29" t="s">
        <v>172</v>
      </c>
      <c r="H787" s="3"/>
      <c r="I787" s="3"/>
      <c r="J787" s="7"/>
      <c r="L787" s="3">
        <f t="shared" si="160"/>
        <v>1</v>
      </c>
      <c r="M787" s="3">
        <f t="shared" si="161"/>
        <v>0</v>
      </c>
      <c r="N787" s="19">
        <f t="shared" si="164"/>
        <v>0</v>
      </c>
      <c r="P787" s="29" t="s">
        <v>172</v>
      </c>
      <c r="Q787" s="3"/>
      <c r="R787" s="3"/>
      <c r="S787" s="7"/>
      <c r="U787" s="29" t="s">
        <v>172</v>
      </c>
      <c r="V787" s="3"/>
      <c r="W787" s="3"/>
      <c r="X787" s="7"/>
      <c r="Z787" s="29" t="s">
        <v>172</v>
      </c>
      <c r="AA787" s="3"/>
      <c r="AB787" s="3"/>
      <c r="AC787" s="7"/>
      <c r="AE787">
        <v>1175</v>
      </c>
      <c r="AF787" s="16">
        <f t="shared" si="165"/>
        <v>1.175</v>
      </c>
      <c r="AH787" s="3">
        <f t="shared" si="162"/>
        <v>0</v>
      </c>
      <c r="AI787" s="3">
        <f t="shared" si="163"/>
        <v>0</v>
      </c>
      <c r="AJ787" s="16" t="str">
        <f t="shared" si="166"/>
        <v/>
      </c>
      <c r="AL787" s="16" t="str">
        <f t="shared" si="167"/>
        <v/>
      </c>
    </row>
    <row r="788" spans="2:38">
      <c r="B788" s="29" t="s">
        <v>173</v>
      </c>
      <c r="C788" s="3"/>
      <c r="D788" s="3">
        <v>6</v>
      </c>
      <c r="E788" s="7">
        <v>6</v>
      </c>
      <c r="G788" s="29" t="s">
        <v>173</v>
      </c>
      <c r="H788" s="3"/>
      <c r="I788" s="3">
        <v>63</v>
      </c>
      <c r="J788" s="7">
        <v>63</v>
      </c>
      <c r="L788" s="3">
        <f t="shared" si="160"/>
        <v>6</v>
      </c>
      <c r="M788" s="3">
        <f t="shared" si="161"/>
        <v>63</v>
      </c>
      <c r="N788" s="19">
        <f t="shared" si="164"/>
        <v>10.5</v>
      </c>
      <c r="P788" s="29" t="s">
        <v>173</v>
      </c>
      <c r="Q788" s="3"/>
      <c r="R788" s="3">
        <v>37</v>
      </c>
      <c r="S788" s="7">
        <v>37</v>
      </c>
      <c r="U788" s="29" t="s">
        <v>173</v>
      </c>
      <c r="V788" s="3"/>
      <c r="W788" s="3">
        <v>20</v>
      </c>
      <c r="X788" s="7">
        <v>20</v>
      </c>
      <c r="Z788" s="29" t="s">
        <v>173</v>
      </c>
      <c r="AA788" s="3"/>
      <c r="AB788" s="3">
        <v>4951</v>
      </c>
      <c r="AC788" s="7">
        <v>4951</v>
      </c>
      <c r="AE788">
        <v>5474</v>
      </c>
      <c r="AF788" s="16">
        <f t="shared" si="165"/>
        <v>5.4740000000000002</v>
      </c>
      <c r="AH788" s="3">
        <f t="shared" si="162"/>
        <v>63</v>
      </c>
      <c r="AI788" s="3">
        <f t="shared" si="163"/>
        <v>4951</v>
      </c>
      <c r="AJ788" s="16">
        <f t="shared" si="166"/>
        <v>78587.301587301583</v>
      </c>
      <c r="AL788" s="16">
        <f t="shared" si="167"/>
        <v>825166.66666666663</v>
      </c>
    </row>
    <row r="789" spans="2:38">
      <c r="B789" s="29" t="s">
        <v>174</v>
      </c>
      <c r="C789" s="3"/>
      <c r="D789" s="3"/>
      <c r="E789" s="7"/>
      <c r="G789" s="29" t="s">
        <v>174</v>
      </c>
      <c r="H789" s="3"/>
      <c r="I789" s="3"/>
      <c r="J789" s="7"/>
      <c r="L789" s="3">
        <f t="shared" si="160"/>
        <v>0</v>
      </c>
      <c r="M789" s="3">
        <f t="shared" si="161"/>
        <v>0</v>
      </c>
      <c r="N789" s="19" t="str">
        <f t="shared" si="164"/>
        <v/>
      </c>
      <c r="P789" s="29" t="s">
        <v>174</v>
      </c>
      <c r="Q789" s="3"/>
      <c r="R789" s="3"/>
      <c r="S789" s="7"/>
      <c r="U789" s="29" t="s">
        <v>174</v>
      </c>
      <c r="V789" s="3"/>
      <c r="W789" s="3"/>
      <c r="X789" s="7"/>
      <c r="Z789" s="29" t="s">
        <v>174</v>
      </c>
      <c r="AA789" s="3"/>
      <c r="AB789" s="3"/>
      <c r="AC789" s="7"/>
      <c r="AF789" s="16" t="str">
        <f t="shared" si="165"/>
        <v/>
      </c>
      <c r="AH789" s="3">
        <f t="shared" si="162"/>
        <v>0</v>
      </c>
      <c r="AI789" s="3">
        <f t="shared" si="163"/>
        <v>0</v>
      </c>
      <c r="AJ789" s="16" t="str">
        <f t="shared" si="166"/>
        <v/>
      </c>
      <c r="AL789" s="16" t="str">
        <f t="shared" si="167"/>
        <v/>
      </c>
    </row>
    <row r="790" spans="2:38">
      <c r="B790" s="30" t="s">
        <v>13</v>
      </c>
      <c r="C790" s="7"/>
      <c r="D790" s="7">
        <v>66</v>
      </c>
      <c r="E790" s="7">
        <v>66</v>
      </c>
      <c r="G790" s="30" t="s">
        <v>13</v>
      </c>
      <c r="H790" s="7"/>
      <c r="I790" s="7">
        <v>186</v>
      </c>
      <c r="J790" s="7">
        <v>186</v>
      </c>
      <c r="L790" s="3">
        <f t="shared" si="160"/>
        <v>66</v>
      </c>
      <c r="M790" s="3">
        <f t="shared" si="161"/>
        <v>186</v>
      </c>
      <c r="N790" s="19">
        <f t="shared" si="164"/>
        <v>2.8181818181818183</v>
      </c>
      <c r="P790" s="30" t="s">
        <v>13</v>
      </c>
      <c r="Q790" s="7"/>
      <c r="R790" s="7">
        <v>67</v>
      </c>
      <c r="S790" s="7">
        <v>67</v>
      </c>
      <c r="U790" s="30" t="s">
        <v>13</v>
      </c>
      <c r="V790" s="7"/>
      <c r="W790" s="7">
        <v>50</v>
      </c>
      <c r="X790" s="7">
        <v>50</v>
      </c>
      <c r="Z790" s="30" t="s">
        <v>13</v>
      </c>
      <c r="AA790" s="7"/>
      <c r="AB790" s="7">
        <v>9019</v>
      </c>
      <c r="AC790" s="7">
        <v>9019</v>
      </c>
      <c r="AE790">
        <v>10677</v>
      </c>
      <c r="AF790" s="16">
        <f t="shared" si="165"/>
        <v>10.677</v>
      </c>
      <c r="AH790" s="3">
        <f t="shared" si="162"/>
        <v>186</v>
      </c>
      <c r="AI790" s="3">
        <f t="shared" si="163"/>
        <v>9019</v>
      </c>
      <c r="AJ790" s="16">
        <f t="shared" si="166"/>
        <v>48489.247311827959</v>
      </c>
      <c r="AL790" s="16">
        <f t="shared" si="167"/>
        <v>136651.51515151517</v>
      </c>
    </row>
    <row r="791" spans="2:38">
      <c r="B791" s="5" t="s">
        <v>120</v>
      </c>
      <c r="C791" s="3"/>
      <c r="D791" s="3"/>
      <c r="E791" s="7"/>
      <c r="G791" s="5" t="s">
        <v>120</v>
      </c>
      <c r="H791" s="3"/>
      <c r="I791" s="3"/>
      <c r="J791" s="7"/>
      <c r="L791" s="3">
        <f t="shared" si="160"/>
        <v>0</v>
      </c>
      <c r="M791" s="3">
        <f t="shared" si="161"/>
        <v>0</v>
      </c>
      <c r="N791" s="37" t="str">
        <f t="shared" si="164"/>
        <v/>
      </c>
      <c r="P791" s="5" t="s">
        <v>120</v>
      </c>
      <c r="Q791" s="3"/>
      <c r="R791" s="3"/>
      <c r="S791" s="7"/>
      <c r="U791" s="5" t="s">
        <v>120</v>
      </c>
      <c r="V791" s="3"/>
      <c r="W791" s="3"/>
      <c r="X791" s="7"/>
      <c r="Z791" s="5" t="s">
        <v>120</v>
      </c>
      <c r="AA791" s="3"/>
      <c r="AB791" s="3"/>
      <c r="AC791" s="7"/>
      <c r="AF791" s="36" t="str">
        <f t="shared" si="165"/>
        <v/>
      </c>
      <c r="AH791" s="3">
        <f t="shared" si="162"/>
        <v>0</v>
      </c>
      <c r="AI791" s="3">
        <f t="shared" si="163"/>
        <v>0</v>
      </c>
      <c r="AJ791" s="36" t="str">
        <f t="shared" si="166"/>
        <v/>
      </c>
      <c r="AL791" s="36" t="str">
        <f t="shared" si="167"/>
        <v/>
      </c>
    </row>
    <row r="792" spans="2:38">
      <c r="B792" s="29" t="s">
        <v>169</v>
      </c>
      <c r="C792" s="3"/>
      <c r="D792" s="3">
        <v>8501</v>
      </c>
      <c r="E792" s="7">
        <v>8501</v>
      </c>
      <c r="G792" s="29" t="s">
        <v>169</v>
      </c>
      <c r="H792" s="3"/>
      <c r="I792" s="3">
        <v>11844</v>
      </c>
      <c r="J792" s="7">
        <v>11844</v>
      </c>
      <c r="L792" s="3">
        <f t="shared" si="160"/>
        <v>8501</v>
      </c>
      <c r="M792" s="3">
        <f t="shared" si="161"/>
        <v>11844</v>
      </c>
      <c r="N792" s="19">
        <f t="shared" si="164"/>
        <v>1.393247853193742</v>
      </c>
      <c r="P792" s="29" t="s">
        <v>169</v>
      </c>
      <c r="Q792" s="3"/>
      <c r="R792" s="3">
        <v>1333</v>
      </c>
      <c r="S792" s="7">
        <v>1333</v>
      </c>
      <c r="U792" s="29" t="s">
        <v>169</v>
      </c>
      <c r="V792" s="3"/>
      <c r="W792" s="3">
        <v>1923</v>
      </c>
      <c r="X792" s="7">
        <v>1923</v>
      </c>
      <c r="Z792" s="29" t="s">
        <v>169</v>
      </c>
      <c r="AA792" s="3"/>
      <c r="AB792" s="3">
        <v>254016</v>
      </c>
      <c r="AC792" s="7">
        <v>254016</v>
      </c>
      <c r="AE792">
        <v>228749</v>
      </c>
      <c r="AF792" s="16">
        <f t="shared" si="165"/>
        <v>228.749</v>
      </c>
      <c r="AH792" s="3">
        <f t="shared" si="162"/>
        <v>11844</v>
      </c>
      <c r="AI792" s="3">
        <f t="shared" si="163"/>
        <v>254016</v>
      </c>
      <c r="AJ792" s="16">
        <f t="shared" si="166"/>
        <v>21446.808510638297</v>
      </c>
      <c r="AL792" s="16">
        <f t="shared" si="167"/>
        <v>29880.719915304082</v>
      </c>
    </row>
    <row r="793" spans="2:38">
      <c r="B793" s="29" t="s">
        <v>170</v>
      </c>
      <c r="C793" s="3"/>
      <c r="D793" s="3">
        <v>6565</v>
      </c>
      <c r="E793" s="7">
        <v>6565</v>
      </c>
      <c r="G793" s="29" t="s">
        <v>170</v>
      </c>
      <c r="H793" s="3"/>
      <c r="I793" s="3">
        <v>12506</v>
      </c>
      <c r="J793" s="7">
        <v>12506</v>
      </c>
      <c r="L793" s="3">
        <f t="shared" si="160"/>
        <v>6565</v>
      </c>
      <c r="M793" s="3">
        <f t="shared" si="161"/>
        <v>12506</v>
      </c>
      <c r="N793" s="19">
        <f t="shared" si="164"/>
        <v>1.9049504950495049</v>
      </c>
      <c r="P793" s="29" t="s">
        <v>170</v>
      </c>
      <c r="Q793" s="3"/>
      <c r="R793" s="3">
        <v>3016</v>
      </c>
      <c r="S793" s="7">
        <v>3016</v>
      </c>
      <c r="U793" s="29" t="s">
        <v>170</v>
      </c>
      <c r="V793" s="3"/>
      <c r="W793" s="3">
        <v>2779</v>
      </c>
      <c r="X793" s="7">
        <v>2779</v>
      </c>
      <c r="Z793" s="29" t="s">
        <v>170</v>
      </c>
      <c r="AA793" s="3"/>
      <c r="AB793" s="3">
        <v>499453</v>
      </c>
      <c r="AC793" s="7">
        <v>499453</v>
      </c>
      <c r="AE793">
        <v>294609</v>
      </c>
      <c r="AF793" s="16">
        <f t="shared" si="165"/>
        <v>294.60899999999998</v>
      </c>
      <c r="AH793" s="3">
        <f t="shared" si="162"/>
        <v>12506</v>
      </c>
      <c r="AI793" s="3">
        <f t="shared" si="163"/>
        <v>499453</v>
      </c>
      <c r="AJ793" s="16">
        <f t="shared" si="166"/>
        <v>39937.070206300974</v>
      </c>
      <c r="AL793" s="16">
        <f t="shared" si="167"/>
        <v>76078.141660319874</v>
      </c>
    </row>
    <row r="794" spans="2:38">
      <c r="B794" s="29" t="s">
        <v>171</v>
      </c>
      <c r="C794" s="3"/>
      <c r="D794" s="3">
        <v>2034</v>
      </c>
      <c r="E794" s="7">
        <v>2034</v>
      </c>
      <c r="G794" s="29" t="s">
        <v>171</v>
      </c>
      <c r="H794" s="3"/>
      <c r="I794" s="3">
        <v>7884</v>
      </c>
      <c r="J794" s="7">
        <v>7884</v>
      </c>
      <c r="L794" s="3">
        <f t="shared" si="160"/>
        <v>2034</v>
      </c>
      <c r="M794" s="3">
        <f t="shared" si="161"/>
        <v>7884</v>
      </c>
      <c r="N794" s="19">
        <f t="shared" si="164"/>
        <v>3.8761061946902653</v>
      </c>
      <c r="P794" s="29" t="s">
        <v>171</v>
      </c>
      <c r="Q794" s="3"/>
      <c r="R794" s="3">
        <v>3646</v>
      </c>
      <c r="S794" s="7">
        <v>3646</v>
      </c>
      <c r="U794" s="29" t="s">
        <v>171</v>
      </c>
      <c r="V794" s="3"/>
      <c r="W794" s="3">
        <v>2130</v>
      </c>
      <c r="X794" s="7">
        <v>2130</v>
      </c>
      <c r="Z794" s="29" t="s">
        <v>171</v>
      </c>
      <c r="AA794" s="3"/>
      <c r="AB794" s="3">
        <v>348559</v>
      </c>
      <c r="AC794" s="7">
        <v>348559</v>
      </c>
      <c r="AE794">
        <v>170409</v>
      </c>
      <c r="AF794" s="16">
        <f t="shared" si="165"/>
        <v>170.40899999999999</v>
      </c>
      <c r="AH794" s="3">
        <f t="shared" si="162"/>
        <v>7884</v>
      </c>
      <c r="AI794" s="3">
        <f t="shared" si="163"/>
        <v>348559</v>
      </c>
      <c r="AJ794" s="16">
        <f t="shared" si="166"/>
        <v>44210.933536276003</v>
      </c>
      <c r="AL794" s="16">
        <f t="shared" si="167"/>
        <v>171366.27335299901</v>
      </c>
    </row>
    <row r="795" spans="2:38">
      <c r="B795" s="29" t="s">
        <v>172</v>
      </c>
      <c r="C795" s="3"/>
      <c r="D795" s="3">
        <v>601</v>
      </c>
      <c r="E795" s="7">
        <v>601</v>
      </c>
      <c r="G795" s="29" t="s">
        <v>172</v>
      </c>
      <c r="H795" s="3"/>
      <c r="I795" s="3">
        <v>3826</v>
      </c>
      <c r="J795" s="7">
        <v>3826</v>
      </c>
      <c r="L795" s="3">
        <f t="shared" si="160"/>
        <v>601</v>
      </c>
      <c r="M795" s="3">
        <f t="shared" si="161"/>
        <v>3826</v>
      </c>
      <c r="N795" s="19">
        <f t="shared" si="164"/>
        <v>6.3660565723793674</v>
      </c>
      <c r="P795" s="29" t="s">
        <v>172</v>
      </c>
      <c r="Q795" s="3"/>
      <c r="R795" s="3">
        <v>2158</v>
      </c>
      <c r="S795" s="7">
        <v>2158</v>
      </c>
      <c r="U795" s="29" t="s">
        <v>172</v>
      </c>
      <c r="V795" s="3"/>
      <c r="W795" s="3">
        <v>1039</v>
      </c>
      <c r="X795" s="7">
        <v>1039</v>
      </c>
      <c r="Z795" s="29" t="s">
        <v>172</v>
      </c>
      <c r="AA795" s="3"/>
      <c r="AB795" s="3">
        <v>201896</v>
      </c>
      <c r="AC795" s="7">
        <v>201896</v>
      </c>
      <c r="AE795">
        <v>99347</v>
      </c>
      <c r="AF795" s="16">
        <f t="shared" si="165"/>
        <v>99.346999999999994</v>
      </c>
      <c r="AH795" s="3">
        <f t="shared" si="162"/>
        <v>3826</v>
      </c>
      <c r="AI795" s="3">
        <f t="shared" si="163"/>
        <v>201896</v>
      </c>
      <c r="AJ795" s="16">
        <f t="shared" si="166"/>
        <v>52769.472033455306</v>
      </c>
      <c r="AL795" s="16">
        <f t="shared" si="167"/>
        <v>335933.44425956736</v>
      </c>
    </row>
    <row r="796" spans="2:38">
      <c r="B796" s="29" t="s">
        <v>173</v>
      </c>
      <c r="C796" s="3"/>
      <c r="D796" s="3">
        <v>243</v>
      </c>
      <c r="E796" s="7">
        <v>243</v>
      </c>
      <c r="G796" s="29" t="s">
        <v>173</v>
      </c>
      <c r="H796" s="3"/>
      <c r="I796" s="3">
        <v>2903</v>
      </c>
      <c r="J796" s="7">
        <v>2903</v>
      </c>
      <c r="L796" s="3">
        <f t="shared" si="160"/>
        <v>243</v>
      </c>
      <c r="M796" s="3">
        <f t="shared" si="161"/>
        <v>2903</v>
      </c>
      <c r="N796" s="19">
        <f t="shared" si="164"/>
        <v>11.946502057613168</v>
      </c>
      <c r="P796" s="29" t="s">
        <v>173</v>
      </c>
      <c r="Q796" s="3"/>
      <c r="R796" s="3">
        <v>1983</v>
      </c>
      <c r="S796" s="7">
        <v>1983</v>
      </c>
      <c r="U796" s="29" t="s">
        <v>173</v>
      </c>
      <c r="V796" s="3"/>
      <c r="W796" s="3">
        <v>670</v>
      </c>
      <c r="X796" s="7">
        <v>670</v>
      </c>
      <c r="Z796" s="29" t="s">
        <v>173</v>
      </c>
      <c r="AA796" s="3"/>
      <c r="AB796" s="3">
        <v>221776</v>
      </c>
      <c r="AC796" s="7">
        <v>221776</v>
      </c>
      <c r="AF796" s="16" t="str">
        <f t="shared" si="165"/>
        <v/>
      </c>
      <c r="AH796" s="3">
        <f t="shared" si="162"/>
        <v>2903</v>
      </c>
      <c r="AI796" s="3">
        <f t="shared" si="163"/>
        <v>221776</v>
      </c>
      <c r="AJ796" s="16">
        <f t="shared" si="166"/>
        <v>76395.452979676193</v>
      </c>
      <c r="AL796" s="16">
        <f t="shared" si="167"/>
        <v>912658.43621399172</v>
      </c>
    </row>
    <row r="797" spans="2:38">
      <c r="B797" s="29" t="s">
        <v>174</v>
      </c>
      <c r="C797" s="3"/>
      <c r="D797" s="3">
        <v>5</v>
      </c>
      <c r="E797" s="7">
        <v>5</v>
      </c>
      <c r="G797" s="29" t="s">
        <v>174</v>
      </c>
      <c r="H797" s="3"/>
      <c r="I797" s="3">
        <v>579</v>
      </c>
      <c r="J797" s="7">
        <v>579</v>
      </c>
      <c r="L797" s="3">
        <f t="shared" si="160"/>
        <v>5</v>
      </c>
      <c r="M797" s="3">
        <f t="shared" si="161"/>
        <v>579</v>
      </c>
      <c r="N797" s="19">
        <f t="shared" si="164"/>
        <v>115.8</v>
      </c>
      <c r="P797" s="29" t="s">
        <v>174</v>
      </c>
      <c r="Q797" s="3"/>
      <c r="R797" s="3">
        <v>521</v>
      </c>
      <c r="S797" s="7">
        <v>521</v>
      </c>
      <c r="U797" s="29" t="s">
        <v>174</v>
      </c>
      <c r="V797" s="3"/>
      <c r="W797" s="3">
        <v>53</v>
      </c>
      <c r="X797" s="7">
        <v>53</v>
      </c>
      <c r="Z797" s="29" t="s">
        <v>174</v>
      </c>
      <c r="AA797" s="3"/>
      <c r="AB797" s="3">
        <v>52519</v>
      </c>
      <c r="AC797" s="7">
        <v>52519</v>
      </c>
      <c r="AF797" s="16" t="str">
        <f t="shared" si="165"/>
        <v/>
      </c>
      <c r="AH797" s="3">
        <f t="shared" si="162"/>
        <v>579</v>
      </c>
      <c r="AI797" s="3">
        <f t="shared" si="163"/>
        <v>52519</v>
      </c>
      <c r="AJ797" s="16">
        <f t="shared" si="166"/>
        <v>90706.390328151989</v>
      </c>
      <c r="AL797" s="16">
        <f t="shared" si="167"/>
        <v>10503800</v>
      </c>
    </row>
    <row r="798" spans="2:38">
      <c r="B798" s="30" t="s">
        <v>13</v>
      </c>
      <c r="C798" s="7"/>
      <c r="D798" s="7">
        <v>17949</v>
      </c>
      <c r="E798" s="7">
        <v>17949</v>
      </c>
      <c r="G798" s="30" t="s">
        <v>13</v>
      </c>
      <c r="H798" s="7"/>
      <c r="I798" s="7">
        <v>39542</v>
      </c>
      <c r="J798" s="7">
        <v>39542</v>
      </c>
      <c r="L798" s="3">
        <f t="shared" si="160"/>
        <v>17949</v>
      </c>
      <c r="M798" s="3">
        <f t="shared" si="161"/>
        <v>39542</v>
      </c>
      <c r="N798" s="19">
        <f t="shared" si="164"/>
        <v>2.2030196668338067</v>
      </c>
      <c r="P798" s="30" t="s">
        <v>13</v>
      </c>
      <c r="Q798" s="7"/>
      <c r="R798" s="7">
        <v>12657</v>
      </c>
      <c r="S798" s="7">
        <v>12657</v>
      </c>
      <c r="U798" s="30" t="s">
        <v>13</v>
      </c>
      <c r="V798" s="7"/>
      <c r="W798" s="7">
        <v>8594</v>
      </c>
      <c r="X798" s="7">
        <v>8594</v>
      </c>
      <c r="Z798" s="30" t="s">
        <v>13</v>
      </c>
      <c r="AA798" s="7"/>
      <c r="AB798" s="7">
        <v>1578219</v>
      </c>
      <c r="AC798" s="7">
        <v>1578219</v>
      </c>
      <c r="AE798">
        <v>906135</v>
      </c>
      <c r="AF798" s="16">
        <f t="shared" si="165"/>
        <v>906.13499999999999</v>
      </c>
      <c r="AH798" s="3">
        <f t="shared" si="162"/>
        <v>39542</v>
      </c>
      <c r="AI798" s="3">
        <f t="shared" si="163"/>
        <v>1578219</v>
      </c>
      <c r="AJ798" s="16">
        <f t="shared" si="166"/>
        <v>39912.47281371706</v>
      </c>
      <c r="AL798" s="16">
        <f t="shared" si="167"/>
        <v>87927.962560588319</v>
      </c>
    </row>
    <row r="799" spans="2:38">
      <c r="B799" s="5" t="s">
        <v>121</v>
      </c>
      <c r="C799" s="3"/>
      <c r="D799" s="3"/>
      <c r="E799" s="7"/>
      <c r="G799" s="5" t="s">
        <v>121</v>
      </c>
      <c r="H799" s="3"/>
      <c r="I799" s="3"/>
      <c r="J799" s="7"/>
      <c r="L799" s="3">
        <f t="shared" si="160"/>
        <v>0</v>
      </c>
      <c r="M799" s="3">
        <f t="shared" si="161"/>
        <v>0</v>
      </c>
      <c r="N799" s="37" t="str">
        <f t="shared" si="164"/>
        <v/>
      </c>
      <c r="P799" s="5" t="s">
        <v>121</v>
      </c>
      <c r="Q799" s="3"/>
      <c r="R799" s="3"/>
      <c r="S799" s="7"/>
      <c r="U799" s="5" t="s">
        <v>121</v>
      </c>
      <c r="V799" s="3"/>
      <c r="W799" s="3"/>
      <c r="X799" s="7"/>
      <c r="Z799" s="5" t="s">
        <v>121</v>
      </c>
      <c r="AA799" s="3"/>
      <c r="AB799" s="3"/>
      <c r="AC799" s="7"/>
      <c r="AF799" s="36" t="str">
        <f t="shared" si="165"/>
        <v/>
      </c>
      <c r="AH799" s="3">
        <f t="shared" si="162"/>
        <v>0</v>
      </c>
      <c r="AI799" s="3">
        <f t="shared" si="163"/>
        <v>0</v>
      </c>
      <c r="AJ799" s="36" t="str">
        <f t="shared" si="166"/>
        <v/>
      </c>
      <c r="AL799" s="36" t="str">
        <f t="shared" si="167"/>
        <v/>
      </c>
    </row>
    <row r="800" spans="2:38">
      <c r="B800" s="29" t="s">
        <v>169</v>
      </c>
      <c r="C800" s="3"/>
      <c r="D800" s="3">
        <v>34</v>
      </c>
      <c r="E800" s="7">
        <v>34</v>
      </c>
      <c r="G800" s="29" t="s">
        <v>169</v>
      </c>
      <c r="H800" s="3"/>
      <c r="I800" s="3">
        <v>53</v>
      </c>
      <c r="J800" s="7">
        <v>53</v>
      </c>
      <c r="L800" s="3">
        <f t="shared" si="160"/>
        <v>34</v>
      </c>
      <c r="M800" s="3">
        <f t="shared" si="161"/>
        <v>53</v>
      </c>
      <c r="N800" s="19">
        <f t="shared" si="164"/>
        <v>1.5588235294117647</v>
      </c>
      <c r="P800" s="29" t="s">
        <v>169</v>
      </c>
      <c r="Q800" s="3"/>
      <c r="R800" s="3">
        <v>8</v>
      </c>
      <c r="S800" s="7">
        <v>8</v>
      </c>
      <c r="U800" s="29" t="s">
        <v>169</v>
      </c>
      <c r="V800" s="3"/>
      <c r="W800" s="3">
        <v>9</v>
      </c>
      <c r="X800" s="7">
        <v>9</v>
      </c>
      <c r="Z800" s="29" t="s">
        <v>169</v>
      </c>
      <c r="AA800" s="3"/>
      <c r="AB800" s="3">
        <v>1047</v>
      </c>
      <c r="AC800" s="7">
        <v>1047</v>
      </c>
      <c r="AE800">
        <v>1621</v>
      </c>
      <c r="AF800" s="16">
        <f t="shared" si="165"/>
        <v>1.621</v>
      </c>
      <c r="AH800" s="3">
        <f t="shared" si="162"/>
        <v>53</v>
      </c>
      <c r="AI800" s="3">
        <f t="shared" si="163"/>
        <v>1047</v>
      </c>
      <c r="AJ800" s="16">
        <f t="shared" si="166"/>
        <v>19754.716981132078</v>
      </c>
      <c r="AL800" s="16">
        <f t="shared" si="167"/>
        <v>30794.117647058829</v>
      </c>
    </row>
    <row r="801" spans="2:38">
      <c r="B801" s="29" t="s">
        <v>170</v>
      </c>
      <c r="C801" s="3"/>
      <c r="D801" s="3">
        <v>39</v>
      </c>
      <c r="E801" s="7">
        <v>39</v>
      </c>
      <c r="G801" s="29" t="s">
        <v>170</v>
      </c>
      <c r="H801" s="3"/>
      <c r="I801" s="3">
        <v>97</v>
      </c>
      <c r="J801" s="7">
        <v>97</v>
      </c>
      <c r="L801" s="3">
        <f t="shared" si="160"/>
        <v>39</v>
      </c>
      <c r="M801" s="3">
        <f t="shared" si="161"/>
        <v>97</v>
      </c>
      <c r="N801" s="19">
        <f t="shared" si="164"/>
        <v>2.4871794871794872</v>
      </c>
      <c r="P801" s="29" t="s">
        <v>170</v>
      </c>
      <c r="Q801" s="3"/>
      <c r="R801" s="3">
        <v>20</v>
      </c>
      <c r="S801" s="7">
        <v>20</v>
      </c>
      <c r="U801" s="29" t="s">
        <v>170</v>
      </c>
      <c r="V801" s="3"/>
      <c r="W801" s="3">
        <v>38</v>
      </c>
      <c r="X801" s="7">
        <v>38</v>
      </c>
      <c r="Z801" s="29" t="s">
        <v>170</v>
      </c>
      <c r="AA801" s="3"/>
      <c r="AB801" s="3">
        <v>3074</v>
      </c>
      <c r="AC801" s="7">
        <v>3074</v>
      </c>
      <c r="AE801">
        <v>3161</v>
      </c>
      <c r="AF801" s="16">
        <f t="shared" si="165"/>
        <v>3.161</v>
      </c>
      <c r="AH801" s="3">
        <f t="shared" si="162"/>
        <v>97</v>
      </c>
      <c r="AI801" s="3">
        <f t="shared" si="163"/>
        <v>3074</v>
      </c>
      <c r="AJ801" s="16">
        <f t="shared" si="166"/>
        <v>31690.721649484538</v>
      </c>
      <c r="AL801" s="16">
        <f t="shared" si="167"/>
        <v>78820.512820512828</v>
      </c>
    </row>
    <row r="802" spans="2:38">
      <c r="B802" s="29" t="s">
        <v>171</v>
      </c>
      <c r="C802" s="3"/>
      <c r="D802" s="3">
        <v>18</v>
      </c>
      <c r="E802" s="7">
        <v>18</v>
      </c>
      <c r="G802" s="29" t="s">
        <v>171</v>
      </c>
      <c r="H802" s="3"/>
      <c r="I802" s="3">
        <v>67</v>
      </c>
      <c r="J802" s="7">
        <v>67</v>
      </c>
      <c r="L802" s="3">
        <f t="shared" si="160"/>
        <v>18</v>
      </c>
      <c r="M802" s="3">
        <f t="shared" si="161"/>
        <v>67</v>
      </c>
      <c r="N802" s="19">
        <f t="shared" si="164"/>
        <v>3.7222222222222223</v>
      </c>
      <c r="P802" s="29" t="s">
        <v>171</v>
      </c>
      <c r="Q802" s="3"/>
      <c r="R802" s="3">
        <v>25</v>
      </c>
      <c r="S802" s="7">
        <v>25</v>
      </c>
      <c r="U802" s="29" t="s">
        <v>171</v>
      </c>
      <c r="V802" s="3"/>
      <c r="W802" s="3">
        <v>24</v>
      </c>
      <c r="X802" s="7">
        <v>24</v>
      </c>
      <c r="Z802" s="29" t="s">
        <v>171</v>
      </c>
      <c r="AA802" s="3"/>
      <c r="AB802" s="3">
        <v>3177</v>
      </c>
      <c r="AC802" s="7">
        <v>3177</v>
      </c>
      <c r="AE802">
        <v>3406</v>
      </c>
      <c r="AF802" s="16">
        <f t="shared" si="165"/>
        <v>3.4060000000000001</v>
      </c>
      <c r="AH802" s="3">
        <f t="shared" si="162"/>
        <v>67</v>
      </c>
      <c r="AI802" s="3">
        <f t="shared" si="163"/>
        <v>3177</v>
      </c>
      <c r="AJ802" s="16">
        <f t="shared" si="166"/>
        <v>47417.910447761191</v>
      </c>
      <c r="AL802" s="16">
        <f t="shared" si="167"/>
        <v>176500</v>
      </c>
    </row>
    <row r="803" spans="2:38">
      <c r="B803" s="29" t="s">
        <v>172</v>
      </c>
      <c r="C803" s="3"/>
      <c r="D803" s="3">
        <v>8</v>
      </c>
      <c r="E803" s="7">
        <v>8</v>
      </c>
      <c r="G803" s="29" t="s">
        <v>172</v>
      </c>
      <c r="H803" s="3"/>
      <c r="I803" s="3">
        <v>41</v>
      </c>
      <c r="J803" s="7">
        <v>41</v>
      </c>
      <c r="L803" s="3">
        <f t="shared" si="160"/>
        <v>8</v>
      </c>
      <c r="M803" s="3">
        <f t="shared" si="161"/>
        <v>41</v>
      </c>
      <c r="N803" s="19">
        <f t="shared" si="164"/>
        <v>5.125</v>
      </c>
      <c r="P803" s="29" t="s">
        <v>172</v>
      </c>
      <c r="Q803" s="3"/>
      <c r="R803" s="3">
        <v>24</v>
      </c>
      <c r="S803" s="7">
        <v>24</v>
      </c>
      <c r="U803" s="29" t="s">
        <v>172</v>
      </c>
      <c r="V803" s="3"/>
      <c r="W803" s="3">
        <v>9</v>
      </c>
      <c r="X803" s="7">
        <v>9</v>
      </c>
      <c r="Z803" s="29" t="s">
        <v>172</v>
      </c>
      <c r="AA803" s="3"/>
      <c r="AB803" s="3">
        <v>2657</v>
      </c>
      <c r="AC803" s="7">
        <v>2657</v>
      </c>
      <c r="AE803">
        <v>4345</v>
      </c>
      <c r="AF803" s="16">
        <f t="shared" si="165"/>
        <v>4.3449999999999998</v>
      </c>
      <c r="AH803" s="3">
        <f t="shared" si="162"/>
        <v>41</v>
      </c>
      <c r="AI803" s="3">
        <f t="shared" si="163"/>
        <v>2657</v>
      </c>
      <c r="AJ803" s="16">
        <f t="shared" si="166"/>
        <v>64804.878048780498</v>
      </c>
      <c r="AL803" s="16">
        <f t="shared" si="167"/>
        <v>332125.00000000006</v>
      </c>
    </row>
    <row r="804" spans="2:38">
      <c r="B804" s="29" t="s">
        <v>173</v>
      </c>
      <c r="C804" s="3"/>
      <c r="D804" s="3">
        <v>13</v>
      </c>
      <c r="E804" s="7">
        <v>13</v>
      </c>
      <c r="G804" s="29" t="s">
        <v>173</v>
      </c>
      <c r="H804" s="3"/>
      <c r="I804" s="3">
        <v>190</v>
      </c>
      <c r="J804" s="7">
        <v>190</v>
      </c>
      <c r="L804" s="3">
        <f t="shared" si="160"/>
        <v>13</v>
      </c>
      <c r="M804" s="3">
        <f t="shared" si="161"/>
        <v>190</v>
      </c>
      <c r="N804" s="19">
        <f t="shared" si="164"/>
        <v>14.615384615384615</v>
      </c>
      <c r="P804" s="29" t="s">
        <v>173</v>
      </c>
      <c r="Q804" s="3"/>
      <c r="R804" s="3">
        <v>121</v>
      </c>
      <c r="S804" s="7">
        <v>121</v>
      </c>
      <c r="U804" s="29" t="s">
        <v>173</v>
      </c>
      <c r="V804" s="3"/>
      <c r="W804" s="3">
        <v>55</v>
      </c>
      <c r="X804" s="7">
        <v>55</v>
      </c>
      <c r="Z804" s="29" t="s">
        <v>173</v>
      </c>
      <c r="AA804" s="3"/>
      <c r="AB804" s="3">
        <v>14551</v>
      </c>
      <c r="AC804" s="7">
        <v>14551</v>
      </c>
      <c r="AE804">
        <v>12210</v>
      </c>
      <c r="AF804" s="16">
        <f t="shared" si="165"/>
        <v>12.21</v>
      </c>
      <c r="AH804" s="3">
        <f t="shared" si="162"/>
        <v>190</v>
      </c>
      <c r="AI804" s="3">
        <f t="shared" si="163"/>
        <v>14551</v>
      </c>
      <c r="AJ804" s="16">
        <f t="shared" si="166"/>
        <v>76584.210526315786</v>
      </c>
      <c r="AL804" s="16">
        <f t="shared" si="167"/>
        <v>1119307.6923076923</v>
      </c>
    </row>
    <row r="805" spans="2:38">
      <c r="B805" s="29" t="s">
        <v>174</v>
      </c>
      <c r="C805" s="3"/>
      <c r="D805" s="3"/>
      <c r="E805" s="7"/>
      <c r="G805" s="29" t="s">
        <v>174</v>
      </c>
      <c r="H805" s="3"/>
      <c r="I805" s="3"/>
      <c r="J805" s="7"/>
      <c r="L805" s="3">
        <f t="shared" si="160"/>
        <v>0</v>
      </c>
      <c r="M805" s="3">
        <f t="shared" si="161"/>
        <v>0</v>
      </c>
      <c r="N805" s="19" t="str">
        <f t="shared" si="164"/>
        <v/>
      </c>
      <c r="P805" s="29" t="s">
        <v>174</v>
      </c>
      <c r="Q805" s="3"/>
      <c r="R805" s="3"/>
      <c r="S805" s="7"/>
      <c r="U805" s="29" t="s">
        <v>174</v>
      </c>
      <c r="V805" s="3"/>
      <c r="W805" s="3"/>
      <c r="X805" s="7"/>
      <c r="Z805" s="29" t="s">
        <v>174</v>
      </c>
      <c r="AA805" s="3"/>
      <c r="AB805" s="3"/>
      <c r="AC805" s="7"/>
      <c r="AF805" s="16" t="str">
        <f t="shared" si="165"/>
        <v/>
      </c>
      <c r="AH805" s="3">
        <f t="shared" si="162"/>
        <v>0</v>
      </c>
      <c r="AI805" s="3">
        <f t="shared" si="163"/>
        <v>0</v>
      </c>
      <c r="AJ805" s="16" t="str">
        <f t="shared" si="166"/>
        <v/>
      </c>
      <c r="AL805" s="16" t="str">
        <f t="shared" si="167"/>
        <v/>
      </c>
    </row>
    <row r="806" spans="2:38">
      <c r="B806" s="30" t="s">
        <v>13</v>
      </c>
      <c r="C806" s="7"/>
      <c r="D806" s="7">
        <v>112</v>
      </c>
      <c r="E806" s="7">
        <v>112</v>
      </c>
      <c r="G806" s="30" t="s">
        <v>13</v>
      </c>
      <c r="H806" s="7"/>
      <c r="I806" s="7">
        <v>448</v>
      </c>
      <c r="J806" s="7">
        <v>448</v>
      </c>
      <c r="L806" s="3">
        <f t="shared" si="160"/>
        <v>112</v>
      </c>
      <c r="M806" s="3">
        <f t="shared" si="161"/>
        <v>448</v>
      </c>
      <c r="N806" s="19">
        <f t="shared" si="164"/>
        <v>4</v>
      </c>
      <c r="P806" s="30" t="s">
        <v>13</v>
      </c>
      <c r="Q806" s="7"/>
      <c r="R806" s="7">
        <v>198</v>
      </c>
      <c r="S806" s="7">
        <v>198</v>
      </c>
      <c r="U806" s="30" t="s">
        <v>13</v>
      </c>
      <c r="V806" s="7"/>
      <c r="W806" s="7">
        <v>135</v>
      </c>
      <c r="X806" s="7">
        <v>135</v>
      </c>
      <c r="Z806" s="30" t="s">
        <v>13</v>
      </c>
      <c r="AA806" s="7"/>
      <c r="AB806" s="7">
        <v>24506</v>
      </c>
      <c r="AC806" s="7">
        <v>24506</v>
      </c>
      <c r="AE806">
        <v>24743</v>
      </c>
      <c r="AF806" s="16">
        <f t="shared" si="165"/>
        <v>24.742999999999999</v>
      </c>
      <c r="AH806" s="3">
        <f t="shared" si="162"/>
        <v>448</v>
      </c>
      <c r="AI806" s="3">
        <f t="shared" si="163"/>
        <v>24506</v>
      </c>
      <c r="AJ806" s="16">
        <f t="shared" si="166"/>
        <v>54700.892857142855</v>
      </c>
      <c r="AL806" s="16">
        <f t="shared" si="167"/>
        <v>218803.57142857142</v>
      </c>
    </row>
    <row r="807" spans="2:38">
      <c r="B807" s="5" t="s">
        <v>122</v>
      </c>
      <c r="C807" s="3"/>
      <c r="D807" s="3"/>
      <c r="E807" s="7"/>
      <c r="G807" s="5" t="s">
        <v>122</v>
      </c>
      <c r="H807" s="3"/>
      <c r="I807" s="3"/>
      <c r="J807" s="7"/>
      <c r="L807" s="3">
        <f t="shared" ref="L807:L870" si="168">E807</f>
        <v>0</v>
      </c>
      <c r="M807" s="3">
        <f t="shared" ref="M807:M870" si="169">J807</f>
        <v>0</v>
      </c>
      <c r="N807" s="37" t="str">
        <f t="shared" si="164"/>
        <v/>
      </c>
      <c r="P807" s="5" t="s">
        <v>122</v>
      </c>
      <c r="Q807" s="3"/>
      <c r="R807" s="3"/>
      <c r="S807" s="7"/>
      <c r="U807" s="5" t="s">
        <v>122</v>
      </c>
      <c r="V807" s="3"/>
      <c r="W807" s="3"/>
      <c r="X807" s="7"/>
      <c r="Z807" s="5" t="s">
        <v>122</v>
      </c>
      <c r="AA807" s="3"/>
      <c r="AB807" s="3"/>
      <c r="AC807" s="7"/>
      <c r="AF807" s="36" t="str">
        <f t="shared" si="165"/>
        <v/>
      </c>
      <c r="AH807" s="3">
        <f t="shared" ref="AH807:AH870" si="170">J807</f>
        <v>0</v>
      </c>
      <c r="AI807" s="3">
        <f t="shared" ref="AI807:AI870" si="171">AC807</f>
        <v>0</v>
      </c>
      <c r="AJ807" s="36" t="str">
        <f t="shared" si="166"/>
        <v/>
      </c>
      <c r="AL807" s="36" t="str">
        <f t="shared" si="167"/>
        <v/>
      </c>
    </row>
    <row r="808" spans="2:38">
      <c r="B808" s="29" t="s">
        <v>169</v>
      </c>
      <c r="C808" s="3"/>
      <c r="D808" s="3">
        <v>789</v>
      </c>
      <c r="E808" s="7">
        <v>789</v>
      </c>
      <c r="G808" s="29" t="s">
        <v>169</v>
      </c>
      <c r="H808" s="3"/>
      <c r="I808" s="3">
        <v>1241</v>
      </c>
      <c r="J808" s="7">
        <v>1241</v>
      </c>
      <c r="L808" s="3">
        <f t="shared" si="168"/>
        <v>789</v>
      </c>
      <c r="M808" s="3">
        <f t="shared" si="169"/>
        <v>1241</v>
      </c>
      <c r="N808" s="19">
        <f t="shared" si="164"/>
        <v>1.5728770595690749</v>
      </c>
      <c r="P808" s="29" t="s">
        <v>169</v>
      </c>
      <c r="Q808" s="3"/>
      <c r="R808" s="3">
        <v>155</v>
      </c>
      <c r="S808" s="7">
        <v>155</v>
      </c>
      <c r="U808" s="29" t="s">
        <v>169</v>
      </c>
      <c r="V808" s="3"/>
      <c r="W808" s="3">
        <v>288</v>
      </c>
      <c r="X808" s="7">
        <v>288</v>
      </c>
      <c r="Z808" s="29" t="s">
        <v>169</v>
      </c>
      <c r="AA808" s="3"/>
      <c r="AB808" s="3">
        <v>22205</v>
      </c>
      <c r="AC808" s="7">
        <v>22205</v>
      </c>
      <c r="AE808">
        <v>21066</v>
      </c>
      <c r="AF808" s="16">
        <f t="shared" si="165"/>
        <v>21.065999999999999</v>
      </c>
      <c r="AH808" s="3">
        <f t="shared" si="170"/>
        <v>1241</v>
      </c>
      <c r="AI808" s="3">
        <f t="shared" si="171"/>
        <v>22205</v>
      </c>
      <c r="AJ808" s="16">
        <f t="shared" si="166"/>
        <v>17892.828364222398</v>
      </c>
      <c r="AL808" s="16">
        <f t="shared" si="167"/>
        <v>28143.219264892265</v>
      </c>
    </row>
    <row r="809" spans="2:38">
      <c r="B809" s="29" t="s">
        <v>170</v>
      </c>
      <c r="C809" s="3"/>
      <c r="D809" s="3">
        <v>453</v>
      </c>
      <c r="E809" s="7">
        <v>453</v>
      </c>
      <c r="G809" s="29" t="s">
        <v>170</v>
      </c>
      <c r="H809" s="3"/>
      <c r="I809" s="3">
        <v>1008</v>
      </c>
      <c r="J809" s="7">
        <v>1008</v>
      </c>
      <c r="L809" s="3">
        <f t="shared" si="168"/>
        <v>453</v>
      </c>
      <c r="M809" s="3">
        <f t="shared" si="169"/>
        <v>1008</v>
      </c>
      <c r="N809" s="19">
        <f t="shared" si="164"/>
        <v>2.2251655629139071</v>
      </c>
      <c r="P809" s="29" t="s">
        <v>170</v>
      </c>
      <c r="Q809" s="3"/>
      <c r="R809" s="3">
        <v>247</v>
      </c>
      <c r="S809" s="7">
        <v>247</v>
      </c>
      <c r="U809" s="29" t="s">
        <v>170</v>
      </c>
      <c r="V809" s="3"/>
      <c r="W809" s="3">
        <v>288</v>
      </c>
      <c r="X809" s="7">
        <v>288</v>
      </c>
      <c r="Z809" s="29" t="s">
        <v>170</v>
      </c>
      <c r="AA809" s="3"/>
      <c r="AB809" s="3">
        <v>34729</v>
      </c>
      <c r="AC809" s="7">
        <v>34729</v>
      </c>
      <c r="AE809">
        <v>31519</v>
      </c>
      <c r="AF809" s="16">
        <f t="shared" si="165"/>
        <v>31.518999999999998</v>
      </c>
      <c r="AH809" s="3">
        <f t="shared" si="170"/>
        <v>1008</v>
      </c>
      <c r="AI809" s="3">
        <f t="shared" si="171"/>
        <v>34729</v>
      </c>
      <c r="AJ809" s="16">
        <f t="shared" si="166"/>
        <v>34453.373015873018</v>
      </c>
      <c r="AL809" s="16">
        <f t="shared" si="167"/>
        <v>76664.459161147897</v>
      </c>
    </row>
    <row r="810" spans="2:38">
      <c r="B810" s="29" t="s">
        <v>171</v>
      </c>
      <c r="C810" s="3"/>
      <c r="D810" s="3">
        <v>194</v>
      </c>
      <c r="E810" s="7">
        <v>194</v>
      </c>
      <c r="G810" s="29" t="s">
        <v>171</v>
      </c>
      <c r="H810" s="3"/>
      <c r="I810" s="3">
        <v>797</v>
      </c>
      <c r="J810" s="7">
        <v>797</v>
      </c>
      <c r="L810" s="3">
        <f t="shared" si="168"/>
        <v>194</v>
      </c>
      <c r="M810" s="3">
        <f t="shared" si="169"/>
        <v>797</v>
      </c>
      <c r="N810" s="19">
        <f t="shared" ref="N810:N873" si="172">IF(L810+M810&gt;0,M810/L810,"")</f>
        <v>4.108247422680412</v>
      </c>
      <c r="P810" s="29" t="s">
        <v>171</v>
      </c>
      <c r="Q810" s="3"/>
      <c r="R810" s="3">
        <v>353</v>
      </c>
      <c r="S810" s="7">
        <v>353</v>
      </c>
      <c r="U810" s="29" t="s">
        <v>171</v>
      </c>
      <c r="V810" s="3"/>
      <c r="W810" s="3">
        <v>242</v>
      </c>
      <c r="X810" s="7">
        <v>242</v>
      </c>
      <c r="Z810" s="29" t="s">
        <v>171</v>
      </c>
      <c r="AA810" s="3"/>
      <c r="AB810" s="3">
        <v>33783</v>
      </c>
      <c r="AC810" s="7">
        <v>33783</v>
      </c>
      <c r="AE810">
        <v>29428</v>
      </c>
      <c r="AF810" s="16">
        <f t="shared" ref="AF810:AF873" si="173">IF(AE810/$AE$7&gt;0,AE810/$AE$7,"")</f>
        <v>29.428000000000001</v>
      </c>
      <c r="AH810" s="3">
        <f t="shared" si="170"/>
        <v>797</v>
      </c>
      <c r="AI810" s="3">
        <f t="shared" si="171"/>
        <v>33783</v>
      </c>
      <c r="AJ810" s="16">
        <f t="shared" ref="AJ810:AJ873" si="174">IF(AI810*AH810&gt;0,AI810/AH810*$AI$7,"")</f>
        <v>42387.703889585951</v>
      </c>
      <c r="AL810" s="16">
        <f t="shared" ref="AL810:AL873" si="175">IF(AI810&gt;0,M810/L810*AJ810,"")</f>
        <v>174139.17525773196</v>
      </c>
    </row>
    <row r="811" spans="2:38">
      <c r="B811" s="29" t="s">
        <v>172</v>
      </c>
      <c r="C811" s="3"/>
      <c r="D811" s="3">
        <v>83</v>
      </c>
      <c r="E811" s="7">
        <v>83</v>
      </c>
      <c r="G811" s="29" t="s">
        <v>172</v>
      </c>
      <c r="H811" s="3"/>
      <c r="I811" s="3">
        <v>637</v>
      </c>
      <c r="J811" s="7">
        <v>637</v>
      </c>
      <c r="L811" s="3">
        <f t="shared" si="168"/>
        <v>83</v>
      </c>
      <c r="M811" s="3">
        <f t="shared" si="169"/>
        <v>637</v>
      </c>
      <c r="N811" s="19">
        <f t="shared" si="172"/>
        <v>7.6746987951807233</v>
      </c>
      <c r="P811" s="29" t="s">
        <v>172</v>
      </c>
      <c r="Q811" s="3"/>
      <c r="R811" s="3">
        <v>307</v>
      </c>
      <c r="S811" s="7">
        <v>307</v>
      </c>
      <c r="U811" s="29" t="s">
        <v>172</v>
      </c>
      <c r="V811" s="3"/>
      <c r="W811" s="3">
        <v>239</v>
      </c>
      <c r="X811" s="7">
        <v>239</v>
      </c>
      <c r="Z811" s="29" t="s">
        <v>172</v>
      </c>
      <c r="AA811" s="3"/>
      <c r="AB811" s="3">
        <v>28988</v>
      </c>
      <c r="AC811" s="7">
        <v>28988</v>
      </c>
      <c r="AE811">
        <v>24110</v>
      </c>
      <c r="AF811" s="16">
        <f t="shared" si="173"/>
        <v>24.11</v>
      </c>
      <c r="AH811" s="3">
        <f t="shared" si="170"/>
        <v>637</v>
      </c>
      <c r="AI811" s="3">
        <f t="shared" si="171"/>
        <v>28988</v>
      </c>
      <c r="AJ811" s="16">
        <f t="shared" si="174"/>
        <v>45507.064364207225</v>
      </c>
      <c r="AL811" s="16">
        <f t="shared" si="175"/>
        <v>349253.01204819279</v>
      </c>
    </row>
    <row r="812" spans="2:38">
      <c r="B812" s="29" t="s">
        <v>173</v>
      </c>
      <c r="C812" s="3"/>
      <c r="D812" s="3">
        <v>70</v>
      </c>
      <c r="E812" s="7">
        <v>70</v>
      </c>
      <c r="G812" s="29" t="s">
        <v>173</v>
      </c>
      <c r="H812" s="3"/>
      <c r="I812" s="3">
        <v>1017</v>
      </c>
      <c r="J812" s="7">
        <v>1017</v>
      </c>
      <c r="L812" s="3">
        <f t="shared" si="168"/>
        <v>70</v>
      </c>
      <c r="M812" s="3">
        <f t="shared" si="169"/>
        <v>1017</v>
      </c>
      <c r="N812" s="19">
        <f t="shared" si="172"/>
        <v>14.528571428571428</v>
      </c>
      <c r="P812" s="29" t="s">
        <v>173</v>
      </c>
      <c r="Q812" s="3"/>
      <c r="R812" s="3">
        <v>710</v>
      </c>
      <c r="S812" s="7">
        <v>710</v>
      </c>
      <c r="U812" s="29" t="s">
        <v>173</v>
      </c>
      <c r="V812" s="3"/>
      <c r="W812" s="3">
        <v>231</v>
      </c>
      <c r="X812" s="7">
        <v>231</v>
      </c>
      <c r="Z812" s="29" t="s">
        <v>173</v>
      </c>
      <c r="AA812" s="3"/>
      <c r="AB812" s="3">
        <v>89231</v>
      </c>
      <c r="AC812" s="7">
        <v>89231</v>
      </c>
      <c r="AE812">
        <v>72913</v>
      </c>
      <c r="AF812" s="16">
        <f t="shared" si="173"/>
        <v>72.912999999999997</v>
      </c>
      <c r="AH812" s="3">
        <f t="shared" si="170"/>
        <v>1017</v>
      </c>
      <c r="AI812" s="3">
        <f t="shared" si="171"/>
        <v>89231</v>
      </c>
      <c r="AJ812" s="16">
        <f t="shared" si="174"/>
        <v>87739.429695181912</v>
      </c>
      <c r="AL812" s="16">
        <f t="shared" si="175"/>
        <v>1274728.5714285716</v>
      </c>
    </row>
    <row r="813" spans="2:38">
      <c r="B813" s="29" t="s">
        <v>174</v>
      </c>
      <c r="C813" s="3"/>
      <c r="D813" s="3">
        <v>10</v>
      </c>
      <c r="E813" s="7">
        <v>10</v>
      </c>
      <c r="G813" s="29" t="s">
        <v>174</v>
      </c>
      <c r="H813" s="3"/>
      <c r="I813" s="3">
        <v>1875</v>
      </c>
      <c r="J813" s="7">
        <v>1875</v>
      </c>
      <c r="L813" s="3">
        <f t="shared" si="168"/>
        <v>10</v>
      </c>
      <c r="M813" s="3">
        <f t="shared" si="169"/>
        <v>1875</v>
      </c>
      <c r="N813" s="19">
        <f t="shared" si="172"/>
        <v>187.5</v>
      </c>
      <c r="P813" s="29" t="s">
        <v>174</v>
      </c>
      <c r="Q813" s="3"/>
      <c r="R813" s="3">
        <v>1703</v>
      </c>
      <c r="S813" s="7">
        <v>1703</v>
      </c>
      <c r="U813" s="29" t="s">
        <v>174</v>
      </c>
      <c r="V813" s="3"/>
      <c r="W813" s="3">
        <v>162</v>
      </c>
      <c r="X813" s="7">
        <v>162</v>
      </c>
      <c r="Z813" s="29" t="s">
        <v>174</v>
      </c>
      <c r="AA813" s="3"/>
      <c r="AB813" s="3">
        <v>188702</v>
      </c>
      <c r="AC813" s="7">
        <v>188702</v>
      </c>
      <c r="AE813">
        <v>124136</v>
      </c>
      <c r="AF813" s="16">
        <f t="shared" si="173"/>
        <v>124.136</v>
      </c>
      <c r="AH813" s="3">
        <f t="shared" si="170"/>
        <v>1875</v>
      </c>
      <c r="AI813" s="3">
        <f t="shared" si="171"/>
        <v>188702</v>
      </c>
      <c r="AJ813" s="16">
        <f t="shared" si="174"/>
        <v>100641.06666666667</v>
      </c>
      <c r="AL813" s="16">
        <f t="shared" si="175"/>
        <v>18870200</v>
      </c>
    </row>
    <row r="814" spans="2:38">
      <c r="B814" s="30" t="s">
        <v>13</v>
      </c>
      <c r="C814" s="7"/>
      <c r="D814" s="7">
        <v>1599</v>
      </c>
      <c r="E814" s="7">
        <v>1599</v>
      </c>
      <c r="G814" s="30" t="s">
        <v>13</v>
      </c>
      <c r="H814" s="7"/>
      <c r="I814" s="7">
        <v>6575</v>
      </c>
      <c r="J814" s="7">
        <v>6575</v>
      </c>
      <c r="L814" s="3">
        <f t="shared" si="168"/>
        <v>1599</v>
      </c>
      <c r="M814" s="3">
        <f t="shared" si="169"/>
        <v>6575</v>
      </c>
      <c r="N814" s="19">
        <f t="shared" si="172"/>
        <v>4.1119449656035023</v>
      </c>
      <c r="P814" s="30" t="s">
        <v>13</v>
      </c>
      <c r="Q814" s="7"/>
      <c r="R814" s="7">
        <v>3475</v>
      </c>
      <c r="S814" s="7">
        <v>3475</v>
      </c>
      <c r="U814" s="30" t="s">
        <v>13</v>
      </c>
      <c r="V814" s="7"/>
      <c r="W814" s="7">
        <v>1450</v>
      </c>
      <c r="X814" s="7">
        <v>1450</v>
      </c>
      <c r="Z814" s="30" t="s">
        <v>13</v>
      </c>
      <c r="AA814" s="7"/>
      <c r="AB814" s="7">
        <v>397638</v>
      </c>
      <c r="AC814" s="7">
        <v>397638</v>
      </c>
      <c r="AE814">
        <v>303172</v>
      </c>
      <c r="AF814" s="16">
        <f t="shared" si="173"/>
        <v>303.17200000000003</v>
      </c>
      <c r="AH814" s="3">
        <f t="shared" si="170"/>
        <v>6575</v>
      </c>
      <c r="AI814" s="3">
        <f t="shared" si="171"/>
        <v>397638</v>
      </c>
      <c r="AJ814" s="16">
        <f t="shared" si="174"/>
        <v>60477.262357414445</v>
      </c>
      <c r="AL814" s="16">
        <f t="shared" si="175"/>
        <v>248679.17448405252</v>
      </c>
    </row>
    <row r="815" spans="2:38">
      <c r="B815" s="5" t="s">
        <v>123</v>
      </c>
      <c r="C815" s="3"/>
      <c r="D815" s="3"/>
      <c r="E815" s="7"/>
      <c r="G815" s="5" t="s">
        <v>123</v>
      </c>
      <c r="H815" s="3"/>
      <c r="I815" s="3"/>
      <c r="J815" s="7"/>
      <c r="L815" s="3">
        <f t="shared" si="168"/>
        <v>0</v>
      </c>
      <c r="M815" s="3">
        <f t="shared" si="169"/>
        <v>0</v>
      </c>
      <c r="N815" s="37" t="str">
        <f t="shared" si="172"/>
        <v/>
      </c>
      <c r="P815" s="5" t="s">
        <v>123</v>
      </c>
      <c r="Q815" s="3"/>
      <c r="R815" s="3"/>
      <c r="S815" s="7"/>
      <c r="U815" s="5" t="s">
        <v>123</v>
      </c>
      <c r="V815" s="3"/>
      <c r="W815" s="3"/>
      <c r="X815" s="7"/>
      <c r="Z815" s="5" t="s">
        <v>123</v>
      </c>
      <c r="AA815" s="3"/>
      <c r="AB815" s="3"/>
      <c r="AC815" s="7"/>
      <c r="AF815" s="36" t="str">
        <f t="shared" si="173"/>
        <v/>
      </c>
      <c r="AH815" s="3">
        <f t="shared" si="170"/>
        <v>0</v>
      </c>
      <c r="AI815" s="3">
        <f t="shared" si="171"/>
        <v>0</v>
      </c>
      <c r="AJ815" s="36" t="str">
        <f t="shared" si="174"/>
        <v/>
      </c>
      <c r="AL815" s="36" t="str">
        <f t="shared" si="175"/>
        <v/>
      </c>
    </row>
    <row r="816" spans="2:38">
      <c r="B816" s="29" t="s">
        <v>169</v>
      </c>
      <c r="C816" s="3"/>
      <c r="D816" s="3">
        <v>33</v>
      </c>
      <c r="E816" s="7">
        <v>33</v>
      </c>
      <c r="G816" s="29" t="s">
        <v>169</v>
      </c>
      <c r="H816" s="3"/>
      <c r="I816" s="3"/>
      <c r="J816" s="7"/>
      <c r="L816" s="3">
        <f t="shared" si="168"/>
        <v>33</v>
      </c>
      <c r="M816" s="3">
        <f t="shared" si="169"/>
        <v>0</v>
      </c>
      <c r="N816" s="19">
        <f t="shared" si="172"/>
        <v>0</v>
      </c>
      <c r="P816" s="29" t="s">
        <v>169</v>
      </c>
      <c r="Q816" s="3"/>
      <c r="R816" s="3"/>
      <c r="S816" s="7"/>
      <c r="U816" s="29" t="s">
        <v>169</v>
      </c>
      <c r="V816" s="3"/>
      <c r="W816" s="3"/>
      <c r="X816" s="7"/>
      <c r="Z816" s="29" t="s">
        <v>169</v>
      </c>
      <c r="AA816" s="3"/>
      <c r="AB816" s="3"/>
      <c r="AC816" s="7"/>
      <c r="AF816" s="16" t="str">
        <f t="shared" si="173"/>
        <v/>
      </c>
      <c r="AH816" s="3">
        <f t="shared" si="170"/>
        <v>0</v>
      </c>
      <c r="AI816" s="3">
        <f t="shared" si="171"/>
        <v>0</v>
      </c>
      <c r="AJ816" s="16" t="str">
        <f t="shared" si="174"/>
        <v/>
      </c>
      <c r="AL816" s="16" t="str">
        <f t="shared" si="175"/>
        <v/>
      </c>
    </row>
    <row r="817" spans="2:38">
      <c r="B817" s="29" t="s">
        <v>170</v>
      </c>
      <c r="C817" s="3"/>
      <c r="D817" s="3">
        <v>37</v>
      </c>
      <c r="E817" s="7">
        <v>37</v>
      </c>
      <c r="G817" s="29" t="s">
        <v>170</v>
      </c>
      <c r="H817" s="3"/>
      <c r="I817" s="3">
        <v>61</v>
      </c>
      <c r="J817" s="7">
        <v>61</v>
      </c>
      <c r="L817" s="3">
        <f t="shared" si="168"/>
        <v>37</v>
      </c>
      <c r="M817" s="3">
        <f t="shared" si="169"/>
        <v>61</v>
      </c>
      <c r="N817" s="19">
        <f t="shared" si="172"/>
        <v>1.6486486486486487</v>
      </c>
      <c r="P817" s="29" t="s">
        <v>170</v>
      </c>
      <c r="Q817" s="3"/>
      <c r="R817" s="3">
        <v>10</v>
      </c>
      <c r="S817" s="7">
        <v>10</v>
      </c>
      <c r="U817" s="29" t="s">
        <v>170</v>
      </c>
      <c r="V817" s="3"/>
      <c r="W817" s="3">
        <v>14</v>
      </c>
      <c r="X817" s="7">
        <v>14</v>
      </c>
      <c r="Z817" s="29" t="s">
        <v>170</v>
      </c>
      <c r="AA817" s="3"/>
      <c r="AB817" s="3">
        <v>3247</v>
      </c>
      <c r="AC817" s="7">
        <v>3247</v>
      </c>
      <c r="AE817">
        <v>3288</v>
      </c>
      <c r="AF817" s="16">
        <f t="shared" si="173"/>
        <v>3.2879999999999998</v>
      </c>
      <c r="AH817" s="3">
        <f t="shared" si="170"/>
        <v>61</v>
      </c>
      <c r="AI817" s="3">
        <f t="shared" si="171"/>
        <v>3247</v>
      </c>
      <c r="AJ817" s="16">
        <f t="shared" si="174"/>
        <v>53229.508196721312</v>
      </c>
      <c r="AL817" s="16">
        <f t="shared" si="175"/>
        <v>87756.75675675676</v>
      </c>
    </row>
    <row r="818" spans="2:38">
      <c r="B818" s="29" t="s">
        <v>171</v>
      </c>
      <c r="C818" s="3"/>
      <c r="D818" s="3">
        <v>24</v>
      </c>
      <c r="E818" s="7">
        <v>24</v>
      </c>
      <c r="G818" s="29" t="s">
        <v>171</v>
      </c>
      <c r="H818" s="3"/>
      <c r="I818" s="3">
        <v>58</v>
      </c>
      <c r="J818" s="7">
        <v>58</v>
      </c>
      <c r="L818" s="3">
        <f t="shared" si="168"/>
        <v>24</v>
      </c>
      <c r="M818" s="3">
        <f t="shared" si="169"/>
        <v>58</v>
      </c>
      <c r="N818" s="19">
        <f t="shared" si="172"/>
        <v>2.4166666666666665</v>
      </c>
      <c r="P818" s="29" t="s">
        <v>171</v>
      </c>
      <c r="Q818" s="3"/>
      <c r="R818" s="3">
        <v>21</v>
      </c>
      <c r="S818" s="7">
        <v>21</v>
      </c>
      <c r="U818" s="29" t="s">
        <v>171</v>
      </c>
      <c r="V818" s="3"/>
      <c r="W818" s="3">
        <v>11</v>
      </c>
      <c r="X818" s="7">
        <v>11</v>
      </c>
      <c r="Z818" s="29" t="s">
        <v>171</v>
      </c>
      <c r="AA818" s="3"/>
      <c r="AB818" s="3">
        <v>4205</v>
      </c>
      <c r="AC818" s="7">
        <v>4205</v>
      </c>
      <c r="AE818">
        <v>3225</v>
      </c>
      <c r="AF818" s="16">
        <f t="shared" si="173"/>
        <v>3.2250000000000001</v>
      </c>
      <c r="AH818" s="3">
        <f t="shared" si="170"/>
        <v>58</v>
      </c>
      <c r="AI818" s="3">
        <f t="shared" si="171"/>
        <v>4205</v>
      </c>
      <c r="AJ818" s="16">
        <f t="shared" si="174"/>
        <v>72500</v>
      </c>
      <c r="AL818" s="16">
        <f t="shared" si="175"/>
        <v>175208.33333333331</v>
      </c>
    </row>
    <row r="819" spans="2:38">
      <c r="B819" s="29" t="s">
        <v>172</v>
      </c>
      <c r="C819" s="3"/>
      <c r="D819" s="3">
        <v>18</v>
      </c>
      <c r="E819" s="7">
        <v>18</v>
      </c>
      <c r="G819" s="29" t="s">
        <v>172</v>
      </c>
      <c r="H819" s="3"/>
      <c r="I819" s="3">
        <v>70</v>
      </c>
      <c r="J819" s="7">
        <v>70</v>
      </c>
      <c r="L819" s="3">
        <f t="shared" si="168"/>
        <v>18</v>
      </c>
      <c r="M819" s="3">
        <f t="shared" si="169"/>
        <v>70</v>
      </c>
      <c r="N819" s="19">
        <f t="shared" si="172"/>
        <v>3.8888888888888888</v>
      </c>
      <c r="P819" s="29" t="s">
        <v>172</v>
      </c>
      <c r="Q819" s="3"/>
      <c r="R819" s="3">
        <v>31</v>
      </c>
      <c r="S819" s="7">
        <v>31</v>
      </c>
      <c r="U819" s="29" t="s">
        <v>172</v>
      </c>
      <c r="V819" s="3"/>
      <c r="W819" s="3">
        <v>20</v>
      </c>
      <c r="X819" s="7">
        <v>20</v>
      </c>
      <c r="Z819" s="29" t="s">
        <v>172</v>
      </c>
      <c r="AA819" s="3"/>
      <c r="AB819" s="3">
        <v>6227</v>
      </c>
      <c r="AC819" s="7">
        <v>6227</v>
      </c>
      <c r="AE819">
        <v>9445</v>
      </c>
      <c r="AF819" s="16">
        <f t="shared" si="173"/>
        <v>9.4450000000000003</v>
      </c>
      <c r="AH819" s="3">
        <f t="shared" si="170"/>
        <v>70</v>
      </c>
      <c r="AI819" s="3">
        <f t="shared" si="171"/>
        <v>6227</v>
      </c>
      <c r="AJ819" s="16">
        <f t="shared" si="174"/>
        <v>88957.142857142855</v>
      </c>
      <c r="AL819" s="16">
        <f t="shared" si="175"/>
        <v>345944.44444444444</v>
      </c>
    </row>
    <row r="820" spans="2:38">
      <c r="B820" s="29" t="s">
        <v>173</v>
      </c>
      <c r="C820" s="3"/>
      <c r="D820" s="3">
        <v>32</v>
      </c>
      <c r="E820" s="7">
        <v>32</v>
      </c>
      <c r="G820" s="29" t="s">
        <v>173</v>
      </c>
      <c r="H820" s="3"/>
      <c r="I820" s="3">
        <v>313</v>
      </c>
      <c r="J820" s="7">
        <v>313</v>
      </c>
      <c r="L820" s="3">
        <f t="shared" si="168"/>
        <v>32</v>
      </c>
      <c r="M820" s="3">
        <f t="shared" si="169"/>
        <v>313</v>
      </c>
      <c r="N820" s="19">
        <f t="shared" si="172"/>
        <v>9.78125</v>
      </c>
      <c r="P820" s="29" t="s">
        <v>173</v>
      </c>
      <c r="Q820" s="3"/>
      <c r="R820" s="3">
        <v>226</v>
      </c>
      <c r="S820" s="7">
        <v>226</v>
      </c>
      <c r="U820" s="29" t="s">
        <v>173</v>
      </c>
      <c r="V820" s="3"/>
      <c r="W820" s="3">
        <v>54</v>
      </c>
      <c r="X820" s="7">
        <v>54</v>
      </c>
      <c r="Z820" s="29" t="s">
        <v>173</v>
      </c>
      <c r="AA820" s="3"/>
      <c r="AB820" s="3">
        <v>35198</v>
      </c>
      <c r="AC820" s="7">
        <v>35198</v>
      </c>
      <c r="AE820">
        <v>21088</v>
      </c>
      <c r="AF820" s="16">
        <f t="shared" si="173"/>
        <v>21.088000000000001</v>
      </c>
      <c r="AH820" s="3">
        <f t="shared" si="170"/>
        <v>313</v>
      </c>
      <c r="AI820" s="3">
        <f t="shared" si="171"/>
        <v>35198</v>
      </c>
      <c r="AJ820" s="16">
        <f t="shared" si="174"/>
        <v>112453.67412140575</v>
      </c>
      <c r="AL820" s="16">
        <f t="shared" si="175"/>
        <v>1099937.5</v>
      </c>
    </row>
    <row r="821" spans="2:38">
      <c r="B821" s="29" t="s">
        <v>174</v>
      </c>
      <c r="C821" s="3"/>
      <c r="D821" s="3">
        <v>2</v>
      </c>
      <c r="E821" s="7">
        <v>2</v>
      </c>
      <c r="G821" s="29" t="s">
        <v>174</v>
      </c>
      <c r="H821" s="3"/>
      <c r="I821" s="3"/>
      <c r="J821" s="7"/>
      <c r="L821" s="3">
        <f t="shared" si="168"/>
        <v>2</v>
      </c>
      <c r="M821" s="3">
        <f t="shared" si="169"/>
        <v>0</v>
      </c>
      <c r="N821" s="19">
        <f t="shared" si="172"/>
        <v>0</v>
      </c>
      <c r="P821" s="29" t="s">
        <v>174</v>
      </c>
      <c r="Q821" s="3"/>
      <c r="R821" s="3"/>
      <c r="S821" s="7"/>
      <c r="U821" s="29" t="s">
        <v>174</v>
      </c>
      <c r="V821" s="3"/>
      <c r="W821" s="3"/>
      <c r="X821" s="7"/>
      <c r="Z821" s="29" t="s">
        <v>174</v>
      </c>
      <c r="AA821" s="3"/>
      <c r="AB821" s="3"/>
      <c r="AC821" s="7"/>
      <c r="AF821" s="16" t="str">
        <f t="shared" si="173"/>
        <v/>
      </c>
      <c r="AH821" s="3">
        <f t="shared" si="170"/>
        <v>0</v>
      </c>
      <c r="AI821" s="3">
        <f t="shared" si="171"/>
        <v>0</v>
      </c>
      <c r="AJ821" s="16" t="str">
        <f t="shared" si="174"/>
        <v/>
      </c>
      <c r="AL821" s="16" t="str">
        <f t="shared" si="175"/>
        <v/>
      </c>
    </row>
    <row r="822" spans="2:38">
      <c r="B822" s="30" t="s">
        <v>13</v>
      </c>
      <c r="C822" s="7"/>
      <c r="D822" s="7">
        <v>146</v>
      </c>
      <c r="E822" s="7">
        <v>146</v>
      </c>
      <c r="G822" s="30" t="s">
        <v>13</v>
      </c>
      <c r="H822" s="7"/>
      <c r="I822" s="7">
        <v>620</v>
      </c>
      <c r="J822" s="7">
        <v>620</v>
      </c>
      <c r="L822" s="3">
        <f t="shared" si="168"/>
        <v>146</v>
      </c>
      <c r="M822" s="3">
        <f t="shared" si="169"/>
        <v>620</v>
      </c>
      <c r="N822" s="19">
        <f t="shared" si="172"/>
        <v>4.2465753424657535</v>
      </c>
      <c r="P822" s="30" t="s">
        <v>13</v>
      </c>
      <c r="Q822" s="7"/>
      <c r="R822" s="7">
        <v>362</v>
      </c>
      <c r="S822" s="7">
        <v>362</v>
      </c>
      <c r="U822" s="30" t="s">
        <v>13</v>
      </c>
      <c r="V822" s="7"/>
      <c r="W822" s="7">
        <v>108</v>
      </c>
      <c r="X822" s="7">
        <v>108</v>
      </c>
      <c r="Z822" s="30" t="s">
        <v>13</v>
      </c>
      <c r="AA822" s="7"/>
      <c r="AB822" s="7">
        <v>62251</v>
      </c>
      <c r="AC822" s="7">
        <v>62251</v>
      </c>
      <c r="AE822">
        <v>43589</v>
      </c>
      <c r="AF822" s="16">
        <f t="shared" si="173"/>
        <v>43.588999999999999</v>
      </c>
      <c r="AH822" s="3">
        <f t="shared" si="170"/>
        <v>620</v>
      </c>
      <c r="AI822" s="3">
        <f t="shared" si="171"/>
        <v>62251</v>
      </c>
      <c r="AJ822" s="16">
        <f t="shared" si="174"/>
        <v>100404.83870967742</v>
      </c>
      <c r="AL822" s="16">
        <f t="shared" si="175"/>
        <v>426376.71232876717</v>
      </c>
    </row>
    <row r="823" spans="2:38">
      <c r="B823" s="5" t="s">
        <v>124</v>
      </c>
      <c r="C823" s="3"/>
      <c r="D823" s="3"/>
      <c r="E823" s="7"/>
      <c r="G823" s="5" t="s">
        <v>124</v>
      </c>
      <c r="H823" s="3"/>
      <c r="I823" s="3"/>
      <c r="J823" s="7"/>
      <c r="L823" s="3">
        <f t="shared" si="168"/>
        <v>0</v>
      </c>
      <c r="M823" s="3">
        <f t="shared" si="169"/>
        <v>0</v>
      </c>
      <c r="N823" s="37" t="str">
        <f t="shared" si="172"/>
        <v/>
      </c>
      <c r="P823" s="5" t="s">
        <v>124</v>
      </c>
      <c r="Q823" s="3"/>
      <c r="R823" s="3"/>
      <c r="S823" s="7"/>
      <c r="U823" s="5" t="s">
        <v>124</v>
      </c>
      <c r="V823" s="3"/>
      <c r="W823" s="3"/>
      <c r="X823" s="7"/>
      <c r="Z823" s="5" t="s">
        <v>124</v>
      </c>
      <c r="AA823" s="3"/>
      <c r="AB823" s="3"/>
      <c r="AC823" s="7"/>
      <c r="AF823" s="36" t="str">
        <f t="shared" si="173"/>
        <v/>
      </c>
      <c r="AH823" s="3">
        <f t="shared" si="170"/>
        <v>0</v>
      </c>
      <c r="AI823" s="3">
        <f t="shared" si="171"/>
        <v>0</v>
      </c>
      <c r="AJ823" s="36" t="str">
        <f t="shared" si="174"/>
        <v/>
      </c>
      <c r="AL823" s="36" t="str">
        <f t="shared" si="175"/>
        <v/>
      </c>
    </row>
    <row r="824" spans="2:38">
      <c r="B824" s="29" t="s">
        <v>169</v>
      </c>
      <c r="C824" s="3"/>
      <c r="D824" s="3">
        <v>18</v>
      </c>
      <c r="E824" s="7">
        <v>18</v>
      </c>
      <c r="G824" s="29" t="s">
        <v>169</v>
      </c>
      <c r="H824" s="3"/>
      <c r="I824" s="3"/>
      <c r="J824" s="7"/>
      <c r="L824" s="3">
        <f t="shared" si="168"/>
        <v>18</v>
      </c>
      <c r="M824" s="3">
        <f t="shared" si="169"/>
        <v>0</v>
      </c>
      <c r="N824" s="19">
        <f t="shared" si="172"/>
        <v>0</v>
      </c>
      <c r="P824" s="29" t="s">
        <v>169</v>
      </c>
      <c r="Q824" s="3"/>
      <c r="R824" s="3"/>
      <c r="S824" s="7"/>
      <c r="U824" s="29" t="s">
        <v>169</v>
      </c>
      <c r="V824" s="3"/>
      <c r="W824" s="3"/>
      <c r="X824" s="7"/>
      <c r="Z824" s="29" t="s">
        <v>169</v>
      </c>
      <c r="AA824" s="3"/>
      <c r="AB824" s="3"/>
      <c r="AC824" s="7"/>
      <c r="AE824">
        <v>660</v>
      </c>
      <c r="AF824" s="16">
        <f t="shared" si="173"/>
        <v>0.66</v>
      </c>
      <c r="AH824" s="3">
        <f t="shared" si="170"/>
        <v>0</v>
      </c>
      <c r="AI824" s="3">
        <f t="shared" si="171"/>
        <v>0</v>
      </c>
      <c r="AJ824" s="16" t="str">
        <f t="shared" si="174"/>
        <v/>
      </c>
      <c r="AL824" s="16" t="str">
        <f t="shared" si="175"/>
        <v/>
      </c>
    </row>
    <row r="825" spans="2:38">
      <c r="B825" s="29" t="s">
        <v>170</v>
      </c>
      <c r="C825" s="3"/>
      <c r="D825" s="3">
        <v>19</v>
      </c>
      <c r="E825" s="7">
        <v>19</v>
      </c>
      <c r="G825" s="29" t="s">
        <v>170</v>
      </c>
      <c r="H825" s="3"/>
      <c r="I825" s="3">
        <v>29</v>
      </c>
      <c r="J825" s="7">
        <v>29</v>
      </c>
      <c r="L825" s="3">
        <f t="shared" si="168"/>
        <v>19</v>
      </c>
      <c r="M825" s="3">
        <f t="shared" si="169"/>
        <v>29</v>
      </c>
      <c r="N825" s="19">
        <f t="shared" si="172"/>
        <v>1.5263157894736843</v>
      </c>
      <c r="P825" s="29" t="s">
        <v>170</v>
      </c>
      <c r="Q825" s="3"/>
      <c r="R825" s="3">
        <v>1</v>
      </c>
      <c r="S825" s="7">
        <v>1</v>
      </c>
      <c r="U825" s="29" t="s">
        <v>170</v>
      </c>
      <c r="V825" s="3"/>
      <c r="W825" s="3">
        <v>9</v>
      </c>
      <c r="X825" s="7">
        <v>9</v>
      </c>
      <c r="Z825" s="29" t="s">
        <v>170</v>
      </c>
      <c r="AA825" s="3"/>
      <c r="AB825" s="3">
        <v>1285</v>
      </c>
      <c r="AC825" s="7">
        <v>1285</v>
      </c>
      <c r="AE825">
        <v>1663</v>
      </c>
      <c r="AF825" s="16">
        <f t="shared" si="173"/>
        <v>1.663</v>
      </c>
      <c r="AH825" s="3">
        <f t="shared" si="170"/>
        <v>29</v>
      </c>
      <c r="AI825" s="3">
        <f t="shared" si="171"/>
        <v>1285</v>
      </c>
      <c r="AJ825" s="16">
        <f t="shared" si="174"/>
        <v>44310.344827586203</v>
      </c>
      <c r="AL825" s="16">
        <f t="shared" si="175"/>
        <v>67631.578947368413</v>
      </c>
    </row>
    <row r="826" spans="2:38">
      <c r="B826" s="29" t="s">
        <v>171</v>
      </c>
      <c r="C826" s="3"/>
      <c r="D826" s="3">
        <v>16</v>
      </c>
      <c r="E826" s="7">
        <v>16</v>
      </c>
      <c r="G826" s="29" t="s">
        <v>171</v>
      </c>
      <c r="H826" s="3"/>
      <c r="I826" s="3">
        <v>55</v>
      </c>
      <c r="J826" s="7">
        <v>55</v>
      </c>
      <c r="L826" s="3">
        <f t="shared" si="168"/>
        <v>16</v>
      </c>
      <c r="M826" s="3">
        <f t="shared" si="169"/>
        <v>55</v>
      </c>
      <c r="N826" s="19">
        <f t="shared" si="172"/>
        <v>3.4375</v>
      </c>
      <c r="P826" s="29" t="s">
        <v>171</v>
      </c>
      <c r="Q826" s="3"/>
      <c r="R826" s="3">
        <v>21</v>
      </c>
      <c r="S826" s="7">
        <v>21</v>
      </c>
      <c r="U826" s="29" t="s">
        <v>171</v>
      </c>
      <c r="V826" s="3"/>
      <c r="W826" s="3">
        <v>17</v>
      </c>
      <c r="X826" s="7">
        <v>17</v>
      </c>
      <c r="Z826" s="29" t="s">
        <v>171</v>
      </c>
      <c r="AA826" s="3"/>
      <c r="AB826" s="3">
        <v>2966</v>
      </c>
      <c r="AC826" s="7">
        <v>2966</v>
      </c>
      <c r="AE826">
        <v>1935</v>
      </c>
      <c r="AF826" s="16">
        <f t="shared" si="173"/>
        <v>1.9350000000000001</v>
      </c>
      <c r="AH826" s="3">
        <f t="shared" si="170"/>
        <v>55</v>
      </c>
      <c r="AI826" s="3">
        <f t="shared" si="171"/>
        <v>2966</v>
      </c>
      <c r="AJ826" s="16">
        <f t="shared" si="174"/>
        <v>53927.272727272728</v>
      </c>
      <c r="AL826" s="16">
        <f t="shared" si="175"/>
        <v>185375</v>
      </c>
    </row>
    <row r="827" spans="2:38">
      <c r="B827" s="29" t="s">
        <v>172</v>
      </c>
      <c r="C827" s="3"/>
      <c r="D827" s="3">
        <v>4</v>
      </c>
      <c r="E827" s="7">
        <v>4</v>
      </c>
      <c r="G827" s="29" t="s">
        <v>172</v>
      </c>
      <c r="H827" s="3"/>
      <c r="I827" s="3">
        <v>21</v>
      </c>
      <c r="J827" s="7">
        <v>21</v>
      </c>
      <c r="L827" s="3">
        <f t="shared" si="168"/>
        <v>4</v>
      </c>
      <c r="M827" s="3">
        <f t="shared" si="169"/>
        <v>21</v>
      </c>
      <c r="N827" s="19">
        <f t="shared" si="172"/>
        <v>5.25</v>
      </c>
      <c r="P827" s="29" t="s">
        <v>172</v>
      </c>
      <c r="Q827" s="3"/>
      <c r="R827" s="3">
        <v>14</v>
      </c>
      <c r="S827" s="7">
        <v>14</v>
      </c>
      <c r="U827" s="29" t="s">
        <v>172</v>
      </c>
      <c r="V827" s="3"/>
      <c r="W827" s="3">
        <v>2</v>
      </c>
      <c r="X827" s="7">
        <v>2</v>
      </c>
      <c r="Z827" s="29" t="s">
        <v>172</v>
      </c>
      <c r="AA827" s="3"/>
      <c r="AB827" s="3">
        <v>1440</v>
      </c>
      <c r="AC827" s="7">
        <v>1440</v>
      </c>
      <c r="AE827">
        <v>1799</v>
      </c>
      <c r="AF827" s="16">
        <f t="shared" si="173"/>
        <v>1.7989999999999999</v>
      </c>
      <c r="AH827" s="3">
        <f t="shared" si="170"/>
        <v>21</v>
      </c>
      <c r="AI827" s="3">
        <f t="shared" si="171"/>
        <v>1440</v>
      </c>
      <c r="AJ827" s="16">
        <f t="shared" si="174"/>
        <v>68571.428571428565</v>
      </c>
      <c r="AL827" s="16">
        <f t="shared" si="175"/>
        <v>359999.99999999994</v>
      </c>
    </row>
    <row r="828" spans="2:38">
      <c r="B828" s="29" t="s">
        <v>173</v>
      </c>
      <c r="C828" s="3"/>
      <c r="D828" s="3">
        <v>8</v>
      </c>
      <c r="E828" s="7">
        <v>8</v>
      </c>
      <c r="G828" s="29" t="s">
        <v>173</v>
      </c>
      <c r="H828" s="3"/>
      <c r="I828" s="3">
        <v>81</v>
      </c>
      <c r="J828" s="7">
        <v>81</v>
      </c>
      <c r="L828" s="3">
        <f t="shared" si="168"/>
        <v>8</v>
      </c>
      <c r="M828" s="3">
        <f t="shared" si="169"/>
        <v>81</v>
      </c>
      <c r="N828" s="19">
        <f t="shared" si="172"/>
        <v>10.125</v>
      </c>
      <c r="P828" s="29" t="s">
        <v>173</v>
      </c>
      <c r="Q828" s="3"/>
      <c r="R828" s="3">
        <v>52</v>
      </c>
      <c r="S828" s="7">
        <v>52</v>
      </c>
      <c r="U828" s="29" t="s">
        <v>173</v>
      </c>
      <c r="V828" s="3"/>
      <c r="W828" s="3">
        <v>21</v>
      </c>
      <c r="X828" s="7">
        <v>21</v>
      </c>
      <c r="Z828" s="29" t="s">
        <v>173</v>
      </c>
      <c r="AA828" s="3"/>
      <c r="AB828" s="3">
        <v>7436</v>
      </c>
      <c r="AC828" s="7">
        <v>7436</v>
      </c>
      <c r="AE828">
        <v>7369</v>
      </c>
      <c r="AF828" s="16">
        <f t="shared" si="173"/>
        <v>7.3689999999999998</v>
      </c>
      <c r="AH828" s="3">
        <f t="shared" si="170"/>
        <v>81</v>
      </c>
      <c r="AI828" s="3">
        <f t="shared" si="171"/>
        <v>7436</v>
      </c>
      <c r="AJ828" s="16">
        <f t="shared" si="174"/>
        <v>91802.469135802472</v>
      </c>
      <c r="AL828" s="16">
        <f t="shared" si="175"/>
        <v>929500</v>
      </c>
    </row>
    <row r="829" spans="2:38">
      <c r="B829" s="29" t="s">
        <v>174</v>
      </c>
      <c r="C829" s="3"/>
      <c r="D829" s="3">
        <v>1</v>
      </c>
      <c r="E829" s="7">
        <v>1</v>
      </c>
      <c r="G829" s="29" t="s">
        <v>174</v>
      </c>
      <c r="H829" s="3"/>
      <c r="I829" s="3"/>
      <c r="J829" s="7"/>
      <c r="L829" s="3">
        <f t="shared" si="168"/>
        <v>1</v>
      </c>
      <c r="M829" s="3">
        <f t="shared" si="169"/>
        <v>0</v>
      </c>
      <c r="N829" s="19">
        <f t="shared" si="172"/>
        <v>0</v>
      </c>
      <c r="P829" s="29" t="s">
        <v>174</v>
      </c>
      <c r="Q829" s="3"/>
      <c r="R829" s="3"/>
      <c r="S829" s="7"/>
      <c r="U829" s="29" t="s">
        <v>174</v>
      </c>
      <c r="V829" s="3"/>
      <c r="W829" s="3"/>
      <c r="X829" s="7"/>
      <c r="Z829" s="29" t="s">
        <v>174</v>
      </c>
      <c r="AA829" s="3"/>
      <c r="AB829" s="3"/>
      <c r="AC829" s="7"/>
      <c r="AF829" s="16" t="str">
        <f t="shared" si="173"/>
        <v/>
      </c>
      <c r="AH829" s="3">
        <f t="shared" si="170"/>
        <v>0</v>
      </c>
      <c r="AI829" s="3">
        <f t="shared" si="171"/>
        <v>0</v>
      </c>
      <c r="AJ829" s="16" t="str">
        <f t="shared" si="174"/>
        <v/>
      </c>
      <c r="AL829" s="16" t="str">
        <f t="shared" si="175"/>
        <v/>
      </c>
    </row>
    <row r="830" spans="2:38">
      <c r="B830" s="30" t="s">
        <v>13</v>
      </c>
      <c r="C830" s="7"/>
      <c r="D830" s="7">
        <v>66</v>
      </c>
      <c r="E830" s="7">
        <v>66</v>
      </c>
      <c r="G830" s="30" t="s">
        <v>13</v>
      </c>
      <c r="H830" s="7"/>
      <c r="I830" s="7">
        <v>241</v>
      </c>
      <c r="J830" s="7">
        <v>241</v>
      </c>
      <c r="L830" s="3">
        <f t="shared" si="168"/>
        <v>66</v>
      </c>
      <c r="M830" s="3">
        <f t="shared" si="169"/>
        <v>241</v>
      </c>
      <c r="N830" s="19">
        <f t="shared" si="172"/>
        <v>3.6515151515151514</v>
      </c>
      <c r="P830" s="30" t="s">
        <v>13</v>
      </c>
      <c r="Q830" s="7"/>
      <c r="R830" s="7">
        <v>115</v>
      </c>
      <c r="S830" s="7">
        <v>115</v>
      </c>
      <c r="U830" s="30" t="s">
        <v>13</v>
      </c>
      <c r="V830" s="7"/>
      <c r="W830" s="7">
        <v>58</v>
      </c>
      <c r="X830" s="7">
        <v>58</v>
      </c>
      <c r="Z830" s="30" t="s">
        <v>13</v>
      </c>
      <c r="AA830" s="7"/>
      <c r="AB830" s="7">
        <v>19439</v>
      </c>
      <c r="AC830" s="7">
        <v>19439</v>
      </c>
      <c r="AE830">
        <v>13426</v>
      </c>
      <c r="AF830" s="16">
        <f t="shared" si="173"/>
        <v>13.426</v>
      </c>
      <c r="AH830" s="3">
        <f t="shared" si="170"/>
        <v>241</v>
      </c>
      <c r="AI830" s="3">
        <f t="shared" si="171"/>
        <v>19439</v>
      </c>
      <c r="AJ830" s="16">
        <f t="shared" si="174"/>
        <v>80659.751037344395</v>
      </c>
      <c r="AL830" s="16">
        <f t="shared" si="175"/>
        <v>294530.30303030298</v>
      </c>
    </row>
    <row r="831" spans="2:38">
      <c r="B831" s="5" t="s">
        <v>163</v>
      </c>
      <c r="C831" s="3"/>
      <c r="D831" s="3"/>
      <c r="E831" s="7"/>
      <c r="G831" s="5" t="s">
        <v>163</v>
      </c>
      <c r="H831" s="3"/>
      <c r="I831" s="3"/>
      <c r="J831" s="7"/>
      <c r="L831" s="3">
        <f t="shared" si="168"/>
        <v>0</v>
      </c>
      <c r="M831" s="3">
        <f t="shared" si="169"/>
        <v>0</v>
      </c>
      <c r="N831" s="37" t="str">
        <f t="shared" si="172"/>
        <v/>
      </c>
      <c r="P831" s="5" t="s">
        <v>163</v>
      </c>
      <c r="Q831" s="3"/>
      <c r="R831" s="3"/>
      <c r="S831" s="7"/>
      <c r="U831" s="5" t="s">
        <v>163</v>
      </c>
      <c r="V831" s="3"/>
      <c r="W831" s="3"/>
      <c r="X831" s="7"/>
      <c r="Z831" s="5" t="s">
        <v>163</v>
      </c>
      <c r="AA831" s="3"/>
      <c r="AB831" s="3"/>
      <c r="AC831" s="7"/>
      <c r="AF831" s="36" t="str">
        <f t="shared" si="173"/>
        <v/>
      </c>
      <c r="AH831" s="3">
        <f t="shared" si="170"/>
        <v>0</v>
      </c>
      <c r="AI831" s="3">
        <f t="shared" si="171"/>
        <v>0</v>
      </c>
      <c r="AJ831" s="36" t="str">
        <f t="shared" si="174"/>
        <v/>
      </c>
      <c r="AL831" s="36" t="str">
        <f t="shared" si="175"/>
        <v/>
      </c>
    </row>
    <row r="832" spans="2:38">
      <c r="B832" s="29" t="s">
        <v>169</v>
      </c>
      <c r="C832" s="3">
        <v>44</v>
      </c>
      <c r="D832" s="3"/>
      <c r="E832" s="7">
        <v>44</v>
      </c>
      <c r="G832" s="29" t="s">
        <v>169</v>
      </c>
      <c r="H832" s="3"/>
      <c r="I832" s="3"/>
      <c r="J832" s="7"/>
      <c r="L832" s="3">
        <f t="shared" si="168"/>
        <v>44</v>
      </c>
      <c r="M832" s="3">
        <f t="shared" si="169"/>
        <v>0</v>
      </c>
      <c r="N832" s="19">
        <f t="shared" si="172"/>
        <v>0</v>
      </c>
      <c r="P832" s="29" t="s">
        <v>169</v>
      </c>
      <c r="Q832" s="3"/>
      <c r="R832" s="3"/>
      <c r="S832" s="7"/>
      <c r="U832" s="29" t="s">
        <v>169</v>
      </c>
      <c r="V832" s="3"/>
      <c r="W832" s="3"/>
      <c r="X832" s="7"/>
      <c r="Z832" s="29" t="s">
        <v>169</v>
      </c>
      <c r="AA832" s="3"/>
      <c r="AB832" s="3"/>
      <c r="AC832" s="7"/>
      <c r="AF832" s="16" t="str">
        <f t="shared" si="173"/>
        <v/>
      </c>
      <c r="AH832" s="3">
        <f t="shared" si="170"/>
        <v>0</v>
      </c>
      <c r="AI832" s="3">
        <f t="shared" si="171"/>
        <v>0</v>
      </c>
      <c r="AJ832" s="16" t="str">
        <f t="shared" si="174"/>
        <v/>
      </c>
      <c r="AL832" s="16" t="str">
        <f t="shared" si="175"/>
        <v/>
      </c>
    </row>
    <row r="833" spans="2:38">
      <c r="B833" s="29" t="s">
        <v>170</v>
      </c>
      <c r="C833" s="3">
        <v>83</v>
      </c>
      <c r="D833" s="3"/>
      <c r="E833" s="7">
        <v>83</v>
      </c>
      <c r="G833" s="29" t="s">
        <v>170</v>
      </c>
      <c r="H833" s="3">
        <v>127</v>
      </c>
      <c r="I833" s="3"/>
      <c r="J833" s="7">
        <v>127</v>
      </c>
      <c r="L833" s="3">
        <f t="shared" si="168"/>
        <v>83</v>
      </c>
      <c r="M833" s="3">
        <f t="shared" si="169"/>
        <v>127</v>
      </c>
      <c r="N833" s="19">
        <f t="shared" si="172"/>
        <v>1.5301204819277108</v>
      </c>
      <c r="P833" s="29" t="s">
        <v>170</v>
      </c>
      <c r="Q833" s="3">
        <v>16</v>
      </c>
      <c r="R833" s="3"/>
      <c r="S833" s="7">
        <v>16</v>
      </c>
      <c r="U833" s="29" t="s">
        <v>170</v>
      </c>
      <c r="V833" s="3">
        <v>26</v>
      </c>
      <c r="W833" s="3"/>
      <c r="X833" s="7">
        <v>26</v>
      </c>
      <c r="Z833" s="29" t="s">
        <v>170</v>
      </c>
      <c r="AA833" s="3">
        <v>6901</v>
      </c>
      <c r="AB833" s="3"/>
      <c r="AC833" s="7">
        <v>6901</v>
      </c>
      <c r="AE833">
        <v>6899</v>
      </c>
      <c r="AF833" s="16">
        <f t="shared" si="173"/>
        <v>6.899</v>
      </c>
      <c r="AH833" s="3">
        <f t="shared" si="170"/>
        <v>127</v>
      </c>
      <c r="AI833" s="3">
        <f t="shared" si="171"/>
        <v>6901</v>
      </c>
      <c r="AJ833" s="16">
        <f t="shared" si="174"/>
        <v>54338.582677165352</v>
      </c>
      <c r="AL833" s="16">
        <f t="shared" si="175"/>
        <v>83144.578313253005</v>
      </c>
    </row>
    <row r="834" spans="2:38">
      <c r="B834" s="29" t="s">
        <v>171</v>
      </c>
      <c r="C834" s="3">
        <v>42</v>
      </c>
      <c r="D834" s="3"/>
      <c r="E834" s="7">
        <v>42</v>
      </c>
      <c r="G834" s="29" t="s">
        <v>171</v>
      </c>
      <c r="H834" s="3">
        <v>133</v>
      </c>
      <c r="I834" s="3"/>
      <c r="J834" s="7">
        <v>133</v>
      </c>
      <c r="L834" s="3">
        <f t="shared" si="168"/>
        <v>42</v>
      </c>
      <c r="M834" s="3">
        <f t="shared" si="169"/>
        <v>133</v>
      </c>
      <c r="N834" s="19">
        <f t="shared" si="172"/>
        <v>3.1666666666666665</v>
      </c>
      <c r="P834" s="29" t="s">
        <v>171</v>
      </c>
      <c r="Q834" s="3">
        <v>59</v>
      </c>
      <c r="R834" s="3"/>
      <c r="S834" s="7">
        <v>59</v>
      </c>
      <c r="U834" s="29" t="s">
        <v>171</v>
      </c>
      <c r="V834" s="3">
        <v>31</v>
      </c>
      <c r="W834" s="3"/>
      <c r="X834" s="7">
        <v>31</v>
      </c>
      <c r="Z834" s="29" t="s">
        <v>171</v>
      </c>
      <c r="AA834" s="3">
        <v>7776</v>
      </c>
      <c r="AB834" s="3"/>
      <c r="AC834" s="7">
        <v>7776</v>
      </c>
      <c r="AE834">
        <v>8794</v>
      </c>
      <c r="AF834" s="16">
        <f t="shared" si="173"/>
        <v>8.7940000000000005</v>
      </c>
      <c r="AH834" s="3">
        <f t="shared" si="170"/>
        <v>133</v>
      </c>
      <c r="AI834" s="3">
        <f t="shared" si="171"/>
        <v>7776</v>
      </c>
      <c r="AJ834" s="16">
        <f t="shared" si="174"/>
        <v>58466.165413533839</v>
      </c>
      <c r="AL834" s="16">
        <f t="shared" si="175"/>
        <v>185142.85714285716</v>
      </c>
    </row>
    <row r="835" spans="2:38">
      <c r="B835" s="29" t="s">
        <v>172</v>
      </c>
      <c r="C835" s="3">
        <v>38</v>
      </c>
      <c r="D835" s="3"/>
      <c r="E835" s="7">
        <v>38</v>
      </c>
      <c r="G835" s="29" t="s">
        <v>172</v>
      </c>
      <c r="H835" s="3">
        <v>189</v>
      </c>
      <c r="I835" s="3"/>
      <c r="J835" s="7">
        <v>189</v>
      </c>
      <c r="L835" s="3">
        <f t="shared" si="168"/>
        <v>38</v>
      </c>
      <c r="M835" s="3">
        <f t="shared" si="169"/>
        <v>189</v>
      </c>
      <c r="N835" s="19">
        <f t="shared" si="172"/>
        <v>4.9736842105263159</v>
      </c>
      <c r="P835" s="29" t="s">
        <v>172</v>
      </c>
      <c r="Q835" s="3">
        <v>120</v>
      </c>
      <c r="R835" s="3"/>
      <c r="S835" s="7">
        <v>120</v>
      </c>
      <c r="U835" s="29" t="s">
        <v>172</v>
      </c>
      <c r="V835" s="3">
        <v>31</v>
      </c>
      <c r="W835" s="3"/>
      <c r="X835" s="7">
        <v>31</v>
      </c>
      <c r="Z835" s="29" t="s">
        <v>172</v>
      </c>
      <c r="AA835" s="3">
        <v>13343</v>
      </c>
      <c r="AB835" s="3"/>
      <c r="AC835" s="7">
        <v>13343</v>
      </c>
      <c r="AE835">
        <v>14219</v>
      </c>
      <c r="AF835" s="16">
        <f t="shared" si="173"/>
        <v>14.218999999999999</v>
      </c>
      <c r="AH835" s="3">
        <f t="shared" si="170"/>
        <v>189</v>
      </c>
      <c r="AI835" s="3">
        <f t="shared" si="171"/>
        <v>13343</v>
      </c>
      <c r="AJ835" s="16">
        <f t="shared" si="174"/>
        <v>70597.8835978836</v>
      </c>
      <c r="AL835" s="16">
        <f t="shared" si="175"/>
        <v>351131.57894736843</v>
      </c>
    </row>
    <row r="836" spans="2:38">
      <c r="B836" s="29" t="s">
        <v>173</v>
      </c>
      <c r="C836" s="3">
        <v>43</v>
      </c>
      <c r="D836" s="3"/>
      <c r="E836" s="7">
        <v>43</v>
      </c>
      <c r="G836" s="29" t="s">
        <v>173</v>
      </c>
      <c r="H836" s="3">
        <v>604</v>
      </c>
      <c r="I836" s="3"/>
      <c r="J836" s="7">
        <v>604</v>
      </c>
      <c r="L836" s="3">
        <f t="shared" si="168"/>
        <v>43</v>
      </c>
      <c r="M836" s="3">
        <f t="shared" si="169"/>
        <v>604</v>
      </c>
      <c r="N836" s="19">
        <f t="shared" si="172"/>
        <v>14.046511627906977</v>
      </c>
      <c r="P836" s="29" t="s">
        <v>173</v>
      </c>
      <c r="Q836" s="3">
        <v>433</v>
      </c>
      <c r="R836" s="3"/>
      <c r="S836" s="7">
        <v>433</v>
      </c>
      <c r="U836" s="29" t="s">
        <v>173</v>
      </c>
      <c r="V836" s="3">
        <v>123</v>
      </c>
      <c r="W836" s="3"/>
      <c r="X836" s="7">
        <v>123</v>
      </c>
      <c r="Z836" s="29" t="s">
        <v>173</v>
      </c>
      <c r="AA836" s="3">
        <v>42956</v>
      </c>
      <c r="AB836" s="3"/>
      <c r="AC836" s="7">
        <v>42956</v>
      </c>
      <c r="AE836">
        <v>37858</v>
      </c>
      <c r="AF836" s="16">
        <f t="shared" si="173"/>
        <v>37.857999999999997</v>
      </c>
      <c r="AH836" s="3">
        <f t="shared" si="170"/>
        <v>604</v>
      </c>
      <c r="AI836" s="3">
        <f t="shared" si="171"/>
        <v>42956</v>
      </c>
      <c r="AJ836" s="16">
        <f t="shared" si="174"/>
        <v>71119.205298013243</v>
      </c>
      <c r="AL836" s="16">
        <f t="shared" si="175"/>
        <v>998976.74418604653</v>
      </c>
    </row>
    <row r="837" spans="2:38">
      <c r="B837" s="29" t="s">
        <v>174</v>
      </c>
      <c r="C837" s="3">
        <v>2</v>
      </c>
      <c r="D837" s="3"/>
      <c r="E837" s="7">
        <v>2</v>
      </c>
      <c r="G837" s="29" t="s">
        <v>174</v>
      </c>
      <c r="H837" s="3"/>
      <c r="I837" s="3"/>
      <c r="J837" s="7"/>
      <c r="L837" s="3">
        <f t="shared" si="168"/>
        <v>2</v>
      </c>
      <c r="M837" s="3">
        <f t="shared" si="169"/>
        <v>0</v>
      </c>
      <c r="N837" s="19">
        <f t="shared" si="172"/>
        <v>0</v>
      </c>
      <c r="P837" s="29" t="s">
        <v>174</v>
      </c>
      <c r="Q837" s="3"/>
      <c r="R837" s="3"/>
      <c r="S837" s="7"/>
      <c r="U837" s="29" t="s">
        <v>174</v>
      </c>
      <c r="V837" s="3"/>
      <c r="W837" s="3"/>
      <c r="X837" s="7"/>
      <c r="Z837" s="29" t="s">
        <v>174</v>
      </c>
      <c r="AA837" s="3"/>
      <c r="AB837" s="3"/>
      <c r="AC837" s="7"/>
      <c r="AF837" s="16" t="str">
        <f t="shared" si="173"/>
        <v/>
      </c>
      <c r="AH837" s="3">
        <f t="shared" si="170"/>
        <v>0</v>
      </c>
      <c r="AI837" s="3">
        <f t="shared" si="171"/>
        <v>0</v>
      </c>
      <c r="AJ837" s="16" t="str">
        <f t="shared" si="174"/>
        <v/>
      </c>
      <c r="AL837" s="16" t="str">
        <f t="shared" si="175"/>
        <v/>
      </c>
    </row>
    <row r="838" spans="2:38">
      <c r="B838" s="30" t="s">
        <v>13</v>
      </c>
      <c r="C838" s="7">
        <v>252</v>
      </c>
      <c r="D838" s="7"/>
      <c r="E838" s="7">
        <v>252</v>
      </c>
      <c r="G838" s="30" t="s">
        <v>13</v>
      </c>
      <c r="H838" s="7">
        <v>1240</v>
      </c>
      <c r="I838" s="7"/>
      <c r="J838" s="7">
        <v>1240</v>
      </c>
      <c r="L838" s="3">
        <f t="shared" si="168"/>
        <v>252</v>
      </c>
      <c r="M838" s="3">
        <f t="shared" si="169"/>
        <v>1240</v>
      </c>
      <c r="N838" s="19">
        <f t="shared" si="172"/>
        <v>4.9206349206349209</v>
      </c>
      <c r="P838" s="30" t="s">
        <v>13</v>
      </c>
      <c r="Q838" s="7">
        <v>706</v>
      </c>
      <c r="R838" s="7"/>
      <c r="S838" s="7">
        <v>706</v>
      </c>
      <c r="U838" s="30" t="s">
        <v>13</v>
      </c>
      <c r="V838" s="7">
        <v>274</v>
      </c>
      <c r="W838" s="7"/>
      <c r="X838" s="7">
        <v>274</v>
      </c>
      <c r="Z838" s="30" t="s">
        <v>13</v>
      </c>
      <c r="AA838" s="7">
        <v>84682</v>
      </c>
      <c r="AB838" s="7"/>
      <c r="AC838" s="7">
        <v>84682</v>
      </c>
      <c r="AE838">
        <v>74687</v>
      </c>
      <c r="AF838" s="16">
        <f t="shared" si="173"/>
        <v>74.686999999999998</v>
      </c>
      <c r="AH838" s="3">
        <f t="shared" si="170"/>
        <v>1240</v>
      </c>
      <c r="AI838" s="3">
        <f t="shared" si="171"/>
        <v>84682</v>
      </c>
      <c r="AJ838" s="16">
        <f t="shared" si="174"/>
        <v>68291.93548387097</v>
      </c>
      <c r="AL838" s="16">
        <f t="shared" si="175"/>
        <v>336039.68253968254</v>
      </c>
    </row>
    <row r="839" spans="2:38">
      <c r="B839" s="5" t="s">
        <v>125</v>
      </c>
      <c r="C839" s="3"/>
      <c r="D839" s="3"/>
      <c r="E839" s="7"/>
      <c r="G839" s="5" t="s">
        <v>125</v>
      </c>
      <c r="H839" s="3"/>
      <c r="I839" s="3"/>
      <c r="J839" s="7"/>
      <c r="L839" s="3">
        <f t="shared" si="168"/>
        <v>0</v>
      </c>
      <c r="M839" s="3">
        <f t="shared" si="169"/>
        <v>0</v>
      </c>
      <c r="N839" s="37" t="str">
        <f t="shared" si="172"/>
        <v/>
      </c>
      <c r="P839" s="5" t="s">
        <v>125</v>
      </c>
      <c r="Q839" s="3"/>
      <c r="R839" s="3"/>
      <c r="S839" s="7"/>
      <c r="U839" s="5" t="s">
        <v>125</v>
      </c>
      <c r="V839" s="3"/>
      <c r="W839" s="3"/>
      <c r="X839" s="7"/>
      <c r="Z839" s="5" t="s">
        <v>125</v>
      </c>
      <c r="AA839" s="3"/>
      <c r="AB839" s="3"/>
      <c r="AC839" s="7"/>
      <c r="AF839" s="36" t="str">
        <f t="shared" si="173"/>
        <v/>
      </c>
      <c r="AH839" s="3">
        <f t="shared" si="170"/>
        <v>0</v>
      </c>
      <c r="AI839" s="3">
        <f t="shared" si="171"/>
        <v>0</v>
      </c>
      <c r="AJ839" s="36" t="str">
        <f t="shared" si="174"/>
        <v/>
      </c>
      <c r="AL839" s="36" t="str">
        <f t="shared" si="175"/>
        <v/>
      </c>
    </row>
    <row r="840" spans="2:38">
      <c r="B840" s="29" t="s">
        <v>169</v>
      </c>
      <c r="C840" s="3"/>
      <c r="D840" s="3">
        <v>287</v>
      </c>
      <c r="E840" s="7">
        <v>287</v>
      </c>
      <c r="G840" s="29" t="s">
        <v>169</v>
      </c>
      <c r="H840" s="3"/>
      <c r="I840" s="3">
        <v>365</v>
      </c>
      <c r="J840" s="7">
        <v>365</v>
      </c>
      <c r="L840" s="3">
        <f t="shared" si="168"/>
        <v>287</v>
      </c>
      <c r="M840" s="3">
        <f t="shared" si="169"/>
        <v>365</v>
      </c>
      <c r="N840" s="19">
        <f t="shared" si="172"/>
        <v>1.2717770034843205</v>
      </c>
      <c r="P840" s="29" t="s">
        <v>169</v>
      </c>
      <c r="Q840" s="3"/>
      <c r="R840" s="3">
        <v>36</v>
      </c>
      <c r="S840" s="7">
        <v>36</v>
      </c>
      <c r="U840" s="29" t="s">
        <v>169</v>
      </c>
      <c r="V840" s="3"/>
      <c r="W840" s="3">
        <v>35</v>
      </c>
      <c r="X840" s="7">
        <v>35</v>
      </c>
      <c r="Z840" s="29" t="s">
        <v>169</v>
      </c>
      <c r="AA840" s="3"/>
      <c r="AB840" s="3">
        <v>9196</v>
      </c>
      <c r="AC840" s="7">
        <v>9196</v>
      </c>
      <c r="AE840">
        <v>10206</v>
      </c>
      <c r="AF840" s="16">
        <f t="shared" si="173"/>
        <v>10.206</v>
      </c>
      <c r="AH840" s="3">
        <f t="shared" si="170"/>
        <v>365</v>
      </c>
      <c r="AI840" s="3">
        <f t="shared" si="171"/>
        <v>9196</v>
      </c>
      <c r="AJ840" s="16">
        <f t="shared" si="174"/>
        <v>25194.520547945205</v>
      </c>
      <c r="AL840" s="16">
        <f t="shared" si="175"/>
        <v>32041.811846689896</v>
      </c>
    </row>
    <row r="841" spans="2:38">
      <c r="B841" s="29" t="s">
        <v>170</v>
      </c>
      <c r="C841" s="3"/>
      <c r="D841" s="3">
        <v>419</v>
      </c>
      <c r="E841" s="7">
        <v>419</v>
      </c>
      <c r="G841" s="29" t="s">
        <v>170</v>
      </c>
      <c r="H841" s="3"/>
      <c r="I841" s="3">
        <v>719</v>
      </c>
      <c r="J841" s="7">
        <v>719</v>
      </c>
      <c r="L841" s="3">
        <f t="shared" si="168"/>
        <v>419</v>
      </c>
      <c r="M841" s="3">
        <f t="shared" si="169"/>
        <v>719</v>
      </c>
      <c r="N841" s="19">
        <f t="shared" si="172"/>
        <v>1.7159904534606205</v>
      </c>
      <c r="P841" s="29" t="s">
        <v>170</v>
      </c>
      <c r="Q841" s="3"/>
      <c r="R841" s="3">
        <v>176</v>
      </c>
      <c r="S841" s="7">
        <v>176</v>
      </c>
      <c r="U841" s="29" t="s">
        <v>170</v>
      </c>
      <c r="V841" s="3"/>
      <c r="W841" s="3">
        <v>109</v>
      </c>
      <c r="X841" s="7">
        <v>109</v>
      </c>
      <c r="Z841" s="29" t="s">
        <v>170</v>
      </c>
      <c r="AA841" s="3"/>
      <c r="AB841" s="3">
        <v>34077</v>
      </c>
      <c r="AC841" s="7">
        <v>34077</v>
      </c>
      <c r="AE841">
        <v>29406</v>
      </c>
      <c r="AF841" s="16">
        <f t="shared" si="173"/>
        <v>29.405999999999999</v>
      </c>
      <c r="AH841" s="3">
        <f t="shared" si="170"/>
        <v>719</v>
      </c>
      <c r="AI841" s="3">
        <f t="shared" si="171"/>
        <v>34077</v>
      </c>
      <c r="AJ841" s="16">
        <f t="shared" si="174"/>
        <v>47394.993045897078</v>
      </c>
      <c r="AL841" s="16">
        <f t="shared" si="175"/>
        <v>81329.355608591883</v>
      </c>
    </row>
    <row r="842" spans="2:38">
      <c r="B842" s="29" t="s">
        <v>171</v>
      </c>
      <c r="C842" s="3"/>
      <c r="D842" s="3">
        <v>235</v>
      </c>
      <c r="E842" s="7">
        <v>235</v>
      </c>
      <c r="G842" s="29" t="s">
        <v>171</v>
      </c>
      <c r="H842" s="3"/>
      <c r="I842" s="3">
        <v>690</v>
      </c>
      <c r="J842" s="7">
        <v>690</v>
      </c>
      <c r="L842" s="3">
        <f t="shared" si="168"/>
        <v>235</v>
      </c>
      <c r="M842" s="3">
        <f t="shared" si="169"/>
        <v>690</v>
      </c>
      <c r="N842" s="19">
        <f t="shared" si="172"/>
        <v>2.9361702127659575</v>
      </c>
      <c r="P842" s="29" t="s">
        <v>171</v>
      </c>
      <c r="Q842" s="3"/>
      <c r="R842" s="3">
        <v>279</v>
      </c>
      <c r="S842" s="7">
        <v>279</v>
      </c>
      <c r="U842" s="29" t="s">
        <v>171</v>
      </c>
      <c r="V842" s="3"/>
      <c r="W842" s="3">
        <v>165</v>
      </c>
      <c r="X842" s="7">
        <v>165</v>
      </c>
      <c r="Z842" s="29" t="s">
        <v>171</v>
      </c>
      <c r="AA842" s="3"/>
      <c r="AB842" s="3">
        <v>41710</v>
      </c>
      <c r="AC842" s="7">
        <v>41710</v>
      </c>
      <c r="AE842">
        <v>43273</v>
      </c>
      <c r="AF842" s="16">
        <f t="shared" si="173"/>
        <v>43.273000000000003</v>
      </c>
      <c r="AH842" s="3">
        <f t="shared" si="170"/>
        <v>690</v>
      </c>
      <c r="AI842" s="3">
        <f t="shared" si="171"/>
        <v>41710</v>
      </c>
      <c r="AJ842" s="16">
        <f t="shared" si="174"/>
        <v>60449.27536231884</v>
      </c>
      <c r="AL842" s="16">
        <f t="shared" si="175"/>
        <v>177489.36170212767</v>
      </c>
    </row>
    <row r="843" spans="2:38">
      <c r="B843" s="29" t="s">
        <v>172</v>
      </c>
      <c r="C843" s="3"/>
      <c r="D843" s="3">
        <v>146</v>
      </c>
      <c r="E843" s="7">
        <v>146</v>
      </c>
      <c r="G843" s="29" t="s">
        <v>172</v>
      </c>
      <c r="H843" s="3"/>
      <c r="I843" s="3">
        <v>704</v>
      </c>
      <c r="J843" s="7">
        <v>704</v>
      </c>
      <c r="L843" s="3">
        <f t="shared" si="168"/>
        <v>146</v>
      </c>
      <c r="M843" s="3">
        <f t="shared" si="169"/>
        <v>704</v>
      </c>
      <c r="N843" s="19">
        <f t="shared" si="172"/>
        <v>4.8219178082191778</v>
      </c>
      <c r="P843" s="29" t="s">
        <v>172</v>
      </c>
      <c r="Q843" s="3"/>
      <c r="R843" s="3">
        <v>401</v>
      </c>
      <c r="S843" s="7">
        <v>401</v>
      </c>
      <c r="U843" s="29" t="s">
        <v>172</v>
      </c>
      <c r="V843" s="3"/>
      <c r="W843" s="3">
        <v>144</v>
      </c>
      <c r="X843" s="7">
        <v>144</v>
      </c>
      <c r="Z843" s="29" t="s">
        <v>172</v>
      </c>
      <c r="AA843" s="3"/>
      <c r="AB843" s="3">
        <v>50404</v>
      </c>
      <c r="AC843" s="7">
        <v>50404</v>
      </c>
      <c r="AE843">
        <v>55437</v>
      </c>
      <c r="AF843" s="16">
        <f t="shared" si="173"/>
        <v>55.436999999999998</v>
      </c>
      <c r="AH843" s="3">
        <f t="shared" si="170"/>
        <v>704</v>
      </c>
      <c r="AI843" s="3">
        <f t="shared" si="171"/>
        <v>50404</v>
      </c>
      <c r="AJ843" s="16">
        <f t="shared" si="174"/>
        <v>71596.590909090912</v>
      </c>
      <c r="AL843" s="16">
        <f t="shared" si="175"/>
        <v>345232.87671232875</v>
      </c>
    </row>
    <row r="844" spans="2:38">
      <c r="B844" s="29" t="s">
        <v>173</v>
      </c>
      <c r="C844" s="3"/>
      <c r="D844" s="3">
        <v>163</v>
      </c>
      <c r="E844" s="7">
        <v>163</v>
      </c>
      <c r="G844" s="29" t="s">
        <v>173</v>
      </c>
      <c r="H844" s="3"/>
      <c r="I844" s="3">
        <v>1975</v>
      </c>
      <c r="J844" s="7">
        <v>1975</v>
      </c>
      <c r="L844" s="3">
        <f t="shared" si="168"/>
        <v>163</v>
      </c>
      <c r="M844" s="3">
        <f t="shared" si="169"/>
        <v>1975</v>
      </c>
      <c r="N844" s="19">
        <f t="shared" si="172"/>
        <v>12.116564417177914</v>
      </c>
      <c r="P844" s="29" t="s">
        <v>173</v>
      </c>
      <c r="Q844" s="3"/>
      <c r="R844" s="3">
        <v>1419</v>
      </c>
      <c r="S844" s="7">
        <v>1419</v>
      </c>
      <c r="U844" s="29" t="s">
        <v>173</v>
      </c>
      <c r="V844" s="3"/>
      <c r="W844" s="3">
        <v>387</v>
      </c>
      <c r="X844" s="7">
        <v>387</v>
      </c>
      <c r="Z844" s="29" t="s">
        <v>173</v>
      </c>
      <c r="AA844" s="3"/>
      <c r="AB844" s="3">
        <v>204358</v>
      </c>
      <c r="AC844" s="7">
        <v>204358</v>
      </c>
      <c r="AE844">
        <v>187373</v>
      </c>
      <c r="AF844" s="16">
        <f t="shared" si="173"/>
        <v>187.37299999999999</v>
      </c>
      <c r="AH844" s="3">
        <f t="shared" si="170"/>
        <v>1975</v>
      </c>
      <c r="AI844" s="3">
        <f t="shared" si="171"/>
        <v>204358</v>
      </c>
      <c r="AJ844" s="16">
        <f t="shared" si="174"/>
        <v>103472.40506329114</v>
      </c>
      <c r="AL844" s="16">
        <f t="shared" si="175"/>
        <v>1253730.0613496932</v>
      </c>
    </row>
    <row r="845" spans="2:38">
      <c r="B845" s="29" t="s">
        <v>174</v>
      </c>
      <c r="C845" s="3"/>
      <c r="D845" s="3">
        <v>13</v>
      </c>
      <c r="E845" s="7">
        <v>13</v>
      </c>
      <c r="G845" s="29" t="s">
        <v>174</v>
      </c>
      <c r="H845" s="3"/>
      <c r="I845" s="3">
        <v>1438</v>
      </c>
      <c r="J845" s="7">
        <v>1438</v>
      </c>
      <c r="L845" s="3">
        <f t="shared" si="168"/>
        <v>13</v>
      </c>
      <c r="M845" s="3">
        <f t="shared" si="169"/>
        <v>1438</v>
      </c>
      <c r="N845" s="19">
        <f t="shared" si="172"/>
        <v>110.61538461538461</v>
      </c>
      <c r="P845" s="29" t="s">
        <v>174</v>
      </c>
      <c r="Q845" s="3"/>
      <c r="R845" s="3">
        <v>1359</v>
      </c>
      <c r="S845" s="7">
        <v>1359</v>
      </c>
      <c r="U845" s="29" t="s">
        <v>174</v>
      </c>
      <c r="V845" s="3"/>
      <c r="W845" s="3">
        <v>65</v>
      </c>
      <c r="X845" s="7">
        <v>65</v>
      </c>
      <c r="Z845" s="29" t="s">
        <v>174</v>
      </c>
      <c r="AA845" s="3"/>
      <c r="AB845" s="3">
        <v>249487</v>
      </c>
      <c r="AC845" s="7">
        <v>249487</v>
      </c>
      <c r="AE845">
        <v>214955</v>
      </c>
      <c r="AF845" s="16">
        <f t="shared" si="173"/>
        <v>214.95500000000001</v>
      </c>
      <c r="AH845" s="3">
        <f t="shared" si="170"/>
        <v>1438</v>
      </c>
      <c r="AI845" s="3">
        <f t="shared" si="171"/>
        <v>249487</v>
      </c>
      <c r="AJ845" s="16">
        <f t="shared" si="174"/>
        <v>173495.82753824757</v>
      </c>
      <c r="AL845" s="16">
        <f t="shared" si="175"/>
        <v>19191307.692307692</v>
      </c>
    </row>
    <row r="846" spans="2:38">
      <c r="B846" s="30" t="s">
        <v>13</v>
      </c>
      <c r="C846" s="7"/>
      <c r="D846" s="7">
        <v>1263</v>
      </c>
      <c r="E846" s="7">
        <v>1263</v>
      </c>
      <c r="G846" s="30" t="s">
        <v>13</v>
      </c>
      <c r="H846" s="7"/>
      <c r="I846" s="7">
        <v>5891</v>
      </c>
      <c r="J846" s="7">
        <v>5891</v>
      </c>
      <c r="L846" s="3">
        <f t="shared" si="168"/>
        <v>1263</v>
      </c>
      <c r="M846" s="3">
        <f t="shared" si="169"/>
        <v>5891</v>
      </c>
      <c r="N846" s="19">
        <f t="shared" si="172"/>
        <v>4.6642913697545527</v>
      </c>
      <c r="P846" s="30" t="s">
        <v>13</v>
      </c>
      <c r="Q846" s="7"/>
      <c r="R846" s="7">
        <v>3670</v>
      </c>
      <c r="S846" s="7">
        <v>3670</v>
      </c>
      <c r="U846" s="30" t="s">
        <v>13</v>
      </c>
      <c r="V846" s="7"/>
      <c r="W846" s="7">
        <v>905</v>
      </c>
      <c r="X846" s="7">
        <v>905</v>
      </c>
      <c r="Z846" s="30" t="s">
        <v>13</v>
      </c>
      <c r="AA846" s="7"/>
      <c r="AB846" s="7">
        <v>589232</v>
      </c>
      <c r="AC846" s="7">
        <v>589232</v>
      </c>
      <c r="AE846">
        <v>540650</v>
      </c>
      <c r="AF846" s="16">
        <f t="shared" si="173"/>
        <v>540.65</v>
      </c>
      <c r="AH846" s="3">
        <f t="shared" si="170"/>
        <v>5891</v>
      </c>
      <c r="AI846" s="3">
        <f t="shared" si="171"/>
        <v>589232</v>
      </c>
      <c r="AJ846" s="16">
        <f t="shared" si="174"/>
        <v>100022.40706161942</v>
      </c>
      <c r="AL846" s="16">
        <f t="shared" si="175"/>
        <v>466533.65003958828</v>
      </c>
    </row>
    <row r="847" spans="2:38">
      <c r="B847" s="5" t="s">
        <v>126</v>
      </c>
      <c r="C847" s="3"/>
      <c r="D847" s="3"/>
      <c r="E847" s="7"/>
      <c r="G847" s="5" t="s">
        <v>126</v>
      </c>
      <c r="H847" s="3"/>
      <c r="I847" s="3"/>
      <c r="J847" s="7"/>
      <c r="L847" s="3">
        <f t="shared" si="168"/>
        <v>0</v>
      </c>
      <c r="M847" s="3">
        <f t="shared" si="169"/>
        <v>0</v>
      </c>
      <c r="N847" s="37" t="str">
        <f t="shared" si="172"/>
        <v/>
      </c>
      <c r="P847" s="5" t="s">
        <v>126</v>
      </c>
      <c r="Q847" s="3"/>
      <c r="R847" s="3"/>
      <c r="S847" s="7"/>
      <c r="U847" s="5" t="s">
        <v>126</v>
      </c>
      <c r="V847" s="3"/>
      <c r="W847" s="3"/>
      <c r="X847" s="7"/>
      <c r="Z847" s="5" t="s">
        <v>126</v>
      </c>
      <c r="AA847" s="3"/>
      <c r="AB847" s="3"/>
      <c r="AC847" s="7"/>
      <c r="AF847" s="36" t="str">
        <f t="shared" si="173"/>
        <v/>
      </c>
      <c r="AH847" s="3">
        <f t="shared" si="170"/>
        <v>0</v>
      </c>
      <c r="AI847" s="3">
        <f t="shared" si="171"/>
        <v>0</v>
      </c>
      <c r="AJ847" s="36" t="str">
        <f t="shared" si="174"/>
        <v/>
      </c>
      <c r="AL847" s="36" t="str">
        <f t="shared" si="175"/>
        <v/>
      </c>
    </row>
    <row r="848" spans="2:38">
      <c r="B848" s="29" t="s">
        <v>169</v>
      </c>
      <c r="C848" s="3">
        <v>107</v>
      </c>
      <c r="D848" s="3"/>
      <c r="E848" s="7">
        <v>107</v>
      </c>
      <c r="G848" s="29" t="s">
        <v>169</v>
      </c>
      <c r="H848" s="3">
        <v>175</v>
      </c>
      <c r="I848" s="3"/>
      <c r="J848" s="7">
        <v>175</v>
      </c>
      <c r="L848" s="3">
        <f t="shared" si="168"/>
        <v>107</v>
      </c>
      <c r="M848" s="3">
        <f t="shared" si="169"/>
        <v>175</v>
      </c>
      <c r="N848" s="19">
        <f t="shared" si="172"/>
        <v>1.6355140186915889</v>
      </c>
      <c r="P848" s="29" t="s">
        <v>169</v>
      </c>
      <c r="Q848" s="3">
        <v>42</v>
      </c>
      <c r="R848" s="3"/>
      <c r="S848" s="7">
        <v>42</v>
      </c>
      <c r="U848" s="29" t="s">
        <v>169</v>
      </c>
      <c r="V848" s="3">
        <v>23</v>
      </c>
      <c r="W848" s="3"/>
      <c r="X848" s="7">
        <v>23</v>
      </c>
      <c r="Z848" s="29" t="s">
        <v>169</v>
      </c>
      <c r="AA848" s="3">
        <v>2724</v>
      </c>
      <c r="AB848" s="3"/>
      <c r="AC848" s="7">
        <v>2724</v>
      </c>
      <c r="AE848">
        <v>2830</v>
      </c>
      <c r="AF848" s="16">
        <f t="shared" si="173"/>
        <v>2.83</v>
      </c>
      <c r="AH848" s="3">
        <f t="shared" si="170"/>
        <v>175</v>
      </c>
      <c r="AI848" s="3">
        <f t="shared" si="171"/>
        <v>2724</v>
      </c>
      <c r="AJ848" s="16">
        <f t="shared" si="174"/>
        <v>15565.714285714286</v>
      </c>
      <c r="AL848" s="16">
        <f t="shared" si="175"/>
        <v>25457.943925233645</v>
      </c>
    </row>
    <row r="849" spans="2:38">
      <c r="B849" s="29" t="s">
        <v>170</v>
      </c>
      <c r="C849" s="3">
        <v>247</v>
      </c>
      <c r="D849" s="3"/>
      <c r="E849" s="7">
        <v>247</v>
      </c>
      <c r="G849" s="29" t="s">
        <v>170</v>
      </c>
      <c r="H849" s="3">
        <v>428</v>
      </c>
      <c r="I849" s="3"/>
      <c r="J849" s="7">
        <v>428</v>
      </c>
      <c r="L849" s="3">
        <f t="shared" si="168"/>
        <v>247</v>
      </c>
      <c r="M849" s="3">
        <f t="shared" si="169"/>
        <v>428</v>
      </c>
      <c r="N849" s="19">
        <f t="shared" si="172"/>
        <v>1.7327935222672064</v>
      </c>
      <c r="P849" s="29" t="s">
        <v>170</v>
      </c>
      <c r="Q849" s="3">
        <v>97</v>
      </c>
      <c r="R849" s="3"/>
      <c r="S849" s="7">
        <v>97</v>
      </c>
      <c r="U849" s="29" t="s">
        <v>170</v>
      </c>
      <c r="V849" s="3">
        <v>80</v>
      </c>
      <c r="W849" s="3"/>
      <c r="X849" s="7">
        <v>80</v>
      </c>
      <c r="Z849" s="29" t="s">
        <v>170</v>
      </c>
      <c r="AA849" s="3">
        <v>21721</v>
      </c>
      <c r="AB849" s="3"/>
      <c r="AC849" s="7">
        <v>21721</v>
      </c>
      <c r="AE849">
        <v>27416</v>
      </c>
      <c r="AF849" s="16">
        <f t="shared" si="173"/>
        <v>27.416</v>
      </c>
      <c r="AH849" s="3">
        <f t="shared" si="170"/>
        <v>428</v>
      </c>
      <c r="AI849" s="3">
        <f t="shared" si="171"/>
        <v>21721</v>
      </c>
      <c r="AJ849" s="16">
        <f t="shared" si="174"/>
        <v>50750</v>
      </c>
      <c r="AL849" s="16">
        <f t="shared" si="175"/>
        <v>87939.271255060725</v>
      </c>
    </row>
    <row r="850" spans="2:38">
      <c r="B850" s="29" t="s">
        <v>171</v>
      </c>
      <c r="C850" s="3">
        <v>3127</v>
      </c>
      <c r="D850" s="3"/>
      <c r="E850" s="7">
        <v>3127</v>
      </c>
      <c r="G850" s="29" t="s">
        <v>171</v>
      </c>
      <c r="H850" s="3">
        <v>9241</v>
      </c>
      <c r="I850" s="3"/>
      <c r="J850" s="7">
        <v>9241</v>
      </c>
      <c r="L850" s="3">
        <f t="shared" si="168"/>
        <v>3127</v>
      </c>
      <c r="M850" s="3">
        <f t="shared" si="169"/>
        <v>9241</v>
      </c>
      <c r="N850" s="19">
        <f t="shared" si="172"/>
        <v>2.9552286536616563</v>
      </c>
      <c r="P850" s="29" t="s">
        <v>171</v>
      </c>
      <c r="Q850" s="3">
        <v>3963</v>
      </c>
      <c r="R850" s="3"/>
      <c r="S850" s="7">
        <v>3963</v>
      </c>
      <c r="U850" s="29" t="s">
        <v>171</v>
      </c>
      <c r="V850" s="3">
        <v>2149</v>
      </c>
      <c r="W850" s="3"/>
      <c r="X850" s="7">
        <v>2149</v>
      </c>
      <c r="Z850" s="29" t="s">
        <v>171</v>
      </c>
      <c r="AA850" s="3">
        <v>650155</v>
      </c>
      <c r="AB850" s="3"/>
      <c r="AC850" s="7">
        <v>650155</v>
      </c>
      <c r="AE850">
        <v>1012836</v>
      </c>
      <c r="AF850" s="16">
        <f t="shared" si="173"/>
        <v>1012.836</v>
      </c>
      <c r="AH850" s="3">
        <f t="shared" si="170"/>
        <v>9241</v>
      </c>
      <c r="AI850" s="3">
        <f t="shared" si="171"/>
        <v>650155</v>
      </c>
      <c r="AJ850" s="16">
        <f t="shared" si="174"/>
        <v>70355.481008548857</v>
      </c>
      <c r="AL850" s="16">
        <f t="shared" si="175"/>
        <v>207916.53341861206</v>
      </c>
    </row>
    <row r="851" spans="2:38">
      <c r="B851" s="29" t="s">
        <v>172</v>
      </c>
      <c r="C851" s="3">
        <v>3725</v>
      </c>
      <c r="D851" s="3"/>
      <c r="E851" s="7">
        <v>3725</v>
      </c>
      <c r="G851" s="29" t="s">
        <v>172</v>
      </c>
      <c r="H851" s="3">
        <v>13944</v>
      </c>
      <c r="I851" s="3"/>
      <c r="J851" s="7">
        <v>13944</v>
      </c>
      <c r="L851" s="3">
        <f t="shared" si="168"/>
        <v>3725</v>
      </c>
      <c r="M851" s="3">
        <f t="shared" si="169"/>
        <v>13944</v>
      </c>
      <c r="N851" s="19">
        <f t="shared" si="172"/>
        <v>3.7433557046979864</v>
      </c>
      <c r="P851" s="29" t="s">
        <v>172</v>
      </c>
      <c r="Q851" s="3">
        <v>6579</v>
      </c>
      <c r="R851" s="3"/>
      <c r="S851" s="7">
        <v>6579</v>
      </c>
      <c r="U851" s="29" t="s">
        <v>172</v>
      </c>
      <c r="V851" s="3">
        <v>3629</v>
      </c>
      <c r="W851" s="3"/>
      <c r="X851" s="7">
        <v>3629</v>
      </c>
      <c r="Z851" s="29" t="s">
        <v>172</v>
      </c>
      <c r="AA851" s="3">
        <v>1158555</v>
      </c>
      <c r="AB851" s="3"/>
      <c r="AC851" s="7">
        <v>1158555</v>
      </c>
      <c r="AE851">
        <v>551362</v>
      </c>
      <c r="AF851" s="16">
        <f t="shared" si="173"/>
        <v>551.36199999999997</v>
      </c>
      <c r="AH851" s="3">
        <f t="shared" si="170"/>
        <v>13944</v>
      </c>
      <c r="AI851" s="3">
        <f t="shared" si="171"/>
        <v>1158555</v>
      </c>
      <c r="AJ851" s="16">
        <f t="shared" si="174"/>
        <v>83086.273666092951</v>
      </c>
      <c r="AL851" s="16">
        <f t="shared" si="175"/>
        <v>311021.47651006712</v>
      </c>
    </row>
    <row r="852" spans="2:38">
      <c r="B852" s="29" t="s">
        <v>173</v>
      </c>
      <c r="C852" s="3">
        <v>181</v>
      </c>
      <c r="D852" s="3"/>
      <c r="E852" s="7">
        <v>181</v>
      </c>
      <c r="G852" s="29" t="s">
        <v>173</v>
      </c>
      <c r="H852" s="3">
        <v>1317</v>
      </c>
      <c r="I852" s="3"/>
      <c r="J852" s="7">
        <v>1317</v>
      </c>
      <c r="L852" s="3">
        <f t="shared" si="168"/>
        <v>181</v>
      </c>
      <c r="M852" s="3">
        <f t="shared" si="169"/>
        <v>1317</v>
      </c>
      <c r="N852" s="19">
        <f t="shared" si="172"/>
        <v>7.2762430939226519</v>
      </c>
      <c r="P852" s="29" t="s">
        <v>173</v>
      </c>
      <c r="Q852" s="3">
        <v>767</v>
      </c>
      <c r="R852" s="3"/>
      <c r="S852" s="7">
        <v>767</v>
      </c>
      <c r="U852" s="29" t="s">
        <v>173</v>
      </c>
      <c r="V852" s="3">
        <v>366</v>
      </c>
      <c r="W852" s="3"/>
      <c r="X852" s="7">
        <v>366</v>
      </c>
      <c r="Z852" s="29" t="s">
        <v>173</v>
      </c>
      <c r="AA852" s="3">
        <v>135347</v>
      </c>
      <c r="AB852" s="3"/>
      <c r="AC852" s="7">
        <v>135347</v>
      </c>
      <c r="AE852">
        <v>60371</v>
      </c>
      <c r="AF852" s="16">
        <f t="shared" si="173"/>
        <v>60.371000000000002</v>
      </c>
      <c r="AH852" s="3">
        <f t="shared" si="170"/>
        <v>1317</v>
      </c>
      <c r="AI852" s="3">
        <f t="shared" si="171"/>
        <v>135347</v>
      </c>
      <c r="AJ852" s="16">
        <f t="shared" si="174"/>
        <v>102769.1723614275</v>
      </c>
      <c r="AL852" s="16">
        <f t="shared" si="175"/>
        <v>747773.48066298349</v>
      </c>
    </row>
    <row r="853" spans="2:38">
      <c r="B853" s="29" t="s">
        <v>174</v>
      </c>
      <c r="C853" s="3"/>
      <c r="D853" s="3"/>
      <c r="E853" s="7"/>
      <c r="G853" s="29" t="s">
        <v>174</v>
      </c>
      <c r="H853" s="3"/>
      <c r="I853" s="3"/>
      <c r="J853" s="7"/>
      <c r="L853" s="3">
        <f t="shared" si="168"/>
        <v>0</v>
      </c>
      <c r="M853" s="3">
        <f t="shared" si="169"/>
        <v>0</v>
      </c>
      <c r="N853" s="19" t="str">
        <f t="shared" si="172"/>
        <v/>
      </c>
      <c r="P853" s="29" t="s">
        <v>174</v>
      </c>
      <c r="Q853" s="3"/>
      <c r="R853" s="3"/>
      <c r="S853" s="7"/>
      <c r="U853" s="29" t="s">
        <v>174</v>
      </c>
      <c r="V853" s="3"/>
      <c r="W853" s="3"/>
      <c r="X853" s="7"/>
      <c r="Z853" s="29" t="s">
        <v>174</v>
      </c>
      <c r="AA853" s="3"/>
      <c r="AB853" s="3"/>
      <c r="AC853" s="7"/>
      <c r="AF853" s="16" t="str">
        <f t="shared" si="173"/>
        <v/>
      </c>
      <c r="AH853" s="3">
        <f t="shared" si="170"/>
        <v>0</v>
      </c>
      <c r="AI853" s="3">
        <f t="shared" si="171"/>
        <v>0</v>
      </c>
      <c r="AJ853" s="16" t="str">
        <f t="shared" si="174"/>
        <v/>
      </c>
      <c r="AL853" s="16" t="str">
        <f t="shared" si="175"/>
        <v/>
      </c>
    </row>
    <row r="854" spans="2:38">
      <c r="B854" s="30" t="s">
        <v>13</v>
      </c>
      <c r="C854" s="7">
        <v>7387</v>
      </c>
      <c r="D854" s="7"/>
      <c r="E854" s="7">
        <v>7387</v>
      </c>
      <c r="G854" s="30" t="s">
        <v>13</v>
      </c>
      <c r="H854" s="7">
        <v>25105</v>
      </c>
      <c r="I854" s="7"/>
      <c r="J854" s="7">
        <v>25105</v>
      </c>
      <c r="L854" s="3">
        <f t="shared" si="168"/>
        <v>7387</v>
      </c>
      <c r="M854" s="3">
        <f t="shared" si="169"/>
        <v>25105</v>
      </c>
      <c r="N854" s="19">
        <f t="shared" si="172"/>
        <v>3.3985379721131719</v>
      </c>
      <c r="P854" s="30" t="s">
        <v>13</v>
      </c>
      <c r="Q854" s="7">
        <v>11448</v>
      </c>
      <c r="R854" s="7"/>
      <c r="S854" s="7">
        <v>11448</v>
      </c>
      <c r="U854" s="30" t="s">
        <v>13</v>
      </c>
      <c r="V854" s="7">
        <v>6247</v>
      </c>
      <c r="W854" s="7"/>
      <c r="X854" s="7">
        <v>6247</v>
      </c>
      <c r="Z854" s="30" t="s">
        <v>13</v>
      </c>
      <c r="AA854" s="7">
        <v>1968502</v>
      </c>
      <c r="AB854" s="7"/>
      <c r="AC854" s="7">
        <v>1968502</v>
      </c>
      <c r="AE854">
        <v>1654815</v>
      </c>
      <c r="AF854" s="16">
        <f t="shared" si="173"/>
        <v>1654.8150000000001</v>
      </c>
      <c r="AH854" s="3">
        <f t="shared" si="170"/>
        <v>25105</v>
      </c>
      <c r="AI854" s="3">
        <f t="shared" si="171"/>
        <v>1968502</v>
      </c>
      <c r="AJ854" s="16">
        <f t="shared" si="174"/>
        <v>78410.754829715195</v>
      </c>
      <c r="AL854" s="16">
        <f t="shared" si="175"/>
        <v>266481.92771084339</v>
      </c>
    </row>
    <row r="855" spans="2:38">
      <c r="B855" s="5" t="s">
        <v>127</v>
      </c>
      <c r="C855" s="3"/>
      <c r="D855" s="3"/>
      <c r="E855" s="7"/>
      <c r="G855" s="5" t="s">
        <v>127</v>
      </c>
      <c r="H855" s="3"/>
      <c r="I855" s="3"/>
      <c r="J855" s="7"/>
      <c r="L855" s="3">
        <f t="shared" si="168"/>
        <v>0</v>
      </c>
      <c r="M855" s="3">
        <f t="shared" si="169"/>
        <v>0</v>
      </c>
      <c r="N855" s="37" t="str">
        <f t="shared" si="172"/>
        <v/>
      </c>
      <c r="P855" s="5" t="s">
        <v>127</v>
      </c>
      <c r="Q855" s="3"/>
      <c r="R855" s="3"/>
      <c r="S855" s="7"/>
      <c r="U855" s="5" t="s">
        <v>127</v>
      </c>
      <c r="V855" s="3"/>
      <c r="W855" s="3"/>
      <c r="X855" s="7"/>
      <c r="Z855" s="5" t="s">
        <v>127</v>
      </c>
      <c r="AA855" s="3"/>
      <c r="AB855" s="3"/>
      <c r="AC855" s="7"/>
      <c r="AF855" s="36" t="str">
        <f t="shared" si="173"/>
        <v/>
      </c>
      <c r="AH855" s="3">
        <f t="shared" si="170"/>
        <v>0</v>
      </c>
      <c r="AI855" s="3">
        <f t="shared" si="171"/>
        <v>0</v>
      </c>
      <c r="AJ855" s="36" t="str">
        <f t="shared" si="174"/>
        <v/>
      </c>
      <c r="AL855" s="36" t="str">
        <f t="shared" si="175"/>
        <v/>
      </c>
    </row>
    <row r="856" spans="2:38">
      <c r="B856" s="29" t="s">
        <v>169</v>
      </c>
      <c r="C856" s="3"/>
      <c r="D856" s="3">
        <v>262</v>
      </c>
      <c r="E856" s="7">
        <v>262</v>
      </c>
      <c r="G856" s="29" t="s">
        <v>169</v>
      </c>
      <c r="H856" s="3"/>
      <c r="I856" s="3">
        <v>323</v>
      </c>
      <c r="J856" s="7">
        <v>323</v>
      </c>
      <c r="L856" s="3">
        <f t="shared" si="168"/>
        <v>262</v>
      </c>
      <c r="M856" s="3">
        <f t="shared" si="169"/>
        <v>323</v>
      </c>
      <c r="N856" s="19">
        <f t="shared" si="172"/>
        <v>1.2328244274809161</v>
      </c>
      <c r="P856" s="29" t="s">
        <v>169</v>
      </c>
      <c r="Q856" s="3"/>
      <c r="R856" s="3">
        <v>31</v>
      </c>
      <c r="S856" s="7">
        <v>31</v>
      </c>
      <c r="U856" s="29" t="s">
        <v>169</v>
      </c>
      <c r="V856" s="3"/>
      <c r="W856" s="3">
        <v>28</v>
      </c>
      <c r="X856" s="7">
        <v>28</v>
      </c>
      <c r="Z856" s="29" t="s">
        <v>169</v>
      </c>
      <c r="AA856" s="3"/>
      <c r="AB856" s="3">
        <v>8324</v>
      </c>
      <c r="AC856" s="7">
        <v>8324</v>
      </c>
      <c r="AE856">
        <v>10156</v>
      </c>
      <c r="AF856" s="16">
        <f t="shared" si="173"/>
        <v>10.156000000000001</v>
      </c>
      <c r="AH856" s="3">
        <f t="shared" si="170"/>
        <v>323</v>
      </c>
      <c r="AI856" s="3">
        <f t="shared" si="171"/>
        <v>8324</v>
      </c>
      <c r="AJ856" s="16">
        <f t="shared" si="174"/>
        <v>25770.897832817336</v>
      </c>
      <c r="AL856" s="16">
        <f t="shared" si="175"/>
        <v>31770.992366412214</v>
      </c>
    </row>
    <row r="857" spans="2:38">
      <c r="B857" s="29" t="s">
        <v>170</v>
      </c>
      <c r="C857" s="3"/>
      <c r="D857" s="3">
        <v>312</v>
      </c>
      <c r="E857" s="7">
        <v>312</v>
      </c>
      <c r="G857" s="29" t="s">
        <v>170</v>
      </c>
      <c r="H857" s="3"/>
      <c r="I857" s="3">
        <v>527</v>
      </c>
      <c r="J857" s="7">
        <v>527</v>
      </c>
      <c r="L857" s="3">
        <f t="shared" si="168"/>
        <v>312</v>
      </c>
      <c r="M857" s="3">
        <f t="shared" si="169"/>
        <v>527</v>
      </c>
      <c r="N857" s="19">
        <f t="shared" si="172"/>
        <v>1.6891025641025641</v>
      </c>
      <c r="P857" s="29" t="s">
        <v>170</v>
      </c>
      <c r="Q857" s="3"/>
      <c r="R857" s="3">
        <v>115</v>
      </c>
      <c r="S857" s="7">
        <v>115</v>
      </c>
      <c r="U857" s="29" t="s">
        <v>170</v>
      </c>
      <c r="V857" s="3"/>
      <c r="W857" s="3">
        <v>97</v>
      </c>
      <c r="X857" s="7">
        <v>97</v>
      </c>
      <c r="Z857" s="29" t="s">
        <v>170</v>
      </c>
      <c r="AA857" s="3"/>
      <c r="AB857" s="3">
        <v>24502</v>
      </c>
      <c r="AC857" s="7">
        <v>24502</v>
      </c>
      <c r="AE857">
        <v>22946</v>
      </c>
      <c r="AF857" s="16">
        <f t="shared" si="173"/>
        <v>22.946000000000002</v>
      </c>
      <c r="AH857" s="3">
        <f t="shared" si="170"/>
        <v>527</v>
      </c>
      <c r="AI857" s="3">
        <f t="shared" si="171"/>
        <v>24502</v>
      </c>
      <c r="AJ857" s="16">
        <f t="shared" si="174"/>
        <v>46493.358633776093</v>
      </c>
      <c r="AL857" s="16">
        <f t="shared" si="175"/>
        <v>78532.051282051281</v>
      </c>
    </row>
    <row r="858" spans="2:38">
      <c r="B858" s="29" t="s">
        <v>171</v>
      </c>
      <c r="C858" s="3"/>
      <c r="D858" s="3">
        <v>109</v>
      </c>
      <c r="E858" s="7">
        <v>109</v>
      </c>
      <c r="G858" s="29" t="s">
        <v>171</v>
      </c>
      <c r="H858" s="3"/>
      <c r="I858" s="3">
        <v>303</v>
      </c>
      <c r="J858" s="7">
        <v>303</v>
      </c>
      <c r="L858" s="3">
        <f t="shared" si="168"/>
        <v>109</v>
      </c>
      <c r="M858" s="3">
        <f t="shared" si="169"/>
        <v>303</v>
      </c>
      <c r="N858" s="19">
        <f t="shared" si="172"/>
        <v>2.7798165137614679</v>
      </c>
      <c r="P858" s="29" t="s">
        <v>171</v>
      </c>
      <c r="Q858" s="3"/>
      <c r="R858" s="3">
        <v>115</v>
      </c>
      <c r="S858" s="7">
        <v>115</v>
      </c>
      <c r="U858" s="29" t="s">
        <v>171</v>
      </c>
      <c r="V858" s="3"/>
      <c r="W858" s="3">
        <v>76</v>
      </c>
      <c r="X858" s="7">
        <v>76</v>
      </c>
      <c r="Z858" s="29" t="s">
        <v>171</v>
      </c>
      <c r="AA858" s="3"/>
      <c r="AB858" s="3">
        <v>18373</v>
      </c>
      <c r="AC858" s="7">
        <v>18373</v>
      </c>
      <c r="AE858">
        <v>18070</v>
      </c>
      <c r="AF858" s="16">
        <f t="shared" si="173"/>
        <v>18.07</v>
      </c>
      <c r="AH858" s="3">
        <f t="shared" si="170"/>
        <v>303</v>
      </c>
      <c r="AI858" s="3">
        <f t="shared" si="171"/>
        <v>18373</v>
      </c>
      <c r="AJ858" s="16">
        <f t="shared" si="174"/>
        <v>60636.963696369632</v>
      </c>
      <c r="AL858" s="16">
        <f t="shared" si="175"/>
        <v>168559.63302752291</v>
      </c>
    </row>
    <row r="859" spans="2:38">
      <c r="B859" s="29" t="s">
        <v>172</v>
      </c>
      <c r="C859" s="3"/>
      <c r="D859" s="3">
        <v>64</v>
      </c>
      <c r="E859" s="7">
        <v>64</v>
      </c>
      <c r="G859" s="29" t="s">
        <v>172</v>
      </c>
      <c r="H859" s="3"/>
      <c r="I859" s="3">
        <v>291</v>
      </c>
      <c r="J859" s="7">
        <v>291</v>
      </c>
      <c r="L859" s="3">
        <f t="shared" si="168"/>
        <v>64</v>
      </c>
      <c r="M859" s="3">
        <f t="shared" si="169"/>
        <v>291</v>
      </c>
      <c r="N859" s="19">
        <f t="shared" si="172"/>
        <v>4.546875</v>
      </c>
      <c r="P859" s="29" t="s">
        <v>172</v>
      </c>
      <c r="Q859" s="3"/>
      <c r="R859" s="3">
        <v>145</v>
      </c>
      <c r="S859" s="7">
        <v>145</v>
      </c>
      <c r="U859" s="29" t="s">
        <v>172</v>
      </c>
      <c r="V859" s="3"/>
      <c r="W859" s="3">
        <v>78</v>
      </c>
      <c r="X859" s="7">
        <v>78</v>
      </c>
      <c r="Z859" s="29" t="s">
        <v>172</v>
      </c>
      <c r="AA859" s="3"/>
      <c r="AB859" s="3">
        <v>21973</v>
      </c>
      <c r="AC859" s="7">
        <v>21973</v>
      </c>
      <c r="AE859">
        <v>19581</v>
      </c>
      <c r="AF859" s="16">
        <f t="shared" si="173"/>
        <v>19.581</v>
      </c>
      <c r="AH859" s="3">
        <f t="shared" si="170"/>
        <v>291</v>
      </c>
      <c r="AI859" s="3">
        <f t="shared" si="171"/>
        <v>21973</v>
      </c>
      <c r="AJ859" s="16">
        <f t="shared" si="174"/>
        <v>75508.591065292101</v>
      </c>
      <c r="AL859" s="16">
        <f t="shared" si="175"/>
        <v>343328.125</v>
      </c>
    </row>
    <row r="860" spans="2:38">
      <c r="B860" s="29" t="s">
        <v>173</v>
      </c>
      <c r="C860" s="3"/>
      <c r="D860" s="3">
        <v>46</v>
      </c>
      <c r="E860" s="7">
        <v>46</v>
      </c>
      <c r="G860" s="29" t="s">
        <v>173</v>
      </c>
      <c r="H860" s="3"/>
      <c r="I860" s="3">
        <v>776</v>
      </c>
      <c r="J860" s="7">
        <v>776</v>
      </c>
      <c r="L860" s="3">
        <f t="shared" si="168"/>
        <v>46</v>
      </c>
      <c r="M860" s="3">
        <f t="shared" si="169"/>
        <v>776</v>
      </c>
      <c r="N860" s="19">
        <f t="shared" si="172"/>
        <v>16.869565217391305</v>
      </c>
      <c r="P860" s="29" t="s">
        <v>173</v>
      </c>
      <c r="Q860" s="3"/>
      <c r="R860" s="3">
        <v>585</v>
      </c>
      <c r="S860" s="7">
        <v>585</v>
      </c>
      <c r="U860" s="29" t="s">
        <v>173</v>
      </c>
      <c r="V860" s="3"/>
      <c r="W860" s="3">
        <v>142</v>
      </c>
      <c r="X860" s="7">
        <v>142</v>
      </c>
      <c r="Z860" s="29" t="s">
        <v>173</v>
      </c>
      <c r="AA860" s="3"/>
      <c r="AB860" s="3">
        <v>57036</v>
      </c>
      <c r="AC860" s="7">
        <v>57036</v>
      </c>
      <c r="AE860">
        <v>62338</v>
      </c>
      <c r="AF860" s="16">
        <f t="shared" si="173"/>
        <v>62.338000000000001</v>
      </c>
      <c r="AH860" s="3">
        <f t="shared" si="170"/>
        <v>776</v>
      </c>
      <c r="AI860" s="3">
        <f t="shared" si="171"/>
        <v>57036</v>
      </c>
      <c r="AJ860" s="16">
        <f t="shared" si="174"/>
        <v>73500</v>
      </c>
      <c r="AL860" s="16">
        <f t="shared" si="175"/>
        <v>1239913.043478261</v>
      </c>
    </row>
    <row r="861" spans="2:38">
      <c r="B861" s="29" t="s">
        <v>174</v>
      </c>
      <c r="C861" s="3"/>
      <c r="D861" s="3">
        <v>6</v>
      </c>
      <c r="E861" s="7">
        <v>6</v>
      </c>
      <c r="G861" s="29" t="s">
        <v>174</v>
      </c>
      <c r="H861" s="3"/>
      <c r="I861" s="3">
        <v>621</v>
      </c>
      <c r="J861" s="7">
        <v>621</v>
      </c>
      <c r="L861" s="3">
        <f t="shared" si="168"/>
        <v>6</v>
      </c>
      <c r="M861" s="3">
        <f t="shared" si="169"/>
        <v>621</v>
      </c>
      <c r="N861" s="19">
        <f t="shared" si="172"/>
        <v>103.5</v>
      </c>
      <c r="P861" s="29" t="s">
        <v>174</v>
      </c>
      <c r="Q861" s="3"/>
      <c r="R861" s="3">
        <v>559</v>
      </c>
      <c r="S861" s="7">
        <v>559</v>
      </c>
      <c r="U861" s="29" t="s">
        <v>174</v>
      </c>
      <c r="V861" s="3"/>
      <c r="W861" s="3">
        <v>56</v>
      </c>
      <c r="X861" s="7">
        <v>56</v>
      </c>
      <c r="Z861" s="29" t="s">
        <v>174</v>
      </c>
      <c r="AA861" s="3"/>
      <c r="AB861" s="3">
        <v>66020</v>
      </c>
      <c r="AC861" s="7">
        <v>66020</v>
      </c>
      <c r="AE861">
        <v>107199</v>
      </c>
      <c r="AF861" s="16">
        <f t="shared" si="173"/>
        <v>107.199</v>
      </c>
      <c r="AH861" s="3">
        <f t="shared" si="170"/>
        <v>621</v>
      </c>
      <c r="AI861" s="3">
        <f t="shared" si="171"/>
        <v>66020</v>
      </c>
      <c r="AJ861" s="16">
        <f t="shared" si="174"/>
        <v>106312.39935587761</v>
      </c>
      <c r="AL861" s="16">
        <f t="shared" si="175"/>
        <v>11003333.333333332</v>
      </c>
    </row>
    <row r="862" spans="2:38">
      <c r="B862" s="30" t="s">
        <v>13</v>
      </c>
      <c r="C862" s="7"/>
      <c r="D862" s="7">
        <v>799</v>
      </c>
      <c r="E862" s="7">
        <v>799</v>
      </c>
      <c r="G862" s="30" t="s">
        <v>13</v>
      </c>
      <c r="H862" s="7"/>
      <c r="I862" s="7">
        <v>2841</v>
      </c>
      <c r="J862" s="7">
        <v>2841</v>
      </c>
      <c r="L862" s="3">
        <f t="shared" si="168"/>
        <v>799</v>
      </c>
      <c r="M862" s="3">
        <f t="shared" si="169"/>
        <v>2841</v>
      </c>
      <c r="N862" s="19">
        <f t="shared" si="172"/>
        <v>3.5556946182728408</v>
      </c>
      <c r="P862" s="30" t="s">
        <v>13</v>
      </c>
      <c r="Q862" s="7"/>
      <c r="R862" s="7">
        <v>1550</v>
      </c>
      <c r="S862" s="7">
        <v>1550</v>
      </c>
      <c r="U862" s="30" t="s">
        <v>13</v>
      </c>
      <c r="V862" s="7"/>
      <c r="W862" s="7">
        <v>477</v>
      </c>
      <c r="X862" s="7">
        <v>477</v>
      </c>
      <c r="Z862" s="30" t="s">
        <v>13</v>
      </c>
      <c r="AA862" s="7"/>
      <c r="AB862" s="7">
        <v>196228</v>
      </c>
      <c r="AC862" s="7">
        <v>196228</v>
      </c>
      <c r="AE862">
        <v>240290</v>
      </c>
      <c r="AF862" s="16">
        <f t="shared" si="173"/>
        <v>240.29</v>
      </c>
      <c r="AH862" s="3">
        <f t="shared" si="170"/>
        <v>2841</v>
      </c>
      <c r="AI862" s="3">
        <f t="shared" si="171"/>
        <v>196228</v>
      </c>
      <c r="AJ862" s="16">
        <f t="shared" si="174"/>
        <v>69070.045758535722</v>
      </c>
      <c r="AL862" s="16">
        <f t="shared" si="175"/>
        <v>245591.98998748432</v>
      </c>
    </row>
    <row r="863" spans="2:38">
      <c r="B863" s="5" t="s">
        <v>128</v>
      </c>
      <c r="C863" s="3"/>
      <c r="D863" s="3"/>
      <c r="E863" s="7"/>
      <c r="G863" s="5" t="s">
        <v>128</v>
      </c>
      <c r="H863" s="3"/>
      <c r="I863" s="3"/>
      <c r="J863" s="7"/>
      <c r="L863" s="3">
        <f t="shared" si="168"/>
        <v>0</v>
      </c>
      <c r="M863" s="3">
        <f t="shared" si="169"/>
        <v>0</v>
      </c>
      <c r="N863" s="37" t="str">
        <f t="shared" si="172"/>
        <v/>
      </c>
      <c r="P863" s="5" t="s">
        <v>128</v>
      </c>
      <c r="Q863" s="3"/>
      <c r="R863" s="3"/>
      <c r="S863" s="7"/>
      <c r="U863" s="5" t="s">
        <v>128</v>
      </c>
      <c r="V863" s="3"/>
      <c r="W863" s="3"/>
      <c r="X863" s="7"/>
      <c r="Z863" s="5" t="s">
        <v>128</v>
      </c>
      <c r="AA863" s="3"/>
      <c r="AB863" s="3"/>
      <c r="AC863" s="7"/>
      <c r="AF863" s="36" t="str">
        <f t="shared" si="173"/>
        <v/>
      </c>
      <c r="AH863" s="3">
        <f t="shared" si="170"/>
        <v>0</v>
      </c>
      <c r="AI863" s="3">
        <f t="shared" si="171"/>
        <v>0</v>
      </c>
      <c r="AJ863" s="36" t="str">
        <f t="shared" si="174"/>
        <v/>
      </c>
      <c r="AL863" s="36" t="str">
        <f t="shared" si="175"/>
        <v/>
      </c>
    </row>
    <row r="864" spans="2:38">
      <c r="B864" s="29" t="s">
        <v>169</v>
      </c>
      <c r="C864" s="3"/>
      <c r="D864" s="3">
        <v>19</v>
      </c>
      <c r="E864" s="7">
        <v>19</v>
      </c>
      <c r="G864" s="29" t="s">
        <v>169</v>
      </c>
      <c r="H864" s="3"/>
      <c r="I864" s="3">
        <v>26</v>
      </c>
      <c r="J864" s="7">
        <v>26</v>
      </c>
      <c r="L864" s="3">
        <f t="shared" si="168"/>
        <v>19</v>
      </c>
      <c r="M864" s="3">
        <f t="shared" si="169"/>
        <v>26</v>
      </c>
      <c r="N864" s="19">
        <f t="shared" si="172"/>
        <v>1.368421052631579</v>
      </c>
      <c r="P864" s="29" t="s">
        <v>169</v>
      </c>
      <c r="Q864" s="3"/>
      <c r="R864" s="3">
        <v>4</v>
      </c>
      <c r="S864" s="7">
        <v>4</v>
      </c>
      <c r="U864" s="29" t="s">
        <v>169</v>
      </c>
      <c r="V864" s="3"/>
      <c r="W864" s="3">
        <v>2</v>
      </c>
      <c r="X864" s="7">
        <v>2</v>
      </c>
      <c r="Z864" s="29" t="s">
        <v>169</v>
      </c>
      <c r="AA864" s="3"/>
      <c r="AB864" s="3">
        <v>632</v>
      </c>
      <c r="AC864" s="7">
        <v>632</v>
      </c>
      <c r="AE864">
        <v>632</v>
      </c>
      <c r="AF864" s="16">
        <f t="shared" si="173"/>
        <v>0.63200000000000001</v>
      </c>
      <c r="AH864" s="3">
        <f t="shared" si="170"/>
        <v>26</v>
      </c>
      <c r="AI864" s="3">
        <f t="shared" si="171"/>
        <v>632</v>
      </c>
      <c r="AJ864" s="16">
        <f t="shared" si="174"/>
        <v>24307.692307692305</v>
      </c>
      <c r="AL864" s="16">
        <f t="shared" si="175"/>
        <v>33263.15789473684</v>
      </c>
    </row>
    <row r="865" spans="2:38">
      <c r="B865" s="29" t="s">
        <v>170</v>
      </c>
      <c r="C865" s="3"/>
      <c r="D865" s="3">
        <v>45</v>
      </c>
      <c r="E865" s="7">
        <v>45</v>
      </c>
      <c r="G865" s="29" t="s">
        <v>170</v>
      </c>
      <c r="H865" s="3"/>
      <c r="I865" s="3">
        <v>87</v>
      </c>
      <c r="J865" s="7">
        <v>87</v>
      </c>
      <c r="L865" s="3">
        <f t="shared" si="168"/>
        <v>45</v>
      </c>
      <c r="M865" s="3">
        <f t="shared" si="169"/>
        <v>87</v>
      </c>
      <c r="N865" s="19">
        <f t="shared" si="172"/>
        <v>1.9333333333333333</v>
      </c>
      <c r="P865" s="29" t="s">
        <v>170</v>
      </c>
      <c r="Q865" s="3"/>
      <c r="R865" s="3">
        <v>18</v>
      </c>
      <c r="S865" s="7">
        <v>18</v>
      </c>
      <c r="U865" s="29" t="s">
        <v>170</v>
      </c>
      <c r="V865" s="3"/>
      <c r="W865" s="3">
        <v>22</v>
      </c>
      <c r="X865" s="7">
        <v>22</v>
      </c>
      <c r="Z865" s="29" t="s">
        <v>170</v>
      </c>
      <c r="AA865" s="3"/>
      <c r="AB865" s="3">
        <v>3788</v>
      </c>
      <c r="AC865" s="7">
        <v>3788</v>
      </c>
      <c r="AE865">
        <v>4216</v>
      </c>
      <c r="AF865" s="16">
        <f t="shared" si="173"/>
        <v>4.2160000000000002</v>
      </c>
      <c r="AH865" s="3">
        <f t="shared" si="170"/>
        <v>87</v>
      </c>
      <c r="AI865" s="3">
        <f t="shared" si="171"/>
        <v>3788</v>
      </c>
      <c r="AJ865" s="16">
        <f t="shared" si="174"/>
        <v>43540.229885057473</v>
      </c>
      <c r="AL865" s="16">
        <f t="shared" si="175"/>
        <v>84177.777777777781</v>
      </c>
    </row>
    <row r="866" spans="2:38">
      <c r="B866" s="29" t="s">
        <v>171</v>
      </c>
      <c r="C866" s="3"/>
      <c r="D866" s="3">
        <v>38</v>
      </c>
      <c r="E866" s="7">
        <v>38</v>
      </c>
      <c r="G866" s="29" t="s">
        <v>171</v>
      </c>
      <c r="H866" s="3"/>
      <c r="I866" s="3">
        <v>118</v>
      </c>
      <c r="J866" s="7">
        <v>118</v>
      </c>
      <c r="L866" s="3">
        <f t="shared" si="168"/>
        <v>38</v>
      </c>
      <c r="M866" s="3">
        <f t="shared" si="169"/>
        <v>118</v>
      </c>
      <c r="N866" s="19">
        <f t="shared" si="172"/>
        <v>3.1052631578947367</v>
      </c>
      <c r="P866" s="29" t="s">
        <v>171</v>
      </c>
      <c r="Q866" s="3"/>
      <c r="R866" s="3">
        <v>51</v>
      </c>
      <c r="S866" s="7">
        <v>51</v>
      </c>
      <c r="U866" s="29" t="s">
        <v>171</v>
      </c>
      <c r="V866" s="3"/>
      <c r="W866" s="3">
        <v>27</v>
      </c>
      <c r="X866" s="7">
        <v>27</v>
      </c>
      <c r="Z866" s="29" t="s">
        <v>171</v>
      </c>
      <c r="AA866" s="3"/>
      <c r="AB866" s="3">
        <v>7167</v>
      </c>
      <c r="AC866" s="7">
        <v>7167</v>
      </c>
      <c r="AE866">
        <v>8481</v>
      </c>
      <c r="AF866" s="16">
        <f t="shared" si="173"/>
        <v>8.4809999999999999</v>
      </c>
      <c r="AH866" s="3">
        <f t="shared" si="170"/>
        <v>118</v>
      </c>
      <c r="AI866" s="3">
        <f t="shared" si="171"/>
        <v>7167</v>
      </c>
      <c r="AJ866" s="16">
        <f t="shared" si="174"/>
        <v>60737.288135593219</v>
      </c>
      <c r="AL866" s="16">
        <f t="shared" si="175"/>
        <v>188605.26315789472</v>
      </c>
    </row>
    <row r="867" spans="2:38">
      <c r="B867" s="29" t="s">
        <v>172</v>
      </c>
      <c r="C867" s="3"/>
      <c r="D867" s="3">
        <v>28</v>
      </c>
      <c r="E867" s="7">
        <v>28</v>
      </c>
      <c r="G867" s="29" t="s">
        <v>172</v>
      </c>
      <c r="H867" s="3"/>
      <c r="I867" s="3">
        <v>147</v>
      </c>
      <c r="J867" s="7">
        <v>147</v>
      </c>
      <c r="L867" s="3">
        <f t="shared" si="168"/>
        <v>28</v>
      </c>
      <c r="M867" s="3">
        <f t="shared" si="169"/>
        <v>147</v>
      </c>
      <c r="N867" s="19">
        <f t="shared" si="172"/>
        <v>5.25</v>
      </c>
      <c r="P867" s="29" t="s">
        <v>172</v>
      </c>
      <c r="Q867" s="3"/>
      <c r="R867" s="3">
        <v>89</v>
      </c>
      <c r="S867" s="7">
        <v>89</v>
      </c>
      <c r="U867" s="29" t="s">
        <v>172</v>
      </c>
      <c r="V867" s="3"/>
      <c r="W867" s="3">
        <v>29</v>
      </c>
      <c r="X867" s="7">
        <v>29</v>
      </c>
      <c r="Z867" s="29" t="s">
        <v>172</v>
      </c>
      <c r="AA867" s="3"/>
      <c r="AB867" s="3">
        <v>10487</v>
      </c>
      <c r="AC867" s="7">
        <v>10487</v>
      </c>
      <c r="AE867">
        <v>8496</v>
      </c>
      <c r="AF867" s="16">
        <f t="shared" si="173"/>
        <v>8.4960000000000004</v>
      </c>
      <c r="AH867" s="3">
        <f t="shared" si="170"/>
        <v>147</v>
      </c>
      <c r="AI867" s="3">
        <f t="shared" si="171"/>
        <v>10487</v>
      </c>
      <c r="AJ867" s="16">
        <f t="shared" si="174"/>
        <v>71340.13605442176</v>
      </c>
      <c r="AL867" s="16">
        <f t="shared" si="175"/>
        <v>374535.71428571426</v>
      </c>
    </row>
    <row r="868" spans="2:38">
      <c r="B868" s="29" t="s">
        <v>173</v>
      </c>
      <c r="C868" s="3"/>
      <c r="D868" s="3">
        <v>45</v>
      </c>
      <c r="E868" s="7">
        <v>45</v>
      </c>
      <c r="G868" s="29" t="s">
        <v>173</v>
      </c>
      <c r="H868" s="3"/>
      <c r="I868" s="3">
        <v>510</v>
      </c>
      <c r="J868" s="7">
        <v>510</v>
      </c>
      <c r="L868" s="3">
        <f t="shared" si="168"/>
        <v>45</v>
      </c>
      <c r="M868" s="3">
        <f t="shared" si="169"/>
        <v>510</v>
      </c>
      <c r="N868" s="19">
        <f t="shared" si="172"/>
        <v>11.333333333333334</v>
      </c>
      <c r="P868" s="29" t="s">
        <v>173</v>
      </c>
      <c r="Q868" s="3"/>
      <c r="R868" s="3">
        <v>380</v>
      </c>
      <c r="S868" s="7">
        <v>380</v>
      </c>
      <c r="U868" s="29" t="s">
        <v>173</v>
      </c>
      <c r="V868" s="3"/>
      <c r="W868" s="3">
        <v>81</v>
      </c>
      <c r="X868" s="7">
        <v>81</v>
      </c>
      <c r="Z868" s="29" t="s">
        <v>173</v>
      </c>
      <c r="AA868" s="3"/>
      <c r="AB868" s="3">
        <v>52284</v>
      </c>
      <c r="AC868" s="7">
        <v>52284</v>
      </c>
      <c r="AE868">
        <v>49612</v>
      </c>
      <c r="AF868" s="16">
        <f t="shared" si="173"/>
        <v>49.612000000000002</v>
      </c>
      <c r="AH868" s="3">
        <f t="shared" si="170"/>
        <v>510</v>
      </c>
      <c r="AI868" s="3">
        <f t="shared" si="171"/>
        <v>52284</v>
      </c>
      <c r="AJ868" s="16">
        <f t="shared" si="174"/>
        <v>102517.64705882352</v>
      </c>
      <c r="AL868" s="16">
        <f t="shared" si="175"/>
        <v>1161866.6666666667</v>
      </c>
    </row>
    <row r="869" spans="2:38">
      <c r="B869" s="29" t="s">
        <v>174</v>
      </c>
      <c r="C869" s="3"/>
      <c r="D869" s="3">
        <v>6</v>
      </c>
      <c r="E869" s="7">
        <v>6</v>
      </c>
      <c r="G869" s="29" t="s">
        <v>174</v>
      </c>
      <c r="H869" s="3"/>
      <c r="I869" s="3">
        <v>282</v>
      </c>
      <c r="J869" s="7">
        <v>282</v>
      </c>
      <c r="L869" s="3">
        <f t="shared" si="168"/>
        <v>6</v>
      </c>
      <c r="M869" s="3">
        <f t="shared" si="169"/>
        <v>282</v>
      </c>
      <c r="N869" s="19">
        <f t="shared" si="172"/>
        <v>47</v>
      </c>
      <c r="P869" s="29" t="s">
        <v>174</v>
      </c>
      <c r="Q869" s="3"/>
      <c r="R869" s="3">
        <v>256</v>
      </c>
      <c r="S869" s="7">
        <v>256</v>
      </c>
      <c r="U869" s="29" t="s">
        <v>174</v>
      </c>
      <c r="V869" s="3"/>
      <c r="W869" s="3">
        <v>20</v>
      </c>
      <c r="X869" s="7">
        <v>20</v>
      </c>
      <c r="Z869" s="29" t="s">
        <v>174</v>
      </c>
      <c r="AA869" s="3"/>
      <c r="AB869" s="3">
        <v>85413</v>
      </c>
      <c r="AC869" s="7">
        <v>85413</v>
      </c>
      <c r="AE869">
        <v>58277</v>
      </c>
      <c r="AF869" s="16">
        <f t="shared" si="173"/>
        <v>58.277000000000001</v>
      </c>
      <c r="AH869" s="3">
        <f t="shared" si="170"/>
        <v>282</v>
      </c>
      <c r="AI869" s="3">
        <f t="shared" si="171"/>
        <v>85413</v>
      </c>
      <c r="AJ869" s="16">
        <f t="shared" si="174"/>
        <v>302882.97872340429</v>
      </c>
      <c r="AL869" s="16">
        <f t="shared" si="175"/>
        <v>14235500.000000002</v>
      </c>
    </row>
    <row r="870" spans="2:38">
      <c r="B870" s="30" t="s">
        <v>13</v>
      </c>
      <c r="C870" s="7"/>
      <c r="D870" s="7">
        <v>181</v>
      </c>
      <c r="E870" s="7">
        <v>181</v>
      </c>
      <c r="G870" s="30" t="s">
        <v>13</v>
      </c>
      <c r="H870" s="7"/>
      <c r="I870" s="7">
        <v>1170</v>
      </c>
      <c r="J870" s="7">
        <v>1170</v>
      </c>
      <c r="L870" s="3">
        <f t="shared" si="168"/>
        <v>181</v>
      </c>
      <c r="M870" s="3">
        <f t="shared" si="169"/>
        <v>1170</v>
      </c>
      <c r="N870" s="19">
        <f t="shared" si="172"/>
        <v>6.4640883977900554</v>
      </c>
      <c r="P870" s="30" t="s">
        <v>13</v>
      </c>
      <c r="Q870" s="7"/>
      <c r="R870" s="7">
        <v>798</v>
      </c>
      <c r="S870" s="7">
        <v>798</v>
      </c>
      <c r="U870" s="30" t="s">
        <v>13</v>
      </c>
      <c r="V870" s="7"/>
      <c r="W870" s="7">
        <v>181</v>
      </c>
      <c r="X870" s="7">
        <v>181</v>
      </c>
      <c r="Z870" s="30" t="s">
        <v>13</v>
      </c>
      <c r="AA870" s="7"/>
      <c r="AB870" s="7">
        <v>159771</v>
      </c>
      <c r="AC870" s="7">
        <v>159771</v>
      </c>
      <c r="AE870">
        <v>129714</v>
      </c>
      <c r="AF870" s="16">
        <f t="shared" si="173"/>
        <v>129.714</v>
      </c>
      <c r="AH870" s="3">
        <f t="shared" si="170"/>
        <v>1170</v>
      </c>
      <c r="AI870" s="3">
        <f t="shared" si="171"/>
        <v>159771</v>
      </c>
      <c r="AJ870" s="16">
        <f t="shared" si="174"/>
        <v>136556.41025641025</v>
      </c>
      <c r="AL870" s="16">
        <f t="shared" si="175"/>
        <v>882712.70718232042</v>
      </c>
    </row>
    <row r="871" spans="2:38">
      <c r="B871" s="5" t="s">
        <v>129</v>
      </c>
      <c r="C871" s="3"/>
      <c r="D871" s="3"/>
      <c r="E871" s="7"/>
      <c r="G871" s="5" t="s">
        <v>129</v>
      </c>
      <c r="H871" s="3"/>
      <c r="I871" s="3"/>
      <c r="J871" s="7"/>
      <c r="L871" s="3">
        <f t="shared" ref="L871:L934" si="176">E871</f>
        <v>0</v>
      </c>
      <c r="M871" s="3">
        <f t="shared" ref="M871:M934" si="177">J871</f>
        <v>0</v>
      </c>
      <c r="N871" s="37" t="str">
        <f t="shared" si="172"/>
        <v/>
      </c>
      <c r="P871" s="5" t="s">
        <v>129</v>
      </c>
      <c r="Q871" s="3"/>
      <c r="R871" s="3"/>
      <c r="S871" s="7"/>
      <c r="U871" s="5" t="s">
        <v>129</v>
      </c>
      <c r="V871" s="3"/>
      <c r="W871" s="3"/>
      <c r="X871" s="7"/>
      <c r="Z871" s="5" t="s">
        <v>129</v>
      </c>
      <c r="AA871" s="3"/>
      <c r="AB871" s="3"/>
      <c r="AC871" s="7"/>
      <c r="AF871" s="36" t="str">
        <f t="shared" si="173"/>
        <v/>
      </c>
      <c r="AH871" s="3">
        <f t="shared" ref="AH871:AH934" si="178">J871</f>
        <v>0</v>
      </c>
      <c r="AI871" s="3">
        <f t="shared" ref="AI871:AI934" si="179">AC871</f>
        <v>0</v>
      </c>
      <c r="AJ871" s="36" t="str">
        <f t="shared" si="174"/>
        <v/>
      </c>
      <c r="AL871" s="36" t="str">
        <f t="shared" si="175"/>
        <v/>
      </c>
    </row>
    <row r="872" spans="2:38">
      <c r="B872" s="29" t="s">
        <v>169</v>
      </c>
      <c r="C872" s="3">
        <v>292</v>
      </c>
      <c r="D872" s="3"/>
      <c r="E872" s="7">
        <v>292</v>
      </c>
      <c r="G872" s="29" t="s">
        <v>169</v>
      </c>
      <c r="H872" s="3">
        <v>468</v>
      </c>
      <c r="I872" s="3"/>
      <c r="J872" s="7">
        <v>468</v>
      </c>
      <c r="L872" s="3">
        <f t="shared" si="176"/>
        <v>292</v>
      </c>
      <c r="M872" s="3">
        <f t="shared" si="177"/>
        <v>468</v>
      </c>
      <c r="N872" s="19">
        <f t="shared" si="172"/>
        <v>1.6027397260273972</v>
      </c>
      <c r="P872" s="29" t="s">
        <v>169</v>
      </c>
      <c r="Q872" s="3">
        <v>84</v>
      </c>
      <c r="R872" s="3"/>
      <c r="S872" s="7">
        <v>84</v>
      </c>
      <c r="U872" s="29" t="s">
        <v>169</v>
      </c>
      <c r="V872" s="3">
        <v>80</v>
      </c>
      <c r="W872" s="3"/>
      <c r="X872" s="7">
        <v>80</v>
      </c>
      <c r="Z872" s="29" t="s">
        <v>169</v>
      </c>
      <c r="AA872" s="3">
        <v>9105</v>
      </c>
      <c r="AB872" s="3"/>
      <c r="AC872" s="7">
        <v>9105</v>
      </c>
      <c r="AE872">
        <v>9676</v>
      </c>
      <c r="AF872" s="16">
        <f t="shared" si="173"/>
        <v>9.6760000000000002</v>
      </c>
      <c r="AH872" s="3">
        <f t="shared" si="178"/>
        <v>468</v>
      </c>
      <c r="AI872" s="3">
        <f t="shared" si="179"/>
        <v>9105</v>
      </c>
      <c r="AJ872" s="16">
        <f t="shared" si="174"/>
        <v>19455.128205128203</v>
      </c>
      <c r="AL872" s="16">
        <f t="shared" si="175"/>
        <v>31181.506849315065</v>
      </c>
    </row>
    <row r="873" spans="2:38">
      <c r="B873" s="29" t="s">
        <v>170</v>
      </c>
      <c r="C873" s="3">
        <v>632</v>
      </c>
      <c r="D873" s="3"/>
      <c r="E873" s="7">
        <v>632</v>
      </c>
      <c r="G873" s="29" t="s">
        <v>170</v>
      </c>
      <c r="H873" s="3">
        <v>1113</v>
      </c>
      <c r="I873" s="3"/>
      <c r="J873" s="7">
        <v>1113</v>
      </c>
      <c r="L873" s="3">
        <f t="shared" si="176"/>
        <v>632</v>
      </c>
      <c r="M873" s="3">
        <f t="shared" si="177"/>
        <v>1113</v>
      </c>
      <c r="N873" s="19">
        <f t="shared" si="172"/>
        <v>1.7610759493670887</v>
      </c>
      <c r="P873" s="29" t="s">
        <v>170</v>
      </c>
      <c r="Q873" s="3">
        <v>182</v>
      </c>
      <c r="R873" s="3"/>
      <c r="S873" s="7">
        <v>182</v>
      </c>
      <c r="U873" s="29" t="s">
        <v>170</v>
      </c>
      <c r="V873" s="3">
        <v>281</v>
      </c>
      <c r="W873" s="3"/>
      <c r="X873" s="7">
        <v>281</v>
      </c>
      <c r="Z873" s="29" t="s">
        <v>170</v>
      </c>
      <c r="AA873" s="3">
        <v>54707</v>
      </c>
      <c r="AB873" s="3"/>
      <c r="AC873" s="7">
        <v>54707</v>
      </c>
      <c r="AE873">
        <v>65472</v>
      </c>
      <c r="AF873" s="16">
        <f t="shared" si="173"/>
        <v>65.471999999999994</v>
      </c>
      <c r="AH873" s="3">
        <f t="shared" si="178"/>
        <v>1113</v>
      </c>
      <c r="AI873" s="3">
        <f t="shared" si="179"/>
        <v>54707</v>
      </c>
      <c r="AJ873" s="16">
        <f t="shared" si="174"/>
        <v>49152.740341419587</v>
      </c>
      <c r="AL873" s="16">
        <f t="shared" si="175"/>
        <v>86561.708860759492</v>
      </c>
    </row>
    <row r="874" spans="2:38">
      <c r="B874" s="29" t="s">
        <v>171</v>
      </c>
      <c r="C874" s="3">
        <v>863</v>
      </c>
      <c r="D874" s="3"/>
      <c r="E874" s="7">
        <v>863</v>
      </c>
      <c r="G874" s="29" t="s">
        <v>171</v>
      </c>
      <c r="H874" s="3">
        <v>2481</v>
      </c>
      <c r="I874" s="3"/>
      <c r="J874" s="7">
        <v>2481</v>
      </c>
      <c r="L874" s="3">
        <f t="shared" si="176"/>
        <v>863</v>
      </c>
      <c r="M874" s="3">
        <f t="shared" si="177"/>
        <v>2481</v>
      </c>
      <c r="N874" s="19">
        <f t="shared" ref="N874:N937" si="180">IF(L874+M874&gt;0,M874/L874,"")</f>
        <v>2.8748551564310545</v>
      </c>
      <c r="P874" s="29" t="s">
        <v>171</v>
      </c>
      <c r="Q874" s="3">
        <v>851</v>
      </c>
      <c r="R874" s="3"/>
      <c r="S874" s="7">
        <v>851</v>
      </c>
      <c r="U874" s="29" t="s">
        <v>171</v>
      </c>
      <c r="V874" s="3">
        <v>734</v>
      </c>
      <c r="W874" s="3"/>
      <c r="X874" s="7">
        <v>734</v>
      </c>
      <c r="Z874" s="29" t="s">
        <v>171</v>
      </c>
      <c r="AA874" s="3">
        <v>158477</v>
      </c>
      <c r="AB874" s="3"/>
      <c r="AC874" s="7">
        <v>158477</v>
      </c>
      <c r="AE874">
        <v>179161</v>
      </c>
      <c r="AF874" s="16">
        <f t="shared" ref="AF874:AF937" si="181">IF(AE874/$AE$7&gt;0,AE874/$AE$7,"")</f>
        <v>179.161</v>
      </c>
      <c r="AH874" s="3">
        <f t="shared" si="178"/>
        <v>2481</v>
      </c>
      <c r="AI874" s="3">
        <f t="shared" si="179"/>
        <v>158477</v>
      </c>
      <c r="AJ874" s="16">
        <f t="shared" ref="AJ874:AJ937" si="182">IF(AI874*AH874&gt;0,AI874/AH874*$AI$7,"")</f>
        <v>63876.259572752919</v>
      </c>
      <c r="AL874" s="16">
        <f t="shared" ref="AL874:AL937" si="183">IF(AI874&gt;0,M874/L874*AJ874,"")</f>
        <v>183634.99420625722</v>
      </c>
    </row>
    <row r="875" spans="2:38">
      <c r="B875" s="29" t="s">
        <v>172</v>
      </c>
      <c r="C875" s="3">
        <v>1042</v>
      </c>
      <c r="D875" s="3"/>
      <c r="E875" s="7">
        <v>1042</v>
      </c>
      <c r="G875" s="29" t="s">
        <v>172</v>
      </c>
      <c r="H875" s="3">
        <v>4926</v>
      </c>
      <c r="I875" s="3"/>
      <c r="J875" s="7">
        <v>4926</v>
      </c>
      <c r="L875" s="3">
        <f t="shared" si="176"/>
        <v>1042</v>
      </c>
      <c r="M875" s="3">
        <f t="shared" si="177"/>
        <v>4926</v>
      </c>
      <c r="N875" s="19">
        <f t="shared" si="180"/>
        <v>4.727447216890595</v>
      </c>
      <c r="P875" s="29" t="s">
        <v>172</v>
      </c>
      <c r="Q875" s="3">
        <v>2497</v>
      </c>
      <c r="R875" s="3"/>
      <c r="S875" s="7">
        <v>2497</v>
      </c>
      <c r="U875" s="29" t="s">
        <v>172</v>
      </c>
      <c r="V875" s="3">
        <v>1325</v>
      </c>
      <c r="W875" s="3"/>
      <c r="X875" s="7">
        <v>1325</v>
      </c>
      <c r="Z875" s="29" t="s">
        <v>172</v>
      </c>
      <c r="AA875" s="3">
        <v>378080</v>
      </c>
      <c r="AB875" s="3"/>
      <c r="AC875" s="7">
        <v>378080</v>
      </c>
      <c r="AE875">
        <v>401304</v>
      </c>
      <c r="AF875" s="16">
        <f t="shared" si="181"/>
        <v>401.30399999999997</v>
      </c>
      <c r="AH875" s="3">
        <f t="shared" si="178"/>
        <v>4926</v>
      </c>
      <c r="AI875" s="3">
        <f t="shared" si="179"/>
        <v>378080</v>
      </c>
      <c r="AJ875" s="16">
        <f t="shared" si="182"/>
        <v>76751.928542427937</v>
      </c>
      <c r="AL875" s="16">
        <f t="shared" si="183"/>
        <v>362840.69097888679</v>
      </c>
    </row>
    <row r="876" spans="2:38">
      <c r="B876" s="29" t="s">
        <v>173</v>
      </c>
      <c r="C876" s="3">
        <v>1025</v>
      </c>
      <c r="D876" s="3"/>
      <c r="E876" s="7">
        <v>1025</v>
      </c>
      <c r="G876" s="29" t="s">
        <v>173</v>
      </c>
      <c r="H876" s="3">
        <v>10885</v>
      </c>
      <c r="I876" s="3"/>
      <c r="J876" s="7">
        <v>10885</v>
      </c>
      <c r="L876" s="3">
        <f t="shared" si="176"/>
        <v>1025</v>
      </c>
      <c r="M876" s="3">
        <f t="shared" si="177"/>
        <v>10885</v>
      </c>
      <c r="N876" s="19">
        <f t="shared" si="180"/>
        <v>10.619512195121951</v>
      </c>
      <c r="P876" s="29" t="s">
        <v>173</v>
      </c>
      <c r="Q876" s="3">
        <v>7646</v>
      </c>
      <c r="R876" s="3"/>
      <c r="S876" s="7">
        <v>7646</v>
      </c>
      <c r="U876" s="29" t="s">
        <v>173</v>
      </c>
      <c r="V876" s="3">
        <v>2150</v>
      </c>
      <c r="W876" s="3"/>
      <c r="X876" s="7">
        <v>2150</v>
      </c>
      <c r="Z876" s="29" t="s">
        <v>173</v>
      </c>
      <c r="AA876" s="3">
        <v>1046896</v>
      </c>
      <c r="AB876" s="3"/>
      <c r="AC876" s="7">
        <v>1046896</v>
      </c>
      <c r="AE876">
        <v>1007746</v>
      </c>
      <c r="AF876" s="16">
        <f t="shared" si="181"/>
        <v>1007.746</v>
      </c>
      <c r="AH876" s="3">
        <f t="shared" si="178"/>
        <v>10885</v>
      </c>
      <c r="AI876" s="3">
        <f t="shared" si="179"/>
        <v>1046896</v>
      </c>
      <c r="AJ876" s="16">
        <f t="shared" si="182"/>
        <v>96177.859439595777</v>
      </c>
      <c r="AL876" s="16">
        <f t="shared" si="183"/>
        <v>1021361.9512195121</v>
      </c>
    </row>
    <row r="877" spans="2:38">
      <c r="B877" s="29" t="s">
        <v>174</v>
      </c>
      <c r="C877" s="3">
        <v>35</v>
      </c>
      <c r="D877" s="3"/>
      <c r="E877" s="7">
        <v>35</v>
      </c>
      <c r="G877" s="29" t="s">
        <v>174</v>
      </c>
      <c r="H877" s="3">
        <v>2092</v>
      </c>
      <c r="I877" s="3"/>
      <c r="J877" s="7">
        <v>2092</v>
      </c>
      <c r="L877" s="3">
        <f t="shared" si="176"/>
        <v>35</v>
      </c>
      <c r="M877" s="3">
        <f t="shared" si="177"/>
        <v>2092</v>
      </c>
      <c r="N877" s="19">
        <f t="shared" si="180"/>
        <v>59.771428571428572</v>
      </c>
      <c r="P877" s="29" t="s">
        <v>174</v>
      </c>
      <c r="Q877" s="3">
        <v>1880</v>
      </c>
      <c r="R877" s="3"/>
      <c r="S877" s="7">
        <v>1880</v>
      </c>
      <c r="U877" s="29" t="s">
        <v>174</v>
      </c>
      <c r="V877" s="3">
        <v>177</v>
      </c>
      <c r="W877" s="3"/>
      <c r="X877" s="7">
        <v>177</v>
      </c>
      <c r="Z877" s="29" t="s">
        <v>174</v>
      </c>
      <c r="AA877" s="3">
        <v>361484</v>
      </c>
      <c r="AB877" s="3"/>
      <c r="AC877" s="7">
        <v>361484</v>
      </c>
      <c r="AE877">
        <v>387676</v>
      </c>
      <c r="AF877" s="16">
        <f t="shared" si="181"/>
        <v>387.67599999999999</v>
      </c>
      <c r="AH877" s="3">
        <f t="shared" si="178"/>
        <v>2092</v>
      </c>
      <c r="AI877" s="3">
        <f t="shared" si="179"/>
        <v>361484</v>
      </c>
      <c r="AJ877" s="16">
        <f t="shared" si="182"/>
        <v>172793.49904397706</v>
      </c>
      <c r="AL877" s="16">
        <f t="shared" si="183"/>
        <v>10328114.285714285</v>
      </c>
    </row>
    <row r="878" spans="2:38">
      <c r="B878" s="30" t="s">
        <v>13</v>
      </c>
      <c r="C878" s="7">
        <v>3889</v>
      </c>
      <c r="D878" s="7"/>
      <c r="E878" s="7">
        <v>3889</v>
      </c>
      <c r="G878" s="30" t="s">
        <v>13</v>
      </c>
      <c r="H878" s="7">
        <v>21965</v>
      </c>
      <c r="I878" s="7"/>
      <c r="J878" s="7">
        <v>21965</v>
      </c>
      <c r="L878" s="3">
        <f t="shared" si="176"/>
        <v>3889</v>
      </c>
      <c r="M878" s="3">
        <f t="shared" si="177"/>
        <v>21965</v>
      </c>
      <c r="N878" s="19">
        <f t="shared" si="180"/>
        <v>5.6479814862432498</v>
      </c>
      <c r="P878" s="30" t="s">
        <v>13</v>
      </c>
      <c r="Q878" s="7">
        <v>13140</v>
      </c>
      <c r="R878" s="7"/>
      <c r="S878" s="7">
        <v>13140</v>
      </c>
      <c r="U878" s="30" t="s">
        <v>13</v>
      </c>
      <c r="V878" s="7">
        <v>4747</v>
      </c>
      <c r="W878" s="7"/>
      <c r="X878" s="7">
        <v>4747</v>
      </c>
      <c r="Z878" s="30" t="s">
        <v>13</v>
      </c>
      <c r="AA878" s="7">
        <v>2008749</v>
      </c>
      <c r="AB878" s="7"/>
      <c r="AC878" s="7">
        <v>2008749</v>
      </c>
      <c r="AE878">
        <v>2051035</v>
      </c>
      <c r="AF878" s="16">
        <f t="shared" si="181"/>
        <v>2051.0349999999999</v>
      </c>
      <c r="AH878" s="3">
        <f t="shared" si="178"/>
        <v>21965</v>
      </c>
      <c r="AI878" s="3">
        <f t="shared" si="179"/>
        <v>2008749</v>
      </c>
      <c r="AJ878" s="16">
        <f t="shared" si="182"/>
        <v>91452.264966992938</v>
      </c>
      <c r="AL878" s="16">
        <f t="shared" si="183"/>
        <v>516520.69940858823</v>
      </c>
    </row>
    <row r="879" spans="2:38">
      <c r="B879" s="5" t="s">
        <v>130</v>
      </c>
      <c r="C879" s="3"/>
      <c r="D879" s="3"/>
      <c r="E879" s="7"/>
      <c r="G879" s="5" t="s">
        <v>130</v>
      </c>
      <c r="H879" s="3"/>
      <c r="I879" s="3"/>
      <c r="J879" s="7"/>
      <c r="L879" s="3">
        <f t="shared" si="176"/>
        <v>0</v>
      </c>
      <c r="M879" s="3">
        <f t="shared" si="177"/>
        <v>0</v>
      </c>
      <c r="N879" s="37" t="str">
        <f t="shared" si="180"/>
        <v/>
      </c>
      <c r="P879" s="5" t="s">
        <v>130</v>
      </c>
      <c r="Q879" s="3"/>
      <c r="R879" s="3"/>
      <c r="S879" s="7"/>
      <c r="U879" s="5" t="s">
        <v>130</v>
      </c>
      <c r="V879" s="3"/>
      <c r="W879" s="3"/>
      <c r="X879" s="7"/>
      <c r="Z879" s="5" t="s">
        <v>130</v>
      </c>
      <c r="AA879" s="3"/>
      <c r="AB879" s="3"/>
      <c r="AC879" s="7"/>
      <c r="AF879" s="36" t="str">
        <f t="shared" si="181"/>
        <v/>
      </c>
      <c r="AH879" s="3">
        <f t="shared" si="178"/>
        <v>0</v>
      </c>
      <c r="AI879" s="3">
        <f t="shared" si="179"/>
        <v>0</v>
      </c>
      <c r="AJ879" s="36" t="str">
        <f t="shared" si="182"/>
        <v/>
      </c>
      <c r="AL879" s="36" t="str">
        <f t="shared" si="183"/>
        <v/>
      </c>
    </row>
    <row r="880" spans="2:38">
      <c r="B880" s="29" t="s">
        <v>169</v>
      </c>
      <c r="C880" s="3"/>
      <c r="D880" s="3">
        <v>95</v>
      </c>
      <c r="E880" s="7">
        <v>95</v>
      </c>
      <c r="G880" s="29" t="s">
        <v>169</v>
      </c>
      <c r="H880" s="3"/>
      <c r="I880" s="3">
        <v>125</v>
      </c>
      <c r="J880" s="7">
        <v>125</v>
      </c>
      <c r="L880" s="3">
        <f t="shared" si="176"/>
        <v>95</v>
      </c>
      <c r="M880" s="3">
        <f t="shared" si="177"/>
        <v>125</v>
      </c>
      <c r="N880" s="19">
        <f t="shared" si="180"/>
        <v>1.3157894736842106</v>
      </c>
      <c r="P880" s="29" t="s">
        <v>169</v>
      </c>
      <c r="Q880" s="3"/>
      <c r="R880" s="3">
        <v>12</v>
      </c>
      <c r="S880" s="7">
        <v>12</v>
      </c>
      <c r="U880" s="29" t="s">
        <v>169</v>
      </c>
      <c r="V880" s="3"/>
      <c r="W880" s="3">
        <v>14</v>
      </c>
      <c r="X880" s="7">
        <v>14</v>
      </c>
      <c r="Z880" s="29" t="s">
        <v>169</v>
      </c>
      <c r="AA880" s="3"/>
      <c r="AB880" s="3">
        <v>2867</v>
      </c>
      <c r="AC880" s="7">
        <v>2867</v>
      </c>
      <c r="AF880" s="16" t="str">
        <f t="shared" si="181"/>
        <v/>
      </c>
      <c r="AH880" s="3">
        <f t="shared" si="178"/>
        <v>125</v>
      </c>
      <c r="AI880" s="3">
        <f t="shared" si="179"/>
        <v>2867</v>
      </c>
      <c r="AJ880" s="16">
        <f t="shared" si="182"/>
        <v>22936</v>
      </c>
      <c r="AL880" s="16">
        <f t="shared" si="183"/>
        <v>30178.947368421053</v>
      </c>
    </row>
    <row r="881" spans="2:38">
      <c r="B881" s="29" t="s">
        <v>170</v>
      </c>
      <c r="C881" s="3"/>
      <c r="D881" s="3">
        <v>118</v>
      </c>
      <c r="E881" s="7">
        <v>118</v>
      </c>
      <c r="G881" s="29" t="s">
        <v>170</v>
      </c>
      <c r="H881" s="3"/>
      <c r="I881" s="3">
        <v>227</v>
      </c>
      <c r="J881" s="7">
        <v>227</v>
      </c>
      <c r="L881" s="3">
        <f t="shared" si="176"/>
        <v>118</v>
      </c>
      <c r="M881" s="3">
        <f t="shared" si="177"/>
        <v>227</v>
      </c>
      <c r="N881" s="19">
        <f t="shared" si="180"/>
        <v>1.923728813559322</v>
      </c>
      <c r="P881" s="29" t="s">
        <v>170</v>
      </c>
      <c r="Q881" s="3"/>
      <c r="R881" s="3">
        <v>47</v>
      </c>
      <c r="S881" s="7">
        <v>47</v>
      </c>
      <c r="U881" s="29" t="s">
        <v>170</v>
      </c>
      <c r="V881" s="3"/>
      <c r="W881" s="3">
        <v>56</v>
      </c>
      <c r="X881" s="7">
        <v>56</v>
      </c>
      <c r="Z881" s="29" t="s">
        <v>170</v>
      </c>
      <c r="AA881" s="3"/>
      <c r="AB881" s="3">
        <v>9095</v>
      </c>
      <c r="AC881" s="7">
        <v>9095</v>
      </c>
      <c r="AE881">
        <v>8040</v>
      </c>
      <c r="AF881" s="16">
        <f t="shared" si="181"/>
        <v>8.0399999999999991</v>
      </c>
      <c r="AH881" s="3">
        <f t="shared" si="178"/>
        <v>227</v>
      </c>
      <c r="AI881" s="3">
        <f t="shared" si="179"/>
        <v>9095</v>
      </c>
      <c r="AJ881" s="16">
        <f t="shared" si="182"/>
        <v>40066.079295154181</v>
      </c>
      <c r="AL881" s="16">
        <f t="shared" si="183"/>
        <v>77076.271186440674</v>
      </c>
    </row>
    <row r="882" spans="2:38">
      <c r="B882" s="29" t="s">
        <v>171</v>
      </c>
      <c r="C882" s="3"/>
      <c r="D882" s="3">
        <v>57</v>
      </c>
      <c r="E882" s="7">
        <v>57</v>
      </c>
      <c r="G882" s="29" t="s">
        <v>171</v>
      </c>
      <c r="H882" s="3"/>
      <c r="I882" s="3">
        <v>229</v>
      </c>
      <c r="J882" s="7">
        <v>229</v>
      </c>
      <c r="L882" s="3">
        <f t="shared" si="176"/>
        <v>57</v>
      </c>
      <c r="M882" s="3">
        <f t="shared" si="177"/>
        <v>229</v>
      </c>
      <c r="N882" s="19">
        <f t="shared" si="180"/>
        <v>4.0175438596491224</v>
      </c>
      <c r="P882" s="29" t="s">
        <v>171</v>
      </c>
      <c r="Q882" s="3"/>
      <c r="R882" s="3">
        <v>66</v>
      </c>
      <c r="S882" s="7">
        <v>66</v>
      </c>
      <c r="U882" s="29" t="s">
        <v>171</v>
      </c>
      <c r="V882" s="3"/>
      <c r="W882" s="3">
        <v>104</v>
      </c>
      <c r="X882" s="7">
        <v>104</v>
      </c>
      <c r="Z882" s="29" t="s">
        <v>171</v>
      </c>
      <c r="AA882" s="3"/>
      <c r="AB882" s="3">
        <v>10375</v>
      </c>
      <c r="AC882" s="7">
        <v>10375</v>
      </c>
      <c r="AE882">
        <v>7220</v>
      </c>
      <c r="AF882" s="16">
        <f t="shared" si="181"/>
        <v>7.22</v>
      </c>
      <c r="AH882" s="3">
        <f t="shared" si="178"/>
        <v>229</v>
      </c>
      <c r="AI882" s="3">
        <f t="shared" si="179"/>
        <v>10375</v>
      </c>
      <c r="AJ882" s="16">
        <f t="shared" si="182"/>
        <v>45305.676855895195</v>
      </c>
      <c r="AL882" s="16">
        <f t="shared" si="183"/>
        <v>182017.5438596491</v>
      </c>
    </row>
    <row r="883" spans="2:38">
      <c r="B883" s="29" t="s">
        <v>172</v>
      </c>
      <c r="C883" s="3"/>
      <c r="D883" s="3">
        <v>29</v>
      </c>
      <c r="E883" s="7">
        <v>29</v>
      </c>
      <c r="G883" s="29" t="s">
        <v>172</v>
      </c>
      <c r="H883" s="3"/>
      <c r="I883" s="3">
        <v>247</v>
      </c>
      <c r="J883" s="7">
        <v>247</v>
      </c>
      <c r="L883" s="3">
        <f t="shared" si="176"/>
        <v>29</v>
      </c>
      <c r="M883" s="3">
        <f t="shared" si="177"/>
        <v>247</v>
      </c>
      <c r="N883" s="19">
        <f t="shared" si="180"/>
        <v>8.5172413793103452</v>
      </c>
      <c r="P883" s="29" t="s">
        <v>172</v>
      </c>
      <c r="Q883" s="3"/>
      <c r="R883" s="3">
        <v>64</v>
      </c>
      <c r="S883" s="7">
        <v>64</v>
      </c>
      <c r="U883" s="29" t="s">
        <v>172</v>
      </c>
      <c r="V883" s="3"/>
      <c r="W883" s="3">
        <v>153</v>
      </c>
      <c r="X883" s="7">
        <v>153</v>
      </c>
      <c r="Z883" s="29" t="s">
        <v>172</v>
      </c>
      <c r="AA883" s="3"/>
      <c r="AB883" s="3">
        <v>9171</v>
      </c>
      <c r="AC883" s="7">
        <v>9171</v>
      </c>
      <c r="AE883">
        <v>10394</v>
      </c>
      <c r="AF883" s="16">
        <f t="shared" si="181"/>
        <v>10.394</v>
      </c>
      <c r="AH883" s="3">
        <f t="shared" si="178"/>
        <v>247</v>
      </c>
      <c r="AI883" s="3">
        <f t="shared" si="179"/>
        <v>9171</v>
      </c>
      <c r="AJ883" s="16">
        <f t="shared" si="182"/>
        <v>37129.554655870445</v>
      </c>
      <c r="AL883" s="16">
        <f t="shared" si="183"/>
        <v>316241.37931034481</v>
      </c>
    </row>
    <row r="884" spans="2:38">
      <c r="B884" s="29" t="s">
        <v>173</v>
      </c>
      <c r="C884" s="3"/>
      <c r="D884" s="3">
        <v>36</v>
      </c>
      <c r="E884" s="7">
        <v>36</v>
      </c>
      <c r="G884" s="29" t="s">
        <v>173</v>
      </c>
      <c r="H884" s="3"/>
      <c r="I884" s="3">
        <v>585</v>
      </c>
      <c r="J884" s="7">
        <v>585</v>
      </c>
      <c r="L884" s="3">
        <f t="shared" si="176"/>
        <v>36</v>
      </c>
      <c r="M884" s="3">
        <f t="shared" si="177"/>
        <v>585</v>
      </c>
      <c r="N884" s="19">
        <f t="shared" si="180"/>
        <v>16.25</v>
      </c>
      <c r="P884" s="29" t="s">
        <v>173</v>
      </c>
      <c r="Q884" s="3"/>
      <c r="R884" s="3">
        <v>387</v>
      </c>
      <c r="S884" s="7">
        <v>387</v>
      </c>
      <c r="U884" s="29" t="s">
        <v>173</v>
      </c>
      <c r="V884" s="3"/>
      <c r="W884" s="3">
        <v>160</v>
      </c>
      <c r="X884" s="7">
        <v>160</v>
      </c>
      <c r="Z884" s="29" t="s">
        <v>173</v>
      </c>
      <c r="AA884" s="3"/>
      <c r="AB884" s="3">
        <v>46541</v>
      </c>
      <c r="AC884" s="7">
        <v>46541</v>
      </c>
      <c r="AE884">
        <v>33441</v>
      </c>
      <c r="AF884" s="16">
        <f t="shared" si="181"/>
        <v>33.441000000000003</v>
      </c>
      <c r="AH884" s="3">
        <f t="shared" si="178"/>
        <v>585</v>
      </c>
      <c r="AI884" s="3">
        <f t="shared" si="179"/>
        <v>46541</v>
      </c>
      <c r="AJ884" s="16">
        <f t="shared" si="182"/>
        <v>79557.264957264968</v>
      </c>
      <c r="AL884" s="16">
        <f t="shared" si="183"/>
        <v>1292805.5555555557</v>
      </c>
    </row>
    <row r="885" spans="2:38">
      <c r="B885" s="29" t="s">
        <v>174</v>
      </c>
      <c r="C885" s="3"/>
      <c r="D885" s="3">
        <v>4</v>
      </c>
      <c r="E885" s="7">
        <v>4</v>
      </c>
      <c r="G885" s="29" t="s">
        <v>174</v>
      </c>
      <c r="H885" s="3"/>
      <c r="I885" s="3">
        <v>353</v>
      </c>
      <c r="J885" s="7">
        <v>353</v>
      </c>
      <c r="L885" s="3">
        <f t="shared" si="176"/>
        <v>4</v>
      </c>
      <c r="M885" s="3">
        <f t="shared" si="177"/>
        <v>353</v>
      </c>
      <c r="N885" s="19">
        <f t="shared" si="180"/>
        <v>88.25</v>
      </c>
      <c r="P885" s="29" t="s">
        <v>174</v>
      </c>
      <c r="Q885" s="3"/>
      <c r="R885" s="3">
        <v>287</v>
      </c>
      <c r="S885" s="7">
        <v>287</v>
      </c>
      <c r="U885" s="29" t="s">
        <v>174</v>
      </c>
      <c r="V885" s="3"/>
      <c r="W885" s="3">
        <v>62</v>
      </c>
      <c r="X885" s="7">
        <v>62</v>
      </c>
      <c r="Z885" s="29" t="s">
        <v>174</v>
      </c>
      <c r="AA885" s="3"/>
      <c r="AB885" s="3">
        <v>62645</v>
      </c>
      <c r="AC885" s="7">
        <v>62645</v>
      </c>
      <c r="AF885" s="16" t="str">
        <f t="shared" si="181"/>
        <v/>
      </c>
      <c r="AH885" s="3">
        <f t="shared" si="178"/>
        <v>353</v>
      </c>
      <c r="AI885" s="3">
        <f t="shared" si="179"/>
        <v>62645</v>
      </c>
      <c r="AJ885" s="16">
        <f t="shared" si="182"/>
        <v>177464.58923512747</v>
      </c>
      <c r="AL885" s="16">
        <f t="shared" si="183"/>
        <v>15661249.999999998</v>
      </c>
    </row>
    <row r="886" spans="2:38">
      <c r="B886" s="30" t="s">
        <v>13</v>
      </c>
      <c r="C886" s="7"/>
      <c r="D886" s="7">
        <v>339</v>
      </c>
      <c r="E886" s="7">
        <v>339</v>
      </c>
      <c r="G886" s="30" t="s">
        <v>13</v>
      </c>
      <c r="H886" s="7"/>
      <c r="I886" s="7">
        <v>1766</v>
      </c>
      <c r="J886" s="7">
        <v>1766</v>
      </c>
      <c r="L886" s="3">
        <f t="shared" si="176"/>
        <v>339</v>
      </c>
      <c r="M886" s="3">
        <f t="shared" si="177"/>
        <v>1766</v>
      </c>
      <c r="N886" s="19">
        <f t="shared" si="180"/>
        <v>5.2094395280235988</v>
      </c>
      <c r="P886" s="30" t="s">
        <v>13</v>
      </c>
      <c r="Q886" s="7"/>
      <c r="R886" s="7">
        <v>863</v>
      </c>
      <c r="S886" s="7">
        <v>863</v>
      </c>
      <c r="U886" s="30" t="s">
        <v>13</v>
      </c>
      <c r="V886" s="7"/>
      <c r="W886" s="7">
        <v>549</v>
      </c>
      <c r="X886" s="7">
        <v>549</v>
      </c>
      <c r="Z886" s="30" t="s">
        <v>13</v>
      </c>
      <c r="AA886" s="7"/>
      <c r="AB886" s="7">
        <v>140694</v>
      </c>
      <c r="AC886" s="7">
        <v>140694</v>
      </c>
      <c r="AE886">
        <v>79728</v>
      </c>
      <c r="AF886" s="16">
        <f t="shared" si="181"/>
        <v>79.727999999999994</v>
      </c>
      <c r="AH886" s="3">
        <f t="shared" si="178"/>
        <v>1766</v>
      </c>
      <c r="AI886" s="3">
        <f t="shared" si="179"/>
        <v>140694</v>
      </c>
      <c r="AJ886" s="16">
        <f t="shared" si="182"/>
        <v>79668.17667044168</v>
      </c>
      <c r="AL886" s="16">
        <f t="shared" si="183"/>
        <v>415026.54867256636</v>
      </c>
    </row>
    <row r="887" spans="2:38">
      <c r="B887" s="5" t="s">
        <v>131</v>
      </c>
      <c r="C887" s="3"/>
      <c r="D887" s="3"/>
      <c r="E887" s="7"/>
      <c r="G887" s="5" t="s">
        <v>131</v>
      </c>
      <c r="H887" s="3"/>
      <c r="I887" s="3"/>
      <c r="J887" s="7"/>
      <c r="L887" s="3">
        <f t="shared" si="176"/>
        <v>0</v>
      </c>
      <c r="M887" s="3">
        <f t="shared" si="177"/>
        <v>0</v>
      </c>
      <c r="N887" s="37" t="str">
        <f t="shared" si="180"/>
        <v/>
      </c>
      <c r="P887" s="5" t="s">
        <v>131</v>
      </c>
      <c r="Q887" s="3"/>
      <c r="R887" s="3"/>
      <c r="S887" s="7"/>
      <c r="U887" s="5" t="s">
        <v>131</v>
      </c>
      <c r="V887" s="3"/>
      <c r="W887" s="3"/>
      <c r="X887" s="7"/>
      <c r="Z887" s="5" t="s">
        <v>131</v>
      </c>
      <c r="AA887" s="3"/>
      <c r="AB887" s="3"/>
      <c r="AC887" s="7"/>
      <c r="AF887" s="36" t="str">
        <f t="shared" si="181"/>
        <v/>
      </c>
      <c r="AH887" s="3">
        <f t="shared" si="178"/>
        <v>0</v>
      </c>
      <c r="AI887" s="3">
        <f t="shared" si="179"/>
        <v>0</v>
      </c>
      <c r="AJ887" s="36" t="str">
        <f t="shared" si="182"/>
        <v/>
      </c>
      <c r="AL887" s="36" t="str">
        <f t="shared" si="183"/>
        <v/>
      </c>
    </row>
    <row r="888" spans="2:38">
      <c r="B888" s="29" t="s">
        <v>169</v>
      </c>
      <c r="C888" s="3"/>
      <c r="D888" s="3">
        <v>192</v>
      </c>
      <c r="E888" s="7">
        <v>192</v>
      </c>
      <c r="G888" s="29" t="s">
        <v>169</v>
      </c>
      <c r="H888" s="3"/>
      <c r="I888" s="3">
        <v>541</v>
      </c>
      <c r="J888" s="7">
        <v>541</v>
      </c>
      <c r="L888" s="3">
        <f t="shared" si="176"/>
        <v>192</v>
      </c>
      <c r="M888" s="3">
        <f t="shared" si="177"/>
        <v>541</v>
      </c>
      <c r="N888" s="19">
        <f t="shared" si="180"/>
        <v>2.8177083333333335</v>
      </c>
      <c r="P888" s="29" t="s">
        <v>169</v>
      </c>
      <c r="Q888" s="3"/>
      <c r="R888" s="3">
        <v>208</v>
      </c>
      <c r="S888" s="7">
        <v>208</v>
      </c>
      <c r="U888" s="29" t="s">
        <v>169</v>
      </c>
      <c r="V888" s="3"/>
      <c r="W888" s="3">
        <v>137</v>
      </c>
      <c r="X888" s="7">
        <v>137</v>
      </c>
      <c r="Z888" s="29" t="s">
        <v>169</v>
      </c>
      <c r="AA888" s="3"/>
      <c r="AB888" s="3">
        <v>5293</v>
      </c>
      <c r="AC888" s="7">
        <v>5293</v>
      </c>
      <c r="AE888">
        <v>9588</v>
      </c>
      <c r="AF888" s="16">
        <f t="shared" si="181"/>
        <v>9.5879999999999992</v>
      </c>
      <c r="AH888" s="3">
        <f t="shared" si="178"/>
        <v>541</v>
      </c>
      <c r="AI888" s="3">
        <f t="shared" si="179"/>
        <v>5293</v>
      </c>
      <c r="AJ888" s="16">
        <f t="shared" si="182"/>
        <v>9783.7338262476878</v>
      </c>
      <c r="AL888" s="16">
        <f t="shared" si="183"/>
        <v>27567.708333333328</v>
      </c>
    </row>
    <row r="889" spans="2:38">
      <c r="B889" s="29" t="s">
        <v>170</v>
      </c>
      <c r="C889" s="3"/>
      <c r="D889" s="3">
        <v>369</v>
      </c>
      <c r="E889" s="7">
        <v>369</v>
      </c>
      <c r="G889" s="29" t="s">
        <v>170</v>
      </c>
      <c r="H889" s="3"/>
      <c r="I889" s="3">
        <v>1193</v>
      </c>
      <c r="J889" s="7">
        <v>1193</v>
      </c>
      <c r="L889" s="3">
        <f t="shared" si="176"/>
        <v>369</v>
      </c>
      <c r="M889" s="3">
        <f t="shared" si="177"/>
        <v>1193</v>
      </c>
      <c r="N889" s="19">
        <f t="shared" si="180"/>
        <v>3.2330623306233064</v>
      </c>
      <c r="P889" s="29" t="s">
        <v>170</v>
      </c>
      <c r="Q889" s="3"/>
      <c r="R889" s="3">
        <v>242</v>
      </c>
      <c r="S889" s="7">
        <v>242</v>
      </c>
      <c r="U889" s="29" t="s">
        <v>170</v>
      </c>
      <c r="V889" s="3"/>
      <c r="W889" s="3">
        <v>574</v>
      </c>
      <c r="X889" s="7">
        <v>574</v>
      </c>
      <c r="Z889" s="29" t="s">
        <v>170</v>
      </c>
      <c r="AA889" s="3"/>
      <c r="AB889" s="3">
        <v>31095</v>
      </c>
      <c r="AC889" s="7">
        <v>31095</v>
      </c>
      <c r="AE889">
        <v>34552</v>
      </c>
      <c r="AF889" s="16">
        <f t="shared" si="181"/>
        <v>34.552</v>
      </c>
      <c r="AH889" s="3">
        <f t="shared" si="178"/>
        <v>1193</v>
      </c>
      <c r="AI889" s="3">
        <f t="shared" si="179"/>
        <v>31095</v>
      </c>
      <c r="AJ889" s="16">
        <f t="shared" si="182"/>
        <v>26064.543168482818</v>
      </c>
      <c r="AL889" s="16">
        <f t="shared" si="183"/>
        <v>84268.29268292684</v>
      </c>
    </row>
    <row r="890" spans="2:38">
      <c r="B890" s="29" t="s">
        <v>171</v>
      </c>
      <c r="C890" s="3"/>
      <c r="D890" s="3">
        <v>304</v>
      </c>
      <c r="E890" s="7">
        <v>304</v>
      </c>
      <c r="G890" s="29" t="s">
        <v>171</v>
      </c>
      <c r="H890" s="3"/>
      <c r="I890" s="3">
        <v>1742</v>
      </c>
      <c r="J890" s="7">
        <v>1742</v>
      </c>
      <c r="L890" s="3">
        <f t="shared" si="176"/>
        <v>304</v>
      </c>
      <c r="M890" s="3">
        <f t="shared" si="177"/>
        <v>1742</v>
      </c>
      <c r="N890" s="19">
        <f t="shared" si="180"/>
        <v>5.7302631578947372</v>
      </c>
      <c r="P890" s="29" t="s">
        <v>171</v>
      </c>
      <c r="Q890" s="3"/>
      <c r="R890" s="3">
        <v>586</v>
      </c>
      <c r="S890" s="7">
        <v>586</v>
      </c>
      <c r="U890" s="29" t="s">
        <v>171</v>
      </c>
      <c r="V890" s="3"/>
      <c r="W890" s="3">
        <v>842</v>
      </c>
      <c r="X890" s="7">
        <v>842</v>
      </c>
      <c r="Z890" s="29" t="s">
        <v>171</v>
      </c>
      <c r="AA890" s="3"/>
      <c r="AB890" s="3">
        <v>54273</v>
      </c>
      <c r="AC890" s="7">
        <v>54273</v>
      </c>
      <c r="AE890">
        <v>54350</v>
      </c>
      <c r="AF890" s="16">
        <f t="shared" si="181"/>
        <v>54.35</v>
      </c>
      <c r="AH890" s="3">
        <f t="shared" si="178"/>
        <v>1742</v>
      </c>
      <c r="AI890" s="3">
        <f t="shared" si="179"/>
        <v>54273</v>
      </c>
      <c r="AJ890" s="16">
        <f t="shared" si="182"/>
        <v>31155.568312284729</v>
      </c>
      <c r="AL890" s="16">
        <f t="shared" si="183"/>
        <v>178529.60526315789</v>
      </c>
    </row>
    <row r="891" spans="2:38">
      <c r="B891" s="29" t="s">
        <v>172</v>
      </c>
      <c r="C891" s="3"/>
      <c r="D891" s="3">
        <v>255</v>
      </c>
      <c r="E891" s="7">
        <v>255</v>
      </c>
      <c r="G891" s="29" t="s">
        <v>172</v>
      </c>
      <c r="H891" s="3"/>
      <c r="I891" s="3">
        <v>2555</v>
      </c>
      <c r="J891" s="7">
        <v>2555</v>
      </c>
      <c r="L891" s="3">
        <f t="shared" si="176"/>
        <v>255</v>
      </c>
      <c r="M891" s="3">
        <f t="shared" si="177"/>
        <v>2555</v>
      </c>
      <c r="N891" s="19">
        <f t="shared" si="180"/>
        <v>10.019607843137255</v>
      </c>
      <c r="P891" s="29" t="s">
        <v>172</v>
      </c>
      <c r="Q891" s="3"/>
      <c r="R891" s="3">
        <v>1258</v>
      </c>
      <c r="S891" s="7">
        <v>1258</v>
      </c>
      <c r="U891" s="29" t="s">
        <v>172</v>
      </c>
      <c r="V891" s="3"/>
      <c r="W891" s="3">
        <v>1031</v>
      </c>
      <c r="X891" s="7">
        <v>1031</v>
      </c>
      <c r="Z891" s="29" t="s">
        <v>172</v>
      </c>
      <c r="AA891" s="3"/>
      <c r="AB891" s="3">
        <v>90678</v>
      </c>
      <c r="AC891" s="7">
        <v>90678</v>
      </c>
      <c r="AE891">
        <v>80629</v>
      </c>
      <c r="AF891" s="16">
        <f t="shared" si="181"/>
        <v>80.629000000000005</v>
      </c>
      <c r="AH891" s="3">
        <f t="shared" si="178"/>
        <v>2555</v>
      </c>
      <c r="AI891" s="3">
        <f t="shared" si="179"/>
        <v>90678</v>
      </c>
      <c r="AJ891" s="16">
        <f t="shared" si="182"/>
        <v>35490.410958904104</v>
      </c>
      <c r="AL891" s="16">
        <f t="shared" si="183"/>
        <v>355599.99999999994</v>
      </c>
    </row>
    <row r="892" spans="2:38">
      <c r="B892" s="29" t="s">
        <v>173</v>
      </c>
      <c r="C892" s="3"/>
      <c r="D892" s="3">
        <v>339</v>
      </c>
      <c r="E892" s="7">
        <v>339</v>
      </c>
      <c r="G892" s="29" t="s">
        <v>173</v>
      </c>
      <c r="H892" s="3"/>
      <c r="I892" s="3">
        <v>9798</v>
      </c>
      <c r="J892" s="7">
        <v>9798</v>
      </c>
      <c r="L892" s="3">
        <f t="shared" si="176"/>
        <v>339</v>
      </c>
      <c r="M892" s="3">
        <f t="shared" si="177"/>
        <v>9798</v>
      </c>
      <c r="N892" s="19">
        <f t="shared" si="180"/>
        <v>28.902654867256636</v>
      </c>
      <c r="P892" s="29" t="s">
        <v>173</v>
      </c>
      <c r="Q892" s="3"/>
      <c r="R892" s="3">
        <v>6942</v>
      </c>
      <c r="S892" s="7">
        <v>6942</v>
      </c>
      <c r="U892" s="29" t="s">
        <v>173</v>
      </c>
      <c r="V892" s="3"/>
      <c r="W892" s="3">
        <v>2498</v>
      </c>
      <c r="X892" s="7">
        <v>2498</v>
      </c>
      <c r="Z892" s="29" t="s">
        <v>173</v>
      </c>
      <c r="AA892" s="3"/>
      <c r="AB892" s="3">
        <v>519385</v>
      </c>
      <c r="AC892" s="7">
        <v>519385</v>
      </c>
      <c r="AE892">
        <v>364677</v>
      </c>
      <c r="AF892" s="16">
        <f t="shared" si="181"/>
        <v>364.67700000000002</v>
      </c>
      <c r="AH892" s="3">
        <f t="shared" si="178"/>
        <v>9798</v>
      </c>
      <c r="AI892" s="3">
        <f t="shared" si="179"/>
        <v>519385</v>
      </c>
      <c r="AJ892" s="16">
        <f t="shared" si="182"/>
        <v>53009.287609716266</v>
      </c>
      <c r="AL892" s="16">
        <f t="shared" si="183"/>
        <v>1532109.1445427728</v>
      </c>
    </row>
    <row r="893" spans="2:38">
      <c r="B893" s="29" t="s">
        <v>174</v>
      </c>
      <c r="C893" s="3"/>
      <c r="D893" s="3">
        <v>77</v>
      </c>
      <c r="E893" s="7">
        <v>77</v>
      </c>
      <c r="G893" s="29" t="s">
        <v>174</v>
      </c>
      <c r="H893" s="3"/>
      <c r="I893" s="3">
        <v>13893</v>
      </c>
      <c r="J893" s="7">
        <v>13893</v>
      </c>
      <c r="L893" s="3">
        <f t="shared" si="176"/>
        <v>77</v>
      </c>
      <c r="M893" s="3">
        <f t="shared" si="177"/>
        <v>13893</v>
      </c>
      <c r="N893" s="19">
        <f t="shared" si="180"/>
        <v>180.42857142857142</v>
      </c>
      <c r="P893" s="29" t="s">
        <v>174</v>
      </c>
      <c r="Q893" s="3"/>
      <c r="R893" s="3">
        <v>12547</v>
      </c>
      <c r="S893" s="7">
        <v>12547</v>
      </c>
      <c r="U893" s="29" t="s">
        <v>174</v>
      </c>
      <c r="V893" s="3"/>
      <c r="W893" s="3">
        <v>1269</v>
      </c>
      <c r="X893" s="7">
        <v>1269</v>
      </c>
      <c r="Z893" s="29" t="s">
        <v>174</v>
      </c>
      <c r="AA893" s="3"/>
      <c r="AB893" s="3">
        <v>1257441</v>
      </c>
      <c r="AC893" s="7">
        <v>1257441</v>
      </c>
      <c r="AE893">
        <v>757519</v>
      </c>
      <c r="AF893" s="16">
        <f t="shared" si="181"/>
        <v>757.51900000000001</v>
      </c>
      <c r="AH893" s="3">
        <f t="shared" si="178"/>
        <v>13893</v>
      </c>
      <c r="AI893" s="3">
        <f t="shared" si="179"/>
        <v>1257441</v>
      </c>
      <c r="AJ893" s="16">
        <f t="shared" si="182"/>
        <v>90508.96134744116</v>
      </c>
      <c r="AL893" s="16">
        <f t="shared" si="183"/>
        <v>16330402.597402597</v>
      </c>
    </row>
    <row r="894" spans="2:38">
      <c r="B894" s="30" t="s">
        <v>13</v>
      </c>
      <c r="C894" s="7"/>
      <c r="D894" s="7">
        <v>1536</v>
      </c>
      <c r="E894" s="7">
        <v>1536</v>
      </c>
      <c r="G894" s="30" t="s">
        <v>13</v>
      </c>
      <c r="H894" s="7"/>
      <c r="I894" s="7">
        <v>29722</v>
      </c>
      <c r="J894" s="7">
        <v>29722</v>
      </c>
      <c r="L894" s="3">
        <f t="shared" si="176"/>
        <v>1536</v>
      </c>
      <c r="M894" s="3">
        <f t="shared" si="177"/>
        <v>29722</v>
      </c>
      <c r="N894" s="19">
        <f t="shared" si="180"/>
        <v>19.350260416666668</v>
      </c>
      <c r="P894" s="30" t="s">
        <v>13</v>
      </c>
      <c r="Q894" s="7"/>
      <c r="R894" s="7">
        <v>21783</v>
      </c>
      <c r="S894" s="7">
        <v>21783</v>
      </c>
      <c r="U894" s="30" t="s">
        <v>13</v>
      </c>
      <c r="V894" s="7"/>
      <c r="W894" s="7">
        <v>6351</v>
      </c>
      <c r="X894" s="7">
        <v>6351</v>
      </c>
      <c r="Z894" s="30" t="s">
        <v>13</v>
      </c>
      <c r="AA894" s="7"/>
      <c r="AB894" s="7">
        <v>1958165</v>
      </c>
      <c r="AC894" s="7">
        <v>1958165</v>
      </c>
      <c r="AE894">
        <v>1301315</v>
      </c>
      <c r="AF894" s="16">
        <f t="shared" si="181"/>
        <v>1301.3150000000001</v>
      </c>
      <c r="AH894" s="3">
        <f t="shared" si="178"/>
        <v>29722</v>
      </c>
      <c r="AI894" s="3">
        <f t="shared" si="179"/>
        <v>1958165</v>
      </c>
      <c r="AJ894" s="16">
        <f t="shared" si="182"/>
        <v>65882.679496669138</v>
      </c>
      <c r="AL894" s="16">
        <f t="shared" si="183"/>
        <v>1274847.0052083335</v>
      </c>
    </row>
    <row r="895" spans="2:38">
      <c r="B895" s="5" t="s">
        <v>132</v>
      </c>
      <c r="C895" s="3"/>
      <c r="D895" s="3"/>
      <c r="E895" s="7"/>
      <c r="G895" s="5" t="s">
        <v>132</v>
      </c>
      <c r="H895" s="3"/>
      <c r="I895" s="3"/>
      <c r="J895" s="7"/>
      <c r="L895" s="3">
        <f t="shared" si="176"/>
        <v>0</v>
      </c>
      <c r="M895" s="3">
        <f t="shared" si="177"/>
        <v>0</v>
      </c>
      <c r="N895" s="37" t="str">
        <f t="shared" si="180"/>
        <v/>
      </c>
      <c r="P895" s="5" t="s">
        <v>132</v>
      </c>
      <c r="Q895" s="3"/>
      <c r="R895" s="3"/>
      <c r="S895" s="7"/>
      <c r="U895" s="5" t="s">
        <v>132</v>
      </c>
      <c r="V895" s="3"/>
      <c r="W895" s="3"/>
      <c r="X895" s="7"/>
      <c r="Z895" s="5" t="s">
        <v>132</v>
      </c>
      <c r="AA895" s="3"/>
      <c r="AB895" s="3"/>
      <c r="AC895" s="7"/>
      <c r="AF895" s="36" t="str">
        <f t="shared" si="181"/>
        <v/>
      </c>
      <c r="AH895" s="3">
        <f t="shared" si="178"/>
        <v>0</v>
      </c>
      <c r="AI895" s="3">
        <f t="shared" si="179"/>
        <v>0</v>
      </c>
      <c r="AJ895" s="36" t="str">
        <f t="shared" si="182"/>
        <v/>
      </c>
      <c r="AL895" s="36" t="str">
        <f t="shared" si="183"/>
        <v/>
      </c>
    </row>
    <row r="896" spans="2:38">
      <c r="B896" s="29" t="s">
        <v>169</v>
      </c>
      <c r="C896" s="3"/>
      <c r="D896" s="3">
        <v>200</v>
      </c>
      <c r="E896" s="7">
        <v>200</v>
      </c>
      <c r="G896" s="29" t="s">
        <v>169</v>
      </c>
      <c r="H896" s="3"/>
      <c r="I896" s="3">
        <v>241</v>
      </c>
      <c r="J896" s="7">
        <v>241</v>
      </c>
      <c r="L896" s="3">
        <f t="shared" si="176"/>
        <v>200</v>
      </c>
      <c r="M896" s="3">
        <f t="shared" si="177"/>
        <v>241</v>
      </c>
      <c r="N896" s="19">
        <f t="shared" si="180"/>
        <v>1.2050000000000001</v>
      </c>
      <c r="P896" s="29" t="s">
        <v>169</v>
      </c>
      <c r="Q896" s="3"/>
      <c r="R896" s="3">
        <v>15</v>
      </c>
      <c r="S896" s="7">
        <v>15</v>
      </c>
      <c r="U896" s="29" t="s">
        <v>169</v>
      </c>
      <c r="V896" s="3"/>
      <c r="W896" s="3">
        <v>20</v>
      </c>
      <c r="X896" s="7">
        <v>20</v>
      </c>
      <c r="Z896" s="29" t="s">
        <v>169</v>
      </c>
      <c r="AA896" s="3"/>
      <c r="AB896" s="3">
        <v>6406</v>
      </c>
      <c r="AC896" s="7">
        <v>6406</v>
      </c>
      <c r="AE896">
        <v>8751</v>
      </c>
      <c r="AF896" s="16">
        <f t="shared" si="181"/>
        <v>8.7509999999999994</v>
      </c>
      <c r="AH896" s="3">
        <f t="shared" si="178"/>
        <v>241</v>
      </c>
      <c r="AI896" s="3">
        <f t="shared" si="179"/>
        <v>6406</v>
      </c>
      <c r="AJ896" s="16">
        <f t="shared" si="182"/>
        <v>26580.912863070542</v>
      </c>
      <c r="AL896" s="16">
        <f t="shared" si="183"/>
        <v>32030.000000000004</v>
      </c>
    </row>
    <row r="897" spans="2:38">
      <c r="B897" s="29" t="s">
        <v>170</v>
      </c>
      <c r="C897" s="3"/>
      <c r="D897" s="3">
        <v>320</v>
      </c>
      <c r="E897" s="7">
        <v>320</v>
      </c>
      <c r="G897" s="29" t="s">
        <v>170</v>
      </c>
      <c r="H897" s="3"/>
      <c r="I897" s="3">
        <v>547</v>
      </c>
      <c r="J897" s="7">
        <v>547</v>
      </c>
      <c r="L897" s="3">
        <f t="shared" si="176"/>
        <v>320</v>
      </c>
      <c r="M897" s="3">
        <f t="shared" si="177"/>
        <v>547</v>
      </c>
      <c r="N897" s="19">
        <f t="shared" si="180"/>
        <v>1.7093750000000001</v>
      </c>
      <c r="P897" s="29" t="s">
        <v>170</v>
      </c>
      <c r="Q897" s="3"/>
      <c r="R897" s="3">
        <v>119</v>
      </c>
      <c r="S897" s="7">
        <v>119</v>
      </c>
      <c r="U897" s="29" t="s">
        <v>170</v>
      </c>
      <c r="V897" s="3"/>
      <c r="W897" s="3">
        <v>99</v>
      </c>
      <c r="X897" s="7">
        <v>99</v>
      </c>
      <c r="Z897" s="29" t="s">
        <v>170</v>
      </c>
      <c r="AA897" s="3"/>
      <c r="AB897" s="3">
        <v>26446</v>
      </c>
      <c r="AC897" s="7">
        <v>26446</v>
      </c>
      <c r="AE897">
        <v>33315</v>
      </c>
      <c r="AF897" s="16">
        <f t="shared" si="181"/>
        <v>33.314999999999998</v>
      </c>
      <c r="AH897" s="3">
        <f t="shared" si="178"/>
        <v>547</v>
      </c>
      <c r="AI897" s="3">
        <f t="shared" si="179"/>
        <v>26446</v>
      </c>
      <c r="AJ897" s="16">
        <f t="shared" si="182"/>
        <v>48347.3491773309</v>
      </c>
      <c r="AL897" s="16">
        <f t="shared" si="183"/>
        <v>82643.750000000015</v>
      </c>
    </row>
    <row r="898" spans="2:38">
      <c r="B898" s="29" t="s">
        <v>171</v>
      </c>
      <c r="C898" s="3"/>
      <c r="D898" s="3">
        <v>254</v>
      </c>
      <c r="E898" s="7">
        <v>254</v>
      </c>
      <c r="G898" s="29" t="s">
        <v>171</v>
      </c>
      <c r="H898" s="3"/>
      <c r="I898" s="3">
        <v>684</v>
      </c>
      <c r="J898" s="7">
        <v>684</v>
      </c>
      <c r="L898" s="3">
        <f t="shared" si="176"/>
        <v>254</v>
      </c>
      <c r="M898" s="3">
        <f t="shared" si="177"/>
        <v>684</v>
      </c>
      <c r="N898" s="19">
        <f t="shared" si="180"/>
        <v>2.6929133858267718</v>
      </c>
      <c r="P898" s="29" t="s">
        <v>171</v>
      </c>
      <c r="Q898" s="3"/>
      <c r="R898" s="3">
        <v>246</v>
      </c>
      <c r="S898" s="7">
        <v>246</v>
      </c>
      <c r="U898" s="29" t="s">
        <v>171</v>
      </c>
      <c r="V898" s="3"/>
      <c r="W898" s="3">
        <v>175</v>
      </c>
      <c r="X898" s="7">
        <v>175</v>
      </c>
      <c r="Z898" s="29" t="s">
        <v>171</v>
      </c>
      <c r="AA898" s="3"/>
      <c r="AB898" s="3">
        <v>46447</v>
      </c>
      <c r="AC898" s="7">
        <v>46447</v>
      </c>
      <c r="AE898">
        <v>49122</v>
      </c>
      <c r="AF898" s="16">
        <f t="shared" si="181"/>
        <v>49.122</v>
      </c>
      <c r="AH898" s="3">
        <f t="shared" si="178"/>
        <v>684</v>
      </c>
      <c r="AI898" s="3">
        <f t="shared" si="179"/>
        <v>46447</v>
      </c>
      <c r="AJ898" s="16">
        <f t="shared" si="182"/>
        <v>67904.970760233919</v>
      </c>
      <c r="AL898" s="16">
        <f t="shared" si="183"/>
        <v>182862.20472440944</v>
      </c>
    </row>
    <row r="899" spans="2:38">
      <c r="B899" s="29" t="s">
        <v>172</v>
      </c>
      <c r="C899" s="3"/>
      <c r="D899" s="3">
        <v>213</v>
      </c>
      <c r="E899" s="7">
        <v>213</v>
      </c>
      <c r="G899" s="29" t="s">
        <v>172</v>
      </c>
      <c r="H899" s="3"/>
      <c r="I899" s="3">
        <v>910</v>
      </c>
      <c r="J899" s="7">
        <v>910</v>
      </c>
      <c r="L899" s="3">
        <f t="shared" si="176"/>
        <v>213</v>
      </c>
      <c r="M899" s="3">
        <f t="shared" si="177"/>
        <v>910</v>
      </c>
      <c r="N899" s="19">
        <f t="shared" si="180"/>
        <v>4.272300469483568</v>
      </c>
      <c r="P899" s="29" t="s">
        <v>172</v>
      </c>
      <c r="Q899" s="3"/>
      <c r="R899" s="3">
        <v>451</v>
      </c>
      <c r="S899" s="7">
        <v>451</v>
      </c>
      <c r="U899" s="29" t="s">
        <v>172</v>
      </c>
      <c r="V899" s="3"/>
      <c r="W899" s="3">
        <v>235</v>
      </c>
      <c r="X899" s="7">
        <v>235</v>
      </c>
      <c r="Z899" s="29" t="s">
        <v>172</v>
      </c>
      <c r="AA899" s="3"/>
      <c r="AB899" s="3">
        <v>75577</v>
      </c>
      <c r="AC899" s="7">
        <v>75577</v>
      </c>
      <c r="AE899">
        <v>82582</v>
      </c>
      <c r="AF899" s="16">
        <f t="shared" si="181"/>
        <v>82.581999999999994</v>
      </c>
      <c r="AH899" s="3">
        <f t="shared" si="178"/>
        <v>910</v>
      </c>
      <c r="AI899" s="3">
        <f t="shared" si="179"/>
        <v>75577</v>
      </c>
      <c r="AJ899" s="16">
        <f t="shared" si="182"/>
        <v>83051.648351648357</v>
      </c>
      <c r="AL899" s="16">
        <f t="shared" si="183"/>
        <v>354821.59624413145</v>
      </c>
    </row>
    <row r="900" spans="2:38">
      <c r="B900" s="29" t="s">
        <v>173</v>
      </c>
      <c r="C900" s="3"/>
      <c r="D900" s="3">
        <v>243</v>
      </c>
      <c r="E900" s="7">
        <v>243</v>
      </c>
      <c r="G900" s="29" t="s">
        <v>173</v>
      </c>
      <c r="H900" s="3"/>
      <c r="I900" s="3">
        <v>2280</v>
      </c>
      <c r="J900" s="7">
        <v>2280</v>
      </c>
      <c r="L900" s="3">
        <f t="shared" si="176"/>
        <v>243</v>
      </c>
      <c r="M900" s="3">
        <f t="shared" si="177"/>
        <v>2280</v>
      </c>
      <c r="N900" s="19">
        <f t="shared" si="180"/>
        <v>9.3827160493827169</v>
      </c>
      <c r="P900" s="29" t="s">
        <v>173</v>
      </c>
      <c r="Q900" s="3"/>
      <c r="R900" s="3">
        <v>1500</v>
      </c>
      <c r="S900" s="7">
        <v>1500</v>
      </c>
      <c r="U900" s="29" t="s">
        <v>173</v>
      </c>
      <c r="V900" s="3"/>
      <c r="W900" s="3">
        <v>518</v>
      </c>
      <c r="X900" s="7">
        <v>518</v>
      </c>
      <c r="Z900" s="29" t="s">
        <v>173</v>
      </c>
      <c r="AA900" s="3"/>
      <c r="AB900" s="3">
        <v>279265</v>
      </c>
      <c r="AC900" s="7">
        <v>279265</v>
      </c>
      <c r="AE900">
        <v>221362</v>
      </c>
      <c r="AF900" s="16">
        <f t="shared" si="181"/>
        <v>221.36199999999999</v>
      </c>
      <c r="AH900" s="3">
        <f t="shared" si="178"/>
        <v>2280</v>
      </c>
      <c r="AI900" s="3">
        <f t="shared" si="179"/>
        <v>279265</v>
      </c>
      <c r="AJ900" s="16">
        <f t="shared" si="182"/>
        <v>122484.64912280701</v>
      </c>
      <c r="AL900" s="16">
        <f t="shared" si="183"/>
        <v>1149238.6831275721</v>
      </c>
    </row>
    <row r="901" spans="2:38">
      <c r="B901" s="29" t="s">
        <v>174</v>
      </c>
      <c r="C901" s="3"/>
      <c r="D901" s="3">
        <v>31</v>
      </c>
      <c r="E901" s="7">
        <v>31</v>
      </c>
      <c r="G901" s="29" t="s">
        <v>174</v>
      </c>
      <c r="H901" s="3"/>
      <c r="I901" s="3">
        <v>1773</v>
      </c>
      <c r="J901" s="7">
        <v>1773</v>
      </c>
      <c r="L901" s="3">
        <f t="shared" si="176"/>
        <v>31</v>
      </c>
      <c r="M901" s="3">
        <f t="shared" si="177"/>
        <v>1773</v>
      </c>
      <c r="N901" s="19">
        <f t="shared" si="180"/>
        <v>57.193548387096776</v>
      </c>
      <c r="P901" s="29" t="s">
        <v>174</v>
      </c>
      <c r="Q901" s="3"/>
      <c r="R901" s="3">
        <v>1622</v>
      </c>
      <c r="S901" s="7">
        <v>1622</v>
      </c>
      <c r="U901" s="29" t="s">
        <v>174</v>
      </c>
      <c r="V901" s="3"/>
      <c r="W901" s="3">
        <v>117</v>
      </c>
      <c r="X901" s="7">
        <v>117</v>
      </c>
      <c r="Z901" s="29" t="s">
        <v>174</v>
      </c>
      <c r="AA901" s="3"/>
      <c r="AB901" s="3">
        <v>885393</v>
      </c>
      <c r="AC901" s="7">
        <v>885393</v>
      </c>
      <c r="AE901">
        <v>704018</v>
      </c>
      <c r="AF901" s="16">
        <f t="shared" si="181"/>
        <v>704.01800000000003</v>
      </c>
      <c r="AH901" s="3">
        <f t="shared" si="178"/>
        <v>1773</v>
      </c>
      <c r="AI901" s="3">
        <f t="shared" si="179"/>
        <v>885393</v>
      </c>
      <c r="AJ901" s="16">
        <f t="shared" si="182"/>
        <v>499375.63451776654</v>
      </c>
      <c r="AL901" s="16">
        <f t="shared" si="183"/>
        <v>28561064.516129036</v>
      </c>
    </row>
    <row r="902" spans="2:38">
      <c r="B902" s="30" t="s">
        <v>13</v>
      </c>
      <c r="C902" s="7"/>
      <c r="D902" s="7">
        <v>1261</v>
      </c>
      <c r="E902" s="7">
        <v>1261</v>
      </c>
      <c r="G902" s="30" t="s">
        <v>13</v>
      </c>
      <c r="H902" s="7"/>
      <c r="I902" s="7">
        <v>6435</v>
      </c>
      <c r="J902" s="7">
        <v>6435</v>
      </c>
      <c r="L902" s="3">
        <f t="shared" si="176"/>
        <v>1261</v>
      </c>
      <c r="M902" s="3">
        <f t="shared" si="177"/>
        <v>6435</v>
      </c>
      <c r="N902" s="19">
        <f t="shared" si="180"/>
        <v>5.1030927835051543</v>
      </c>
      <c r="P902" s="30" t="s">
        <v>13</v>
      </c>
      <c r="Q902" s="7"/>
      <c r="R902" s="7">
        <v>3953</v>
      </c>
      <c r="S902" s="7">
        <v>3953</v>
      </c>
      <c r="U902" s="30" t="s">
        <v>13</v>
      </c>
      <c r="V902" s="7"/>
      <c r="W902" s="7">
        <v>1164</v>
      </c>
      <c r="X902" s="7">
        <v>1164</v>
      </c>
      <c r="Z902" s="30" t="s">
        <v>13</v>
      </c>
      <c r="AA902" s="7"/>
      <c r="AB902" s="7">
        <v>1319534</v>
      </c>
      <c r="AC902" s="7">
        <v>1319534</v>
      </c>
      <c r="AE902">
        <v>1099150</v>
      </c>
      <c r="AF902" s="16">
        <f t="shared" si="181"/>
        <v>1099.1500000000001</v>
      </c>
      <c r="AH902" s="3">
        <f t="shared" si="178"/>
        <v>6435</v>
      </c>
      <c r="AI902" s="3">
        <f t="shared" si="179"/>
        <v>1319534</v>
      </c>
      <c r="AJ902" s="16">
        <f t="shared" si="182"/>
        <v>205055.78865578867</v>
      </c>
      <c r="AL902" s="16">
        <f t="shared" si="183"/>
        <v>1046418.7153053132</v>
      </c>
    </row>
    <row r="903" spans="2:38">
      <c r="B903" s="5" t="s">
        <v>133</v>
      </c>
      <c r="C903" s="3"/>
      <c r="D903" s="3"/>
      <c r="E903" s="7"/>
      <c r="G903" s="5" t="s">
        <v>133</v>
      </c>
      <c r="H903" s="3"/>
      <c r="I903" s="3"/>
      <c r="J903" s="7"/>
      <c r="L903" s="3">
        <f t="shared" si="176"/>
        <v>0</v>
      </c>
      <c r="M903" s="3">
        <f t="shared" si="177"/>
        <v>0</v>
      </c>
      <c r="N903" s="37" t="str">
        <f t="shared" si="180"/>
        <v/>
      </c>
      <c r="P903" s="5" t="s">
        <v>133</v>
      </c>
      <c r="Q903" s="3"/>
      <c r="R903" s="3"/>
      <c r="S903" s="7"/>
      <c r="U903" s="5" t="s">
        <v>133</v>
      </c>
      <c r="V903" s="3"/>
      <c r="W903" s="3"/>
      <c r="X903" s="7"/>
      <c r="Z903" s="5" t="s">
        <v>133</v>
      </c>
      <c r="AA903" s="3"/>
      <c r="AB903" s="3"/>
      <c r="AC903" s="7"/>
      <c r="AF903" s="36" t="str">
        <f t="shared" si="181"/>
        <v/>
      </c>
      <c r="AH903" s="3">
        <f t="shared" si="178"/>
        <v>0</v>
      </c>
      <c r="AI903" s="3">
        <f t="shared" si="179"/>
        <v>0</v>
      </c>
      <c r="AJ903" s="36" t="str">
        <f t="shared" si="182"/>
        <v/>
      </c>
      <c r="AL903" s="36" t="str">
        <f t="shared" si="183"/>
        <v/>
      </c>
    </row>
    <row r="904" spans="2:38">
      <c r="B904" s="29" t="s">
        <v>169</v>
      </c>
      <c r="C904" s="3"/>
      <c r="D904" s="3">
        <v>34</v>
      </c>
      <c r="E904" s="7">
        <v>34</v>
      </c>
      <c r="G904" s="29" t="s">
        <v>169</v>
      </c>
      <c r="H904" s="3"/>
      <c r="I904" s="3">
        <v>43</v>
      </c>
      <c r="J904" s="7">
        <v>43</v>
      </c>
      <c r="L904" s="3">
        <f t="shared" si="176"/>
        <v>34</v>
      </c>
      <c r="M904" s="3">
        <f t="shared" si="177"/>
        <v>43</v>
      </c>
      <c r="N904" s="19">
        <f t="shared" si="180"/>
        <v>1.2647058823529411</v>
      </c>
      <c r="P904" s="29" t="s">
        <v>169</v>
      </c>
      <c r="Q904" s="3"/>
      <c r="R904" s="3">
        <v>3</v>
      </c>
      <c r="S904" s="7">
        <v>3</v>
      </c>
      <c r="U904" s="29" t="s">
        <v>169</v>
      </c>
      <c r="V904" s="3"/>
      <c r="W904" s="3">
        <v>4</v>
      </c>
      <c r="X904" s="7">
        <v>4</v>
      </c>
      <c r="Z904" s="29" t="s">
        <v>169</v>
      </c>
      <c r="AA904" s="3"/>
      <c r="AB904" s="3">
        <v>1042</v>
      </c>
      <c r="AC904" s="7">
        <v>1042</v>
      </c>
      <c r="AE904">
        <v>1393</v>
      </c>
      <c r="AF904" s="16">
        <f t="shared" si="181"/>
        <v>1.393</v>
      </c>
      <c r="AH904" s="3">
        <f t="shared" si="178"/>
        <v>43</v>
      </c>
      <c r="AI904" s="3">
        <f t="shared" si="179"/>
        <v>1042</v>
      </c>
      <c r="AJ904" s="16">
        <f t="shared" si="182"/>
        <v>24232.558139534885</v>
      </c>
      <c r="AL904" s="16">
        <f t="shared" si="183"/>
        <v>30647.058823529413</v>
      </c>
    </row>
    <row r="905" spans="2:38">
      <c r="B905" s="29" t="s">
        <v>170</v>
      </c>
      <c r="C905" s="3"/>
      <c r="D905" s="3">
        <v>39</v>
      </c>
      <c r="E905" s="7">
        <v>39</v>
      </c>
      <c r="G905" s="29" t="s">
        <v>170</v>
      </c>
      <c r="H905" s="3"/>
      <c r="I905" s="3">
        <v>65</v>
      </c>
      <c r="J905" s="7">
        <v>65</v>
      </c>
      <c r="L905" s="3">
        <f t="shared" si="176"/>
        <v>39</v>
      </c>
      <c r="M905" s="3">
        <f t="shared" si="177"/>
        <v>65</v>
      </c>
      <c r="N905" s="19">
        <f t="shared" si="180"/>
        <v>1.6666666666666667</v>
      </c>
      <c r="P905" s="29" t="s">
        <v>170</v>
      </c>
      <c r="Q905" s="3"/>
      <c r="R905" s="3">
        <v>11</v>
      </c>
      <c r="S905" s="7">
        <v>11</v>
      </c>
      <c r="U905" s="29" t="s">
        <v>170</v>
      </c>
      <c r="V905" s="3"/>
      <c r="W905" s="3">
        <v>14</v>
      </c>
      <c r="X905" s="7">
        <v>14</v>
      </c>
      <c r="Z905" s="29" t="s">
        <v>170</v>
      </c>
      <c r="AA905" s="3"/>
      <c r="AB905" s="3">
        <v>3190</v>
      </c>
      <c r="AC905" s="7">
        <v>3190</v>
      </c>
      <c r="AE905">
        <v>3325</v>
      </c>
      <c r="AF905" s="16">
        <f t="shared" si="181"/>
        <v>3.3250000000000002</v>
      </c>
      <c r="AH905" s="3">
        <f t="shared" si="178"/>
        <v>65</v>
      </c>
      <c r="AI905" s="3">
        <f t="shared" si="179"/>
        <v>3190</v>
      </c>
      <c r="AJ905" s="16">
        <f t="shared" si="182"/>
        <v>49076.923076923078</v>
      </c>
      <c r="AL905" s="16">
        <f t="shared" si="183"/>
        <v>81794.871794871797</v>
      </c>
    </row>
    <row r="906" spans="2:38">
      <c r="B906" s="29" t="s">
        <v>171</v>
      </c>
      <c r="C906" s="3"/>
      <c r="D906" s="3">
        <v>18</v>
      </c>
      <c r="E906" s="7">
        <v>18</v>
      </c>
      <c r="G906" s="29" t="s">
        <v>171</v>
      </c>
      <c r="H906" s="3"/>
      <c r="I906" s="3">
        <v>54</v>
      </c>
      <c r="J906" s="7">
        <v>54</v>
      </c>
      <c r="L906" s="3">
        <f t="shared" si="176"/>
        <v>18</v>
      </c>
      <c r="M906" s="3">
        <f t="shared" si="177"/>
        <v>54</v>
      </c>
      <c r="N906" s="19">
        <f t="shared" si="180"/>
        <v>3</v>
      </c>
      <c r="P906" s="29" t="s">
        <v>171</v>
      </c>
      <c r="Q906" s="3"/>
      <c r="R906" s="3">
        <v>21</v>
      </c>
      <c r="S906" s="7">
        <v>21</v>
      </c>
      <c r="U906" s="29" t="s">
        <v>171</v>
      </c>
      <c r="V906" s="3"/>
      <c r="W906" s="3">
        <v>13</v>
      </c>
      <c r="X906" s="7">
        <v>13</v>
      </c>
      <c r="Z906" s="29" t="s">
        <v>171</v>
      </c>
      <c r="AA906" s="3"/>
      <c r="AB906" s="3">
        <v>3269</v>
      </c>
      <c r="AC906" s="7">
        <v>3269</v>
      </c>
      <c r="AE906">
        <v>3189</v>
      </c>
      <c r="AF906" s="16">
        <f t="shared" si="181"/>
        <v>3.1890000000000001</v>
      </c>
      <c r="AH906" s="3">
        <f t="shared" si="178"/>
        <v>54</v>
      </c>
      <c r="AI906" s="3">
        <f t="shared" si="179"/>
        <v>3269</v>
      </c>
      <c r="AJ906" s="16">
        <f t="shared" si="182"/>
        <v>60537.037037037036</v>
      </c>
      <c r="AL906" s="16">
        <f t="shared" si="183"/>
        <v>181611.11111111112</v>
      </c>
    </row>
    <row r="907" spans="2:38">
      <c r="B907" s="29" t="s">
        <v>172</v>
      </c>
      <c r="C907" s="3"/>
      <c r="D907" s="3">
        <v>8</v>
      </c>
      <c r="E907" s="7">
        <v>8</v>
      </c>
      <c r="G907" s="29" t="s">
        <v>172</v>
      </c>
      <c r="H907" s="3"/>
      <c r="I907" s="3">
        <v>31</v>
      </c>
      <c r="J907" s="7">
        <v>31</v>
      </c>
      <c r="L907" s="3">
        <f t="shared" si="176"/>
        <v>8</v>
      </c>
      <c r="M907" s="3">
        <f t="shared" si="177"/>
        <v>31</v>
      </c>
      <c r="N907" s="19">
        <f t="shared" si="180"/>
        <v>3.875</v>
      </c>
      <c r="P907" s="29" t="s">
        <v>172</v>
      </c>
      <c r="Q907" s="3"/>
      <c r="R907" s="3">
        <v>14</v>
      </c>
      <c r="S907" s="7">
        <v>14</v>
      </c>
      <c r="U907" s="29" t="s">
        <v>172</v>
      </c>
      <c r="V907" s="3"/>
      <c r="W907" s="3">
        <v>9</v>
      </c>
      <c r="X907" s="7">
        <v>9</v>
      </c>
      <c r="Z907" s="29" t="s">
        <v>172</v>
      </c>
      <c r="AA907" s="3"/>
      <c r="AB907" s="3">
        <v>2685</v>
      </c>
      <c r="AC907" s="7">
        <v>2685</v>
      </c>
      <c r="AE907">
        <v>3128</v>
      </c>
      <c r="AF907" s="16">
        <f t="shared" si="181"/>
        <v>3.1280000000000001</v>
      </c>
      <c r="AH907" s="3">
        <f t="shared" si="178"/>
        <v>31</v>
      </c>
      <c r="AI907" s="3">
        <f t="shared" si="179"/>
        <v>2685</v>
      </c>
      <c r="AJ907" s="16">
        <f t="shared" si="182"/>
        <v>86612.903225806454</v>
      </c>
      <c r="AL907" s="16">
        <f t="shared" si="183"/>
        <v>335625</v>
      </c>
    </row>
    <row r="908" spans="2:38">
      <c r="B908" s="29" t="s">
        <v>173</v>
      </c>
      <c r="C908" s="3"/>
      <c r="D908" s="3">
        <v>11</v>
      </c>
      <c r="E908" s="7">
        <v>11</v>
      </c>
      <c r="G908" s="29" t="s">
        <v>173</v>
      </c>
      <c r="H908" s="3"/>
      <c r="I908" s="3">
        <v>147</v>
      </c>
      <c r="J908" s="7">
        <v>147</v>
      </c>
      <c r="L908" s="3">
        <f t="shared" si="176"/>
        <v>11</v>
      </c>
      <c r="M908" s="3">
        <f t="shared" si="177"/>
        <v>147</v>
      </c>
      <c r="N908" s="19">
        <f t="shared" si="180"/>
        <v>13.363636363636363</v>
      </c>
      <c r="P908" s="29" t="s">
        <v>173</v>
      </c>
      <c r="Q908" s="3"/>
      <c r="R908" s="3">
        <v>116</v>
      </c>
      <c r="S908" s="7">
        <v>116</v>
      </c>
      <c r="U908" s="29" t="s">
        <v>173</v>
      </c>
      <c r="V908" s="3"/>
      <c r="W908" s="3">
        <v>20</v>
      </c>
      <c r="X908" s="7">
        <v>20</v>
      </c>
      <c r="Z908" s="29" t="s">
        <v>173</v>
      </c>
      <c r="AA908" s="3"/>
      <c r="AB908" s="3">
        <v>10676</v>
      </c>
      <c r="AC908" s="7">
        <v>10676</v>
      </c>
      <c r="AE908">
        <v>9257</v>
      </c>
      <c r="AF908" s="16">
        <f t="shared" si="181"/>
        <v>9.2569999999999997</v>
      </c>
      <c r="AH908" s="3">
        <f t="shared" si="178"/>
        <v>147</v>
      </c>
      <c r="AI908" s="3">
        <f t="shared" si="179"/>
        <v>10676</v>
      </c>
      <c r="AJ908" s="16">
        <f t="shared" si="182"/>
        <v>72625.85034013605</v>
      </c>
      <c r="AL908" s="16">
        <f t="shared" si="183"/>
        <v>970545.45454545447</v>
      </c>
    </row>
    <row r="909" spans="2:38">
      <c r="B909" s="29" t="s">
        <v>174</v>
      </c>
      <c r="C909" s="3"/>
      <c r="D909" s="3"/>
      <c r="E909" s="7"/>
      <c r="G909" s="29" t="s">
        <v>174</v>
      </c>
      <c r="H909" s="3"/>
      <c r="I909" s="3"/>
      <c r="J909" s="7"/>
      <c r="L909" s="3">
        <f t="shared" si="176"/>
        <v>0</v>
      </c>
      <c r="M909" s="3">
        <f t="shared" si="177"/>
        <v>0</v>
      </c>
      <c r="N909" s="19" t="str">
        <f t="shared" si="180"/>
        <v/>
      </c>
      <c r="P909" s="29" t="s">
        <v>174</v>
      </c>
      <c r="Q909" s="3"/>
      <c r="R909" s="3"/>
      <c r="S909" s="7"/>
      <c r="U909" s="29" t="s">
        <v>174</v>
      </c>
      <c r="V909" s="3"/>
      <c r="W909" s="3"/>
      <c r="X909" s="7"/>
      <c r="Z909" s="29" t="s">
        <v>174</v>
      </c>
      <c r="AA909" s="3"/>
      <c r="AB909" s="3"/>
      <c r="AC909" s="7"/>
      <c r="AF909" s="16" t="str">
        <f t="shared" si="181"/>
        <v/>
      </c>
      <c r="AH909" s="3">
        <f t="shared" si="178"/>
        <v>0</v>
      </c>
      <c r="AI909" s="3">
        <f t="shared" si="179"/>
        <v>0</v>
      </c>
      <c r="AJ909" s="16" t="str">
        <f t="shared" si="182"/>
        <v/>
      </c>
      <c r="AL909" s="16" t="str">
        <f t="shared" si="183"/>
        <v/>
      </c>
    </row>
    <row r="910" spans="2:38">
      <c r="B910" s="30" t="s">
        <v>13</v>
      </c>
      <c r="C910" s="7"/>
      <c r="D910" s="7">
        <v>110</v>
      </c>
      <c r="E910" s="7">
        <v>110</v>
      </c>
      <c r="G910" s="30" t="s">
        <v>13</v>
      </c>
      <c r="H910" s="7"/>
      <c r="I910" s="7">
        <v>340</v>
      </c>
      <c r="J910" s="7">
        <v>340</v>
      </c>
      <c r="L910" s="3">
        <f t="shared" si="176"/>
        <v>110</v>
      </c>
      <c r="M910" s="3">
        <f t="shared" si="177"/>
        <v>340</v>
      </c>
      <c r="N910" s="19">
        <f t="shared" si="180"/>
        <v>3.0909090909090908</v>
      </c>
      <c r="P910" s="30" t="s">
        <v>13</v>
      </c>
      <c r="Q910" s="7"/>
      <c r="R910" s="7">
        <v>165</v>
      </c>
      <c r="S910" s="7">
        <v>165</v>
      </c>
      <c r="U910" s="30" t="s">
        <v>13</v>
      </c>
      <c r="V910" s="7"/>
      <c r="W910" s="7">
        <v>60</v>
      </c>
      <c r="X910" s="7">
        <v>60</v>
      </c>
      <c r="Z910" s="30" t="s">
        <v>13</v>
      </c>
      <c r="AA910" s="7"/>
      <c r="AB910" s="7">
        <v>20862</v>
      </c>
      <c r="AC910" s="7">
        <v>20862</v>
      </c>
      <c r="AE910">
        <v>20292</v>
      </c>
      <c r="AF910" s="16">
        <f t="shared" si="181"/>
        <v>20.292000000000002</v>
      </c>
      <c r="AH910" s="3">
        <f t="shared" si="178"/>
        <v>340</v>
      </c>
      <c r="AI910" s="3">
        <f t="shared" si="179"/>
        <v>20862</v>
      </c>
      <c r="AJ910" s="16">
        <f t="shared" si="182"/>
        <v>61358.823529411762</v>
      </c>
      <c r="AL910" s="16">
        <f t="shared" si="183"/>
        <v>189654.54545454544</v>
      </c>
    </row>
    <row r="911" spans="2:38">
      <c r="B911" s="5" t="s">
        <v>134</v>
      </c>
      <c r="C911" s="3"/>
      <c r="D911" s="3"/>
      <c r="E911" s="7"/>
      <c r="G911" s="5" t="s">
        <v>134</v>
      </c>
      <c r="H911" s="3"/>
      <c r="I911" s="3"/>
      <c r="J911" s="7"/>
      <c r="L911" s="3">
        <f t="shared" si="176"/>
        <v>0</v>
      </c>
      <c r="M911" s="3">
        <f t="shared" si="177"/>
        <v>0</v>
      </c>
      <c r="N911" s="37" t="str">
        <f t="shared" si="180"/>
        <v/>
      </c>
      <c r="P911" s="5" t="s">
        <v>134</v>
      </c>
      <c r="Q911" s="3"/>
      <c r="R911" s="3"/>
      <c r="S911" s="7"/>
      <c r="U911" s="5" t="s">
        <v>134</v>
      </c>
      <c r="V911" s="3"/>
      <c r="W911" s="3"/>
      <c r="X911" s="7"/>
      <c r="Z911" s="5" t="s">
        <v>134</v>
      </c>
      <c r="AA911" s="3"/>
      <c r="AB911" s="3"/>
      <c r="AC911" s="7"/>
      <c r="AF911" s="36" t="str">
        <f t="shared" si="181"/>
        <v/>
      </c>
      <c r="AH911" s="3">
        <f t="shared" si="178"/>
        <v>0</v>
      </c>
      <c r="AI911" s="3">
        <f t="shared" si="179"/>
        <v>0</v>
      </c>
      <c r="AJ911" s="36" t="str">
        <f t="shared" si="182"/>
        <v/>
      </c>
      <c r="AL911" s="36" t="str">
        <f t="shared" si="183"/>
        <v/>
      </c>
    </row>
    <row r="912" spans="2:38">
      <c r="B912" s="29" t="s">
        <v>169</v>
      </c>
      <c r="C912" s="3"/>
      <c r="D912" s="3">
        <v>11</v>
      </c>
      <c r="E912" s="7">
        <v>11</v>
      </c>
      <c r="G912" s="29" t="s">
        <v>169</v>
      </c>
      <c r="H912" s="3"/>
      <c r="I912" s="3">
        <v>14</v>
      </c>
      <c r="J912" s="7">
        <v>14</v>
      </c>
      <c r="L912" s="3">
        <f t="shared" si="176"/>
        <v>11</v>
      </c>
      <c r="M912" s="3">
        <f t="shared" si="177"/>
        <v>14</v>
      </c>
      <c r="N912" s="19">
        <f t="shared" si="180"/>
        <v>1.2727272727272727</v>
      </c>
      <c r="P912" s="29" t="s">
        <v>169</v>
      </c>
      <c r="Q912" s="3"/>
      <c r="R912" s="3">
        <v>1</v>
      </c>
      <c r="S912" s="7">
        <v>1</v>
      </c>
      <c r="U912" s="29" t="s">
        <v>169</v>
      </c>
      <c r="V912" s="3"/>
      <c r="W912" s="3">
        <v>2</v>
      </c>
      <c r="X912" s="7">
        <v>2</v>
      </c>
      <c r="Z912" s="29" t="s">
        <v>169</v>
      </c>
      <c r="AA912" s="3"/>
      <c r="AB912" s="3"/>
      <c r="AC912" s="7"/>
      <c r="AE912">
        <v>236</v>
      </c>
      <c r="AF912" s="16">
        <f t="shared" si="181"/>
        <v>0.23599999999999999</v>
      </c>
      <c r="AH912" s="3">
        <f t="shared" si="178"/>
        <v>14</v>
      </c>
      <c r="AI912" s="3">
        <f t="shared" si="179"/>
        <v>0</v>
      </c>
      <c r="AJ912" s="16" t="str">
        <f t="shared" si="182"/>
        <v/>
      </c>
      <c r="AL912" s="16" t="str">
        <f t="shared" si="183"/>
        <v/>
      </c>
    </row>
    <row r="913" spans="2:38">
      <c r="B913" s="29" t="s">
        <v>170</v>
      </c>
      <c r="C913" s="3"/>
      <c r="D913" s="3">
        <v>14</v>
      </c>
      <c r="E913" s="7">
        <v>14</v>
      </c>
      <c r="G913" s="29" t="s">
        <v>170</v>
      </c>
      <c r="H913" s="3"/>
      <c r="I913" s="3">
        <v>27</v>
      </c>
      <c r="J913" s="7">
        <v>27</v>
      </c>
      <c r="L913" s="3">
        <f t="shared" si="176"/>
        <v>14</v>
      </c>
      <c r="M913" s="3">
        <f t="shared" si="177"/>
        <v>27</v>
      </c>
      <c r="N913" s="19">
        <f t="shared" si="180"/>
        <v>1.9285714285714286</v>
      </c>
      <c r="P913" s="29" t="s">
        <v>170</v>
      </c>
      <c r="Q913" s="3"/>
      <c r="R913" s="3">
        <v>6</v>
      </c>
      <c r="S913" s="7">
        <v>6</v>
      </c>
      <c r="U913" s="29" t="s">
        <v>170</v>
      </c>
      <c r="V913" s="3"/>
      <c r="W913" s="3">
        <v>6</v>
      </c>
      <c r="X913" s="7">
        <v>6</v>
      </c>
      <c r="Z913" s="29" t="s">
        <v>170</v>
      </c>
      <c r="AA913" s="3"/>
      <c r="AB913" s="3">
        <v>1176</v>
      </c>
      <c r="AC913" s="7">
        <v>1176</v>
      </c>
      <c r="AE913">
        <v>593</v>
      </c>
      <c r="AF913" s="16">
        <f t="shared" si="181"/>
        <v>0.59299999999999997</v>
      </c>
      <c r="AH913" s="3">
        <f t="shared" si="178"/>
        <v>27</v>
      </c>
      <c r="AI913" s="3">
        <f t="shared" si="179"/>
        <v>1176</v>
      </c>
      <c r="AJ913" s="16">
        <f t="shared" si="182"/>
        <v>43555.555555555555</v>
      </c>
      <c r="AL913" s="16">
        <f t="shared" si="183"/>
        <v>84000</v>
      </c>
    </row>
    <row r="914" spans="2:38">
      <c r="B914" s="29" t="s">
        <v>171</v>
      </c>
      <c r="C914" s="3"/>
      <c r="D914" s="3">
        <v>6</v>
      </c>
      <c r="E914" s="7">
        <v>6</v>
      </c>
      <c r="G914" s="29" t="s">
        <v>171</v>
      </c>
      <c r="H914" s="3"/>
      <c r="I914" s="3"/>
      <c r="J914" s="7"/>
      <c r="L914" s="3">
        <f t="shared" si="176"/>
        <v>6</v>
      </c>
      <c r="M914" s="3">
        <f t="shared" si="177"/>
        <v>0</v>
      </c>
      <c r="N914" s="19">
        <f t="shared" si="180"/>
        <v>0</v>
      </c>
      <c r="P914" s="29" t="s">
        <v>171</v>
      </c>
      <c r="Q914" s="3"/>
      <c r="R914" s="3"/>
      <c r="S914" s="7"/>
      <c r="U914" s="29" t="s">
        <v>171</v>
      </c>
      <c r="V914" s="3"/>
      <c r="W914" s="3"/>
      <c r="X914" s="7"/>
      <c r="Z914" s="29" t="s">
        <v>171</v>
      </c>
      <c r="AA914" s="3"/>
      <c r="AB914" s="3">
        <v>1096</v>
      </c>
      <c r="AC914" s="7">
        <v>1096</v>
      </c>
      <c r="AF914" s="16" t="str">
        <f t="shared" si="181"/>
        <v/>
      </c>
      <c r="AH914" s="3">
        <f t="shared" si="178"/>
        <v>0</v>
      </c>
      <c r="AI914" s="3">
        <f t="shared" si="179"/>
        <v>1096</v>
      </c>
      <c r="AJ914" s="16" t="str">
        <f t="shared" si="182"/>
        <v/>
      </c>
      <c r="AL914" s="16" t="e">
        <f t="shared" si="183"/>
        <v>#VALUE!</v>
      </c>
    </row>
    <row r="915" spans="2:38">
      <c r="B915" s="29" t="s">
        <v>172</v>
      </c>
      <c r="C915" s="3"/>
      <c r="D915" s="3">
        <v>2</v>
      </c>
      <c r="E915" s="7">
        <v>2</v>
      </c>
      <c r="G915" s="29" t="s">
        <v>172</v>
      </c>
      <c r="H915" s="3"/>
      <c r="I915" s="3"/>
      <c r="J915" s="7"/>
      <c r="L915" s="3">
        <f t="shared" si="176"/>
        <v>2</v>
      </c>
      <c r="M915" s="3">
        <f t="shared" si="177"/>
        <v>0</v>
      </c>
      <c r="N915" s="19">
        <f t="shared" si="180"/>
        <v>0</v>
      </c>
      <c r="P915" s="29" t="s">
        <v>172</v>
      </c>
      <c r="Q915" s="3"/>
      <c r="R915" s="3"/>
      <c r="S915" s="7"/>
      <c r="U915" s="29" t="s">
        <v>172</v>
      </c>
      <c r="V915" s="3"/>
      <c r="W915" s="3"/>
      <c r="X915" s="7"/>
      <c r="Z915" s="29" t="s">
        <v>172</v>
      </c>
      <c r="AA915" s="3"/>
      <c r="AB915" s="3"/>
      <c r="AC915" s="7"/>
      <c r="AF915" s="16" t="str">
        <f t="shared" si="181"/>
        <v/>
      </c>
      <c r="AH915" s="3">
        <f t="shared" si="178"/>
        <v>0</v>
      </c>
      <c r="AI915" s="3">
        <f t="shared" si="179"/>
        <v>0</v>
      </c>
      <c r="AJ915" s="16" t="str">
        <f t="shared" si="182"/>
        <v/>
      </c>
      <c r="AL915" s="16" t="str">
        <f t="shared" si="183"/>
        <v/>
      </c>
    </row>
    <row r="916" spans="2:38">
      <c r="B916" s="29" t="s">
        <v>173</v>
      </c>
      <c r="C916" s="3"/>
      <c r="D916" s="3">
        <v>8</v>
      </c>
      <c r="E916" s="7">
        <v>8</v>
      </c>
      <c r="G916" s="29" t="s">
        <v>173</v>
      </c>
      <c r="H916" s="3"/>
      <c r="I916" s="3">
        <v>166</v>
      </c>
      <c r="J916" s="7">
        <v>166</v>
      </c>
      <c r="L916" s="3">
        <f t="shared" si="176"/>
        <v>8</v>
      </c>
      <c r="M916" s="3">
        <f t="shared" si="177"/>
        <v>166</v>
      </c>
      <c r="N916" s="19">
        <f t="shared" si="180"/>
        <v>20.75</v>
      </c>
      <c r="P916" s="29" t="s">
        <v>173</v>
      </c>
      <c r="Q916" s="3"/>
      <c r="R916" s="3">
        <v>117</v>
      </c>
      <c r="S916" s="7">
        <v>117</v>
      </c>
      <c r="U916" s="29" t="s">
        <v>173</v>
      </c>
      <c r="V916" s="3"/>
      <c r="W916" s="3">
        <v>40</v>
      </c>
      <c r="X916" s="7">
        <v>40</v>
      </c>
      <c r="Z916" s="29" t="s">
        <v>173</v>
      </c>
      <c r="AA916" s="3"/>
      <c r="AB916" s="3">
        <v>12586</v>
      </c>
      <c r="AC916" s="7">
        <v>12586</v>
      </c>
      <c r="AE916">
        <v>12108</v>
      </c>
      <c r="AF916" s="16">
        <f t="shared" si="181"/>
        <v>12.108000000000001</v>
      </c>
      <c r="AH916" s="3">
        <f t="shared" si="178"/>
        <v>166</v>
      </c>
      <c r="AI916" s="3">
        <f t="shared" si="179"/>
        <v>12586</v>
      </c>
      <c r="AJ916" s="16">
        <f t="shared" si="182"/>
        <v>75819.277108433744</v>
      </c>
      <c r="AL916" s="16">
        <f t="shared" si="183"/>
        <v>1573250.0000000002</v>
      </c>
    </row>
    <row r="917" spans="2:38">
      <c r="B917" s="29" t="s">
        <v>174</v>
      </c>
      <c r="C917" s="3"/>
      <c r="D917" s="3">
        <v>4</v>
      </c>
      <c r="E917" s="7">
        <v>4</v>
      </c>
      <c r="G917" s="29" t="s">
        <v>174</v>
      </c>
      <c r="H917" s="3"/>
      <c r="I917" s="3">
        <v>209</v>
      </c>
      <c r="J917" s="7">
        <v>209</v>
      </c>
      <c r="L917" s="3">
        <f t="shared" si="176"/>
        <v>4</v>
      </c>
      <c r="M917" s="3">
        <f t="shared" si="177"/>
        <v>209</v>
      </c>
      <c r="N917" s="19">
        <f t="shared" si="180"/>
        <v>52.25</v>
      </c>
      <c r="P917" s="29" t="s">
        <v>174</v>
      </c>
      <c r="Q917" s="3"/>
      <c r="R917" s="3">
        <v>189</v>
      </c>
      <c r="S917" s="7">
        <v>189</v>
      </c>
      <c r="U917" s="29" t="s">
        <v>174</v>
      </c>
      <c r="V917" s="3"/>
      <c r="W917" s="3">
        <v>16</v>
      </c>
      <c r="X917" s="7">
        <v>16</v>
      </c>
      <c r="Z917" s="29" t="s">
        <v>174</v>
      </c>
      <c r="AA917" s="3"/>
      <c r="AB917" s="3">
        <v>29559</v>
      </c>
      <c r="AC917" s="7">
        <v>29559</v>
      </c>
      <c r="AE917">
        <v>30843</v>
      </c>
      <c r="AF917" s="16">
        <f t="shared" si="181"/>
        <v>30.843</v>
      </c>
      <c r="AH917" s="3">
        <f t="shared" si="178"/>
        <v>209</v>
      </c>
      <c r="AI917" s="3">
        <f t="shared" si="179"/>
        <v>29559</v>
      </c>
      <c r="AJ917" s="16">
        <f t="shared" si="182"/>
        <v>141430.6220095694</v>
      </c>
      <c r="AL917" s="16">
        <f t="shared" si="183"/>
        <v>7389750.0000000009</v>
      </c>
    </row>
    <row r="918" spans="2:38">
      <c r="B918" s="30" t="s">
        <v>13</v>
      </c>
      <c r="C918" s="7"/>
      <c r="D918" s="7">
        <v>45</v>
      </c>
      <c r="E918" s="7">
        <v>45</v>
      </c>
      <c r="G918" s="30" t="s">
        <v>13</v>
      </c>
      <c r="H918" s="7"/>
      <c r="I918" s="7">
        <v>452</v>
      </c>
      <c r="J918" s="7">
        <v>452</v>
      </c>
      <c r="L918" s="3">
        <f t="shared" si="176"/>
        <v>45</v>
      </c>
      <c r="M918" s="3">
        <f t="shared" si="177"/>
        <v>452</v>
      </c>
      <c r="N918" s="19">
        <f t="shared" si="180"/>
        <v>10.044444444444444</v>
      </c>
      <c r="P918" s="30" t="s">
        <v>13</v>
      </c>
      <c r="Q918" s="7"/>
      <c r="R918" s="7">
        <v>329</v>
      </c>
      <c r="S918" s="7">
        <v>329</v>
      </c>
      <c r="U918" s="30" t="s">
        <v>13</v>
      </c>
      <c r="V918" s="7"/>
      <c r="W918" s="7">
        <v>76</v>
      </c>
      <c r="X918" s="7">
        <v>76</v>
      </c>
      <c r="Z918" s="30" t="s">
        <v>13</v>
      </c>
      <c r="AA918" s="7"/>
      <c r="AB918" s="7">
        <v>45638</v>
      </c>
      <c r="AC918" s="7">
        <v>45638</v>
      </c>
      <c r="AE918">
        <v>45340</v>
      </c>
      <c r="AF918" s="16">
        <f t="shared" si="181"/>
        <v>45.34</v>
      </c>
      <c r="AH918" s="3">
        <f t="shared" si="178"/>
        <v>452</v>
      </c>
      <c r="AI918" s="3">
        <f t="shared" si="179"/>
        <v>45638</v>
      </c>
      <c r="AJ918" s="16">
        <f t="shared" si="182"/>
        <v>100969.02654867255</v>
      </c>
      <c r="AL918" s="16">
        <f t="shared" si="183"/>
        <v>1014177.7777777776</v>
      </c>
    </row>
    <row r="919" spans="2:38">
      <c r="B919" s="5" t="s">
        <v>135</v>
      </c>
      <c r="C919" s="3"/>
      <c r="D919" s="3"/>
      <c r="E919" s="7"/>
      <c r="G919" s="5" t="s">
        <v>135</v>
      </c>
      <c r="H919" s="3"/>
      <c r="I919" s="3"/>
      <c r="J919" s="7"/>
      <c r="L919" s="3">
        <f t="shared" si="176"/>
        <v>0</v>
      </c>
      <c r="M919" s="3">
        <f t="shared" si="177"/>
        <v>0</v>
      </c>
      <c r="N919" s="37" t="str">
        <f t="shared" si="180"/>
        <v/>
      </c>
      <c r="P919" s="5" t="s">
        <v>135</v>
      </c>
      <c r="Q919" s="3"/>
      <c r="R919" s="3"/>
      <c r="S919" s="7"/>
      <c r="U919" s="5" t="s">
        <v>135</v>
      </c>
      <c r="V919" s="3"/>
      <c r="W919" s="3"/>
      <c r="X919" s="7"/>
      <c r="Z919" s="5" t="s">
        <v>135</v>
      </c>
      <c r="AA919" s="3"/>
      <c r="AB919" s="3"/>
      <c r="AC919" s="7"/>
      <c r="AF919" s="36" t="str">
        <f t="shared" si="181"/>
        <v/>
      </c>
      <c r="AH919" s="3">
        <f t="shared" si="178"/>
        <v>0</v>
      </c>
      <c r="AI919" s="3">
        <f t="shared" si="179"/>
        <v>0</v>
      </c>
      <c r="AJ919" s="36" t="str">
        <f t="shared" si="182"/>
        <v/>
      </c>
      <c r="AL919" s="36" t="str">
        <f t="shared" si="183"/>
        <v/>
      </c>
    </row>
    <row r="920" spans="2:38">
      <c r="B920" s="29" t="s">
        <v>169</v>
      </c>
      <c r="C920" s="3"/>
      <c r="D920" s="3">
        <v>69</v>
      </c>
      <c r="E920" s="7">
        <v>69</v>
      </c>
      <c r="G920" s="29" t="s">
        <v>169</v>
      </c>
      <c r="H920" s="3"/>
      <c r="I920" s="3">
        <v>79</v>
      </c>
      <c r="J920" s="7">
        <v>79</v>
      </c>
      <c r="L920" s="3">
        <f t="shared" si="176"/>
        <v>69</v>
      </c>
      <c r="M920" s="3">
        <f t="shared" si="177"/>
        <v>79</v>
      </c>
      <c r="N920" s="19">
        <f t="shared" si="180"/>
        <v>1.144927536231884</v>
      </c>
      <c r="P920" s="29" t="s">
        <v>169</v>
      </c>
      <c r="Q920" s="3"/>
      <c r="R920" s="3">
        <v>6</v>
      </c>
      <c r="S920" s="7">
        <v>6</v>
      </c>
      <c r="U920" s="29" t="s">
        <v>169</v>
      </c>
      <c r="V920" s="3"/>
      <c r="W920" s="3">
        <v>4</v>
      </c>
      <c r="X920" s="7">
        <v>4</v>
      </c>
      <c r="Z920" s="29" t="s">
        <v>169</v>
      </c>
      <c r="AA920" s="3"/>
      <c r="AB920" s="3"/>
      <c r="AC920" s="7"/>
      <c r="AE920">
        <v>2063</v>
      </c>
      <c r="AF920" s="16">
        <f t="shared" si="181"/>
        <v>2.0630000000000002</v>
      </c>
      <c r="AH920" s="3">
        <f t="shared" si="178"/>
        <v>79</v>
      </c>
      <c r="AI920" s="3">
        <f t="shared" si="179"/>
        <v>0</v>
      </c>
      <c r="AJ920" s="16" t="str">
        <f t="shared" si="182"/>
        <v/>
      </c>
      <c r="AL920" s="16" t="str">
        <f t="shared" si="183"/>
        <v/>
      </c>
    </row>
    <row r="921" spans="2:38">
      <c r="B921" s="29" t="s">
        <v>170</v>
      </c>
      <c r="C921" s="3"/>
      <c r="D921" s="3">
        <v>45</v>
      </c>
      <c r="E921" s="7">
        <v>45</v>
      </c>
      <c r="G921" s="29" t="s">
        <v>170</v>
      </c>
      <c r="H921" s="3"/>
      <c r="I921" s="3">
        <v>65</v>
      </c>
      <c r="J921" s="7">
        <v>65</v>
      </c>
      <c r="L921" s="3">
        <f t="shared" si="176"/>
        <v>45</v>
      </c>
      <c r="M921" s="3">
        <f t="shared" si="177"/>
        <v>65</v>
      </c>
      <c r="N921" s="19">
        <f t="shared" si="180"/>
        <v>1.4444444444444444</v>
      </c>
      <c r="P921" s="29" t="s">
        <v>170</v>
      </c>
      <c r="Q921" s="3"/>
      <c r="R921" s="3">
        <v>12</v>
      </c>
      <c r="S921" s="7">
        <v>12</v>
      </c>
      <c r="U921" s="29" t="s">
        <v>170</v>
      </c>
      <c r="V921" s="3"/>
      <c r="W921" s="3">
        <v>6</v>
      </c>
      <c r="X921" s="7">
        <v>6</v>
      </c>
      <c r="Z921" s="29" t="s">
        <v>170</v>
      </c>
      <c r="AA921" s="3"/>
      <c r="AB921" s="3">
        <v>3782</v>
      </c>
      <c r="AC921" s="7">
        <v>3782</v>
      </c>
      <c r="AE921">
        <v>3513</v>
      </c>
      <c r="AF921" s="16">
        <f t="shared" si="181"/>
        <v>3.5129999999999999</v>
      </c>
      <c r="AH921" s="3">
        <f t="shared" si="178"/>
        <v>65</v>
      </c>
      <c r="AI921" s="3">
        <f t="shared" si="179"/>
        <v>3782</v>
      </c>
      <c r="AJ921" s="16">
        <f t="shared" si="182"/>
        <v>58184.615384615383</v>
      </c>
      <c r="AL921" s="16">
        <f t="shared" si="183"/>
        <v>84044.444444444438</v>
      </c>
    </row>
    <row r="922" spans="2:38">
      <c r="B922" s="29" t="s">
        <v>171</v>
      </c>
      <c r="C922" s="3"/>
      <c r="D922" s="3">
        <v>21</v>
      </c>
      <c r="E922" s="7">
        <v>21</v>
      </c>
      <c r="G922" s="29" t="s">
        <v>171</v>
      </c>
      <c r="H922" s="3"/>
      <c r="I922" s="3">
        <v>55</v>
      </c>
      <c r="J922" s="7">
        <v>55</v>
      </c>
      <c r="L922" s="3">
        <f t="shared" si="176"/>
        <v>21</v>
      </c>
      <c r="M922" s="3">
        <f t="shared" si="177"/>
        <v>55</v>
      </c>
      <c r="N922" s="19">
        <f t="shared" si="180"/>
        <v>2.6190476190476191</v>
      </c>
      <c r="P922" s="29" t="s">
        <v>171</v>
      </c>
      <c r="Q922" s="3"/>
      <c r="R922" s="3">
        <v>23</v>
      </c>
      <c r="S922" s="7">
        <v>23</v>
      </c>
      <c r="U922" s="29" t="s">
        <v>171</v>
      </c>
      <c r="V922" s="3"/>
      <c r="W922" s="3">
        <v>10</v>
      </c>
      <c r="X922" s="7">
        <v>10</v>
      </c>
      <c r="Z922" s="29" t="s">
        <v>171</v>
      </c>
      <c r="AA922" s="3"/>
      <c r="AB922" s="3">
        <v>3629</v>
      </c>
      <c r="AC922" s="7">
        <v>3629</v>
      </c>
      <c r="AE922">
        <v>3892</v>
      </c>
      <c r="AF922" s="16">
        <f t="shared" si="181"/>
        <v>3.8919999999999999</v>
      </c>
      <c r="AH922" s="3">
        <f t="shared" si="178"/>
        <v>55</v>
      </c>
      <c r="AI922" s="3">
        <f t="shared" si="179"/>
        <v>3629</v>
      </c>
      <c r="AJ922" s="16">
        <f t="shared" si="182"/>
        <v>65981.818181818191</v>
      </c>
      <c r="AL922" s="16">
        <f t="shared" si="183"/>
        <v>172809.52380952385</v>
      </c>
    </row>
    <row r="923" spans="2:38">
      <c r="B923" s="29" t="s">
        <v>172</v>
      </c>
      <c r="C923" s="3"/>
      <c r="D923" s="3">
        <v>10</v>
      </c>
      <c r="E923" s="7">
        <v>10</v>
      </c>
      <c r="G923" s="29" t="s">
        <v>172</v>
      </c>
      <c r="H923" s="3"/>
      <c r="I923" s="3"/>
      <c r="J923" s="7"/>
      <c r="L923" s="3">
        <f t="shared" si="176"/>
        <v>10</v>
      </c>
      <c r="M923" s="3">
        <f t="shared" si="177"/>
        <v>0</v>
      </c>
      <c r="N923" s="19">
        <f t="shared" si="180"/>
        <v>0</v>
      </c>
      <c r="P923" s="29" t="s">
        <v>172</v>
      </c>
      <c r="Q923" s="3"/>
      <c r="R923" s="3"/>
      <c r="S923" s="7"/>
      <c r="U923" s="29" t="s">
        <v>172</v>
      </c>
      <c r="V923" s="3"/>
      <c r="W923" s="3"/>
      <c r="X923" s="7"/>
      <c r="Z923" s="29" t="s">
        <v>172</v>
      </c>
      <c r="AA923" s="3"/>
      <c r="AB923" s="3">
        <v>3569</v>
      </c>
      <c r="AC923" s="7">
        <v>3569</v>
      </c>
      <c r="AE923">
        <v>1481</v>
      </c>
      <c r="AF923" s="16">
        <f t="shared" si="181"/>
        <v>1.4810000000000001</v>
      </c>
      <c r="AH923" s="3">
        <f t="shared" si="178"/>
        <v>0</v>
      </c>
      <c r="AI923" s="3">
        <f t="shared" si="179"/>
        <v>3569</v>
      </c>
      <c r="AJ923" s="16" t="str">
        <f t="shared" si="182"/>
        <v/>
      </c>
      <c r="AL923" s="16" t="e">
        <f t="shared" si="183"/>
        <v>#VALUE!</v>
      </c>
    </row>
    <row r="924" spans="2:38">
      <c r="B924" s="29" t="s">
        <v>173</v>
      </c>
      <c r="C924" s="3"/>
      <c r="D924" s="3">
        <v>7</v>
      </c>
      <c r="E924" s="7">
        <v>7</v>
      </c>
      <c r="G924" s="29" t="s">
        <v>173</v>
      </c>
      <c r="H924" s="3"/>
      <c r="I924" s="3">
        <v>126</v>
      </c>
      <c r="J924" s="7">
        <v>126</v>
      </c>
      <c r="L924" s="3">
        <f t="shared" si="176"/>
        <v>7</v>
      </c>
      <c r="M924" s="3">
        <f t="shared" si="177"/>
        <v>126</v>
      </c>
      <c r="N924" s="19">
        <f t="shared" si="180"/>
        <v>18</v>
      </c>
      <c r="P924" s="29" t="s">
        <v>173</v>
      </c>
      <c r="Q924" s="3"/>
      <c r="R924" s="3">
        <v>100</v>
      </c>
      <c r="S924" s="7">
        <v>100</v>
      </c>
      <c r="U924" s="29" t="s">
        <v>173</v>
      </c>
      <c r="V924" s="3"/>
      <c r="W924" s="3">
        <v>17</v>
      </c>
      <c r="X924" s="7">
        <v>17</v>
      </c>
      <c r="Z924" s="29" t="s">
        <v>173</v>
      </c>
      <c r="AA924" s="3"/>
      <c r="AB924" s="3">
        <v>9871</v>
      </c>
      <c r="AC924" s="7">
        <v>9871</v>
      </c>
      <c r="AE924">
        <v>10099</v>
      </c>
      <c r="AF924" s="16">
        <f t="shared" si="181"/>
        <v>10.099</v>
      </c>
      <c r="AH924" s="3">
        <f t="shared" si="178"/>
        <v>126</v>
      </c>
      <c r="AI924" s="3">
        <f t="shared" si="179"/>
        <v>9871</v>
      </c>
      <c r="AJ924" s="16">
        <f t="shared" si="182"/>
        <v>78341.269841269837</v>
      </c>
      <c r="AL924" s="16">
        <f t="shared" si="183"/>
        <v>1410142.857142857</v>
      </c>
    </row>
    <row r="925" spans="2:38">
      <c r="B925" s="29" t="s">
        <v>174</v>
      </c>
      <c r="C925" s="3"/>
      <c r="D925" s="3">
        <v>1</v>
      </c>
      <c r="E925" s="7">
        <v>1</v>
      </c>
      <c r="G925" s="29" t="s">
        <v>174</v>
      </c>
      <c r="H925" s="3"/>
      <c r="I925" s="3"/>
      <c r="J925" s="7"/>
      <c r="L925" s="3">
        <f t="shared" si="176"/>
        <v>1</v>
      </c>
      <c r="M925" s="3">
        <f t="shared" si="177"/>
        <v>0</v>
      </c>
      <c r="N925" s="19">
        <f t="shared" si="180"/>
        <v>0</v>
      </c>
      <c r="P925" s="29" t="s">
        <v>174</v>
      </c>
      <c r="Q925" s="3"/>
      <c r="R925" s="3"/>
      <c r="S925" s="7"/>
      <c r="U925" s="29" t="s">
        <v>174</v>
      </c>
      <c r="V925" s="3"/>
      <c r="W925" s="3"/>
      <c r="X925" s="7"/>
      <c r="Z925" s="29" t="s">
        <v>174</v>
      </c>
      <c r="AA925" s="3"/>
      <c r="AB925" s="3"/>
      <c r="AC925" s="7"/>
      <c r="AF925" s="16" t="str">
        <f t="shared" si="181"/>
        <v/>
      </c>
      <c r="AH925" s="3">
        <f t="shared" si="178"/>
        <v>0</v>
      </c>
      <c r="AI925" s="3">
        <f t="shared" si="179"/>
        <v>0</v>
      </c>
      <c r="AJ925" s="16" t="str">
        <f t="shared" si="182"/>
        <v/>
      </c>
      <c r="AL925" s="16" t="str">
        <f t="shared" si="183"/>
        <v/>
      </c>
    </row>
    <row r="926" spans="2:38">
      <c r="B926" s="30" t="s">
        <v>13</v>
      </c>
      <c r="C926" s="7"/>
      <c r="D926" s="7">
        <v>153</v>
      </c>
      <c r="E926" s="7">
        <v>153</v>
      </c>
      <c r="G926" s="30" t="s">
        <v>13</v>
      </c>
      <c r="H926" s="7"/>
      <c r="I926" s="7">
        <v>426</v>
      </c>
      <c r="J926" s="7">
        <v>426</v>
      </c>
      <c r="L926" s="3">
        <f t="shared" si="176"/>
        <v>153</v>
      </c>
      <c r="M926" s="3">
        <f t="shared" si="177"/>
        <v>426</v>
      </c>
      <c r="N926" s="19">
        <f t="shared" si="180"/>
        <v>2.784313725490196</v>
      </c>
      <c r="P926" s="30" t="s">
        <v>13</v>
      </c>
      <c r="Q926" s="7"/>
      <c r="R926" s="7">
        <v>219</v>
      </c>
      <c r="S926" s="7">
        <v>219</v>
      </c>
      <c r="U926" s="30" t="s">
        <v>13</v>
      </c>
      <c r="V926" s="7"/>
      <c r="W926" s="7">
        <v>48</v>
      </c>
      <c r="X926" s="7">
        <v>48</v>
      </c>
      <c r="Z926" s="30" t="s">
        <v>13</v>
      </c>
      <c r="AA926" s="7"/>
      <c r="AB926" s="7">
        <v>29384</v>
      </c>
      <c r="AC926" s="7">
        <v>29384</v>
      </c>
      <c r="AE926">
        <v>21048</v>
      </c>
      <c r="AF926" s="16">
        <f t="shared" si="181"/>
        <v>21.047999999999998</v>
      </c>
      <c r="AH926" s="3">
        <f t="shared" si="178"/>
        <v>426</v>
      </c>
      <c r="AI926" s="3">
        <f t="shared" si="179"/>
        <v>29384</v>
      </c>
      <c r="AJ926" s="16">
        <f t="shared" si="182"/>
        <v>68976.525821596239</v>
      </c>
      <c r="AL926" s="16">
        <f t="shared" si="183"/>
        <v>192052.28758169932</v>
      </c>
    </row>
    <row r="927" spans="2:38">
      <c r="B927" s="5" t="s">
        <v>39</v>
      </c>
      <c r="C927" s="3"/>
      <c r="D927" s="3"/>
      <c r="E927" s="7"/>
      <c r="G927" s="5" t="s">
        <v>39</v>
      </c>
      <c r="H927" s="3"/>
      <c r="I927" s="3"/>
      <c r="J927" s="7"/>
      <c r="L927" s="3">
        <f t="shared" si="176"/>
        <v>0</v>
      </c>
      <c r="M927" s="3">
        <f t="shared" si="177"/>
        <v>0</v>
      </c>
      <c r="N927" s="37" t="str">
        <f t="shared" si="180"/>
        <v/>
      </c>
      <c r="P927" s="5" t="s">
        <v>39</v>
      </c>
      <c r="Q927" s="3"/>
      <c r="R927" s="3"/>
      <c r="S927" s="7"/>
      <c r="U927" s="5" t="s">
        <v>39</v>
      </c>
      <c r="V927" s="3"/>
      <c r="W927" s="3"/>
      <c r="X927" s="7"/>
      <c r="Z927" s="5" t="s">
        <v>39</v>
      </c>
      <c r="AA927" s="3"/>
      <c r="AB927" s="3"/>
      <c r="AC927" s="7"/>
      <c r="AF927" s="36" t="str">
        <f t="shared" si="181"/>
        <v/>
      </c>
      <c r="AH927" s="3">
        <f t="shared" si="178"/>
        <v>0</v>
      </c>
      <c r="AI927" s="3">
        <f t="shared" si="179"/>
        <v>0</v>
      </c>
      <c r="AJ927" s="36" t="str">
        <f t="shared" si="182"/>
        <v/>
      </c>
      <c r="AL927" s="36" t="str">
        <f t="shared" si="183"/>
        <v/>
      </c>
    </row>
    <row r="928" spans="2:38">
      <c r="B928" s="29" t="s">
        <v>169</v>
      </c>
      <c r="C928" s="3">
        <v>14256</v>
      </c>
      <c r="D928" s="3">
        <v>14401</v>
      </c>
      <c r="E928" s="7">
        <v>28657</v>
      </c>
      <c r="G928" s="29" t="s">
        <v>169</v>
      </c>
      <c r="H928" s="3">
        <v>23858</v>
      </c>
      <c r="I928" s="3">
        <v>19933</v>
      </c>
      <c r="J928" s="7">
        <v>43791</v>
      </c>
      <c r="L928" s="3">
        <f t="shared" si="176"/>
        <v>28657</v>
      </c>
      <c r="M928" s="3">
        <f t="shared" si="177"/>
        <v>43791</v>
      </c>
      <c r="N928" s="19">
        <f t="shared" si="180"/>
        <v>1.5281083155947937</v>
      </c>
      <c r="P928" s="29" t="s">
        <v>169</v>
      </c>
      <c r="Q928" s="3">
        <v>4665</v>
      </c>
      <c r="R928" s="3">
        <v>2222</v>
      </c>
      <c r="S928" s="7">
        <v>6887</v>
      </c>
      <c r="U928" s="29" t="s">
        <v>169</v>
      </c>
      <c r="V928" s="3">
        <v>4611</v>
      </c>
      <c r="W928" s="3">
        <v>3088</v>
      </c>
      <c r="X928" s="7">
        <v>7699</v>
      </c>
      <c r="Z928" s="29" t="s">
        <v>169</v>
      </c>
      <c r="AA928" s="3">
        <v>436848</v>
      </c>
      <c r="AB928" s="3">
        <v>439854</v>
      </c>
      <c r="AC928" s="7">
        <v>876702</v>
      </c>
      <c r="AE928">
        <v>969765</v>
      </c>
      <c r="AF928" s="16">
        <f t="shared" si="181"/>
        <v>969.76499999999999</v>
      </c>
      <c r="AH928" s="3">
        <f t="shared" si="178"/>
        <v>43791</v>
      </c>
      <c r="AI928" s="3">
        <f t="shared" si="179"/>
        <v>876702</v>
      </c>
      <c r="AJ928" s="16">
        <f t="shared" si="182"/>
        <v>20020.141124888672</v>
      </c>
      <c r="AL928" s="16">
        <f t="shared" si="183"/>
        <v>30592.944132323686</v>
      </c>
    </row>
    <row r="929" spans="2:38">
      <c r="B929" s="29" t="s">
        <v>170</v>
      </c>
      <c r="C929" s="3">
        <v>21541</v>
      </c>
      <c r="D929" s="3">
        <v>13084</v>
      </c>
      <c r="E929" s="7">
        <v>34625</v>
      </c>
      <c r="G929" s="29" t="s">
        <v>170</v>
      </c>
      <c r="H929" s="3">
        <v>59232</v>
      </c>
      <c r="I929" s="3">
        <v>23948</v>
      </c>
      <c r="J929" s="7">
        <v>83180</v>
      </c>
      <c r="L929" s="3">
        <f t="shared" si="176"/>
        <v>34625</v>
      </c>
      <c r="M929" s="3">
        <f t="shared" si="177"/>
        <v>83180</v>
      </c>
      <c r="N929" s="19">
        <f t="shared" si="180"/>
        <v>2.4023104693140795</v>
      </c>
      <c r="P929" s="29" t="s">
        <v>170</v>
      </c>
      <c r="Q929" s="3">
        <v>23340</v>
      </c>
      <c r="R929" s="3">
        <v>4980</v>
      </c>
      <c r="S929" s="7">
        <v>28320</v>
      </c>
      <c r="U929" s="29" t="s">
        <v>170</v>
      </c>
      <c r="V929" s="3">
        <v>13618</v>
      </c>
      <c r="W929" s="3">
        <v>5472</v>
      </c>
      <c r="X929" s="7">
        <v>19090</v>
      </c>
      <c r="Z929" s="29" t="s">
        <v>170</v>
      </c>
      <c r="AA929" s="3">
        <v>1776315</v>
      </c>
      <c r="AB929" s="3">
        <v>1018611</v>
      </c>
      <c r="AC929" s="7">
        <v>2794926</v>
      </c>
      <c r="AE929">
        <v>2576979</v>
      </c>
      <c r="AF929" s="16">
        <f t="shared" si="181"/>
        <v>2576.9789999999998</v>
      </c>
      <c r="AH929" s="3">
        <f t="shared" si="178"/>
        <v>83180</v>
      </c>
      <c r="AI929" s="3">
        <f t="shared" si="179"/>
        <v>2794926</v>
      </c>
      <c r="AJ929" s="16">
        <f t="shared" si="182"/>
        <v>33600.937725414769</v>
      </c>
      <c r="AL929" s="16">
        <f t="shared" si="183"/>
        <v>80719.884476534309</v>
      </c>
    </row>
    <row r="930" spans="2:38">
      <c r="B930" s="29" t="s">
        <v>171</v>
      </c>
      <c r="C930" s="3">
        <v>16906</v>
      </c>
      <c r="D930" s="3">
        <v>5754</v>
      </c>
      <c r="E930" s="7">
        <v>22660</v>
      </c>
      <c r="G930" s="29" t="s">
        <v>171</v>
      </c>
      <c r="H930" s="3">
        <v>75817</v>
      </c>
      <c r="I930" s="3">
        <v>19799</v>
      </c>
      <c r="J930" s="7">
        <v>95616</v>
      </c>
      <c r="L930" s="3">
        <f t="shared" si="176"/>
        <v>22660</v>
      </c>
      <c r="M930" s="3">
        <f t="shared" si="177"/>
        <v>95616</v>
      </c>
      <c r="N930" s="19">
        <f t="shared" si="180"/>
        <v>4.2195939982347745</v>
      </c>
      <c r="P930" s="29" t="s">
        <v>171</v>
      </c>
      <c r="Q930" s="3">
        <v>42041</v>
      </c>
      <c r="R930" s="3">
        <v>7605</v>
      </c>
      <c r="S930" s="7">
        <v>49646</v>
      </c>
      <c r="U930" s="29" t="s">
        <v>171</v>
      </c>
      <c r="V930" s="3">
        <v>16222</v>
      </c>
      <c r="W930" s="3">
        <v>6159</v>
      </c>
      <c r="X930" s="7">
        <v>22381</v>
      </c>
      <c r="Z930" s="29" t="s">
        <v>171</v>
      </c>
      <c r="AA930" s="3">
        <v>3059275</v>
      </c>
      <c r="AB930" s="3">
        <v>1009771</v>
      </c>
      <c r="AC930" s="7">
        <v>4069046</v>
      </c>
      <c r="AE930">
        <v>3640877</v>
      </c>
      <c r="AF930" s="16">
        <f t="shared" si="181"/>
        <v>3640.877</v>
      </c>
      <c r="AH930" s="3">
        <f t="shared" si="178"/>
        <v>95616</v>
      </c>
      <c r="AI930" s="3">
        <f t="shared" si="179"/>
        <v>4069046</v>
      </c>
      <c r="AJ930" s="16">
        <f t="shared" si="182"/>
        <v>42556.120314591702</v>
      </c>
      <c r="AL930" s="16">
        <f t="shared" si="183"/>
        <v>179569.54986760812</v>
      </c>
    </row>
    <row r="931" spans="2:38">
      <c r="B931" s="29" t="s">
        <v>172</v>
      </c>
      <c r="C931" s="3">
        <v>9793</v>
      </c>
      <c r="D931" s="3">
        <v>3494</v>
      </c>
      <c r="E931" s="7">
        <v>13287</v>
      </c>
      <c r="G931" s="29" t="s">
        <v>172</v>
      </c>
      <c r="H931" s="3">
        <v>60745</v>
      </c>
      <c r="I931" s="3">
        <v>19671</v>
      </c>
      <c r="J931" s="7">
        <v>80416</v>
      </c>
      <c r="L931" s="3">
        <f t="shared" si="176"/>
        <v>13287</v>
      </c>
      <c r="M931" s="3">
        <f t="shared" si="177"/>
        <v>80416</v>
      </c>
      <c r="N931" s="19">
        <f t="shared" si="180"/>
        <v>6.052231504478061</v>
      </c>
      <c r="P931" s="29" t="s">
        <v>172</v>
      </c>
      <c r="Q931" s="3">
        <v>37540</v>
      </c>
      <c r="R931" s="3">
        <v>9005</v>
      </c>
      <c r="S931" s="7">
        <v>46545</v>
      </c>
      <c r="U931" s="29" t="s">
        <v>172</v>
      </c>
      <c r="V931" s="3">
        <v>12982</v>
      </c>
      <c r="W931" s="3">
        <v>6936</v>
      </c>
      <c r="X931" s="7">
        <v>19918</v>
      </c>
      <c r="Z931" s="29" t="s">
        <v>172</v>
      </c>
      <c r="AA931" s="3">
        <v>3213192</v>
      </c>
      <c r="AB931" s="3">
        <v>1226648</v>
      </c>
      <c r="AC931" s="7">
        <v>4439840</v>
      </c>
      <c r="AE931">
        <v>3012061</v>
      </c>
      <c r="AF931" s="16">
        <f t="shared" si="181"/>
        <v>3012.0610000000001</v>
      </c>
      <c r="AH931" s="3">
        <f t="shared" si="178"/>
        <v>80416</v>
      </c>
      <c r="AI931" s="3">
        <f t="shared" si="179"/>
        <v>4439840</v>
      </c>
      <c r="AJ931" s="16">
        <f t="shared" si="182"/>
        <v>55210.903302825311</v>
      </c>
      <c r="AL931" s="16">
        <f t="shared" si="183"/>
        <v>334149.16836005118</v>
      </c>
    </row>
    <row r="932" spans="2:38">
      <c r="B932" s="29" t="s">
        <v>173</v>
      </c>
      <c r="C932" s="3">
        <v>2894</v>
      </c>
      <c r="D932" s="3">
        <v>3535</v>
      </c>
      <c r="E932" s="7">
        <v>6429</v>
      </c>
      <c r="G932" s="29" t="s">
        <v>173</v>
      </c>
      <c r="H932" s="3">
        <v>44791</v>
      </c>
      <c r="I932" s="3">
        <v>47773</v>
      </c>
      <c r="J932" s="7">
        <v>92564</v>
      </c>
      <c r="L932" s="3">
        <f t="shared" si="176"/>
        <v>6429</v>
      </c>
      <c r="M932" s="3">
        <f t="shared" si="177"/>
        <v>92564</v>
      </c>
      <c r="N932" s="19">
        <f t="shared" si="180"/>
        <v>14.397884585472079</v>
      </c>
      <c r="P932" s="29" t="s">
        <v>173</v>
      </c>
      <c r="Q932" s="3">
        <v>34312</v>
      </c>
      <c r="R932" s="3">
        <v>29361</v>
      </c>
      <c r="S932" s="7">
        <v>63673</v>
      </c>
      <c r="U932" s="29" t="s">
        <v>173</v>
      </c>
      <c r="V932" s="3">
        <v>7378</v>
      </c>
      <c r="W932" s="3">
        <v>14616</v>
      </c>
      <c r="X932" s="7">
        <v>21994</v>
      </c>
      <c r="Z932" s="29" t="s">
        <v>173</v>
      </c>
      <c r="AA932" s="3">
        <v>2734796</v>
      </c>
      <c r="AB932" s="3">
        <v>3950179</v>
      </c>
      <c r="AC932" s="7">
        <v>6684975</v>
      </c>
      <c r="AE932">
        <v>5227788</v>
      </c>
      <c r="AF932" s="16">
        <f t="shared" si="181"/>
        <v>5227.7879999999996</v>
      </c>
      <c r="AH932" s="3">
        <f t="shared" si="178"/>
        <v>92564</v>
      </c>
      <c r="AI932" s="3">
        <f t="shared" si="179"/>
        <v>6684975</v>
      </c>
      <c r="AJ932" s="16">
        <f t="shared" si="182"/>
        <v>72220.031545741323</v>
      </c>
      <c r="AL932" s="16">
        <f t="shared" si="183"/>
        <v>1039815.6789547363</v>
      </c>
    </row>
    <row r="933" spans="2:38">
      <c r="B933" s="29" t="s">
        <v>174</v>
      </c>
      <c r="C933" s="3">
        <v>77</v>
      </c>
      <c r="D933" s="3">
        <v>238</v>
      </c>
      <c r="E933" s="7">
        <v>315</v>
      </c>
      <c r="G933" s="29" t="s">
        <v>174</v>
      </c>
      <c r="H933" s="3">
        <v>11876</v>
      </c>
      <c r="I933" s="3">
        <v>27366</v>
      </c>
      <c r="J933" s="7">
        <v>39242</v>
      </c>
      <c r="L933" s="3">
        <f t="shared" si="176"/>
        <v>315</v>
      </c>
      <c r="M933" s="3">
        <f t="shared" si="177"/>
        <v>39242</v>
      </c>
      <c r="N933" s="19">
        <f t="shared" si="180"/>
        <v>124.57777777777778</v>
      </c>
      <c r="P933" s="29" t="s">
        <v>174</v>
      </c>
      <c r="Q933" s="3">
        <v>10770</v>
      </c>
      <c r="R933" s="3">
        <v>24259</v>
      </c>
      <c r="S933" s="7">
        <v>35029</v>
      </c>
      <c r="U933" s="29" t="s">
        <v>174</v>
      </c>
      <c r="V933" s="3">
        <v>1027</v>
      </c>
      <c r="W933" s="3">
        <v>2864</v>
      </c>
      <c r="X933" s="7">
        <v>3891</v>
      </c>
      <c r="Z933" s="29" t="s">
        <v>174</v>
      </c>
      <c r="AA933" s="3">
        <v>1210759</v>
      </c>
      <c r="AB933" s="3">
        <v>3991503</v>
      </c>
      <c r="AC933" s="7">
        <v>5202262</v>
      </c>
      <c r="AE933">
        <v>4082997</v>
      </c>
      <c r="AF933" s="16">
        <f t="shared" si="181"/>
        <v>4082.9969999999998</v>
      </c>
      <c r="AH933" s="3">
        <f t="shared" si="178"/>
        <v>39242</v>
      </c>
      <c r="AI933" s="3">
        <f t="shared" si="179"/>
        <v>5202262</v>
      </c>
      <c r="AJ933" s="16">
        <f t="shared" si="182"/>
        <v>132568.7273839254</v>
      </c>
      <c r="AL933" s="16">
        <f t="shared" si="183"/>
        <v>16515117.460317463</v>
      </c>
    </row>
    <row r="934" spans="2:38">
      <c r="B934" s="30" t="s">
        <v>13</v>
      </c>
      <c r="C934" s="7">
        <v>65467</v>
      </c>
      <c r="D934" s="7">
        <v>40506</v>
      </c>
      <c r="E934" s="7">
        <v>105973</v>
      </c>
      <c r="G934" s="30" t="s">
        <v>13</v>
      </c>
      <c r="H934" s="7">
        <v>276319</v>
      </c>
      <c r="I934" s="7">
        <v>158490</v>
      </c>
      <c r="J934" s="7">
        <v>434809</v>
      </c>
      <c r="L934" s="3">
        <f t="shared" si="176"/>
        <v>105973</v>
      </c>
      <c r="M934" s="3">
        <f t="shared" si="177"/>
        <v>434809</v>
      </c>
      <c r="N934" s="19">
        <f t="shared" si="180"/>
        <v>4.1030168061676084</v>
      </c>
      <c r="P934" s="30" t="s">
        <v>13</v>
      </c>
      <c r="Q934" s="7">
        <v>152668</v>
      </c>
      <c r="R934" s="7">
        <v>77432</v>
      </c>
      <c r="S934" s="7">
        <v>230100</v>
      </c>
      <c r="U934" s="30" t="s">
        <v>13</v>
      </c>
      <c r="V934" s="7">
        <v>55838</v>
      </c>
      <c r="W934" s="7">
        <v>39135</v>
      </c>
      <c r="X934" s="7">
        <v>94973</v>
      </c>
      <c r="Z934" s="30" t="s">
        <v>13</v>
      </c>
      <c r="AA934" s="7">
        <v>12431185</v>
      </c>
      <c r="AB934" s="7">
        <v>11636566</v>
      </c>
      <c r="AC934" s="7">
        <v>24067751</v>
      </c>
      <c r="AE934">
        <v>19510467</v>
      </c>
      <c r="AF934" s="16">
        <f t="shared" si="181"/>
        <v>19510.467000000001</v>
      </c>
      <c r="AH934" s="3">
        <f t="shared" si="178"/>
        <v>434809</v>
      </c>
      <c r="AI934" s="3">
        <f t="shared" si="179"/>
        <v>24067751</v>
      </c>
      <c r="AJ934" s="16">
        <f t="shared" si="182"/>
        <v>55352.467405228505</v>
      </c>
      <c r="AL934" s="16">
        <f t="shared" si="183"/>
        <v>227112.10402649731</v>
      </c>
    </row>
    <row r="935" spans="2:38">
      <c r="B935" s="4" t="s">
        <v>13</v>
      </c>
      <c r="C935" s="3"/>
      <c r="D935" s="3"/>
      <c r="E935" s="7"/>
      <c r="G935" s="4" t="s">
        <v>13</v>
      </c>
      <c r="H935" s="3"/>
      <c r="I935" s="3"/>
      <c r="J935" s="7"/>
      <c r="L935" s="3">
        <f t="shared" ref="L935:L943" si="184">E935</f>
        <v>0</v>
      </c>
      <c r="M935" s="3">
        <f t="shared" ref="M935:M943" si="185">J935</f>
        <v>0</v>
      </c>
      <c r="N935" s="15" t="str">
        <f t="shared" si="180"/>
        <v/>
      </c>
      <c r="P935" s="4" t="s">
        <v>13</v>
      </c>
      <c r="Q935" s="3"/>
      <c r="R935" s="3"/>
      <c r="S935" s="7"/>
      <c r="U935" s="4" t="s">
        <v>13</v>
      </c>
      <c r="V935" s="3"/>
      <c r="W935" s="3"/>
      <c r="X935" s="7"/>
      <c r="Z935" s="4" t="s">
        <v>13</v>
      </c>
      <c r="AA935" s="3"/>
      <c r="AB935" s="3"/>
      <c r="AC935" s="7"/>
      <c r="AF935" s="15" t="str">
        <f t="shared" si="181"/>
        <v/>
      </c>
      <c r="AH935" s="3">
        <f t="shared" ref="AH935:AH943" si="186">J935</f>
        <v>0</v>
      </c>
      <c r="AI935" s="3">
        <f t="shared" ref="AI935:AI943" si="187">AC935</f>
        <v>0</v>
      </c>
      <c r="AJ935" s="15" t="str">
        <f t="shared" si="182"/>
        <v/>
      </c>
      <c r="AL935" s="15" t="str">
        <f t="shared" si="183"/>
        <v/>
      </c>
    </row>
    <row r="936" spans="2:38">
      <c r="B936" s="5" t="s">
        <v>13</v>
      </c>
      <c r="C936" s="3"/>
      <c r="D936" s="3"/>
      <c r="E936" s="7"/>
      <c r="G936" s="5" t="s">
        <v>13</v>
      </c>
      <c r="H936" s="3"/>
      <c r="I936" s="3"/>
      <c r="J936" s="7"/>
      <c r="L936" s="3">
        <f t="shared" si="184"/>
        <v>0</v>
      </c>
      <c r="M936" s="3">
        <f t="shared" si="185"/>
        <v>0</v>
      </c>
      <c r="N936" s="37" t="str">
        <f t="shared" si="180"/>
        <v/>
      </c>
      <c r="P936" s="5" t="s">
        <v>13</v>
      </c>
      <c r="Q936" s="3"/>
      <c r="R936" s="3"/>
      <c r="S936" s="7"/>
      <c r="U936" s="5" t="s">
        <v>13</v>
      </c>
      <c r="V936" s="3"/>
      <c r="W936" s="3"/>
      <c r="X936" s="7"/>
      <c r="Z936" s="5" t="s">
        <v>13</v>
      </c>
      <c r="AA936" s="3"/>
      <c r="AB936" s="3"/>
      <c r="AC936" s="7"/>
      <c r="AF936" s="36" t="str">
        <f t="shared" si="181"/>
        <v/>
      </c>
      <c r="AH936" s="3">
        <f t="shared" si="186"/>
        <v>0</v>
      </c>
      <c r="AI936" s="3">
        <f t="shared" si="187"/>
        <v>0</v>
      </c>
      <c r="AJ936" s="36" t="str">
        <f t="shared" si="182"/>
        <v/>
      </c>
      <c r="AL936" s="36" t="str">
        <f t="shared" si="183"/>
        <v/>
      </c>
    </row>
    <row r="937" spans="2:38">
      <c r="B937" s="29" t="s">
        <v>169</v>
      </c>
      <c r="C937" s="7">
        <v>50119</v>
      </c>
      <c r="D937" s="7">
        <v>24646</v>
      </c>
      <c r="E937" s="7">
        <v>74765</v>
      </c>
      <c r="G937" s="29" t="s">
        <v>169</v>
      </c>
      <c r="H937" s="7">
        <v>78855</v>
      </c>
      <c r="I937" s="7">
        <v>41486</v>
      </c>
      <c r="J937" s="7">
        <v>120341</v>
      </c>
      <c r="L937" s="3">
        <f t="shared" si="184"/>
        <v>74765</v>
      </c>
      <c r="M937" s="3">
        <f t="shared" si="185"/>
        <v>120341</v>
      </c>
      <c r="N937" s="19">
        <f t="shared" si="180"/>
        <v>1.6095900488196349</v>
      </c>
      <c r="P937" s="29" t="s">
        <v>169</v>
      </c>
      <c r="Q937" s="7">
        <v>14977</v>
      </c>
      <c r="R937" s="7">
        <v>6670</v>
      </c>
      <c r="S937" s="7">
        <v>21647</v>
      </c>
      <c r="U937" s="29" t="s">
        <v>169</v>
      </c>
      <c r="V937" s="7">
        <v>12763</v>
      </c>
      <c r="W937" s="7">
        <v>9731</v>
      </c>
      <c r="X937" s="7">
        <v>22494</v>
      </c>
      <c r="Z937" s="29" t="s">
        <v>169</v>
      </c>
      <c r="AA937" s="7">
        <v>1494815</v>
      </c>
      <c r="AB937" s="7">
        <v>710247</v>
      </c>
      <c r="AC937" s="7">
        <v>2205062</v>
      </c>
      <c r="AE937">
        <v>2437894</v>
      </c>
      <c r="AF937" s="16">
        <f t="shared" si="181"/>
        <v>2437.8939999999998</v>
      </c>
      <c r="AH937" s="3">
        <f t="shared" si="186"/>
        <v>120341</v>
      </c>
      <c r="AI937" s="3">
        <f t="shared" si="187"/>
        <v>2205062</v>
      </c>
      <c r="AJ937" s="16">
        <f t="shared" si="182"/>
        <v>18323.447536583539</v>
      </c>
      <c r="AL937" s="16">
        <f t="shared" si="183"/>
        <v>29493.238814953515</v>
      </c>
    </row>
    <row r="938" spans="2:38">
      <c r="B938" s="29" t="s">
        <v>170</v>
      </c>
      <c r="C938" s="3">
        <v>87319</v>
      </c>
      <c r="D938" s="3">
        <v>25305</v>
      </c>
      <c r="E938" s="7">
        <v>112624</v>
      </c>
      <c r="G938" s="29" t="s">
        <v>170</v>
      </c>
      <c r="H938" s="3">
        <v>165562</v>
      </c>
      <c r="I938" s="3">
        <v>57870</v>
      </c>
      <c r="J938" s="7">
        <v>223432</v>
      </c>
      <c r="L938" s="3">
        <f t="shared" si="184"/>
        <v>112624</v>
      </c>
      <c r="M938" s="3">
        <f t="shared" si="185"/>
        <v>223432</v>
      </c>
      <c r="N938" s="19">
        <f t="shared" ref="N938:N942" si="188">IF(L938+M938&gt;0,M938/L938,"")</f>
        <v>1.9838755505043331</v>
      </c>
      <c r="P938" s="29" t="s">
        <v>170</v>
      </c>
      <c r="Q938" s="3">
        <v>42152</v>
      </c>
      <c r="R938" s="3">
        <v>11680</v>
      </c>
      <c r="S938" s="7">
        <v>53832</v>
      </c>
      <c r="U938" s="29" t="s">
        <v>170</v>
      </c>
      <c r="V938" s="3">
        <v>33698</v>
      </c>
      <c r="W938" s="3">
        <v>20133</v>
      </c>
      <c r="X938" s="7">
        <v>53831</v>
      </c>
      <c r="Z938" s="29" t="s">
        <v>170</v>
      </c>
      <c r="AA938" s="3">
        <v>7318512</v>
      </c>
      <c r="AB938" s="3">
        <v>2020493</v>
      </c>
      <c r="AC938" s="7">
        <v>9339005</v>
      </c>
      <c r="AE938">
        <v>9637844</v>
      </c>
      <c r="AF938" s="16">
        <f t="shared" ref="AF938:AF942" si="189">IF(AE938/$AE$7&gt;0,AE938/$AE$7,"")</f>
        <v>9637.8439999999991</v>
      </c>
      <c r="AH938" s="3">
        <f t="shared" si="186"/>
        <v>223432</v>
      </c>
      <c r="AI938" s="3">
        <f t="shared" si="187"/>
        <v>9339005</v>
      </c>
      <c r="AJ938" s="16">
        <f t="shared" ref="AJ938:AJ942" si="190">IF(AI938*AH938&gt;0,AI938/AH938*$AI$7,"")</f>
        <v>41797.974327759672</v>
      </c>
      <c r="AL938" s="16">
        <f t="shared" ref="AL938:AL942" si="191">IF(AI938&gt;0,M938/L938*AJ938,"")</f>
        <v>82921.979329450201</v>
      </c>
    </row>
    <row r="939" spans="2:38">
      <c r="B939" s="29" t="s">
        <v>171</v>
      </c>
      <c r="C939" s="3">
        <v>81908</v>
      </c>
      <c r="D939" s="3">
        <v>14403</v>
      </c>
      <c r="E939" s="7">
        <v>96311</v>
      </c>
      <c r="G939" s="29" t="s">
        <v>171</v>
      </c>
      <c r="H939" s="3">
        <v>248731</v>
      </c>
      <c r="I939" s="3">
        <v>65285</v>
      </c>
      <c r="J939" s="7">
        <v>314016</v>
      </c>
      <c r="L939" s="3">
        <f t="shared" si="184"/>
        <v>96311</v>
      </c>
      <c r="M939" s="3">
        <f t="shared" si="185"/>
        <v>314016</v>
      </c>
      <c r="N939" s="19">
        <f t="shared" si="188"/>
        <v>3.2604375408831805</v>
      </c>
      <c r="P939" s="29" t="s">
        <v>171</v>
      </c>
      <c r="Q939" s="3">
        <v>103988</v>
      </c>
      <c r="R939" s="3">
        <v>20649</v>
      </c>
      <c r="S939" s="7">
        <v>124637</v>
      </c>
      <c r="U939" s="29" t="s">
        <v>171</v>
      </c>
      <c r="V939" s="3">
        <v>59578</v>
      </c>
      <c r="W939" s="3">
        <v>29665</v>
      </c>
      <c r="X939" s="7">
        <v>89243</v>
      </c>
      <c r="Z939" s="29" t="s">
        <v>171</v>
      </c>
      <c r="AA939" s="3">
        <v>14861458</v>
      </c>
      <c r="AB939" s="3">
        <v>2548263</v>
      </c>
      <c r="AC939" s="7">
        <v>17409721</v>
      </c>
      <c r="AE939">
        <v>17990110</v>
      </c>
      <c r="AF939" s="16">
        <f t="shared" si="189"/>
        <v>17990.11</v>
      </c>
      <c r="AH939" s="3">
        <f t="shared" si="186"/>
        <v>314016</v>
      </c>
      <c r="AI939" s="3">
        <f t="shared" si="187"/>
        <v>17409721</v>
      </c>
      <c r="AJ939" s="16">
        <f t="shared" si="190"/>
        <v>55442.146260063186</v>
      </c>
      <c r="AL939" s="16">
        <f t="shared" si="191"/>
        <v>180765.65501344603</v>
      </c>
    </row>
    <row r="940" spans="2:38">
      <c r="B940" s="29" t="s">
        <v>172</v>
      </c>
      <c r="C940" s="3">
        <v>82929</v>
      </c>
      <c r="D940" s="3">
        <v>10104</v>
      </c>
      <c r="E940" s="7">
        <v>93033</v>
      </c>
      <c r="G940" s="29" t="s">
        <v>172</v>
      </c>
      <c r="H940" s="3">
        <v>392915</v>
      </c>
      <c r="I940" s="3">
        <v>84185</v>
      </c>
      <c r="J940" s="7">
        <v>477100</v>
      </c>
      <c r="L940" s="3">
        <f t="shared" si="184"/>
        <v>93033</v>
      </c>
      <c r="M940" s="3">
        <f t="shared" si="185"/>
        <v>477100</v>
      </c>
      <c r="N940" s="19">
        <f t="shared" si="188"/>
        <v>5.1282878118517088</v>
      </c>
      <c r="P940" s="29" t="s">
        <v>172</v>
      </c>
      <c r="Q940" s="3">
        <v>213072</v>
      </c>
      <c r="R940" s="3">
        <v>32935</v>
      </c>
      <c r="S940" s="7">
        <v>246007</v>
      </c>
      <c r="U940" s="29" t="s">
        <v>172</v>
      </c>
      <c r="V940" s="3">
        <v>93034</v>
      </c>
      <c r="W940" s="3">
        <v>40693</v>
      </c>
      <c r="X940" s="7">
        <v>133727</v>
      </c>
      <c r="Z940" s="29" t="s">
        <v>172</v>
      </c>
      <c r="AA940" s="3">
        <v>29626321</v>
      </c>
      <c r="AB940" s="3">
        <v>3555832</v>
      </c>
      <c r="AC940" s="7">
        <v>33182153</v>
      </c>
      <c r="AE940">
        <v>33297217</v>
      </c>
      <c r="AF940" s="16">
        <f t="shared" si="189"/>
        <v>33297.216999999997</v>
      </c>
      <c r="AH940" s="3">
        <f t="shared" si="186"/>
        <v>477100</v>
      </c>
      <c r="AI940" s="3">
        <f t="shared" si="187"/>
        <v>33182153</v>
      </c>
      <c r="AJ940" s="16">
        <f t="shared" si="190"/>
        <v>69549.681408509743</v>
      </c>
      <c r="AL940" s="16">
        <f t="shared" si="191"/>
        <v>356670.78348542989</v>
      </c>
    </row>
    <row r="941" spans="2:38">
      <c r="B941" s="29" t="s">
        <v>173</v>
      </c>
      <c r="C941" s="3">
        <v>152605</v>
      </c>
      <c r="D941" s="3">
        <v>12563</v>
      </c>
      <c r="E941" s="7">
        <v>165168</v>
      </c>
      <c r="G941" s="29" t="s">
        <v>173</v>
      </c>
      <c r="H941" s="3">
        <v>1980685</v>
      </c>
      <c r="I941" s="3">
        <v>376039</v>
      </c>
      <c r="J941" s="7">
        <v>2356724</v>
      </c>
      <c r="L941" s="3">
        <f t="shared" si="184"/>
        <v>165168</v>
      </c>
      <c r="M941" s="3">
        <f t="shared" si="185"/>
        <v>2356724</v>
      </c>
      <c r="N941" s="19">
        <f t="shared" si="188"/>
        <v>14.268647679938002</v>
      </c>
      <c r="P941" s="29" t="s">
        <v>173</v>
      </c>
      <c r="Q941" s="3">
        <v>1467780</v>
      </c>
      <c r="R941" s="3">
        <v>188821</v>
      </c>
      <c r="S941" s="7">
        <v>1656601</v>
      </c>
      <c r="U941" s="29" t="s">
        <v>173</v>
      </c>
      <c r="V941" s="3">
        <v>354218</v>
      </c>
      <c r="W941" s="3">
        <v>174135</v>
      </c>
      <c r="X941" s="7">
        <v>528353</v>
      </c>
      <c r="Z941" s="29" t="s">
        <v>173</v>
      </c>
      <c r="AA941" s="3">
        <v>220927137</v>
      </c>
      <c r="AB941" s="3">
        <v>16499505</v>
      </c>
      <c r="AC941" s="7">
        <v>237426642</v>
      </c>
      <c r="AE941">
        <v>220994632</v>
      </c>
      <c r="AF941" s="16">
        <f t="shared" si="189"/>
        <v>220994.63200000001</v>
      </c>
      <c r="AH941" s="3">
        <f t="shared" si="186"/>
        <v>2356724</v>
      </c>
      <c r="AI941" s="3">
        <f t="shared" si="187"/>
        <v>237426642</v>
      </c>
      <c r="AJ941" s="16">
        <f t="shared" si="190"/>
        <v>100744.35614861986</v>
      </c>
      <c r="AL941" s="16">
        <f t="shared" si="191"/>
        <v>1437485.7236268525</v>
      </c>
    </row>
    <row r="942" spans="2:38">
      <c r="B942" s="29" t="s">
        <v>174</v>
      </c>
      <c r="C942" s="3">
        <v>20686</v>
      </c>
      <c r="D942" s="3">
        <v>1458</v>
      </c>
      <c r="E942" s="7">
        <v>22144</v>
      </c>
      <c r="G942" s="29" t="s">
        <v>174</v>
      </c>
      <c r="H942" s="3">
        <v>1873852</v>
      </c>
      <c r="I942" s="3">
        <v>623764</v>
      </c>
      <c r="J942" s="7">
        <v>2497616</v>
      </c>
      <c r="L942" s="3">
        <f t="shared" si="184"/>
        <v>22144</v>
      </c>
      <c r="M942" s="3">
        <f t="shared" si="185"/>
        <v>2497616</v>
      </c>
      <c r="N942" s="19">
        <f t="shared" si="188"/>
        <v>112.78973988439306</v>
      </c>
      <c r="P942" s="29" t="s">
        <v>174</v>
      </c>
      <c r="Q942" s="3">
        <v>1672602</v>
      </c>
      <c r="R942" s="3">
        <v>369138</v>
      </c>
      <c r="S942" s="7">
        <v>2041740</v>
      </c>
      <c r="U942" s="29" t="s">
        <v>174</v>
      </c>
      <c r="V942" s="3">
        <v>180402</v>
      </c>
      <c r="W942" s="3">
        <v>253157</v>
      </c>
      <c r="X942" s="7">
        <v>433559</v>
      </c>
      <c r="Z942" s="29" t="s">
        <v>174</v>
      </c>
      <c r="AA942" s="3">
        <v>436413977</v>
      </c>
      <c r="AB942" s="3">
        <v>25682794</v>
      </c>
      <c r="AC942" s="7">
        <v>462096771</v>
      </c>
      <c r="AE942">
        <v>375514547</v>
      </c>
      <c r="AF942" s="16">
        <f t="shared" si="189"/>
        <v>375514.54700000002</v>
      </c>
      <c r="AH942" s="3">
        <f t="shared" si="186"/>
        <v>2497616</v>
      </c>
      <c r="AI942" s="3">
        <f t="shared" si="187"/>
        <v>462096771</v>
      </c>
      <c r="AJ942" s="16">
        <f t="shared" si="190"/>
        <v>185015.13883639438</v>
      </c>
      <c r="AL942" s="16">
        <f t="shared" si="191"/>
        <v>20867809.384031791</v>
      </c>
    </row>
    <row r="943" spans="2:38">
      <c r="B943" s="30" t="s">
        <v>13</v>
      </c>
      <c r="C943" s="7">
        <v>475566</v>
      </c>
      <c r="D943" s="7">
        <v>88479</v>
      </c>
      <c r="E943" s="7">
        <v>564045</v>
      </c>
      <c r="G943" s="30" t="s">
        <v>13</v>
      </c>
      <c r="H943" s="7">
        <v>4740600</v>
      </c>
      <c r="I943" s="7">
        <v>1248629</v>
      </c>
      <c r="J943" s="7">
        <v>5989229</v>
      </c>
      <c r="L943" s="3">
        <f t="shared" si="184"/>
        <v>564045</v>
      </c>
      <c r="M943" s="3">
        <f t="shared" si="185"/>
        <v>5989229</v>
      </c>
      <c r="N943" s="20">
        <f>IF(L943+M943&gt;0,M943/L943,"")</f>
        <v>10.618353145582356</v>
      </c>
      <c r="P943" s="30" t="s">
        <v>13</v>
      </c>
      <c r="Q943" s="7">
        <v>3514571</v>
      </c>
      <c r="R943" s="7">
        <v>629893</v>
      </c>
      <c r="S943" s="7">
        <v>4144464</v>
      </c>
      <c r="U943" s="30" t="s">
        <v>13</v>
      </c>
      <c r="V943" s="7">
        <v>733693</v>
      </c>
      <c r="W943" s="7">
        <v>527514</v>
      </c>
      <c r="X943" s="7">
        <v>1261207</v>
      </c>
      <c r="Z943" s="30" t="s">
        <v>13</v>
      </c>
      <c r="AA943" s="7">
        <v>710642220</v>
      </c>
      <c r="AB943" s="7">
        <v>51017134</v>
      </c>
      <c r="AC943" s="7">
        <v>761659354</v>
      </c>
      <c r="AE943">
        <v>659872244</v>
      </c>
      <c r="AF943" s="17">
        <f>IF(AE943/$AE$7&gt;0,AE943/$AE$7,"")</f>
        <v>659872.24399999995</v>
      </c>
      <c r="AH943" s="3">
        <f t="shared" si="186"/>
        <v>5989229</v>
      </c>
      <c r="AI943" s="3">
        <f t="shared" si="187"/>
        <v>761659354</v>
      </c>
      <c r="AJ943" s="17">
        <f>IF(AI943*AH943&gt;0,AI943/AH943*$AI$7,"")</f>
        <v>127171.519739853</v>
      </c>
      <c r="AL943" s="17">
        <f>IF(AI943&gt;0,M943/L943*AJ943,"")</f>
        <v>1350352.1066581567</v>
      </c>
    </row>
  </sheetData>
  <mergeCells count="18">
    <mergeCell ref="C101:E101"/>
    <mergeCell ref="H101:J101"/>
    <mergeCell ref="Q101:S101"/>
    <mergeCell ref="V101:X101"/>
    <mergeCell ref="AA101:AC101"/>
    <mergeCell ref="C6:E6"/>
    <mergeCell ref="H6:J6"/>
    <mergeCell ref="Q6:S6"/>
    <mergeCell ref="V6:X6"/>
    <mergeCell ref="AA6:AC6"/>
    <mergeCell ref="AL6:AL7"/>
    <mergeCell ref="AL101:AL102"/>
    <mergeCell ref="N6:N7"/>
    <mergeCell ref="N101:N102"/>
    <mergeCell ref="AF6:AF7"/>
    <mergeCell ref="AJ6:AJ7"/>
    <mergeCell ref="AF101:AF102"/>
    <mergeCell ref="AJ101:AJ10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6E9A-0BA8-4880-82D8-7ECE8498D9D0}">
  <sheetPr>
    <tabColor theme="5" tint="0.39997558519241921"/>
  </sheetPr>
  <dimension ref="B2:AL2049"/>
  <sheetViews>
    <sheetView showGridLines="0" showRowColHeaders="0" workbookViewId="0">
      <pane xSplit="2" ySplit="9" topLeftCell="C10" activePane="bottomRight" state="frozen"/>
      <selection pane="bottomRight" activeCell="V8" sqref="V8"/>
      <selection pane="bottomLeft" activeCell="A10" sqref="A10"/>
      <selection pane="topRight" activeCell="C1" sqref="C1"/>
    </sheetView>
  </sheetViews>
  <sheetFormatPr defaultColWidth="11.42578125" defaultRowHeight="14.45"/>
  <cols>
    <col min="1" max="1" width="1.7109375" customWidth="1"/>
    <col min="2" max="2" width="47.7109375" customWidth="1"/>
    <col min="3" max="5" width="11.140625" customWidth="1"/>
    <col min="6" max="6" width="1.7109375" customWidth="1"/>
    <col min="7" max="7" width="15.5703125" hidden="1" customWidth="1"/>
    <col min="11" max="11" width="1.7109375" customWidth="1"/>
    <col min="12" max="13" width="11.42578125" hidden="1" customWidth="1"/>
    <col min="15" max="15" width="1.7109375" customWidth="1"/>
    <col min="16" max="16" width="11.42578125" hidden="1" customWidth="1"/>
    <col min="20" max="20" width="1.7109375" customWidth="1"/>
    <col min="21" max="21" width="0" hidden="1" customWidth="1"/>
    <col min="25" max="25" width="1.7109375" customWidth="1"/>
    <col min="26" max="26" width="0" hidden="1" customWidth="1"/>
    <col min="27" max="29" width="12.5703125" customWidth="1"/>
    <col min="30" max="30" width="1.7109375" customWidth="1"/>
    <col min="31" max="31" width="12.5703125" hidden="1" customWidth="1"/>
    <col min="33" max="33" width="1.7109375" customWidth="1"/>
    <col min="34" max="34" width="0" hidden="1" customWidth="1"/>
    <col min="35" max="35" width="12.5703125" hidden="1" customWidth="1"/>
    <col min="37" max="37" width="1.7109375" customWidth="1"/>
  </cols>
  <sheetData>
    <row r="2" spans="2:38" ht="24" thickBot="1">
      <c r="B2" s="8" t="s">
        <v>175</v>
      </c>
      <c r="C2" s="8"/>
      <c r="D2" s="8"/>
      <c r="E2" s="8"/>
    </row>
    <row r="3" spans="2:38" ht="45.75" customHeight="1" thickTop="1">
      <c r="B3" s="9" t="s">
        <v>176</v>
      </c>
    </row>
    <row r="4" spans="2:38">
      <c r="B4" s="9"/>
    </row>
    <row r="5" spans="2:38" ht="19.899999999999999">
      <c r="B5" s="10" t="s">
        <v>177</v>
      </c>
    </row>
    <row r="6" spans="2:38" hidden="1">
      <c r="B6" s="2" t="s">
        <v>2</v>
      </c>
      <c r="C6" s="3" t="s" vm="1">
        <v>13</v>
      </c>
      <c r="G6" s="2" t="s">
        <v>2</v>
      </c>
      <c r="H6" s="3" t="s" vm="1">
        <v>13</v>
      </c>
      <c r="P6" s="2" t="s">
        <v>2</v>
      </c>
      <c r="Q6" s="3" t="s" vm="1">
        <v>13</v>
      </c>
      <c r="U6" s="2" t="s">
        <v>2</v>
      </c>
      <c r="V6" s="3" t="s" vm="1">
        <v>13</v>
      </c>
      <c r="Z6" s="2" t="s">
        <v>2</v>
      </c>
      <c r="AA6" s="3" t="s" vm="1">
        <v>13</v>
      </c>
    </row>
    <row r="7" spans="2:38" ht="23.25" customHeight="1">
      <c r="C7" s="98" t="s">
        <v>4</v>
      </c>
      <c r="D7" s="98"/>
      <c r="E7" s="98"/>
      <c r="F7" s="13"/>
      <c r="G7" s="11"/>
      <c r="H7" s="98" t="s">
        <v>17</v>
      </c>
      <c r="I7" s="98"/>
      <c r="J7" s="98"/>
      <c r="N7" s="103" t="s">
        <v>18</v>
      </c>
      <c r="P7" s="11"/>
      <c r="Q7" s="98" t="s">
        <v>19</v>
      </c>
      <c r="R7" s="98"/>
      <c r="S7" s="98"/>
      <c r="U7" s="11"/>
      <c r="V7" s="102" t="s">
        <v>20</v>
      </c>
      <c r="W7" s="98"/>
      <c r="X7" s="98"/>
      <c r="Z7" s="11"/>
      <c r="AA7" s="102" t="s">
        <v>21</v>
      </c>
      <c r="AB7" s="98"/>
      <c r="AC7" s="98"/>
      <c r="AF7" s="96" t="s">
        <v>22</v>
      </c>
      <c r="AJ7" s="96" t="s">
        <v>23</v>
      </c>
      <c r="AL7" s="96" t="s">
        <v>24</v>
      </c>
    </row>
    <row r="8" spans="2:38">
      <c r="B8" s="2" t="s">
        <v>4</v>
      </c>
      <c r="C8" s="2" t="s">
        <v>25</v>
      </c>
      <c r="D8" s="3"/>
      <c r="E8" s="3"/>
      <c r="G8" s="2" t="s">
        <v>14</v>
      </c>
      <c r="H8" s="2" t="s">
        <v>25</v>
      </c>
      <c r="I8" s="3"/>
      <c r="J8" s="3"/>
      <c r="N8" s="103"/>
      <c r="P8" s="2" t="s">
        <v>144</v>
      </c>
      <c r="Q8" s="2" t="s">
        <v>25</v>
      </c>
      <c r="R8" s="3"/>
      <c r="S8" s="3"/>
      <c r="T8" s="11"/>
      <c r="U8" s="2" t="s">
        <v>166</v>
      </c>
      <c r="V8" s="2" t="s">
        <v>25</v>
      </c>
      <c r="W8" s="3"/>
      <c r="X8" s="3"/>
      <c r="Y8" s="11"/>
      <c r="Z8" s="2" t="s">
        <v>167</v>
      </c>
      <c r="AA8" s="2" t="s">
        <v>25</v>
      </c>
      <c r="AB8" s="3"/>
      <c r="AC8" s="3"/>
      <c r="AE8">
        <v>1000</v>
      </c>
      <c r="AF8" s="96"/>
      <c r="AI8">
        <v>1000</v>
      </c>
      <c r="AJ8" s="96"/>
      <c r="AL8" s="96"/>
    </row>
    <row r="9" spans="2:38">
      <c r="B9" s="2" t="s">
        <v>178</v>
      </c>
      <c r="C9" s="47" t="s">
        <v>30</v>
      </c>
      <c r="D9" s="3" t="s">
        <v>31</v>
      </c>
      <c r="E9" s="3" t="s">
        <v>7</v>
      </c>
      <c r="F9" s="45"/>
      <c r="G9" s="2" t="s">
        <v>179</v>
      </c>
      <c r="H9" s="3" t="s">
        <v>30</v>
      </c>
      <c r="I9" s="3" t="s">
        <v>31</v>
      </c>
      <c r="J9" s="3" t="s">
        <v>7</v>
      </c>
      <c r="K9" s="45"/>
      <c r="L9" s="45" t="str">
        <f t="shared" ref="L9:L26" si="0">E9</f>
        <v>A + B1</v>
      </c>
      <c r="M9" s="45" t="str">
        <f t="shared" ref="M9:M26" si="1">J9</f>
        <v>A + B1</v>
      </c>
      <c r="N9" s="48" t="s">
        <v>32</v>
      </c>
      <c r="O9" s="45"/>
      <c r="P9" s="2" t="s">
        <v>179</v>
      </c>
      <c r="Q9" s="3" t="s">
        <v>30</v>
      </c>
      <c r="R9" s="3" t="s">
        <v>31</v>
      </c>
      <c r="S9" s="3" t="s">
        <v>7</v>
      </c>
      <c r="T9" s="45"/>
      <c r="U9" s="2" t="s">
        <v>179</v>
      </c>
      <c r="V9" s="3" t="s">
        <v>30</v>
      </c>
      <c r="W9" s="3" t="s">
        <v>31</v>
      </c>
      <c r="X9" s="3" t="s">
        <v>7</v>
      </c>
      <c r="Y9" s="45"/>
      <c r="Z9" s="2" t="s">
        <v>179</v>
      </c>
      <c r="AA9" s="3" t="s">
        <v>30</v>
      </c>
      <c r="AB9" s="3" t="s">
        <v>31</v>
      </c>
      <c r="AC9" s="3" t="s">
        <v>7</v>
      </c>
      <c r="AD9" s="45"/>
      <c r="AE9" s="45" t="str">
        <f t="shared" ref="AE9:AE26" si="2">AC9</f>
        <v>A + B1</v>
      </c>
      <c r="AF9" s="56" t="s">
        <v>7</v>
      </c>
      <c r="AG9" s="45"/>
      <c r="AH9" s="45" t="str">
        <f t="shared" ref="AH9:AH26" si="3">J9</f>
        <v>A + B1</v>
      </c>
      <c r="AI9" s="45" t="str">
        <f t="shared" ref="AI9:AI26" si="4">AC9</f>
        <v>A + B1</v>
      </c>
      <c r="AJ9" s="56" t="s">
        <v>7</v>
      </c>
      <c r="AK9" s="45"/>
      <c r="AL9" s="56" t="s">
        <v>7</v>
      </c>
    </row>
    <row r="10" spans="2:38">
      <c r="B10" s="4" t="s">
        <v>180</v>
      </c>
      <c r="C10" s="3">
        <v>65508</v>
      </c>
      <c r="D10" s="3">
        <v>11564</v>
      </c>
      <c r="E10" s="3">
        <v>77072</v>
      </c>
      <c r="G10" s="4" t="s">
        <v>180</v>
      </c>
      <c r="H10" s="3">
        <v>711558</v>
      </c>
      <c r="I10" s="3">
        <v>170075</v>
      </c>
      <c r="J10" s="3">
        <v>881633</v>
      </c>
      <c r="L10" s="3">
        <f t="shared" si="0"/>
        <v>77072</v>
      </c>
      <c r="M10" s="3">
        <f t="shared" si="1"/>
        <v>881633</v>
      </c>
      <c r="N10" s="59">
        <f>M10/L10</f>
        <v>11.439082935436995</v>
      </c>
      <c r="P10" s="4" t="s">
        <v>180</v>
      </c>
      <c r="Q10" s="3">
        <v>514581</v>
      </c>
      <c r="R10" s="3">
        <v>73606</v>
      </c>
      <c r="S10" s="3">
        <v>588187</v>
      </c>
      <c r="U10" s="4" t="s">
        <v>180</v>
      </c>
      <c r="V10" s="3">
        <v>129082</v>
      </c>
      <c r="W10" s="3">
        <v>84526</v>
      </c>
      <c r="X10" s="3">
        <v>213608</v>
      </c>
      <c r="Z10" s="4" t="s">
        <v>180</v>
      </c>
      <c r="AA10" s="3">
        <v>112441611</v>
      </c>
      <c r="AB10" s="3">
        <v>7272435</v>
      </c>
      <c r="AC10" s="3">
        <v>119714046</v>
      </c>
      <c r="AE10" s="3">
        <f t="shared" si="2"/>
        <v>119714046</v>
      </c>
      <c r="AF10" s="57">
        <f>AE10/$AE$8</f>
        <v>119714.046</v>
      </c>
      <c r="AH10" s="3">
        <f t="shared" si="3"/>
        <v>881633</v>
      </c>
      <c r="AI10" s="3">
        <f t="shared" si="4"/>
        <v>119714046</v>
      </c>
      <c r="AJ10" s="57">
        <f>AI10/AH10*$AI$8</f>
        <v>135786.71170430325</v>
      </c>
      <c r="AL10" s="57">
        <f>AJ10*N10</f>
        <v>1553275.456715798</v>
      </c>
    </row>
    <row r="11" spans="2:38">
      <c r="B11" s="4" t="s">
        <v>181</v>
      </c>
      <c r="C11" s="3">
        <v>87979</v>
      </c>
      <c r="D11" s="3">
        <v>17155</v>
      </c>
      <c r="E11" s="3">
        <v>105134</v>
      </c>
      <c r="G11" s="4" t="s">
        <v>181</v>
      </c>
      <c r="H11" s="3">
        <v>900259</v>
      </c>
      <c r="I11" s="3">
        <v>217089</v>
      </c>
      <c r="J11" s="3">
        <v>1117348</v>
      </c>
      <c r="L11" s="3">
        <f t="shared" si="0"/>
        <v>105134</v>
      </c>
      <c r="M11" s="3">
        <f t="shared" si="1"/>
        <v>1117348</v>
      </c>
      <c r="N11" s="59">
        <f t="shared" ref="N11:N26" si="5">M11/L11</f>
        <v>10.627846367492914</v>
      </c>
      <c r="P11" s="4" t="s">
        <v>181</v>
      </c>
      <c r="Q11" s="3">
        <v>659624</v>
      </c>
      <c r="R11" s="3">
        <v>102974</v>
      </c>
      <c r="S11" s="3">
        <v>762598</v>
      </c>
      <c r="U11" s="4" t="s">
        <v>181</v>
      </c>
      <c r="V11" s="3">
        <v>149680</v>
      </c>
      <c r="W11" s="3">
        <v>96415</v>
      </c>
      <c r="X11" s="3">
        <v>246095</v>
      </c>
      <c r="Z11" s="4" t="s">
        <v>181</v>
      </c>
      <c r="AA11" s="3">
        <v>142824998</v>
      </c>
      <c r="AB11" s="3">
        <v>9580030</v>
      </c>
      <c r="AC11" s="3">
        <v>152405028</v>
      </c>
      <c r="AE11" s="3">
        <f t="shared" si="2"/>
        <v>152405028</v>
      </c>
      <c r="AF11" s="57">
        <f t="shared" ref="AF11:AF26" si="6">AE11/$AE$8</f>
        <v>152405.02799999999</v>
      </c>
      <c r="AH11" s="3">
        <f t="shared" si="3"/>
        <v>1117348</v>
      </c>
      <c r="AI11" s="3">
        <f t="shared" si="4"/>
        <v>152405028</v>
      </c>
      <c r="AJ11" s="57">
        <f t="shared" ref="AJ11:AJ26" si="7">AI11/AH11*$AI$8</f>
        <v>136398.89094534557</v>
      </c>
      <c r="AL11" s="57">
        <f t="shared" ref="AL11:AL26" si="8">AJ11*N11</f>
        <v>1449626.4576635531</v>
      </c>
    </row>
    <row r="12" spans="2:38">
      <c r="B12" s="4" t="s">
        <v>182</v>
      </c>
      <c r="C12" s="3">
        <v>12608</v>
      </c>
      <c r="D12" s="3">
        <v>4656</v>
      </c>
      <c r="E12" s="3">
        <v>17264</v>
      </c>
      <c r="G12" s="4" t="s">
        <v>182</v>
      </c>
      <c r="H12" s="3">
        <v>115565</v>
      </c>
      <c r="I12" s="3">
        <v>80841</v>
      </c>
      <c r="J12" s="3">
        <v>196406</v>
      </c>
      <c r="L12" s="3">
        <f t="shared" si="0"/>
        <v>17264</v>
      </c>
      <c r="M12" s="3">
        <f t="shared" si="1"/>
        <v>196406</v>
      </c>
      <c r="N12" s="59">
        <f t="shared" si="5"/>
        <v>11.376621872103799</v>
      </c>
      <c r="P12" s="4" t="s">
        <v>182</v>
      </c>
      <c r="Q12" s="3">
        <v>91334</v>
      </c>
      <c r="R12" s="3">
        <v>58086</v>
      </c>
      <c r="S12" s="3">
        <v>149420</v>
      </c>
      <c r="U12" s="4" t="s">
        <v>182</v>
      </c>
      <c r="V12" s="3">
        <v>11110</v>
      </c>
      <c r="W12" s="3">
        <v>17961</v>
      </c>
      <c r="X12" s="3">
        <v>29071</v>
      </c>
      <c r="Z12" s="4" t="s">
        <v>182</v>
      </c>
      <c r="AA12" s="3">
        <v>16232154</v>
      </c>
      <c r="AB12" s="3">
        <v>3873063</v>
      </c>
      <c r="AC12" s="3">
        <v>20105217</v>
      </c>
      <c r="AE12" s="3">
        <f t="shared" si="2"/>
        <v>20105217</v>
      </c>
      <c r="AF12" s="57">
        <f t="shared" si="6"/>
        <v>20105.217000000001</v>
      </c>
      <c r="AH12" s="3">
        <f t="shared" si="3"/>
        <v>196406</v>
      </c>
      <c r="AI12" s="3">
        <f t="shared" si="4"/>
        <v>20105217</v>
      </c>
      <c r="AJ12" s="57">
        <f t="shared" si="7"/>
        <v>102365.59473743165</v>
      </c>
      <c r="AL12" s="57">
        <f t="shared" si="8"/>
        <v>1164574.6640407783</v>
      </c>
    </row>
    <row r="13" spans="2:38">
      <c r="B13" s="4" t="s">
        <v>183</v>
      </c>
      <c r="C13" s="3">
        <v>18659</v>
      </c>
      <c r="D13" s="3">
        <v>3659</v>
      </c>
      <c r="E13" s="3">
        <v>22318</v>
      </c>
      <c r="G13" s="4" t="s">
        <v>183</v>
      </c>
      <c r="H13" s="3">
        <v>130629</v>
      </c>
      <c r="I13" s="3">
        <v>23687</v>
      </c>
      <c r="J13" s="3">
        <v>154316</v>
      </c>
      <c r="L13" s="3">
        <f t="shared" si="0"/>
        <v>22318</v>
      </c>
      <c r="M13" s="3">
        <f t="shared" si="1"/>
        <v>154316</v>
      </c>
      <c r="N13" s="59">
        <f t="shared" si="5"/>
        <v>6.9144188547360876</v>
      </c>
      <c r="P13" s="4" t="s">
        <v>183</v>
      </c>
      <c r="Q13" s="3">
        <v>96737</v>
      </c>
      <c r="R13" s="3">
        <v>14589</v>
      </c>
      <c r="S13" s="3">
        <v>111326</v>
      </c>
      <c r="U13" s="4" t="s">
        <v>183</v>
      </c>
      <c r="V13" s="3">
        <v>14474</v>
      </c>
      <c r="W13" s="3">
        <v>5342</v>
      </c>
      <c r="X13" s="3">
        <v>19816</v>
      </c>
      <c r="Z13" s="4" t="s">
        <v>183</v>
      </c>
      <c r="AA13" s="3">
        <v>16634834</v>
      </c>
      <c r="AB13" s="3">
        <v>1171427</v>
      </c>
      <c r="AC13" s="3">
        <v>17806261</v>
      </c>
      <c r="AE13" s="3">
        <f t="shared" si="2"/>
        <v>17806261</v>
      </c>
      <c r="AF13" s="57">
        <f t="shared" si="6"/>
        <v>17806.260999999999</v>
      </c>
      <c r="AH13" s="3">
        <f t="shared" si="3"/>
        <v>154316</v>
      </c>
      <c r="AI13" s="3">
        <f t="shared" si="4"/>
        <v>17806261</v>
      </c>
      <c r="AJ13" s="57">
        <f t="shared" si="7"/>
        <v>115388.30062987635</v>
      </c>
      <c r="AL13" s="57">
        <f t="shared" si="8"/>
        <v>797843.04149117297</v>
      </c>
    </row>
    <row r="14" spans="2:38">
      <c r="B14" s="4" t="s">
        <v>184</v>
      </c>
      <c r="C14" s="3">
        <v>2370</v>
      </c>
      <c r="D14" s="3">
        <v>669</v>
      </c>
      <c r="E14" s="3">
        <v>3039</v>
      </c>
      <c r="G14" s="4" t="s">
        <v>184</v>
      </c>
      <c r="H14" s="3">
        <v>25181</v>
      </c>
      <c r="I14" s="3">
        <v>12847</v>
      </c>
      <c r="J14" s="3">
        <v>38028</v>
      </c>
      <c r="L14" s="3">
        <f t="shared" si="0"/>
        <v>3039</v>
      </c>
      <c r="M14" s="3">
        <f t="shared" si="1"/>
        <v>38028</v>
      </c>
      <c r="N14" s="59">
        <f t="shared" si="5"/>
        <v>12.513326752221126</v>
      </c>
      <c r="P14" s="4" t="s">
        <v>184</v>
      </c>
      <c r="Q14" s="3">
        <v>19105</v>
      </c>
      <c r="R14" s="3">
        <v>5548</v>
      </c>
      <c r="S14" s="3">
        <v>24653</v>
      </c>
      <c r="U14" s="4" t="s">
        <v>184</v>
      </c>
      <c r="V14" s="3">
        <v>3580</v>
      </c>
      <c r="W14" s="3">
        <v>6604</v>
      </c>
      <c r="X14" s="3">
        <v>10184</v>
      </c>
      <c r="Z14" s="4" t="s">
        <v>184</v>
      </c>
      <c r="AA14" s="3">
        <v>3400709</v>
      </c>
      <c r="AB14" s="3">
        <v>352016</v>
      </c>
      <c r="AC14" s="3">
        <v>3752725</v>
      </c>
      <c r="AE14" s="3">
        <f t="shared" si="2"/>
        <v>3752725</v>
      </c>
      <c r="AF14" s="57">
        <f t="shared" si="6"/>
        <v>3752.7249999999999</v>
      </c>
      <c r="AH14" s="3">
        <f t="shared" si="3"/>
        <v>38028</v>
      </c>
      <c r="AI14" s="3">
        <f t="shared" si="4"/>
        <v>3752725</v>
      </c>
      <c r="AJ14" s="57">
        <f t="shared" si="7"/>
        <v>98683.207110550109</v>
      </c>
      <c r="AL14" s="57">
        <f t="shared" si="8"/>
        <v>1234855.2155314246</v>
      </c>
    </row>
    <row r="15" spans="2:38">
      <c r="B15" s="4" t="s">
        <v>185</v>
      </c>
      <c r="C15" s="3">
        <v>6352</v>
      </c>
      <c r="D15" s="3">
        <v>2337</v>
      </c>
      <c r="E15" s="3">
        <v>8689</v>
      </c>
      <c r="G15" s="4" t="s">
        <v>185</v>
      </c>
      <c r="H15" s="3">
        <v>71573</v>
      </c>
      <c r="I15" s="3">
        <v>42197</v>
      </c>
      <c r="J15" s="3">
        <v>113770</v>
      </c>
      <c r="L15" s="3">
        <f t="shared" si="0"/>
        <v>8689</v>
      </c>
      <c r="M15" s="3">
        <f t="shared" si="1"/>
        <v>113770</v>
      </c>
      <c r="N15" s="59">
        <f t="shared" si="5"/>
        <v>13.093566578432501</v>
      </c>
      <c r="P15" s="4" t="s">
        <v>185</v>
      </c>
      <c r="Q15" s="3">
        <v>56918</v>
      </c>
      <c r="R15" s="3">
        <v>23288</v>
      </c>
      <c r="S15" s="3">
        <v>80206</v>
      </c>
      <c r="U15" s="4" t="s">
        <v>185</v>
      </c>
      <c r="V15" s="3">
        <v>8080</v>
      </c>
      <c r="W15" s="3">
        <v>16495</v>
      </c>
      <c r="X15" s="3">
        <v>24575</v>
      </c>
      <c r="Z15" s="4" t="s">
        <v>185</v>
      </c>
      <c r="AA15" s="3">
        <v>12835528</v>
      </c>
      <c r="AB15" s="3">
        <v>2053949</v>
      </c>
      <c r="AC15" s="3">
        <v>14889477</v>
      </c>
      <c r="AE15" s="3">
        <f t="shared" si="2"/>
        <v>14889477</v>
      </c>
      <c r="AF15" s="57">
        <f t="shared" si="6"/>
        <v>14889.477000000001</v>
      </c>
      <c r="AH15" s="3">
        <f t="shared" si="3"/>
        <v>113770</v>
      </c>
      <c r="AI15" s="3">
        <f t="shared" si="4"/>
        <v>14889477</v>
      </c>
      <c r="AJ15" s="57">
        <f t="shared" si="7"/>
        <v>130873.49037531862</v>
      </c>
      <c r="AL15" s="57">
        <f t="shared" si="8"/>
        <v>1713600.7595810795</v>
      </c>
    </row>
    <row r="16" spans="2:38">
      <c r="B16" s="4" t="s">
        <v>186</v>
      </c>
      <c r="C16" s="3">
        <v>34564</v>
      </c>
      <c r="D16" s="3">
        <v>7245</v>
      </c>
      <c r="E16" s="3">
        <v>41809</v>
      </c>
      <c r="G16" s="4" t="s">
        <v>186</v>
      </c>
      <c r="H16" s="3">
        <v>315080</v>
      </c>
      <c r="I16" s="3">
        <v>107673</v>
      </c>
      <c r="J16" s="3">
        <v>422753</v>
      </c>
      <c r="L16" s="3">
        <f t="shared" si="0"/>
        <v>41809</v>
      </c>
      <c r="M16" s="3">
        <f t="shared" si="1"/>
        <v>422753</v>
      </c>
      <c r="N16" s="59">
        <f t="shared" si="5"/>
        <v>10.111531010069601</v>
      </c>
      <c r="P16" s="4" t="s">
        <v>186</v>
      </c>
      <c r="Q16" s="3">
        <v>223560</v>
      </c>
      <c r="R16" s="3">
        <v>49765</v>
      </c>
      <c r="S16" s="3">
        <v>273325</v>
      </c>
      <c r="U16" s="4" t="s">
        <v>186</v>
      </c>
      <c r="V16" s="3">
        <v>55651</v>
      </c>
      <c r="W16" s="3">
        <v>50456</v>
      </c>
      <c r="X16" s="3">
        <v>106107</v>
      </c>
      <c r="Z16" s="4" t="s">
        <v>186</v>
      </c>
      <c r="AA16" s="3">
        <v>44556935</v>
      </c>
      <c r="AB16" s="3">
        <v>4003502</v>
      </c>
      <c r="AC16" s="3">
        <v>48560437</v>
      </c>
      <c r="AE16" s="3">
        <f t="shared" si="2"/>
        <v>48560437</v>
      </c>
      <c r="AF16" s="57">
        <f t="shared" si="6"/>
        <v>48560.436999999998</v>
      </c>
      <c r="AH16" s="3">
        <f t="shared" si="3"/>
        <v>422753</v>
      </c>
      <c r="AI16" s="3">
        <f t="shared" si="4"/>
        <v>48560437</v>
      </c>
      <c r="AJ16" s="57">
        <f t="shared" si="7"/>
        <v>114867.16120287732</v>
      </c>
      <c r="AL16" s="57">
        <f t="shared" si="8"/>
        <v>1161482.862541558</v>
      </c>
    </row>
    <row r="17" spans="2:38">
      <c r="B17" s="4" t="s">
        <v>187</v>
      </c>
      <c r="C17" s="3">
        <v>10156</v>
      </c>
      <c r="D17" s="3">
        <v>1787</v>
      </c>
      <c r="E17" s="3">
        <v>11943</v>
      </c>
      <c r="G17" s="4" t="s">
        <v>187</v>
      </c>
      <c r="H17" s="3">
        <v>78139</v>
      </c>
      <c r="I17" s="3">
        <v>14624</v>
      </c>
      <c r="J17" s="3">
        <v>92763</v>
      </c>
      <c r="L17" s="3">
        <f t="shared" si="0"/>
        <v>11943</v>
      </c>
      <c r="M17" s="3">
        <f t="shared" si="1"/>
        <v>92763</v>
      </c>
      <c r="N17" s="59">
        <f t="shared" si="5"/>
        <v>7.7671439336850039</v>
      </c>
      <c r="P17" s="4" t="s">
        <v>187</v>
      </c>
      <c r="Q17" s="3">
        <v>59104</v>
      </c>
      <c r="R17" s="3">
        <v>9125</v>
      </c>
      <c r="S17" s="3">
        <v>68229</v>
      </c>
      <c r="U17" s="4" t="s">
        <v>187</v>
      </c>
      <c r="V17" s="3">
        <v>8450</v>
      </c>
      <c r="W17" s="3">
        <v>3660</v>
      </c>
      <c r="X17" s="3">
        <v>12110</v>
      </c>
      <c r="Z17" s="4" t="s">
        <v>187</v>
      </c>
      <c r="AA17" s="3">
        <v>10001544</v>
      </c>
      <c r="AB17" s="3">
        <v>631040</v>
      </c>
      <c r="AC17" s="3">
        <v>10632584</v>
      </c>
      <c r="AE17" s="3">
        <f t="shared" si="2"/>
        <v>10632584</v>
      </c>
      <c r="AF17" s="57">
        <f t="shared" si="6"/>
        <v>10632.584000000001</v>
      </c>
      <c r="AH17" s="3">
        <f t="shared" si="3"/>
        <v>92763</v>
      </c>
      <c r="AI17" s="3">
        <f t="shared" si="4"/>
        <v>10632584</v>
      </c>
      <c r="AJ17" s="57">
        <f t="shared" si="7"/>
        <v>114620.95878744758</v>
      </c>
      <c r="AL17" s="57">
        <f t="shared" si="8"/>
        <v>890277.48471908236</v>
      </c>
    </row>
    <row r="18" spans="2:38">
      <c r="B18" s="4" t="s">
        <v>188</v>
      </c>
      <c r="C18" s="3">
        <v>40193</v>
      </c>
      <c r="D18" s="3">
        <v>6001</v>
      </c>
      <c r="E18" s="3">
        <v>46194</v>
      </c>
      <c r="G18" s="4" t="s">
        <v>188</v>
      </c>
      <c r="H18" s="3">
        <v>482766</v>
      </c>
      <c r="I18" s="3">
        <v>95315</v>
      </c>
      <c r="J18" s="3">
        <v>578081</v>
      </c>
      <c r="L18" s="3">
        <f t="shared" si="0"/>
        <v>46194</v>
      </c>
      <c r="M18" s="3">
        <f t="shared" si="1"/>
        <v>578081</v>
      </c>
      <c r="N18" s="59">
        <f t="shared" si="5"/>
        <v>12.514200978482053</v>
      </c>
      <c r="P18" s="4" t="s">
        <v>188</v>
      </c>
      <c r="Q18" s="3">
        <v>371201</v>
      </c>
      <c r="R18" s="3">
        <v>46727</v>
      </c>
      <c r="S18" s="3">
        <v>417928</v>
      </c>
      <c r="U18" s="4" t="s">
        <v>188</v>
      </c>
      <c r="V18" s="3">
        <v>70150</v>
      </c>
      <c r="W18" s="3">
        <v>42375</v>
      </c>
      <c r="X18" s="3">
        <v>112525</v>
      </c>
      <c r="Z18" s="4" t="s">
        <v>188</v>
      </c>
      <c r="AA18" s="3">
        <v>71757413</v>
      </c>
      <c r="AB18" s="3">
        <v>3749759</v>
      </c>
      <c r="AC18" s="3">
        <v>75507172</v>
      </c>
      <c r="AE18" s="3">
        <f t="shared" si="2"/>
        <v>75507172</v>
      </c>
      <c r="AF18" s="57">
        <f t="shared" si="6"/>
        <v>75507.172000000006</v>
      </c>
      <c r="AH18" s="3">
        <f t="shared" si="3"/>
        <v>578081</v>
      </c>
      <c r="AI18" s="3">
        <f t="shared" si="4"/>
        <v>75507172</v>
      </c>
      <c r="AJ18" s="57">
        <f t="shared" si="7"/>
        <v>130616.94122449966</v>
      </c>
      <c r="AL18" s="57">
        <f t="shared" si="8"/>
        <v>1634566.6536779664</v>
      </c>
    </row>
    <row r="19" spans="2:38">
      <c r="B19" s="4" t="s">
        <v>189</v>
      </c>
      <c r="C19" s="3">
        <v>91717</v>
      </c>
      <c r="D19" s="3">
        <v>17306</v>
      </c>
      <c r="E19" s="3">
        <v>109023</v>
      </c>
      <c r="G19" s="4" t="s">
        <v>189</v>
      </c>
      <c r="H19" s="3">
        <v>973445</v>
      </c>
      <c r="I19" s="3">
        <v>307597</v>
      </c>
      <c r="J19" s="3">
        <v>1281042</v>
      </c>
      <c r="L19" s="3">
        <f t="shared" si="0"/>
        <v>109023</v>
      </c>
      <c r="M19" s="3">
        <f t="shared" si="1"/>
        <v>1281042</v>
      </c>
      <c r="N19" s="59">
        <f t="shared" si="5"/>
        <v>11.750199499188245</v>
      </c>
      <c r="P19" s="4" t="s">
        <v>189</v>
      </c>
      <c r="Q19" s="3">
        <v>723085</v>
      </c>
      <c r="R19" s="3">
        <v>143613</v>
      </c>
      <c r="S19" s="3">
        <v>866698</v>
      </c>
      <c r="U19" s="4" t="s">
        <v>189</v>
      </c>
      <c r="V19" s="3">
        <v>155480</v>
      </c>
      <c r="W19" s="3">
        <v>146155</v>
      </c>
      <c r="X19" s="3">
        <v>301635</v>
      </c>
      <c r="Z19" s="4" t="s">
        <v>189</v>
      </c>
      <c r="AA19" s="3">
        <v>150707019</v>
      </c>
      <c r="AB19" s="3">
        <v>10784643</v>
      </c>
      <c r="AC19" s="3">
        <v>161491662</v>
      </c>
      <c r="AE19" s="3">
        <f t="shared" si="2"/>
        <v>161491662</v>
      </c>
      <c r="AF19" s="57">
        <f t="shared" si="6"/>
        <v>161491.66200000001</v>
      </c>
      <c r="AH19" s="3">
        <f t="shared" si="3"/>
        <v>1281042</v>
      </c>
      <c r="AI19" s="3">
        <f t="shared" si="4"/>
        <v>161491662</v>
      </c>
      <c r="AJ19" s="57">
        <f t="shared" si="7"/>
        <v>126062.73798985513</v>
      </c>
      <c r="AL19" s="57">
        <f t="shared" si="8"/>
        <v>1481262.3207946946</v>
      </c>
    </row>
    <row r="20" spans="2:38">
      <c r="B20" s="4" t="s">
        <v>190</v>
      </c>
      <c r="C20" s="3">
        <v>24562</v>
      </c>
      <c r="D20" s="3">
        <v>3918</v>
      </c>
      <c r="E20" s="3">
        <v>28480</v>
      </c>
      <c r="G20" s="4" t="s">
        <v>190</v>
      </c>
      <c r="H20" s="3">
        <v>240119</v>
      </c>
      <c r="I20" s="3">
        <v>43132</v>
      </c>
      <c r="J20" s="3">
        <v>283251</v>
      </c>
      <c r="L20" s="3">
        <f t="shared" si="0"/>
        <v>28480</v>
      </c>
      <c r="M20" s="3">
        <f t="shared" si="1"/>
        <v>283251</v>
      </c>
      <c r="N20" s="59">
        <f t="shared" si="5"/>
        <v>9.9456109550561802</v>
      </c>
      <c r="P20" s="4" t="s">
        <v>190</v>
      </c>
      <c r="Q20" s="3">
        <v>172838</v>
      </c>
      <c r="R20" s="3">
        <v>21828</v>
      </c>
      <c r="S20" s="3">
        <v>194666</v>
      </c>
      <c r="U20" s="4" t="s">
        <v>190</v>
      </c>
      <c r="V20" s="3">
        <v>41783</v>
      </c>
      <c r="W20" s="3">
        <v>17274</v>
      </c>
      <c r="X20" s="3">
        <v>59057</v>
      </c>
      <c r="Z20" s="4" t="s">
        <v>190</v>
      </c>
      <c r="AA20" s="3">
        <v>36135209</v>
      </c>
      <c r="AB20" s="3">
        <v>1994225</v>
      </c>
      <c r="AC20" s="3">
        <v>38129434</v>
      </c>
      <c r="AE20" s="3">
        <f t="shared" si="2"/>
        <v>38129434</v>
      </c>
      <c r="AF20" s="57">
        <f t="shared" si="6"/>
        <v>38129.434000000001</v>
      </c>
      <c r="AH20" s="3">
        <f t="shared" si="3"/>
        <v>283251</v>
      </c>
      <c r="AI20" s="3">
        <f t="shared" si="4"/>
        <v>38129434</v>
      </c>
      <c r="AJ20" s="57">
        <f t="shared" si="7"/>
        <v>134613.59006676057</v>
      </c>
      <c r="AL20" s="57">
        <f t="shared" si="8"/>
        <v>1338814.3960674158</v>
      </c>
    </row>
    <row r="21" spans="2:38">
      <c r="B21" s="4" t="s">
        <v>191</v>
      </c>
      <c r="C21" s="3">
        <v>6178</v>
      </c>
      <c r="D21" s="3">
        <v>945</v>
      </c>
      <c r="E21" s="3">
        <v>7123</v>
      </c>
      <c r="G21" s="4" t="s">
        <v>191</v>
      </c>
      <c r="H21" s="3">
        <v>57134</v>
      </c>
      <c r="I21" s="3">
        <v>13784</v>
      </c>
      <c r="J21" s="3">
        <v>70918</v>
      </c>
      <c r="L21" s="3">
        <f t="shared" si="0"/>
        <v>7123</v>
      </c>
      <c r="M21" s="3">
        <f t="shared" si="1"/>
        <v>70918</v>
      </c>
      <c r="N21" s="59">
        <f t="shared" si="5"/>
        <v>9.9561982310824089</v>
      </c>
      <c r="P21" s="4" t="s">
        <v>191</v>
      </c>
      <c r="Q21" s="3">
        <v>40492</v>
      </c>
      <c r="R21" s="3">
        <v>6749</v>
      </c>
      <c r="S21" s="3">
        <v>47241</v>
      </c>
      <c r="U21" s="4" t="s">
        <v>191</v>
      </c>
      <c r="V21" s="3">
        <v>10271</v>
      </c>
      <c r="W21" s="3">
        <v>6058</v>
      </c>
      <c r="X21" s="3">
        <v>16329</v>
      </c>
      <c r="Z21" s="4" t="s">
        <v>191</v>
      </c>
      <c r="AA21" s="3">
        <v>7339189</v>
      </c>
      <c r="AB21" s="3">
        <v>459231</v>
      </c>
      <c r="AC21" s="3">
        <v>7798420</v>
      </c>
      <c r="AE21" s="3">
        <f t="shared" si="2"/>
        <v>7798420</v>
      </c>
      <c r="AF21" s="57">
        <f t="shared" si="6"/>
        <v>7798.42</v>
      </c>
      <c r="AH21" s="3">
        <f t="shared" si="3"/>
        <v>70918</v>
      </c>
      <c r="AI21" s="3">
        <f t="shared" si="4"/>
        <v>7798420</v>
      </c>
      <c r="AJ21" s="57">
        <f t="shared" si="7"/>
        <v>109963.90197129078</v>
      </c>
      <c r="AL21" s="57">
        <f t="shared" si="8"/>
        <v>1094822.4062894846</v>
      </c>
    </row>
    <row r="22" spans="2:38">
      <c r="B22" s="4" t="s">
        <v>192</v>
      </c>
      <c r="C22" s="3">
        <v>29082</v>
      </c>
      <c r="D22" s="3">
        <v>4225</v>
      </c>
      <c r="E22" s="3">
        <v>33307</v>
      </c>
      <c r="G22" s="4" t="s">
        <v>192</v>
      </c>
      <c r="H22" s="3">
        <v>240580</v>
      </c>
      <c r="I22" s="3">
        <v>47159</v>
      </c>
      <c r="J22" s="3">
        <v>287739</v>
      </c>
      <c r="L22" s="3">
        <f t="shared" si="0"/>
        <v>33307</v>
      </c>
      <c r="M22" s="3">
        <f t="shared" si="1"/>
        <v>287739</v>
      </c>
      <c r="N22" s="59">
        <f t="shared" si="5"/>
        <v>8.6389948058966581</v>
      </c>
      <c r="P22" s="4" t="s">
        <v>192</v>
      </c>
      <c r="Q22" s="3">
        <v>184997</v>
      </c>
      <c r="R22" s="3">
        <v>31261</v>
      </c>
      <c r="S22" s="3">
        <v>216258</v>
      </c>
      <c r="U22" s="4" t="s">
        <v>192</v>
      </c>
      <c r="V22" s="3">
        <v>25538</v>
      </c>
      <c r="W22" s="3">
        <v>11537</v>
      </c>
      <c r="X22" s="3">
        <v>37075</v>
      </c>
      <c r="Z22" s="4" t="s">
        <v>192</v>
      </c>
      <c r="AA22" s="3">
        <v>32126043</v>
      </c>
      <c r="AB22" s="3">
        <v>1880513</v>
      </c>
      <c r="AC22" s="3">
        <v>34006556</v>
      </c>
      <c r="AE22" s="3">
        <f t="shared" si="2"/>
        <v>34006556</v>
      </c>
      <c r="AF22" s="57">
        <f t="shared" si="6"/>
        <v>34006.555999999997</v>
      </c>
      <c r="AH22" s="3">
        <f t="shared" si="3"/>
        <v>287739</v>
      </c>
      <c r="AI22" s="3">
        <f t="shared" si="4"/>
        <v>34006556</v>
      </c>
      <c r="AJ22" s="57">
        <f t="shared" si="7"/>
        <v>118185.42498583786</v>
      </c>
      <c r="AL22" s="57">
        <f t="shared" si="8"/>
        <v>1021003.2725853424</v>
      </c>
    </row>
    <row r="23" spans="2:38">
      <c r="B23" s="4" t="s">
        <v>193</v>
      </c>
      <c r="C23" s="3">
        <v>13473</v>
      </c>
      <c r="D23" s="3">
        <v>1996</v>
      </c>
      <c r="E23" s="3">
        <v>15469</v>
      </c>
      <c r="G23" s="4" t="s">
        <v>193</v>
      </c>
      <c r="H23" s="3">
        <v>114042</v>
      </c>
      <c r="I23" s="3">
        <v>22422</v>
      </c>
      <c r="J23" s="3">
        <v>136464</v>
      </c>
      <c r="L23" s="3">
        <f t="shared" si="0"/>
        <v>15469</v>
      </c>
      <c r="M23" s="3">
        <f t="shared" si="1"/>
        <v>136464</v>
      </c>
      <c r="N23" s="59">
        <f t="shared" si="5"/>
        <v>8.8217725774128901</v>
      </c>
      <c r="P23" s="4" t="s">
        <v>193</v>
      </c>
      <c r="Q23" s="3">
        <v>88887</v>
      </c>
      <c r="R23" s="3">
        <v>15338</v>
      </c>
      <c r="S23" s="3">
        <v>104225</v>
      </c>
      <c r="U23" s="4" t="s">
        <v>193</v>
      </c>
      <c r="V23" s="3">
        <v>11208</v>
      </c>
      <c r="W23" s="3">
        <v>5042</v>
      </c>
      <c r="X23" s="3">
        <v>16250</v>
      </c>
      <c r="Z23" s="4" t="s">
        <v>193</v>
      </c>
      <c r="AA23" s="3">
        <v>15369374</v>
      </c>
      <c r="AB23" s="3">
        <v>1088265</v>
      </c>
      <c r="AC23" s="3">
        <v>16457639</v>
      </c>
      <c r="AE23" s="3">
        <f t="shared" si="2"/>
        <v>16457639</v>
      </c>
      <c r="AF23" s="57">
        <f t="shared" si="6"/>
        <v>16457.638999999999</v>
      </c>
      <c r="AH23" s="3">
        <f t="shared" si="3"/>
        <v>136464</v>
      </c>
      <c r="AI23" s="3">
        <f t="shared" si="4"/>
        <v>16457639</v>
      </c>
      <c r="AJ23" s="57">
        <f t="shared" si="7"/>
        <v>120600.59063196153</v>
      </c>
      <c r="AL23" s="57">
        <f t="shared" si="8"/>
        <v>1063910.9832568362</v>
      </c>
    </row>
    <row r="24" spans="2:38">
      <c r="B24" s="4" t="s">
        <v>194</v>
      </c>
      <c r="C24" s="3">
        <v>16829</v>
      </c>
      <c r="D24" s="3">
        <v>3029</v>
      </c>
      <c r="E24" s="3">
        <v>19858</v>
      </c>
      <c r="G24" s="4" t="s">
        <v>194</v>
      </c>
      <c r="H24" s="3">
        <v>170038</v>
      </c>
      <c r="I24" s="3">
        <v>34044</v>
      </c>
      <c r="J24" s="3">
        <v>204082</v>
      </c>
      <c r="L24" s="3">
        <f t="shared" si="0"/>
        <v>19858</v>
      </c>
      <c r="M24" s="3">
        <f t="shared" si="1"/>
        <v>204082</v>
      </c>
      <c r="N24" s="59">
        <f t="shared" si="5"/>
        <v>10.27706717695639</v>
      </c>
      <c r="P24" s="4" t="s">
        <v>194</v>
      </c>
      <c r="Q24" s="3">
        <v>127257</v>
      </c>
      <c r="R24" s="3">
        <v>17250</v>
      </c>
      <c r="S24" s="3">
        <v>144507</v>
      </c>
      <c r="U24" s="4" t="s">
        <v>194</v>
      </c>
      <c r="V24" s="3">
        <v>25387</v>
      </c>
      <c r="W24" s="3">
        <v>13666</v>
      </c>
      <c r="X24" s="3">
        <v>39053</v>
      </c>
      <c r="Z24" s="4" t="s">
        <v>194</v>
      </c>
      <c r="AA24" s="3">
        <v>23509949</v>
      </c>
      <c r="AB24" s="3">
        <v>1353730</v>
      </c>
      <c r="AC24" s="3">
        <v>24863679</v>
      </c>
      <c r="AE24" s="3">
        <f t="shared" si="2"/>
        <v>24863679</v>
      </c>
      <c r="AF24" s="57">
        <f t="shared" si="6"/>
        <v>24863.679</v>
      </c>
      <c r="AH24" s="3">
        <f t="shared" si="3"/>
        <v>204082</v>
      </c>
      <c r="AI24" s="3">
        <f t="shared" si="4"/>
        <v>24863679</v>
      </c>
      <c r="AJ24" s="57">
        <f t="shared" si="7"/>
        <v>121831.80780274596</v>
      </c>
      <c r="AL24" s="57">
        <f t="shared" si="8"/>
        <v>1252073.6730788599</v>
      </c>
    </row>
    <row r="25" spans="2:38" ht="15" thickBot="1">
      <c r="B25" s="4" t="s">
        <v>195</v>
      </c>
      <c r="C25" s="3">
        <v>15336</v>
      </c>
      <c r="D25" s="3">
        <v>1987</v>
      </c>
      <c r="E25" s="3">
        <v>17323</v>
      </c>
      <c r="G25" s="4" t="s">
        <v>195</v>
      </c>
      <c r="H25" s="3">
        <v>114492</v>
      </c>
      <c r="I25" s="3">
        <v>16143</v>
      </c>
      <c r="J25" s="3">
        <v>130635</v>
      </c>
      <c r="L25" s="3">
        <f t="shared" si="0"/>
        <v>17323</v>
      </c>
      <c r="M25" s="3">
        <f t="shared" si="1"/>
        <v>130635</v>
      </c>
      <c r="N25" s="59">
        <f t="shared" si="5"/>
        <v>7.5411302892108756</v>
      </c>
      <c r="P25" s="4" t="s">
        <v>195</v>
      </c>
      <c r="Q25" s="3">
        <v>84851</v>
      </c>
      <c r="R25" s="3">
        <v>10146</v>
      </c>
      <c r="S25" s="3">
        <v>94997</v>
      </c>
      <c r="U25" s="4" t="s">
        <v>195</v>
      </c>
      <c r="V25" s="3">
        <v>13769</v>
      </c>
      <c r="W25" s="3">
        <v>3948</v>
      </c>
      <c r="X25" s="3">
        <v>17717</v>
      </c>
      <c r="Z25" s="4" t="s">
        <v>195</v>
      </c>
      <c r="AA25" s="3">
        <v>14769711</v>
      </c>
      <c r="AB25" s="3">
        <v>769306</v>
      </c>
      <c r="AC25" s="3">
        <v>15539017</v>
      </c>
      <c r="AE25" s="3">
        <f t="shared" si="2"/>
        <v>15539017</v>
      </c>
      <c r="AF25" s="57">
        <f t="shared" si="6"/>
        <v>15539.017</v>
      </c>
      <c r="AH25" s="3">
        <f t="shared" si="3"/>
        <v>130635</v>
      </c>
      <c r="AI25" s="3">
        <f t="shared" si="4"/>
        <v>15539017</v>
      </c>
      <c r="AJ25" s="57">
        <f t="shared" si="7"/>
        <v>118949.87560760899</v>
      </c>
      <c r="AL25" s="57">
        <f t="shared" si="8"/>
        <v>897016.50984240603</v>
      </c>
    </row>
    <row r="26" spans="2:38" ht="15" thickTop="1">
      <c r="B26" s="4" t="s">
        <v>196</v>
      </c>
      <c r="C26" s="3">
        <v>475566</v>
      </c>
      <c r="D26" s="3">
        <v>88479</v>
      </c>
      <c r="E26" s="3">
        <v>564045</v>
      </c>
      <c r="G26" s="4" t="s">
        <v>196</v>
      </c>
      <c r="H26" s="3">
        <v>4740600</v>
      </c>
      <c r="I26" s="3">
        <v>1248629</v>
      </c>
      <c r="J26" s="3">
        <v>5989229</v>
      </c>
      <c r="L26" s="3">
        <f t="shared" si="0"/>
        <v>564045</v>
      </c>
      <c r="M26" s="3">
        <f t="shared" si="1"/>
        <v>5989229</v>
      </c>
      <c r="N26" s="60">
        <f t="shared" si="5"/>
        <v>10.618353145582356</v>
      </c>
      <c r="P26" s="4" t="s">
        <v>196</v>
      </c>
      <c r="Q26" s="3">
        <v>3514571</v>
      </c>
      <c r="R26" s="3">
        <v>629893</v>
      </c>
      <c r="S26" s="3">
        <v>4144464</v>
      </c>
      <c r="U26" s="4" t="s">
        <v>196</v>
      </c>
      <c r="V26" s="3">
        <v>733693</v>
      </c>
      <c r="W26" s="3">
        <v>527514</v>
      </c>
      <c r="X26" s="3">
        <v>1261207</v>
      </c>
      <c r="Z26" s="4" t="s">
        <v>196</v>
      </c>
      <c r="AA26" s="3">
        <v>710642220</v>
      </c>
      <c r="AB26" s="3">
        <v>51017134</v>
      </c>
      <c r="AC26" s="3">
        <v>761659354</v>
      </c>
      <c r="AE26" s="3">
        <f t="shared" si="2"/>
        <v>761659354</v>
      </c>
      <c r="AF26" s="58">
        <f t="shared" si="6"/>
        <v>761659.35400000005</v>
      </c>
      <c r="AH26" s="3">
        <f t="shared" si="3"/>
        <v>5989229</v>
      </c>
      <c r="AI26" s="3">
        <f t="shared" si="4"/>
        <v>761659354</v>
      </c>
      <c r="AJ26" s="58">
        <f t="shared" si="7"/>
        <v>127171.519739853</v>
      </c>
      <c r="AL26" s="58">
        <f t="shared" si="8"/>
        <v>1350352.1066581567</v>
      </c>
    </row>
    <row r="27" spans="2:38">
      <c r="G27" s="4"/>
      <c r="H27" s="3"/>
      <c r="I27" s="3"/>
      <c r="J27" s="3"/>
      <c r="P27" s="4"/>
      <c r="Q27" s="3"/>
      <c r="R27" s="3"/>
      <c r="S27" s="3"/>
      <c r="U27" s="4"/>
      <c r="V27" s="3"/>
      <c r="W27" s="3"/>
      <c r="X27" s="3"/>
      <c r="Z27" s="4"/>
      <c r="AA27" s="3"/>
      <c r="AB27" s="3"/>
      <c r="AC27" s="3"/>
    </row>
    <row r="28" spans="2:38" hidden="1">
      <c r="B28" s="4" t="s">
        <v>197</v>
      </c>
      <c r="C28" s="3" t="s">
        <v>198</v>
      </c>
      <c r="D28" s="3" t="s">
        <v>199</v>
      </c>
      <c r="E28" s="3" t="s">
        <v>200</v>
      </c>
      <c r="G28" s="4" t="s">
        <v>197</v>
      </c>
      <c r="H28" s="3" t="s">
        <v>198</v>
      </c>
      <c r="I28" s="3" t="s">
        <v>199</v>
      </c>
      <c r="J28" s="3" t="s">
        <v>200</v>
      </c>
      <c r="P28" s="4" t="s">
        <v>197</v>
      </c>
      <c r="Q28" s="3" t="s">
        <v>198</v>
      </c>
      <c r="R28" s="3" t="s">
        <v>199</v>
      </c>
      <c r="S28" s="3" t="s">
        <v>200</v>
      </c>
      <c r="U28" s="4" t="s">
        <v>197</v>
      </c>
      <c r="V28" s="3" t="s">
        <v>198</v>
      </c>
      <c r="W28" s="3" t="s">
        <v>199</v>
      </c>
      <c r="X28" s="3" t="s">
        <v>200</v>
      </c>
      <c r="Z28" s="4" t="s">
        <v>197</v>
      </c>
      <c r="AA28" s="3" t="s">
        <v>198</v>
      </c>
      <c r="AB28" s="3" t="s">
        <v>199</v>
      </c>
      <c r="AC28" s="3" t="s">
        <v>200</v>
      </c>
    </row>
    <row r="29" spans="2:38">
      <c r="B29" s="4" t="s">
        <v>201</v>
      </c>
      <c r="C29" s="3">
        <f>GETPIVOTDATA("[Measures].[Summe von Handwerksunternehmen 4]",$B$8,"[BL A B1].[Anlage]","[BL A B1].[Anlage].&amp;[A]","[BL A B1].[BL]","[BL A B1].[BL].&amp;[Baden-Württemberg]")+GETPIVOTDATA("[Measures].[Summe von Handwerksunternehmen 4]",$B$8,"[BL A B1].[Anlage]","[BL A B1].[Anlage].&amp;[A]","[BL A B1].[BL]","[BL A B1].[BL].&amp;[Bayern]")+GETPIVOTDATA("[Measures].[Summe von Handwerksunternehmen 4]",$B$8,"[BL A B1].[Anlage]","[BL A B1].[Anlage].&amp;[A]","[BL A B1].[BL]","[BL A B1].[BL].&amp;[Bremen]")+GETPIVOTDATA("[Measures].[Summe von Handwerksunternehmen 4]",$B$8,"[BL A B1].[Anlage]","[BL A B1].[Anlage].&amp;[A]","[BL A B1].[BL]","[BL A B1].[BL].&amp;[Hamburg]")+GETPIVOTDATA("[Measures].[Summe von Handwerksunternehmen 4]",$B$8,"[BL A B1].[Anlage]","[BL A B1].[Anlage].&amp;[A]","[BL A B1].[BL]","[BL A B1].[BL].&amp;[Hessen]")+GETPIVOTDATA("[Measures].[Summe von Handwerksunternehmen 4]",$B$8,"[BL A B1].[Anlage]","[BL A B1].[Anlage].&amp;[A]","[BL A B1].[BL]","[BL A B1].[BL].&amp;[Niedersachsen]")+GETPIVOTDATA("[Measures].[Summe von Handwerksunternehmen 4]",$B$8,"[BL A B1].[Anlage]","[BL A B1].[Anlage].&amp;[A]","[BL A B1].[BL]","[BL A B1].[BL].&amp;[Nordrhein-Westfalen]")+GETPIVOTDATA("[Measures].[Summe von Handwerksunternehmen 4]",$B$8,"[BL A B1].[Anlage]","[BL A B1].[Anlage].&amp;[A]","[BL A B1].[BL]","[BL A B1].[BL].&amp;[Rheinland-Pfalz]")+GETPIVOTDATA("[Measures].[Summe von Handwerksunternehmen 4]",$B$8,"[BL A B1].[Anlage]","[BL A B1].[Anlage].&amp;[A]","[BL A B1].[BL]","[BL A B1].[BL].&amp;[Saarland]")+GETPIVOTDATA("[Measures].[Summe von Handwerksunternehmen 4]",$B$8,"[BL A B1].[Anlage]","[BL A B1].[Anlage].&amp;[A]","[BL A B1].[BL]","[BL A B1].[BL].&amp;[Schleswig-Holstein]")</f>
        <v>376252</v>
      </c>
      <c r="D29" s="3">
        <f>GETPIVOTDATA("[Measures].[Summe von Handwerksunternehmen 4]",$B$8,"[BL A B1].[Anlage]","[BL A B1].[Anlage].&amp;[B1]","[BL A B1].[BL]","[BL A B1].[BL].&amp;[Baden-Württemberg]")+GETPIVOTDATA("[Measures].[Summe von Handwerksunternehmen 4]",$B$8,"[BL A B1].[Anlage]","[BL A B1].[Anlage].&amp;[B1]","[BL A B1].[BL]","[BL A B1].[BL].&amp;[Bayern]")+GETPIVOTDATA("[Measures].[Summe von Handwerksunternehmen 4]",$B$8,"[BL A B1].[Anlage]","[BL A B1].[Anlage].&amp;[B1]","[BL A B1].[BL]","[BL A B1].[BL].&amp;[Bremen]")+GETPIVOTDATA("[Measures].[Summe von Handwerksunternehmen 4]",$B$8,"[BL A B1].[Anlage]","[BL A B1].[Anlage].&amp;[B1]","[BL A B1].[BL]","[BL A B1].[BL].&amp;[Hamburg]")+GETPIVOTDATA("[Measures].[Summe von Handwerksunternehmen 4]",$B$8,"[BL A B1].[Anlage]","[BL A B1].[Anlage].&amp;[B1]","[BL A B1].[BL]","[BL A B1].[BL].&amp;[Hessen]")+GETPIVOTDATA("[Measures].[Summe von Handwerksunternehmen 4]",$B$8,"[BL A B1].[Anlage]","[BL A B1].[Anlage].&amp;[B1]","[BL A B1].[BL]","[BL A B1].[BL].&amp;[Niedersachsen]")+GETPIVOTDATA("[Measures].[Summe von Handwerksunternehmen 4]",$B$8,"[BL A B1].[Anlage]","[BL A B1].[Anlage].&amp;[B1]","[BL A B1].[BL]","[BL A B1].[BL].&amp;[Nordrhein-Westfalen]")+GETPIVOTDATA("[Measures].[Summe von Handwerksunternehmen 4]",$B$8,"[BL A B1].[Anlage]","[BL A B1].[Anlage].&amp;[B1]","[BL A B1].[BL]","[BL A B1].[BL].&amp;[Rheinland-Pfalz]")+GETPIVOTDATA("[Measures].[Summe von Handwerksunternehmen 4]",$B$8,"[BL A B1].[Anlage]","[BL A B1].[Anlage].&amp;[B1]","[BL A B1].[BL]","[BL A B1].[BL].&amp;[Saarland]")+GETPIVOTDATA("[Measures].[Summe von Handwerksunternehmen 4]",$B$8,"[BL A B1].[Anlage]","[BL A B1].[Anlage].&amp;[B1]","[BL A B1].[BL]","[BL A B1].[BL].&amp;[Schleswig-Holstein]")</f>
        <v>70169</v>
      </c>
      <c r="E29" s="3">
        <f>D29+C29</f>
        <v>446421</v>
      </c>
      <c r="G29" s="4" t="s">
        <v>201</v>
      </c>
      <c r="H29" s="3">
        <f>GETPIVOTDATA("[Measures].[Summe von Tätige Personen 4]",$G$8,"[BL A B1].[Anlage]","[BL A B1].[Anlage].&amp;[A]","[BL A B1].[BL]","[BL A B1].[BL].&amp;[Baden-Württemberg]")+GETPIVOTDATA("[Measures].[Summe von Tätige Personen 4]",$G$8,"[BL A B1].[Anlage]","[BL A B1].[Anlage].&amp;[A]","[BL A B1].[BL]","[BL A B1].[BL].&amp;[Bayern]")+GETPIVOTDATA("[Measures].[Summe von Tätige Personen 4]",$G$8,"[BL A B1].[Anlage]","[BL A B1].[Anlage].&amp;[A]","[BL A B1].[BL]","[BL A B1].[BL].&amp;[Bremen]")+GETPIVOTDATA("[Measures].[Summe von Tätige Personen 4]",$G$8,"[BL A B1].[Anlage]","[BL A B1].[Anlage].&amp;[A]","[BL A B1].[BL]","[BL A B1].[BL].&amp;[Hamburg]")+GETPIVOTDATA("[Measures].[Summe von Tätige Personen 4]",$G$8,"[BL A B1].[Anlage]","[BL A B1].[Anlage].&amp;[A]","[BL A B1].[BL]","[BL A B1].[BL].&amp;[Hessen]")+GETPIVOTDATA("[Measures].[Summe von Tätige Personen 4]",$G$8,"[BL A B1].[Anlage]","[BL A B1].[Anlage].&amp;[A]","[BL A B1].[BL]","[BL A B1].[BL].&amp;[Niedersachsen]")+GETPIVOTDATA("[Measures].[Summe von Tätige Personen 4]",$G$8,"[BL A B1].[Anlage]","[BL A B1].[Anlage].&amp;[A]","[BL A B1].[BL]","[BL A B1].[BL].&amp;[Nordrhein-Westfalen]")+GETPIVOTDATA("[Measures].[Summe von Tätige Personen 4]",$G$8,"[BL A B1].[Anlage]","[BL A B1].[Anlage].&amp;[A]","[BL A B1].[BL]","[BL A B1].[BL].&amp;[Rheinland-Pfalz]")+GETPIVOTDATA("[Measures].[Summe von Tätige Personen 4]",$G$8,"[BL A B1].[Anlage]","[BL A B1].[Anlage].&amp;[A]","[BL A B1].[BL]","[BL A B1].[BL].&amp;[Saarland]")+GETPIVOTDATA("[Measures].[Summe von Tätige Personen 4]",$G$8,"[BL A B1].[Anlage]","[BL A B1].[Anlage].&amp;[A]","[BL A B1].[BL]","[BL A B1].[BL].&amp;[Schleswig-Holstein]")</f>
        <v>3947153</v>
      </c>
      <c r="I29" s="3">
        <f>GETPIVOTDATA("[Measures].[Summe von Tätige Personen 4]",$G$8,"[BL A B1].[Anlage]","[BL A B1].[Anlage].&amp;[B1]","[BL A B1].[BL]","[BL A B1].[BL].&amp;[Baden-Württemberg]")+GETPIVOTDATA("[Measures].[Summe von Tätige Personen 4]",$G$8,"[BL A B1].[Anlage]","[BL A B1].[Anlage].&amp;[B1]","[BL A B1].[BL]","[BL A B1].[BL].&amp;[Bayern]")+GETPIVOTDATA("[Measures].[Summe von Tätige Personen 4]",$G$8,"[BL A B1].[Anlage]","[BL A B1].[Anlage].&amp;[B1]","[BL A B1].[BL]","[BL A B1].[BL].&amp;[Bremen]")+GETPIVOTDATA("[Measures].[Summe von Tätige Personen 4]",$G$8,"[BL A B1].[Anlage]","[BL A B1].[Anlage].&amp;[B1]","[BL A B1].[BL]","[BL A B1].[BL].&amp;[Hamburg]")+GETPIVOTDATA("[Measures].[Summe von Tätige Personen 4]",$G$8,"[BL A B1].[Anlage]","[BL A B1].[Anlage].&amp;[B1]","[BL A B1].[BL]","[BL A B1].[BL].&amp;[Hessen]")+GETPIVOTDATA("[Measures].[Summe von Tätige Personen 4]",$G$8,"[BL A B1].[Anlage]","[BL A B1].[Anlage].&amp;[B1]","[BL A B1].[BL]","[BL A B1].[BL].&amp;[Niedersachsen]")+GETPIVOTDATA("[Measures].[Summe von Tätige Personen 4]",$G$8,"[BL A B1].[Anlage]","[BL A B1].[Anlage].&amp;[B1]","[BL A B1].[BL]","[BL A B1].[BL].&amp;[Nordrhein-Westfalen]")+GETPIVOTDATA("[Measures].[Summe von Tätige Personen 4]",$G$8,"[BL A B1].[Anlage]","[BL A B1].[Anlage].&amp;[B1]","[BL A B1].[BL]","[BL A B1].[BL].&amp;[Rheinland-Pfalz]")+GETPIVOTDATA("[Measures].[Summe von Tätige Personen 4]",$G$8,"[BL A B1].[Anlage]","[BL A B1].[Anlage].&amp;[B1]","[BL A B1].[BL]","[BL A B1].[BL].&amp;[Saarland]")+GETPIVOTDATA("[Measures].[Summe von Tätige Personen 4]",$G$8,"[BL A B1].[Anlage]","[BL A B1].[Anlage].&amp;[B1]","[BL A B1].[BL]","[BL A B1].[BL].&amp;[Schleswig-Holstein]")</f>
        <v>1043753</v>
      </c>
      <c r="J29" s="3">
        <f>I29+H29</f>
        <v>4990906</v>
      </c>
      <c r="P29" s="4" t="s">
        <v>201</v>
      </c>
      <c r="Q29" s="3">
        <f>GETPIVOTDATA("[Measures].[Summe von Sozialversicherungspflichtig Beschäftigte 4]",$P$8,"[BL A B1].[Anlage]","[BL A B1].[Anlage].&amp;[A]","[BL A B1].[BL]","[BL A B1].[BL].&amp;[Baden-Württemberg]")+GETPIVOTDATA("[Measures].[Summe von Sozialversicherungspflichtig Beschäftigte 4]",$P$8,"[BL A B1].[Anlage]","[BL A B1].[Anlage].&amp;[A]","[BL A B1].[BL]","[BL A B1].[BL].&amp;[Bayern]")+GETPIVOTDATA("[Measures].[Summe von Sozialversicherungspflichtig Beschäftigte 4]",$P$8,"[BL A B1].[Anlage]","[BL A B1].[Anlage].&amp;[A]","[BL A B1].[BL]","[BL A B1].[BL].&amp;[Bremen]")+GETPIVOTDATA("[Measures].[Summe von Sozialversicherungspflichtig Beschäftigte 4]",$P$8,"[BL A B1].[Anlage]","[BL A B1].[Anlage].&amp;[A]","[BL A B1].[BL]","[BL A B1].[BL].&amp;[Hamburg]")+GETPIVOTDATA("[Measures].[Summe von Sozialversicherungspflichtig Beschäftigte 4]",$P$8,"[BL A B1].[Anlage]","[BL A B1].[Anlage].&amp;[A]","[BL A B1].[BL]","[BL A B1].[BL].&amp;[Hessen]")+GETPIVOTDATA("[Measures].[Summe von Sozialversicherungspflichtig Beschäftigte 4]",$P$8,"[BL A B1].[Anlage]","[BL A B1].[Anlage].&amp;[A]","[BL A B1].[BL]","[BL A B1].[BL].&amp;[Niedersachsen]")+GETPIVOTDATA("[Measures].[Summe von Sozialversicherungspflichtig Beschäftigte 4]",$P$8,"[BL A B1].[Anlage]","[BL A B1].[Anlage].&amp;[A]","[BL A B1].[BL]","[BL A B1].[BL].&amp;[Nordrhein-Westfalen]")+GETPIVOTDATA("[Measures].[Summe von Sozialversicherungspflichtig Beschäftigte 4]",$P$8,"[BL A B1].[Anlage]","[BL A B1].[Anlage].&amp;[A]","[BL A B1].[BL]","[BL A B1].[BL].&amp;[Rheinland-Pfalz]")+GETPIVOTDATA("[Measures].[Summe von Sozialversicherungspflichtig Beschäftigte 4]",$P$8,"[BL A B1].[Anlage]","[BL A B1].[Anlage].&amp;[A]","[BL A B1].[BL]","[BL A B1].[BL].&amp;[Saarland]")+GETPIVOTDATA("[Measures].[Summe von Sozialversicherungspflichtig Beschäftigte 4]",$P$8,"[BL A B1].[Anlage]","[BL A B1].[Anlage].&amp;[A]","[BL A B1].[BL]","[BL A B1].[BL].&amp;[Schleswig-Holstein]")</f>
        <v>2908661</v>
      </c>
      <c r="R29" s="3">
        <f>GETPIVOTDATA("[Measures].[Summe von Sozialversicherungspflichtig Beschäftigte 4]",$P$8,"[BL A B1].[Anlage]","[BL A B1].[Anlage].&amp;[B1]","[BL A B1].[BL]","[BL A B1].[BL].&amp;[Baden-Württemberg]")+GETPIVOTDATA("[Measures].[Summe von Sozialversicherungspflichtig Beschäftigte 4]",$P$8,"[BL A B1].[Anlage]","[BL A B1].[Anlage].&amp;[B1]","[BL A B1].[BL]","[BL A B1].[BL].&amp;[Bayern]")+GETPIVOTDATA("[Measures].[Summe von Sozialversicherungspflichtig Beschäftigte 4]",$P$8,"[BL A B1].[Anlage]","[BL A B1].[Anlage].&amp;[B1]","[BL A B1].[BL]","[BL A B1].[BL].&amp;[Bremen]")+GETPIVOTDATA("[Measures].[Summe von Sozialversicherungspflichtig Beschäftigte 4]",$P$8,"[BL A B1].[Anlage]","[BL A B1].[Anlage].&amp;[B1]","[BL A B1].[BL]","[BL A B1].[BL].&amp;[Hamburg]")+GETPIVOTDATA("[Measures].[Summe von Sozialversicherungspflichtig Beschäftigte 4]",$P$8,"[BL A B1].[Anlage]","[BL A B1].[Anlage].&amp;[B1]","[BL A B1].[BL]","[BL A B1].[BL].&amp;[Hessen]")+GETPIVOTDATA("[Measures].[Summe von Sozialversicherungspflichtig Beschäftigte 4]",$P$8,"[BL A B1].[Anlage]","[BL A B1].[Anlage].&amp;[B1]","[BL A B1].[BL]","[BL A B1].[BL].&amp;[Niedersachsen]")+GETPIVOTDATA("[Measures].[Summe von Sozialversicherungspflichtig Beschäftigte 4]",$P$8,"[BL A B1].[Anlage]","[BL A B1].[Anlage].&amp;[B1]","[BL A B1].[BL]","[BL A B1].[BL].&amp;[Nordrhein-Westfalen]")+GETPIVOTDATA("[Measures].[Summe von Sozialversicherungspflichtig Beschäftigte 4]",$P$8,"[BL A B1].[Anlage]","[BL A B1].[Anlage].&amp;[B1]","[BL A B1].[BL]","[BL A B1].[BL].&amp;[Rheinland-Pfalz]")+GETPIVOTDATA("[Measures].[Summe von Sozialversicherungspflichtig Beschäftigte 4]",$P$8,"[BL A B1].[Anlage]","[BL A B1].[Anlage].&amp;[B1]","[BL A B1].[BL]","[BL A B1].[BL].&amp;[Saarland]")+GETPIVOTDATA("[Measures].[Summe von Sozialversicherungspflichtig Beschäftigte 4]",$P$8,"[BL A B1].[Anlage]","[BL A B1].[Anlage].&amp;[B1]","[BL A B1].[BL]","[BL A B1].[BL].&amp;[Schleswig-Holstein]")</f>
        <v>491348</v>
      </c>
      <c r="S29" s="3">
        <f>R29+Q29</f>
        <v>3400009</v>
      </c>
      <c r="U29" s="4" t="s">
        <v>201</v>
      </c>
      <c r="V29" s="3">
        <f>GETPIVOTDATA("[Measures].[Summe von Geringfügig entlohnte Beschäftigte 4]",$U$8,"[BL A B1].[Anlage]","[BL A B1].[Anlage].&amp;[A]","[BL A B1].[BL]","[BL A B1].[BL].&amp;[Baden-Württemberg]")+GETPIVOTDATA("[Measures].[Summe von Geringfügig entlohnte Beschäftigte 4]",$U$8,"[BL A B1].[Anlage]","[BL A B1].[Anlage].&amp;[A]","[BL A B1].[BL]","[BL A B1].[BL].&amp;[Bayern]")+GETPIVOTDATA("[Measures].[Summe von Geringfügig entlohnte Beschäftigte 4]",$U$8,"[BL A B1].[Anlage]","[BL A B1].[Anlage].&amp;[A]","[BL A B1].[BL]","[BL A B1].[BL].&amp;[Bremen]")+GETPIVOTDATA("[Measures].[Summe von Geringfügig entlohnte Beschäftigte 4]",$U$8,"[BL A B1].[Anlage]","[BL A B1].[Anlage].&amp;[A]","[BL A B1].[BL]","[BL A B1].[BL].&amp;[Hamburg]")+GETPIVOTDATA("[Measures].[Summe von Geringfügig entlohnte Beschäftigte 4]",$U$8,"[BL A B1].[Anlage]","[BL A B1].[Anlage].&amp;[A]","[BL A B1].[BL]","[BL A B1].[BL].&amp;[Hessen]")+GETPIVOTDATA("[Measures].[Summe von Geringfügig entlohnte Beschäftigte 4]",$U$8,"[BL A B1].[Anlage]","[BL A B1].[Anlage].&amp;[A]","[BL A B1].[BL]","[BL A B1].[BL].&amp;[Niedersachsen]")+GETPIVOTDATA("[Measures].[Summe von Geringfügig entlohnte Beschäftigte 4]",$U$8,"[BL A B1].[Anlage]","[BL A B1].[Anlage].&amp;[A]","[BL A B1].[BL]","[BL A B1].[BL].&amp;[Nordrhein-Westfalen]")+GETPIVOTDATA("[Measures].[Summe von Geringfügig entlohnte Beschäftigte 4]",$U$8,"[BL A B1].[Anlage]","[BL A B1].[Anlage].&amp;[A]","[BL A B1].[BL]","[BL A B1].[BL].&amp;[Rheinland-Pfalz]")+GETPIVOTDATA("[Measures].[Summe von Geringfügig entlohnte Beschäftigte 4]",$U$8,"[BL A B1].[Anlage]","[BL A B1].[Anlage].&amp;[A]","[BL A B1].[BL]","[BL A B1].[BL].&amp;[Saarland]")+GETPIVOTDATA("[Measures].[Summe von Geringfügig entlohnte Beschäftigte 4]",$U$8,"[BL A B1].[Anlage]","[BL A B1].[Anlage].&amp;[A]","[BL A B1].[BL]","[BL A B1].[BL].&amp;[Schleswig-Holstein]")</f>
        <v>649144</v>
      </c>
      <c r="W29" s="3">
        <f>GETPIVOTDATA("[Measures].[Summe von Geringfügig entlohnte Beschäftigte 4]",$U$8,"[BL A B1].[Anlage]","[BL A B1].[Anlage].&amp;[B1]","[BL A B1].[BL]","[BL A B1].[BL].&amp;[Baden-Württemberg]")+GETPIVOTDATA("[Measures].[Summe von Geringfügig entlohnte Beschäftigte 4]",$U$8,"[BL A B1].[Anlage]","[BL A B1].[Anlage].&amp;[B1]","[BL A B1].[BL]","[BL A B1].[BL].&amp;[Bayern]")+GETPIVOTDATA("[Measures].[Summe von Geringfügig entlohnte Beschäftigte 4]",$U$8,"[BL A B1].[Anlage]","[BL A B1].[Anlage].&amp;[B1]","[BL A B1].[BL]","[BL A B1].[BL].&amp;[Bremen]")+GETPIVOTDATA("[Measures].[Summe von Geringfügig entlohnte Beschäftigte 4]",$U$8,"[BL A B1].[Anlage]","[BL A B1].[Anlage].&amp;[B1]","[BL A B1].[BL]","[BL A B1].[BL].&amp;[Hamburg]")+GETPIVOTDATA("[Measures].[Summe von Geringfügig entlohnte Beschäftigte 4]",$U$8,"[BL A B1].[Anlage]","[BL A B1].[Anlage].&amp;[B1]","[BL A B1].[BL]","[BL A B1].[BL].&amp;[Hessen]")+GETPIVOTDATA("[Measures].[Summe von Geringfügig entlohnte Beschäftigte 4]",$U$8,"[BL A B1].[Anlage]","[BL A B1].[Anlage].&amp;[B1]","[BL A B1].[BL]","[BL A B1].[BL].&amp;[Niedersachsen]")+GETPIVOTDATA("[Measures].[Summe von Geringfügig entlohnte Beschäftigte 4]",$U$8,"[BL A B1].[Anlage]","[BL A B1].[Anlage].&amp;[B1]","[BL A B1].[BL]","[BL A B1].[BL].&amp;[Nordrhein-Westfalen]")+GETPIVOTDATA("[Measures].[Summe von Geringfügig entlohnte Beschäftigte 4]",$U$8,"[BL A B1].[Anlage]","[BL A B1].[Anlage].&amp;[B1]","[BL A B1].[BL]","[BL A B1].[BL].&amp;[Rheinland-Pfalz]")+GETPIVOTDATA("[Measures].[Summe von Geringfügig entlohnte Beschäftigte 4]",$U$8,"[BL A B1].[Anlage]","[BL A B1].[Anlage].&amp;[B1]","[BL A B1].[BL]","[BL A B1].[BL].&amp;[Saarland]")+GETPIVOTDATA("[Measures].[Summe von Geringfügig entlohnte Beschäftigte 4]",$U$8,"[BL A B1].[Anlage]","[BL A B1].[Anlage].&amp;[B1]","[BL A B1].[BL]","[BL A B1].[BL].&amp;[Schleswig-Holstein]")</f>
        <v>480024</v>
      </c>
      <c r="X29" s="3">
        <f>W29+V29</f>
        <v>1129168</v>
      </c>
      <c r="Z29" s="4" t="s">
        <v>201</v>
      </c>
      <c r="AA29" s="3">
        <f>GETPIVOTDATA("[Measures].[Summe von Umsatz in Tsd. € 4]",$Z$8,"[BL A B1].[Anlage]","[BL A B1].[Anlage].&amp;[A]","[BL A B1].[BL]","[BL A B1].[BL].&amp;[Baden-Württemberg]")+GETPIVOTDATA("[Measures].[Summe von Umsatz in Tsd. € 4]",$Z$8,"[BL A B1].[Anlage]","[BL A B1].[Anlage].&amp;[A]","[BL A B1].[BL]","[BL A B1].[BL].&amp;[Bayern]")+GETPIVOTDATA("[Measures].[Summe von Umsatz in Tsd. € 4]",$Z$8,"[BL A B1].[Anlage]","[BL A B1].[Anlage].&amp;[A]","[BL A B1].[BL]","[BL A B1].[BL].&amp;[Bremen]")+GETPIVOTDATA("[Measures].[Summe von Umsatz in Tsd. € 4]",$Z$8,"[BL A B1].[Anlage]","[BL A B1].[Anlage].&amp;[A]","[BL A B1].[BL]","[BL A B1].[BL].&amp;[Hamburg]")+GETPIVOTDATA("[Measures].[Summe von Umsatz in Tsd. € 4]",$Z$8,"[BL A B1].[Anlage]","[BL A B1].[Anlage].&amp;[A]","[BL A B1].[BL]","[BL A B1].[BL].&amp;[Hessen]")+GETPIVOTDATA("[Measures].[Summe von Umsatz in Tsd. € 4]",$Z$8,"[BL A B1].[Anlage]","[BL A B1].[Anlage].&amp;[A]","[BL A B1].[BL]","[BL A B1].[BL].&amp;[Niedersachsen]")+GETPIVOTDATA("[Measures].[Summe von Umsatz in Tsd. € 4]",$Z$8,"[BL A B1].[Anlage]","[BL A B1].[Anlage].&amp;[A]","[BL A B1].[BL]","[BL A B1].[BL].&amp;[Nordrhein-Westfalen]")+GETPIVOTDATA("[Measures].[Summe von Umsatz in Tsd. € 4]",$Z$8,"[BL A B1].[Anlage]","[BL A B1].[Anlage].&amp;[A]","[BL A B1].[BL]","[BL A B1].[BL].&amp;[Rheinland-Pfalz]")+GETPIVOTDATA("[Measures].[Summe von Umsatz in Tsd. € 4]",$Z$8,"[BL A B1].[Anlage]","[BL A B1].[Anlage].&amp;[A]","[BL A B1].[BL]","[BL A B1].[BL].&amp;[Saarland]")+GETPIVOTDATA("[Measures].[Summe von Umsatz in Tsd. € 4]",$Z$8,"[BL A B1].[Anlage]","[BL A B1].[Anlage].&amp;[A]","[BL A B1].[BL]","[BL A B1].[BL].&amp;[Schleswig-Holstein]")</f>
        <v>605508560</v>
      </c>
      <c r="AB29" s="3">
        <f>GETPIVOTDATA("[Measures].[Summe von Umsatz in Tsd. € 4]",$Z$8,"[BL A B1].[Anlage]","[BL A B1].[Anlage].&amp;[B1]","[BL A B1].[BL]","[BL A B1].[BL].&amp;[Baden-Württemberg]")+GETPIVOTDATA("[Measures].[Summe von Umsatz in Tsd. € 4]",$Z$8,"[BL A B1].[Anlage]","[BL A B1].[Anlage].&amp;[B1]","[BL A B1].[BL]","[BL A B1].[BL].&amp;[Bayern]")+GETPIVOTDATA("[Measures].[Summe von Umsatz in Tsd. € 4]",$Z$8,"[BL A B1].[Anlage]","[BL A B1].[Anlage].&amp;[B1]","[BL A B1].[BL]","[BL A B1].[BL].&amp;[Bremen]")+GETPIVOTDATA("[Measures].[Summe von Umsatz in Tsd. € 4]",$Z$8,"[BL A B1].[Anlage]","[BL A B1].[Anlage].&amp;[B1]","[BL A B1].[BL]","[BL A B1].[BL].&amp;[Hamburg]")+GETPIVOTDATA("[Measures].[Summe von Umsatz in Tsd. € 4]",$Z$8,"[BL A B1].[Anlage]","[BL A B1].[Anlage].&amp;[B1]","[BL A B1].[BL]","[BL A B1].[BL].&amp;[Hessen]")+GETPIVOTDATA("[Measures].[Summe von Umsatz in Tsd. € 4]",$Z$8,"[BL A B1].[Anlage]","[BL A B1].[Anlage].&amp;[B1]","[BL A B1].[BL]","[BL A B1].[BL].&amp;[Niedersachsen]")+GETPIVOTDATA("[Measures].[Summe von Umsatz in Tsd. € 4]",$Z$8,"[BL A B1].[Anlage]","[BL A B1].[Anlage].&amp;[B1]","[BL A B1].[BL]","[BL A B1].[BL].&amp;[Nordrhein-Westfalen]")+GETPIVOTDATA("[Measures].[Summe von Umsatz in Tsd. € 4]",$Z$8,"[BL A B1].[Anlage]","[BL A B1].[Anlage].&amp;[B1]","[BL A B1].[BL]","[BL A B1].[BL].&amp;[Rheinland-Pfalz]")+GETPIVOTDATA("[Measures].[Summe von Umsatz in Tsd. € 4]",$Z$8,"[BL A B1].[Anlage]","[BL A B1].[Anlage].&amp;[B1]","[BL A B1].[BL]","[BL A B1].[BL].&amp;[Saarland]")+GETPIVOTDATA("[Measures].[Summe von Umsatz in Tsd. € 4]",$Z$8,"[BL A B1].[Anlage]","[BL A B1].[Anlage].&amp;[B1]","[BL A B1].[BL]","[BL A B1].[BL].&amp;[Schleswig-Holstein]")</f>
        <v>41603520</v>
      </c>
      <c r="AC29" s="3">
        <f>AB29+AA29</f>
        <v>647112080</v>
      </c>
    </row>
    <row r="30" spans="2:38">
      <c r="B30" s="4" t="s">
        <v>202</v>
      </c>
      <c r="C30" s="3">
        <f>GETPIVOTDATA("[Measures].[Summe von Handwerksunternehmen 4]",$B$8,"[BL A B1].[Anlage]","[BL A B1].[Anlage].&amp;[A]","[BL A B1].[BL]","[BL A B1].[BL].&amp;[Berlin]")+GETPIVOTDATA("[Measures].[Summe von Handwerksunternehmen 4]",$B$8,"[BL A B1].[Anlage]","[BL A B1].[Anlage].&amp;[A]","[BL A B1].[BL]","[BL A B1].[BL].&amp;[Brandenburg]")+GETPIVOTDATA("[Measures].[Summe von Handwerksunternehmen 4]",$B$8,"[BL A B1].[Anlage]","[BL A B1].[Anlage].&amp;[A]","[BL A B1].[BL]","[BL A B1].[BL].&amp;[Mecklenburg-Vorpommern]")+GETPIVOTDATA("[Measures].[Summe von Handwerksunternehmen 4]",$B$8,"[BL A B1].[Anlage]","[BL A B1].[Anlage].&amp;[A]","[BL A B1].[BL]","[BL A B1].[BL].&amp;[Sachsen]")+GETPIVOTDATA("[Measures].[Summe von Handwerksunternehmen 4]",$B$8,"[BL A B1].[Anlage]","[BL A B1].[Anlage].&amp;[A]","[BL A B1].[BL]","[BL A B1].[BL].&amp;[Sachsen-Anhalt]")+GETPIVOTDATA("[Measures].[Summe von Handwerksunternehmen 4]",$B$8,"[BL A B1].[Anlage]","[BL A B1].[Anlage].&amp;[A]","[BL A B1].[BL]","[BL A B1].[BL].&amp;[Thüringen]")</f>
        <v>99314</v>
      </c>
      <c r="D30" s="3">
        <f>GETPIVOTDATA("[Measures].[Summe von Handwerksunternehmen 4]",$B$8,"[BL A B1].[Anlage]","[BL A B1].[Anlage].&amp;[B1]","[BL A B1].[BL]","[BL A B1].[BL].&amp;[Berlin]")+GETPIVOTDATA("[Measures].[Summe von Handwerksunternehmen 4]",$B$8,"[BL A B1].[Anlage]","[BL A B1].[Anlage].&amp;[B1]","[BL A B1].[BL]","[BL A B1].[BL].&amp;[Brandenburg]")+GETPIVOTDATA("[Measures].[Summe von Handwerksunternehmen 4]",$B$8,"[BL A B1].[Anlage]","[BL A B1].[Anlage].&amp;[B1]","[BL A B1].[BL]","[BL A B1].[BL].&amp;[Mecklenburg-Vorpommern]")+GETPIVOTDATA("[Measures].[Summe von Handwerksunternehmen 4]",$B$8,"[BL A B1].[Anlage]","[BL A B1].[Anlage].&amp;[B1]","[BL A B1].[BL]","[BL A B1].[BL].&amp;[Sachsen]")+GETPIVOTDATA("[Measures].[Summe von Handwerksunternehmen 4]",$B$8,"[BL A B1].[Anlage]","[BL A B1].[Anlage].&amp;[B1]","[BL A B1].[BL]","[BL A B1].[BL].&amp;[Sachsen-Anhalt]")+GETPIVOTDATA("[Measures].[Summe von Handwerksunternehmen 4]",$B$8,"[BL A B1].[Anlage]","[BL A B1].[Anlage].&amp;[B1]","[BL A B1].[BL]","[BL A B1].[BL].&amp;[Thüringen]")</f>
        <v>18310</v>
      </c>
      <c r="E30" s="3">
        <f>D30+C30</f>
        <v>117624</v>
      </c>
      <c r="G30" s="4" t="s">
        <v>202</v>
      </c>
      <c r="H30" s="3">
        <f>GETPIVOTDATA("[Measures].[Summe von Tätige Personen 4]",$G$8,"[BL A B1].[Anlage]","[BL A B1].[Anlage].&amp;[A]","[BL A B1].[BL]","[BL A B1].[BL].&amp;[Berlin]")+GETPIVOTDATA("[Measures].[Summe von Tätige Personen 4]",$G$8,"[BL A B1].[Anlage]","[BL A B1].[Anlage].&amp;[A]","[BL A B1].[BL]","[BL A B1].[BL].&amp;[Brandenburg]")+GETPIVOTDATA("[Measures].[Summe von Tätige Personen 4]",$G$8,"[BL A B1].[Anlage]","[BL A B1].[Anlage].&amp;[A]","[BL A B1].[BL]","[BL A B1].[BL].&amp;[Mecklenburg-Vorpommern]")+GETPIVOTDATA("[Measures].[Summe von Tätige Personen 4]",$G$8,"[BL A B1].[Anlage]","[BL A B1].[Anlage].&amp;[A]","[BL A B1].[BL]","[BL A B1].[BL].&amp;[Sachsen]")+GETPIVOTDATA("[Measures].[Summe von Tätige Personen 4]",$G$8,"[BL A B1].[Anlage]","[BL A B1].[Anlage].&amp;[A]","[BL A B1].[BL]","[BL A B1].[BL].&amp;[Sachsen-Anhalt]")+GETPIVOTDATA("[Measures].[Summe von Tätige Personen 4]",$G$8,"[BL A B1].[Anlage]","[BL A B1].[Anlage].&amp;[A]","[BL A B1].[BL]","[BL A B1].[BL].&amp;[Thüringen]")</f>
        <v>793447</v>
      </c>
      <c r="I30" s="3">
        <f>GETPIVOTDATA("[Measures].[Summe von Tätige Personen 4]",$G$8,"[BL A B1].[Anlage]","[BL A B1].[Anlage].&amp;[B1]","[BL A B1].[BL]","[BL A B1].[BL].&amp;[Berlin]")+GETPIVOTDATA("[Measures].[Summe von Tätige Personen 4]",$G$8,"[BL A B1].[Anlage]","[BL A B1].[Anlage].&amp;[B1]","[BL A B1].[BL]","[BL A B1].[BL].&amp;[Brandenburg]")+GETPIVOTDATA("[Measures].[Summe von Tätige Personen 4]",$G$8,"[BL A B1].[Anlage]","[BL A B1].[Anlage].&amp;[B1]","[BL A B1].[BL]","[BL A B1].[BL].&amp;[Mecklenburg-Vorpommern]")+GETPIVOTDATA("[Measures].[Summe von Tätige Personen 4]",$G$8,"[BL A B1].[Anlage]","[BL A B1].[Anlage].&amp;[B1]","[BL A B1].[BL]","[BL A B1].[BL].&amp;[Sachsen]")+GETPIVOTDATA("[Measures].[Summe von Tätige Personen 4]",$G$8,"[BL A B1].[Anlage]","[BL A B1].[Anlage].&amp;[B1]","[BL A B1].[BL]","[BL A B1].[BL].&amp;[Sachsen-Anhalt]")+GETPIVOTDATA("[Measures].[Summe von Tätige Personen 4]",$G$8,"[BL A B1].[Anlage]","[BL A B1].[Anlage].&amp;[B1]","[BL A B1].[BL]","[BL A B1].[BL].&amp;[Thüringen]")</f>
        <v>204876</v>
      </c>
      <c r="J30" s="3">
        <f>I30+H30</f>
        <v>998323</v>
      </c>
      <c r="P30" s="4" t="s">
        <v>202</v>
      </c>
      <c r="Q30" s="3">
        <f>GETPIVOTDATA("[Measures].[Summe von Sozialversicherungspflichtig Beschäftigte 4]",$P$8,"[BL A B1].[Anlage]","[BL A B1].[Anlage].&amp;[A]","[BL A B1].[BL]","[BL A B1].[BL].&amp;[Berlin]")+GETPIVOTDATA("[Measures].[Summe von Sozialversicherungspflichtig Beschäftigte 4]",$P$8,"[BL A B1].[Anlage]","[BL A B1].[Anlage].&amp;[A]","[BL A B1].[BL]","[BL A B1].[BL].&amp;[Brandenburg]")+GETPIVOTDATA("[Measures].[Summe von Sozialversicherungspflichtig Beschäftigte 4]",$P$8,"[BL A B1].[Anlage]","[BL A B1].[Anlage].&amp;[A]","[BL A B1].[BL]","[BL A B1].[BL].&amp;[Mecklenburg-Vorpommern]")+GETPIVOTDATA("[Measures].[Summe von Sozialversicherungspflichtig Beschäftigte 4]",$P$8,"[BL A B1].[Anlage]","[BL A B1].[Anlage].&amp;[A]","[BL A B1].[BL]","[BL A B1].[BL].&amp;[Sachsen]")+GETPIVOTDATA("[Measures].[Summe von Sozialversicherungspflichtig Beschäftigte 4]",$P$8,"[BL A B1].[Anlage]","[BL A B1].[Anlage].&amp;[A]","[BL A B1].[BL]","[BL A B1].[BL].&amp;[Sachsen-Anhalt]")+GETPIVOTDATA("[Measures].[Summe von Sozialversicherungspflichtig Beschäftigte 4]",$P$8,"[BL A B1].[Anlage]","[BL A B1].[Anlage].&amp;[A]","[BL A B1].[BL]","[BL A B1].[BL].&amp;[Thüringen]")</f>
        <v>605910</v>
      </c>
      <c r="R30" s="3">
        <f>GETPIVOTDATA("[Measures].[Summe von Sozialversicherungspflichtig Beschäftigte 4]",$P$8,"[BL A B1].[Anlage]","[BL A B1].[Anlage].&amp;[B1]","[BL A B1].[BL]","[BL A B1].[BL].&amp;[Berlin]")+GETPIVOTDATA("[Measures].[Summe von Sozialversicherungspflichtig Beschäftigte 4]",$P$8,"[BL A B1].[Anlage]","[BL A B1].[Anlage].&amp;[B1]","[BL A B1].[BL]","[BL A B1].[BL].&amp;[Brandenburg]")+GETPIVOTDATA("[Measures].[Summe von Sozialversicherungspflichtig Beschäftigte 4]",$P$8,"[BL A B1].[Anlage]","[BL A B1].[Anlage].&amp;[B1]","[BL A B1].[BL]","[BL A B1].[BL].&amp;[Mecklenburg-Vorpommern]")+GETPIVOTDATA("[Measures].[Summe von Sozialversicherungspflichtig Beschäftigte 4]",$P$8,"[BL A B1].[Anlage]","[BL A B1].[Anlage].&amp;[B1]","[BL A B1].[BL]","[BL A B1].[BL].&amp;[Sachsen]")+GETPIVOTDATA("[Measures].[Summe von Sozialversicherungspflichtig Beschäftigte 4]",$P$8,"[BL A B1].[Anlage]","[BL A B1].[Anlage].&amp;[B1]","[BL A B1].[BL]","[BL A B1].[BL].&amp;[Sachsen-Anhalt]")+GETPIVOTDATA("[Measures].[Summe von Sozialversicherungspflichtig Beschäftigte 4]",$P$8,"[BL A B1].[Anlage]","[BL A B1].[Anlage].&amp;[B1]","[BL A B1].[BL]","[BL A B1].[BL].&amp;[Thüringen]")</f>
        <v>138545</v>
      </c>
      <c r="S30" s="3">
        <f>R30+Q30</f>
        <v>744455</v>
      </c>
      <c r="U30" s="4" t="s">
        <v>202</v>
      </c>
      <c r="V30" s="3">
        <f>GETPIVOTDATA("[Measures].[Summe von Geringfügig entlohnte Beschäftigte 4]",$U$8,"[BL A B1].[Anlage]","[BL A B1].[Anlage].&amp;[A]","[BL A B1].[BL]","[BL A B1].[BL].&amp;[Berlin]")+GETPIVOTDATA("[Measures].[Summe von Geringfügig entlohnte Beschäftigte 4]",$U$8,"[BL A B1].[Anlage]","[BL A B1].[Anlage].&amp;[A]","[BL A B1].[BL]","[BL A B1].[BL].&amp;[Brandenburg]")+GETPIVOTDATA("[Measures].[Summe von Geringfügig entlohnte Beschäftigte 4]",$U$8,"[BL A B1].[Anlage]","[BL A B1].[Anlage].&amp;[A]","[BL A B1].[BL]","[BL A B1].[BL].&amp;[Mecklenburg-Vorpommern]")+GETPIVOTDATA("[Measures].[Summe von Geringfügig entlohnte Beschäftigte 4]",$U$8,"[BL A B1].[Anlage]","[BL A B1].[Anlage].&amp;[A]","[BL A B1].[BL]","[BL A B1].[BL].&amp;[Sachsen]")+GETPIVOTDATA("[Measures].[Summe von Geringfügig entlohnte Beschäftigte 4]",$U$8,"[BL A B1].[Anlage]","[BL A B1].[Anlage].&amp;[A]","[BL A B1].[BL]","[BL A B1].[BL].&amp;[Sachsen-Anhalt]")+GETPIVOTDATA("[Measures].[Summe von Geringfügig entlohnte Beschäftigte 4]",$U$8,"[BL A B1].[Anlage]","[BL A B1].[Anlage].&amp;[A]","[BL A B1].[BL]","[BL A B1].[BL].&amp;[Thüringen]")</f>
        <v>84549</v>
      </c>
      <c r="W30" s="3">
        <f>GETPIVOTDATA("[Measures].[Summe von Geringfügig entlohnte Beschäftigte 4]",$U$8,"[BL A B1].[Anlage]","[BL A B1].[Anlage].&amp;[B1]","[BL A B1].[BL]","[BL A B1].[BL].&amp;[Berlin]")+GETPIVOTDATA("[Measures].[Summe von Geringfügig entlohnte Beschäftigte 4]",$U$8,"[BL A B1].[Anlage]","[BL A B1].[Anlage].&amp;[B1]","[BL A B1].[BL]","[BL A B1].[BL].&amp;[Brandenburg]")+GETPIVOTDATA("[Measures].[Summe von Geringfügig entlohnte Beschäftigte 4]",$U$8,"[BL A B1].[Anlage]","[BL A B1].[Anlage].&amp;[B1]","[BL A B1].[BL]","[BL A B1].[BL].&amp;[Mecklenburg-Vorpommern]")+GETPIVOTDATA("[Measures].[Summe von Geringfügig entlohnte Beschäftigte 4]",$U$8,"[BL A B1].[Anlage]","[BL A B1].[Anlage].&amp;[B1]","[BL A B1].[BL]","[BL A B1].[BL].&amp;[Sachsen]")+GETPIVOTDATA("[Measures].[Summe von Geringfügig entlohnte Beschäftigte 4]",$U$8,"[BL A B1].[Anlage]","[BL A B1].[Anlage].&amp;[B1]","[BL A B1].[BL]","[BL A B1].[BL].&amp;[Sachsen-Anhalt]")+GETPIVOTDATA("[Measures].[Summe von Geringfügig entlohnte Beschäftigte 4]",$U$8,"[BL A B1].[Anlage]","[BL A B1].[Anlage].&amp;[B1]","[BL A B1].[BL]","[BL A B1].[BL].&amp;[Thüringen]")</f>
        <v>47490</v>
      </c>
      <c r="X30" s="3">
        <f>W30+V30</f>
        <v>132039</v>
      </c>
      <c r="Z30" s="4" t="s">
        <v>202</v>
      </c>
      <c r="AA30" s="3">
        <f>GETPIVOTDATA("[Measures].[Summe von Umsatz in Tsd. € 4]",$Z$8,"[BL A B1].[Anlage]","[BL A B1].[Anlage].&amp;[A]","[BL A B1].[BL]","[BL A B1].[BL].&amp;[Berlin]")+GETPIVOTDATA("[Measures].[Summe von Umsatz in Tsd. € 4]",$Z$8,"[BL A B1].[Anlage]","[BL A B1].[Anlage].&amp;[A]","[BL A B1].[BL]","[BL A B1].[BL].&amp;[Brandenburg]")+GETPIVOTDATA("[Measures].[Summe von Umsatz in Tsd. € 4]",$Z$8,"[BL A B1].[Anlage]","[BL A B1].[Anlage].&amp;[A]","[BL A B1].[BL]","[BL A B1].[BL].&amp;[Mecklenburg-Vorpommern]")+GETPIVOTDATA("[Measures].[Summe von Umsatz in Tsd. € 4]",$Z$8,"[BL A B1].[Anlage]","[BL A B1].[Anlage].&amp;[A]","[BL A B1].[BL]","[BL A B1].[BL].&amp;[Sachsen]")+GETPIVOTDATA("[Measures].[Summe von Umsatz in Tsd. € 4]",$Z$8,"[BL A B1].[Anlage]","[BL A B1].[Anlage].&amp;[A]","[BL A B1].[BL]","[BL A B1].[BL].&amp;[Sachsen-Anhalt]")+GETPIVOTDATA("[Measures].[Summe von Umsatz in Tsd. € 4]",$Z$8,"[BL A B1].[Anlage]","[BL A B1].[Anlage].&amp;[A]","[BL A B1].[BL]","[BL A B1].[BL].&amp;[Thüringen]")</f>
        <v>105133660</v>
      </c>
      <c r="AB30" s="3">
        <f>GETPIVOTDATA("[Measures].[Summe von Umsatz in Tsd. € 4]",$Z$8,"[BL A B1].[Anlage]","[BL A B1].[Anlage].&amp;[B1]","[BL A B1].[BL]","[BL A B1].[BL].&amp;[Berlin]")+GETPIVOTDATA("[Measures].[Summe von Umsatz in Tsd. € 4]",$Z$8,"[BL A B1].[Anlage]","[BL A B1].[Anlage].&amp;[B1]","[BL A B1].[BL]","[BL A B1].[BL].&amp;[Brandenburg]")+GETPIVOTDATA("[Measures].[Summe von Umsatz in Tsd. € 4]",$Z$8,"[BL A B1].[Anlage]","[BL A B1].[Anlage].&amp;[B1]","[BL A B1].[BL]","[BL A B1].[BL].&amp;[Mecklenburg-Vorpommern]")+GETPIVOTDATA("[Measures].[Summe von Umsatz in Tsd. € 4]",$Z$8,"[BL A B1].[Anlage]","[BL A B1].[Anlage].&amp;[B1]","[BL A B1].[BL]","[BL A B1].[BL].&amp;[Sachsen]")+GETPIVOTDATA("[Measures].[Summe von Umsatz in Tsd. € 4]",$Z$8,"[BL A B1].[Anlage]","[BL A B1].[Anlage].&amp;[B1]","[BL A B1].[BL]","[BL A B1].[BL].&amp;[Sachsen-Anhalt]")+GETPIVOTDATA("[Measures].[Summe von Umsatz in Tsd. € 4]",$Z$8,"[BL A B1].[Anlage]","[BL A B1].[Anlage].&amp;[B1]","[BL A B1].[BL]","[BL A B1].[BL].&amp;[Thüringen]")</f>
        <v>9413614</v>
      </c>
      <c r="AC30" s="3">
        <f>AB30+AA30</f>
        <v>114547274</v>
      </c>
    </row>
    <row r="31" spans="2:38">
      <c r="B31" s="4" t="s">
        <v>203</v>
      </c>
      <c r="C31" s="3">
        <f>C30+C29</f>
        <v>475566</v>
      </c>
      <c r="D31" s="3">
        <f t="shared" ref="D31:E31" si="9">D30+D29</f>
        <v>88479</v>
      </c>
      <c r="E31" s="3">
        <f t="shared" si="9"/>
        <v>564045</v>
      </c>
      <c r="G31" s="4" t="s">
        <v>203</v>
      </c>
      <c r="H31" s="3">
        <f>H30+H29</f>
        <v>4740600</v>
      </c>
      <c r="I31" s="3">
        <f>I30+I29</f>
        <v>1248629</v>
      </c>
      <c r="J31" s="3">
        <f t="shared" ref="J31" si="10">J30+J29</f>
        <v>5989229</v>
      </c>
      <c r="P31" s="4" t="s">
        <v>203</v>
      </c>
      <c r="Q31" s="3">
        <f>Q30+Q29</f>
        <v>3514571</v>
      </c>
      <c r="R31" s="3">
        <f>R30+R29</f>
        <v>629893</v>
      </c>
      <c r="S31" s="3">
        <f t="shared" ref="S31" si="11">S30+S29</f>
        <v>4144464</v>
      </c>
      <c r="U31" s="4" t="s">
        <v>203</v>
      </c>
      <c r="V31" s="3">
        <f>V30+V29</f>
        <v>733693</v>
      </c>
      <c r="W31" s="3">
        <f>W30+W29</f>
        <v>527514</v>
      </c>
      <c r="X31" s="3">
        <f t="shared" ref="X31" si="12">X30+X29</f>
        <v>1261207</v>
      </c>
      <c r="Z31" s="4" t="s">
        <v>203</v>
      </c>
      <c r="AA31" s="3">
        <f>AA30+AA29</f>
        <v>710642220</v>
      </c>
      <c r="AB31" s="3">
        <f>AB30+AB29</f>
        <v>51017134</v>
      </c>
      <c r="AC31" s="3">
        <f t="shared" ref="AC31" si="13">AC30+AC29</f>
        <v>761659354</v>
      </c>
    </row>
    <row r="32" spans="2:38" hidden="1">
      <c r="B32" s="4"/>
      <c r="C32" s="3"/>
      <c r="D32" s="3"/>
      <c r="E32" s="3"/>
      <c r="G32" s="4"/>
      <c r="H32" s="3"/>
      <c r="I32" s="3"/>
      <c r="J32" s="3"/>
      <c r="P32" s="4"/>
      <c r="Q32" s="3"/>
      <c r="R32" s="3"/>
      <c r="S32" s="3"/>
      <c r="U32" s="4"/>
      <c r="V32" s="3"/>
      <c r="W32" s="3"/>
      <c r="X32" s="3"/>
      <c r="Z32" s="4"/>
      <c r="AA32" s="3"/>
      <c r="AB32" s="3"/>
      <c r="AC32" s="3"/>
    </row>
    <row r="33" spans="3:29" hidden="1">
      <c r="C33" s="3">
        <f t="shared" ref="C33:E49" si="14">C10</f>
        <v>65508</v>
      </c>
      <c r="D33" s="3">
        <f t="shared" si="14"/>
        <v>11564</v>
      </c>
      <c r="E33" s="3">
        <f t="shared" si="14"/>
        <v>77072</v>
      </c>
      <c r="H33" s="3">
        <f t="shared" ref="H33:J49" si="15">H10</f>
        <v>711558</v>
      </c>
      <c r="I33" s="3">
        <f t="shared" si="15"/>
        <v>170075</v>
      </c>
      <c r="J33" s="3">
        <f t="shared" si="15"/>
        <v>881633</v>
      </c>
      <c r="Q33" s="3">
        <f t="shared" ref="Q33:S49" si="16">Q10</f>
        <v>514581</v>
      </c>
      <c r="R33" s="3">
        <f t="shared" si="16"/>
        <v>73606</v>
      </c>
      <c r="S33" s="3">
        <f t="shared" si="16"/>
        <v>588187</v>
      </c>
      <c r="V33" s="3">
        <f t="shared" ref="V33:X49" si="17">V10</f>
        <v>129082</v>
      </c>
      <c r="W33" s="3">
        <f t="shared" si="17"/>
        <v>84526</v>
      </c>
      <c r="X33" s="3">
        <f t="shared" si="17"/>
        <v>213608</v>
      </c>
      <c r="AA33" s="3">
        <f t="shared" ref="AA33:AC49" si="18">AA10</f>
        <v>112441611</v>
      </c>
      <c r="AB33" s="3">
        <f t="shared" si="18"/>
        <v>7272435</v>
      </c>
      <c r="AC33" s="3">
        <f t="shared" si="18"/>
        <v>119714046</v>
      </c>
    </row>
    <row r="34" spans="3:29" hidden="1">
      <c r="C34" s="3">
        <f t="shared" si="14"/>
        <v>87979</v>
      </c>
      <c r="D34" s="3">
        <f t="shared" si="14"/>
        <v>17155</v>
      </c>
      <c r="E34" s="3">
        <f t="shared" si="14"/>
        <v>105134</v>
      </c>
      <c r="H34" s="3">
        <f t="shared" si="15"/>
        <v>900259</v>
      </c>
      <c r="I34" s="3">
        <f t="shared" si="15"/>
        <v>217089</v>
      </c>
      <c r="J34" s="3">
        <f t="shared" si="15"/>
        <v>1117348</v>
      </c>
      <c r="Q34" s="3">
        <f t="shared" si="16"/>
        <v>659624</v>
      </c>
      <c r="R34" s="3">
        <f t="shared" si="16"/>
        <v>102974</v>
      </c>
      <c r="S34" s="3">
        <f t="shared" si="16"/>
        <v>762598</v>
      </c>
      <c r="V34" s="3">
        <f t="shared" si="17"/>
        <v>149680</v>
      </c>
      <c r="W34" s="3">
        <f t="shared" si="17"/>
        <v>96415</v>
      </c>
      <c r="X34" s="3">
        <f t="shared" si="17"/>
        <v>246095</v>
      </c>
      <c r="AA34" s="3">
        <f t="shared" si="18"/>
        <v>142824998</v>
      </c>
      <c r="AB34" s="3">
        <f t="shared" si="18"/>
        <v>9580030</v>
      </c>
      <c r="AC34" s="3">
        <f t="shared" si="18"/>
        <v>152405028</v>
      </c>
    </row>
    <row r="35" spans="3:29" hidden="1">
      <c r="C35" s="3">
        <f t="shared" si="14"/>
        <v>12608</v>
      </c>
      <c r="D35" s="3">
        <f t="shared" si="14"/>
        <v>4656</v>
      </c>
      <c r="E35" s="3">
        <f t="shared" si="14"/>
        <v>17264</v>
      </c>
      <c r="H35" s="3">
        <f t="shared" si="15"/>
        <v>115565</v>
      </c>
      <c r="I35" s="3">
        <f t="shared" si="15"/>
        <v>80841</v>
      </c>
      <c r="J35" s="3">
        <f t="shared" si="15"/>
        <v>196406</v>
      </c>
      <c r="Q35" s="3">
        <f t="shared" si="16"/>
        <v>91334</v>
      </c>
      <c r="R35" s="3">
        <f t="shared" si="16"/>
        <v>58086</v>
      </c>
      <c r="S35" s="3">
        <f t="shared" si="16"/>
        <v>149420</v>
      </c>
      <c r="V35" s="3">
        <f t="shared" si="17"/>
        <v>11110</v>
      </c>
      <c r="W35" s="3">
        <f t="shared" si="17"/>
        <v>17961</v>
      </c>
      <c r="X35" s="3">
        <f t="shared" si="17"/>
        <v>29071</v>
      </c>
      <c r="AA35" s="3">
        <f t="shared" si="18"/>
        <v>16232154</v>
      </c>
      <c r="AB35" s="3">
        <f t="shared" si="18"/>
        <v>3873063</v>
      </c>
      <c r="AC35" s="3">
        <f t="shared" si="18"/>
        <v>20105217</v>
      </c>
    </row>
    <row r="36" spans="3:29" hidden="1">
      <c r="C36" s="3">
        <f t="shared" si="14"/>
        <v>18659</v>
      </c>
      <c r="D36" s="3">
        <f t="shared" si="14"/>
        <v>3659</v>
      </c>
      <c r="E36" s="3">
        <f t="shared" si="14"/>
        <v>22318</v>
      </c>
      <c r="H36" s="3">
        <f t="shared" si="15"/>
        <v>130629</v>
      </c>
      <c r="I36" s="3">
        <f t="shared" si="15"/>
        <v>23687</v>
      </c>
      <c r="J36" s="3">
        <f t="shared" si="15"/>
        <v>154316</v>
      </c>
      <c r="Q36" s="3">
        <f t="shared" si="16"/>
        <v>96737</v>
      </c>
      <c r="R36" s="3">
        <f t="shared" si="16"/>
        <v>14589</v>
      </c>
      <c r="S36" s="3">
        <f t="shared" si="16"/>
        <v>111326</v>
      </c>
      <c r="V36" s="3">
        <f t="shared" si="17"/>
        <v>14474</v>
      </c>
      <c r="W36" s="3">
        <f t="shared" si="17"/>
        <v>5342</v>
      </c>
      <c r="X36" s="3">
        <f t="shared" si="17"/>
        <v>19816</v>
      </c>
      <c r="AA36" s="3">
        <f t="shared" si="18"/>
        <v>16634834</v>
      </c>
      <c r="AB36" s="3">
        <f t="shared" si="18"/>
        <v>1171427</v>
      </c>
      <c r="AC36" s="3">
        <f t="shared" si="18"/>
        <v>17806261</v>
      </c>
    </row>
    <row r="37" spans="3:29" hidden="1">
      <c r="C37" s="3">
        <f t="shared" si="14"/>
        <v>2370</v>
      </c>
      <c r="D37" s="3">
        <f t="shared" si="14"/>
        <v>669</v>
      </c>
      <c r="E37" s="3">
        <f t="shared" si="14"/>
        <v>3039</v>
      </c>
      <c r="H37" s="3">
        <f t="shared" si="15"/>
        <v>25181</v>
      </c>
      <c r="I37" s="3">
        <f t="shared" si="15"/>
        <v>12847</v>
      </c>
      <c r="J37" s="3">
        <f t="shared" si="15"/>
        <v>38028</v>
      </c>
      <c r="Q37" s="3">
        <f t="shared" si="16"/>
        <v>19105</v>
      </c>
      <c r="R37" s="3">
        <f t="shared" si="16"/>
        <v>5548</v>
      </c>
      <c r="S37" s="3">
        <f t="shared" si="16"/>
        <v>24653</v>
      </c>
      <c r="V37" s="3">
        <f t="shared" si="17"/>
        <v>3580</v>
      </c>
      <c r="W37" s="3">
        <f t="shared" si="17"/>
        <v>6604</v>
      </c>
      <c r="X37" s="3">
        <f t="shared" si="17"/>
        <v>10184</v>
      </c>
      <c r="AA37" s="3">
        <f t="shared" si="18"/>
        <v>3400709</v>
      </c>
      <c r="AB37" s="3">
        <f t="shared" si="18"/>
        <v>352016</v>
      </c>
      <c r="AC37" s="3">
        <f t="shared" si="18"/>
        <v>3752725</v>
      </c>
    </row>
    <row r="38" spans="3:29" hidden="1">
      <c r="C38" s="3">
        <f t="shared" si="14"/>
        <v>6352</v>
      </c>
      <c r="D38" s="3">
        <f t="shared" si="14"/>
        <v>2337</v>
      </c>
      <c r="E38" s="3">
        <f t="shared" si="14"/>
        <v>8689</v>
      </c>
      <c r="H38" s="3">
        <f t="shared" si="15"/>
        <v>71573</v>
      </c>
      <c r="I38" s="3">
        <f t="shared" si="15"/>
        <v>42197</v>
      </c>
      <c r="J38" s="3">
        <f t="shared" si="15"/>
        <v>113770</v>
      </c>
      <c r="Q38" s="3">
        <f t="shared" si="16"/>
        <v>56918</v>
      </c>
      <c r="R38" s="3">
        <f t="shared" si="16"/>
        <v>23288</v>
      </c>
      <c r="S38" s="3">
        <f t="shared" si="16"/>
        <v>80206</v>
      </c>
      <c r="V38" s="3">
        <f t="shared" si="17"/>
        <v>8080</v>
      </c>
      <c r="W38" s="3">
        <f t="shared" si="17"/>
        <v>16495</v>
      </c>
      <c r="X38" s="3">
        <f t="shared" si="17"/>
        <v>24575</v>
      </c>
      <c r="AA38" s="3">
        <f t="shared" si="18"/>
        <v>12835528</v>
      </c>
      <c r="AB38" s="3">
        <f t="shared" si="18"/>
        <v>2053949</v>
      </c>
      <c r="AC38" s="3">
        <f t="shared" si="18"/>
        <v>14889477</v>
      </c>
    </row>
    <row r="39" spans="3:29" hidden="1">
      <c r="C39" s="3">
        <f t="shared" si="14"/>
        <v>34564</v>
      </c>
      <c r="D39" s="3">
        <f t="shared" si="14"/>
        <v>7245</v>
      </c>
      <c r="E39" s="3">
        <f t="shared" si="14"/>
        <v>41809</v>
      </c>
      <c r="H39" s="3">
        <f t="shared" si="15"/>
        <v>315080</v>
      </c>
      <c r="I39" s="3">
        <f t="shared" si="15"/>
        <v>107673</v>
      </c>
      <c r="J39" s="3">
        <f t="shared" si="15"/>
        <v>422753</v>
      </c>
      <c r="Q39" s="3">
        <f t="shared" si="16"/>
        <v>223560</v>
      </c>
      <c r="R39" s="3">
        <f t="shared" si="16"/>
        <v>49765</v>
      </c>
      <c r="S39" s="3">
        <f t="shared" si="16"/>
        <v>273325</v>
      </c>
      <c r="V39" s="3">
        <f t="shared" si="17"/>
        <v>55651</v>
      </c>
      <c r="W39" s="3">
        <f t="shared" si="17"/>
        <v>50456</v>
      </c>
      <c r="X39" s="3">
        <f t="shared" si="17"/>
        <v>106107</v>
      </c>
      <c r="AA39" s="3">
        <f t="shared" si="18"/>
        <v>44556935</v>
      </c>
      <c r="AB39" s="3">
        <f t="shared" si="18"/>
        <v>4003502</v>
      </c>
      <c r="AC39" s="3">
        <f t="shared" si="18"/>
        <v>48560437</v>
      </c>
    </row>
    <row r="40" spans="3:29" hidden="1">
      <c r="C40" s="3">
        <f t="shared" si="14"/>
        <v>10156</v>
      </c>
      <c r="D40" s="3">
        <f t="shared" si="14"/>
        <v>1787</v>
      </c>
      <c r="E40" s="3">
        <f t="shared" si="14"/>
        <v>11943</v>
      </c>
      <c r="H40" s="3">
        <f t="shared" si="15"/>
        <v>78139</v>
      </c>
      <c r="I40" s="3">
        <f t="shared" si="15"/>
        <v>14624</v>
      </c>
      <c r="J40" s="3">
        <f t="shared" si="15"/>
        <v>92763</v>
      </c>
      <c r="Q40" s="3">
        <f t="shared" si="16"/>
        <v>59104</v>
      </c>
      <c r="R40" s="3">
        <f t="shared" si="16"/>
        <v>9125</v>
      </c>
      <c r="S40" s="3">
        <f t="shared" si="16"/>
        <v>68229</v>
      </c>
      <c r="V40" s="3">
        <f t="shared" si="17"/>
        <v>8450</v>
      </c>
      <c r="W40" s="3">
        <f t="shared" si="17"/>
        <v>3660</v>
      </c>
      <c r="X40" s="3">
        <f t="shared" si="17"/>
        <v>12110</v>
      </c>
      <c r="AA40" s="3">
        <f t="shared" si="18"/>
        <v>10001544</v>
      </c>
      <c r="AB40" s="3">
        <f t="shared" si="18"/>
        <v>631040</v>
      </c>
      <c r="AC40" s="3">
        <f t="shared" si="18"/>
        <v>10632584</v>
      </c>
    </row>
    <row r="41" spans="3:29" hidden="1">
      <c r="C41" s="3">
        <f t="shared" si="14"/>
        <v>40193</v>
      </c>
      <c r="D41" s="3">
        <f t="shared" si="14"/>
        <v>6001</v>
      </c>
      <c r="E41" s="3">
        <f t="shared" si="14"/>
        <v>46194</v>
      </c>
      <c r="H41" s="3">
        <f t="shared" si="15"/>
        <v>482766</v>
      </c>
      <c r="I41" s="3">
        <f t="shared" si="15"/>
        <v>95315</v>
      </c>
      <c r="J41" s="3">
        <f t="shared" si="15"/>
        <v>578081</v>
      </c>
      <c r="Q41" s="3">
        <f t="shared" si="16"/>
        <v>371201</v>
      </c>
      <c r="R41" s="3">
        <f t="shared" si="16"/>
        <v>46727</v>
      </c>
      <c r="S41" s="3">
        <f t="shared" si="16"/>
        <v>417928</v>
      </c>
      <c r="V41" s="3">
        <f t="shared" si="17"/>
        <v>70150</v>
      </c>
      <c r="W41" s="3">
        <f t="shared" si="17"/>
        <v>42375</v>
      </c>
      <c r="X41" s="3">
        <f t="shared" si="17"/>
        <v>112525</v>
      </c>
      <c r="AA41" s="3">
        <f t="shared" si="18"/>
        <v>71757413</v>
      </c>
      <c r="AB41" s="3">
        <f t="shared" si="18"/>
        <v>3749759</v>
      </c>
      <c r="AC41" s="3">
        <f t="shared" si="18"/>
        <v>75507172</v>
      </c>
    </row>
    <row r="42" spans="3:29" hidden="1">
      <c r="C42" s="3">
        <f t="shared" si="14"/>
        <v>91717</v>
      </c>
      <c r="D42" s="3">
        <f t="shared" si="14"/>
        <v>17306</v>
      </c>
      <c r="E42" s="3">
        <f t="shared" si="14"/>
        <v>109023</v>
      </c>
      <c r="H42" s="3">
        <f t="shared" si="15"/>
        <v>973445</v>
      </c>
      <c r="I42" s="3">
        <f t="shared" si="15"/>
        <v>307597</v>
      </c>
      <c r="J42" s="3">
        <f t="shared" si="15"/>
        <v>1281042</v>
      </c>
      <c r="Q42" s="3">
        <f t="shared" si="16"/>
        <v>723085</v>
      </c>
      <c r="R42" s="3">
        <f t="shared" si="16"/>
        <v>143613</v>
      </c>
      <c r="S42" s="3">
        <f t="shared" si="16"/>
        <v>866698</v>
      </c>
      <c r="V42" s="3">
        <f t="shared" si="17"/>
        <v>155480</v>
      </c>
      <c r="W42" s="3">
        <f t="shared" si="17"/>
        <v>146155</v>
      </c>
      <c r="X42" s="3">
        <f t="shared" si="17"/>
        <v>301635</v>
      </c>
      <c r="AA42" s="3">
        <f t="shared" si="18"/>
        <v>150707019</v>
      </c>
      <c r="AB42" s="3">
        <f t="shared" si="18"/>
        <v>10784643</v>
      </c>
      <c r="AC42" s="3">
        <f t="shared" si="18"/>
        <v>161491662</v>
      </c>
    </row>
    <row r="43" spans="3:29" hidden="1">
      <c r="C43" s="3">
        <f t="shared" si="14"/>
        <v>24562</v>
      </c>
      <c r="D43" s="3">
        <f t="shared" si="14"/>
        <v>3918</v>
      </c>
      <c r="E43" s="3">
        <f t="shared" si="14"/>
        <v>28480</v>
      </c>
      <c r="H43" s="3">
        <f t="shared" si="15"/>
        <v>240119</v>
      </c>
      <c r="I43" s="3">
        <f t="shared" si="15"/>
        <v>43132</v>
      </c>
      <c r="J43" s="3">
        <f t="shared" si="15"/>
        <v>283251</v>
      </c>
      <c r="Q43" s="3">
        <f t="shared" si="16"/>
        <v>172838</v>
      </c>
      <c r="R43" s="3">
        <f t="shared" si="16"/>
        <v>21828</v>
      </c>
      <c r="S43" s="3">
        <f t="shared" si="16"/>
        <v>194666</v>
      </c>
      <c r="V43" s="3">
        <f t="shared" si="17"/>
        <v>41783</v>
      </c>
      <c r="W43" s="3">
        <f t="shared" si="17"/>
        <v>17274</v>
      </c>
      <c r="X43" s="3">
        <f t="shared" si="17"/>
        <v>59057</v>
      </c>
      <c r="AA43" s="3">
        <f t="shared" si="18"/>
        <v>36135209</v>
      </c>
      <c r="AB43" s="3">
        <f t="shared" si="18"/>
        <v>1994225</v>
      </c>
      <c r="AC43" s="3">
        <f t="shared" si="18"/>
        <v>38129434</v>
      </c>
    </row>
    <row r="44" spans="3:29" hidden="1">
      <c r="C44" s="3">
        <f t="shared" si="14"/>
        <v>6178</v>
      </c>
      <c r="D44" s="3">
        <f t="shared" si="14"/>
        <v>945</v>
      </c>
      <c r="E44" s="3">
        <f t="shared" si="14"/>
        <v>7123</v>
      </c>
      <c r="H44" s="3">
        <f t="shared" si="15"/>
        <v>57134</v>
      </c>
      <c r="I44" s="3">
        <f t="shared" si="15"/>
        <v>13784</v>
      </c>
      <c r="J44" s="3">
        <f t="shared" si="15"/>
        <v>70918</v>
      </c>
      <c r="Q44" s="3">
        <f t="shared" si="16"/>
        <v>40492</v>
      </c>
      <c r="R44" s="3">
        <f t="shared" si="16"/>
        <v>6749</v>
      </c>
      <c r="S44" s="3">
        <f t="shared" si="16"/>
        <v>47241</v>
      </c>
      <c r="V44" s="3">
        <f t="shared" si="17"/>
        <v>10271</v>
      </c>
      <c r="W44" s="3">
        <f t="shared" si="17"/>
        <v>6058</v>
      </c>
      <c r="X44" s="3">
        <f t="shared" si="17"/>
        <v>16329</v>
      </c>
      <c r="AA44" s="3">
        <f t="shared" si="18"/>
        <v>7339189</v>
      </c>
      <c r="AB44" s="3">
        <f t="shared" si="18"/>
        <v>459231</v>
      </c>
      <c r="AC44" s="3">
        <f t="shared" si="18"/>
        <v>7798420</v>
      </c>
    </row>
    <row r="45" spans="3:29" hidden="1">
      <c r="C45" s="3">
        <f t="shared" si="14"/>
        <v>29082</v>
      </c>
      <c r="D45" s="3">
        <f t="shared" si="14"/>
        <v>4225</v>
      </c>
      <c r="E45" s="3">
        <f t="shared" si="14"/>
        <v>33307</v>
      </c>
      <c r="H45" s="3">
        <f t="shared" si="15"/>
        <v>240580</v>
      </c>
      <c r="I45" s="3">
        <f t="shared" si="15"/>
        <v>47159</v>
      </c>
      <c r="J45" s="3">
        <f t="shared" si="15"/>
        <v>287739</v>
      </c>
      <c r="Q45" s="3">
        <f t="shared" si="16"/>
        <v>184997</v>
      </c>
      <c r="R45" s="3">
        <f t="shared" si="16"/>
        <v>31261</v>
      </c>
      <c r="S45" s="3">
        <f t="shared" si="16"/>
        <v>216258</v>
      </c>
      <c r="V45" s="3">
        <f t="shared" si="17"/>
        <v>25538</v>
      </c>
      <c r="W45" s="3">
        <f t="shared" si="17"/>
        <v>11537</v>
      </c>
      <c r="X45" s="3">
        <f t="shared" si="17"/>
        <v>37075</v>
      </c>
      <c r="AA45" s="3">
        <f t="shared" si="18"/>
        <v>32126043</v>
      </c>
      <c r="AB45" s="3">
        <f t="shared" si="18"/>
        <v>1880513</v>
      </c>
      <c r="AC45" s="3">
        <f t="shared" si="18"/>
        <v>34006556</v>
      </c>
    </row>
    <row r="46" spans="3:29" hidden="1">
      <c r="C46" s="3">
        <f t="shared" si="14"/>
        <v>13473</v>
      </c>
      <c r="D46" s="3">
        <f t="shared" si="14"/>
        <v>1996</v>
      </c>
      <c r="E46" s="3">
        <f t="shared" si="14"/>
        <v>15469</v>
      </c>
      <c r="H46" s="3">
        <f t="shared" si="15"/>
        <v>114042</v>
      </c>
      <c r="I46" s="3">
        <f t="shared" si="15"/>
        <v>22422</v>
      </c>
      <c r="J46" s="3">
        <f t="shared" si="15"/>
        <v>136464</v>
      </c>
      <c r="Q46" s="3">
        <f t="shared" si="16"/>
        <v>88887</v>
      </c>
      <c r="R46" s="3">
        <f t="shared" si="16"/>
        <v>15338</v>
      </c>
      <c r="S46" s="3">
        <f t="shared" si="16"/>
        <v>104225</v>
      </c>
      <c r="V46" s="3">
        <f t="shared" si="17"/>
        <v>11208</v>
      </c>
      <c r="W46" s="3">
        <f t="shared" si="17"/>
        <v>5042</v>
      </c>
      <c r="X46" s="3">
        <f t="shared" si="17"/>
        <v>16250</v>
      </c>
      <c r="AA46" s="3">
        <f t="shared" si="18"/>
        <v>15369374</v>
      </c>
      <c r="AB46" s="3">
        <f t="shared" si="18"/>
        <v>1088265</v>
      </c>
      <c r="AC46" s="3">
        <f t="shared" si="18"/>
        <v>16457639</v>
      </c>
    </row>
    <row r="47" spans="3:29" hidden="1">
      <c r="C47" s="3">
        <f t="shared" si="14"/>
        <v>16829</v>
      </c>
      <c r="D47" s="3">
        <f t="shared" si="14"/>
        <v>3029</v>
      </c>
      <c r="E47" s="3">
        <f t="shared" si="14"/>
        <v>19858</v>
      </c>
      <c r="H47" s="3">
        <f t="shared" si="15"/>
        <v>170038</v>
      </c>
      <c r="I47" s="3">
        <f t="shared" si="15"/>
        <v>34044</v>
      </c>
      <c r="J47" s="3">
        <f t="shared" si="15"/>
        <v>204082</v>
      </c>
      <c r="Q47" s="3">
        <f t="shared" si="16"/>
        <v>127257</v>
      </c>
      <c r="R47" s="3">
        <f t="shared" si="16"/>
        <v>17250</v>
      </c>
      <c r="S47" s="3">
        <f t="shared" si="16"/>
        <v>144507</v>
      </c>
      <c r="V47" s="3">
        <f t="shared" si="17"/>
        <v>25387</v>
      </c>
      <c r="W47" s="3">
        <f t="shared" si="17"/>
        <v>13666</v>
      </c>
      <c r="X47" s="3">
        <f t="shared" si="17"/>
        <v>39053</v>
      </c>
      <c r="AA47" s="3">
        <f t="shared" si="18"/>
        <v>23509949</v>
      </c>
      <c r="AB47" s="3">
        <f t="shared" si="18"/>
        <v>1353730</v>
      </c>
      <c r="AC47" s="3">
        <f t="shared" si="18"/>
        <v>24863679</v>
      </c>
    </row>
    <row r="48" spans="3:29" hidden="1">
      <c r="C48" s="3">
        <f t="shared" si="14"/>
        <v>15336</v>
      </c>
      <c r="D48" s="3">
        <f t="shared" si="14"/>
        <v>1987</v>
      </c>
      <c r="E48" s="3">
        <f t="shared" si="14"/>
        <v>17323</v>
      </c>
      <c r="H48" s="3">
        <f t="shared" si="15"/>
        <v>114492</v>
      </c>
      <c r="I48" s="3">
        <f t="shared" si="15"/>
        <v>16143</v>
      </c>
      <c r="J48" s="3">
        <f t="shared" si="15"/>
        <v>130635</v>
      </c>
      <c r="Q48" s="3">
        <f t="shared" si="16"/>
        <v>84851</v>
      </c>
      <c r="R48" s="3">
        <f t="shared" si="16"/>
        <v>10146</v>
      </c>
      <c r="S48" s="3">
        <f t="shared" si="16"/>
        <v>94997</v>
      </c>
      <c r="V48" s="3">
        <f t="shared" si="17"/>
        <v>13769</v>
      </c>
      <c r="W48" s="3">
        <f t="shared" si="17"/>
        <v>3948</v>
      </c>
      <c r="X48" s="3">
        <f t="shared" si="17"/>
        <v>17717</v>
      </c>
      <c r="AA48" s="3">
        <f t="shared" si="18"/>
        <v>14769711</v>
      </c>
      <c r="AB48" s="3">
        <f t="shared" si="18"/>
        <v>769306</v>
      </c>
      <c r="AC48" s="3">
        <f t="shared" si="18"/>
        <v>15539017</v>
      </c>
    </row>
    <row r="49" spans="2:38" hidden="1">
      <c r="C49" s="3">
        <f t="shared" si="14"/>
        <v>475566</v>
      </c>
      <c r="D49" s="3">
        <f t="shared" si="14"/>
        <v>88479</v>
      </c>
      <c r="E49" s="3">
        <f t="shared" si="14"/>
        <v>564045</v>
      </c>
      <c r="H49" s="3">
        <f t="shared" si="15"/>
        <v>4740600</v>
      </c>
      <c r="I49" s="3">
        <f t="shared" si="15"/>
        <v>1248629</v>
      </c>
      <c r="J49" s="3">
        <f t="shared" si="15"/>
        <v>5989229</v>
      </c>
      <c r="Q49" s="3">
        <f t="shared" si="16"/>
        <v>3514571</v>
      </c>
      <c r="R49" s="3">
        <f t="shared" si="16"/>
        <v>629893</v>
      </c>
      <c r="S49" s="3">
        <f t="shared" si="16"/>
        <v>4144464</v>
      </c>
      <c r="V49" s="3">
        <f t="shared" si="17"/>
        <v>733693</v>
      </c>
      <c r="W49" s="3">
        <f t="shared" si="17"/>
        <v>527514</v>
      </c>
      <c r="X49" s="3">
        <f t="shared" si="17"/>
        <v>1261207</v>
      </c>
      <c r="AA49" s="3">
        <f t="shared" si="18"/>
        <v>710642220</v>
      </c>
      <c r="AB49" s="3">
        <f t="shared" si="18"/>
        <v>51017134</v>
      </c>
      <c r="AC49" s="3">
        <f t="shared" si="18"/>
        <v>761659354</v>
      </c>
    </row>
    <row r="51" spans="2:38" ht="23.45">
      <c r="B51" s="24" t="s">
        <v>40</v>
      </c>
      <c r="C51" s="7"/>
      <c r="D51" s="7"/>
      <c r="E51" s="7"/>
      <c r="G51" s="24" t="s">
        <v>40</v>
      </c>
      <c r="H51" s="7"/>
      <c r="I51" s="7"/>
      <c r="J51" s="7"/>
      <c r="P51" s="24" t="s">
        <v>40</v>
      </c>
      <c r="Q51" s="7"/>
      <c r="R51" s="7"/>
      <c r="S51" s="7"/>
      <c r="U51" s="24" t="s">
        <v>40</v>
      </c>
      <c r="V51" s="7"/>
      <c r="W51" s="7"/>
      <c r="X51" s="7"/>
      <c r="Z51" s="24" t="s">
        <v>40</v>
      </c>
      <c r="AA51" s="7"/>
      <c r="AB51" s="7"/>
      <c r="AC51" s="7"/>
      <c r="AF51" s="25"/>
      <c r="AJ51" s="25"/>
      <c r="AL51" s="25"/>
    </row>
    <row r="53" spans="2:38">
      <c r="B53" s="27" t="s">
        <v>180</v>
      </c>
      <c r="C53" s="27">
        <f t="shared" ref="C53:E68" si="19">C33/C$49</f>
        <v>0.13774744199543282</v>
      </c>
      <c r="D53" s="27">
        <f t="shared" si="19"/>
        <v>0.13069767967540322</v>
      </c>
      <c r="E53" s="27">
        <f t="shared" si="19"/>
        <v>0.13664158001577889</v>
      </c>
      <c r="G53" s="27" t="s">
        <v>180</v>
      </c>
      <c r="H53" s="27">
        <f t="shared" ref="H53:J68" si="20">H33/H$49</f>
        <v>0.15009872168079991</v>
      </c>
      <c r="I53" s="27">
        <f t="shared" si="20"/>
        <v>0.13620939446384794</v>
      </c>
      <c r="J53" s="27">
        <f t="shared" si="20"/>
        <v>0.14720308740908053</v>
      </c>
      <c r="P53" s="27" t="s">
        <v>180</v>
      </c>
      <c r="Q53" s="27">
        <f t="shared" ref="Q53:S68" si="21">Q33/Q$49</f>
        <v>0.14641360211530796</v>
      </c>
      <c r="R53" s="27">
        <f t="shared" si="21"/>
        <v>0.11685476739700235</v>
      </c>
      <c r="S53" s="27">
        <f t="shared" si="21"/>
        <v>0.14192112659200321</v>
      </c>
      <c r="U53" s="27" t="s">
        <v>180</v>
      </c>
      <c r="V53" s="27">
        <f t="shared" ref="V53:X68" si="22">V33/V$49</f>
        <v>0.17593462115626018</v>
      </c>
      <c r="W53" s="27">
        <f t="shared" si="22"/>
        <v>0.16023460988713095</v>
      </c>
      <c r="X53" s="27">
        <f t="shared" si="22"/>
        <v>0.16936791502108695</v>
      </c>
      <c r="Z53" s="27" t="s">
        <v>180</v>
      </c>
      <c r="AA53" s="27">
        <f t="shared" ref="AA53:AC68" si="23">AA33/AA$49</f>
        <v>0.15822534580059147</v>
      </c>
      <c r="AB53" s="27">
        <f t="shared" si="23"/>
        <v>0.14254887387441248</v>
      </c>
      <c r="AC53" s="27">
        <f t="shared" si="23"/>
        <v>0.15717531120874281</v>
      </c>
    </row>
    <row r="54" spans="2:38">
      <c r="B54" s="27" t="s">
        <v>181</v>
      </c>
      <c r="C54" s="27">
        <f t="shared" si="19"/>
        <v>0.18499850704213505</v>
      </c>
      <c r="D54" s="27">
        <f t="shared" si="19"/>
        <v>0.19388781518778467</v>
      </c>
      <c r="E54" s="27">
        <f t="shared" si="19"/>
        <v>0.18639292964213849</v>
      </c>
      <c r="G54" s="27" t="s">
        <v>181</v>
      </c>
      <c r="H54" s="27">
        <f t="shared" si="20"/>
        <v>0.18990402058811121</v>
      </c>
      <c r="I54" s="27">
        <f t="shared" si="20"/>
        <v>0.17386189172284161</v>
      </c>
      <c r="J54" s="27">
        <f t="shared" si="20"/>
        <v>0.18655957219201336</v>
      </c>
      <c r="P54" s="27" t="s">
        <v>181</v>
      </c>
      <c r="Q54" s="27">
        <f t="shared" si="21"/>
        <v>0.18768265031493175</v>
      </c>
      <c r="R54" s="27">
        <f t="shared" si="21"/>
        <v>0.16347855905685568</v>
      </c>
      <c r="S54" s="27">
        <f t="shared" si="21"/>
        <v>0.18400401113388848</v>
      </c>
      <c r="U54" s="27" t="s">
        <v>181</v>
      </c>
      <c r="V54" s="27">
        <f t="shared" si="22"/>
        <v>0.20400903375117385</v>
      </c>
      <c r="W54" s="27">
        <f t="shared" si="22"/>
        <v>0.18277240035335554</v>
      </c>
      <c r="X54" s="27">
        <f t="shared" si="22"/>
        <v>0.19512657319535967</v>
      </c>
      <c r="Z54" s="27" t="s">
        <v>181</v>
      </c>
      <c r="AA54" s="27">
        <f t="shared" si="23"/>
        <v>0.20098017536869678</v>
      </c>
      <c r="AB54" s="27">
        <f t="shared" si="23"/>
        <v>0.18778063855958665</v>
      </c>
      <c r="AC54" s="27">
        <f t="shared" si="23"/>
        <v>0.20009604976242437</v>
      </c>
    </row>
    <row r="55" spans="2:38">
      <c r="B55" s="27" t="s">
        <v>182</v>
      </c>
      <c r="C55" s="27">
        <f t="shared" si="19"/>
        <v>2.6511567269316982E-2</v>
      </c>
      <c r="D55" s="27">
        <f t="shared" si="19"/>
        <v>5.2622656223510665E-2</v>
      </c>
      <c r="E55" s="27">
        <f t="shared" si="19"/>
        <v>3.0607486991286157E-2</v>
      </c>
      <c r="G55" s="27" t="s">
        <v>182</v>
      </c>
      <c r="H55" s="27">
        <f t="shared" si="20"/>
        <v>2.4377715900940809E-2</v>
      </c>
      <c r="I55" s="27">
        <f t="shared" si="20"/>
        <v>6.4743811011917868E-2</v>
      </c>
      <c r="J55" s="27">
        <f t="shared" si="20"/>
        <v>3.2793202597529665E-2</v>
      </c>
      <c r="P55" s="27" t="s">
        <v>182</v>
      </c>
      <c r="Q55" s="27">
        <f t="shared" si="21"/>
        <v>2.5987239978933416E-2</v>
      </c>
      <c r="R55" s="27">
        <f t="shared" si="21"/>
        <v>9.2215662025137604E-2</v>
      </c>
      <c r="S55" s="27">
        <f t="shared" si="21"/>
        <v>3.6052912994297935E-2</v>
      </c>
      <c r="U55" s="27" t="s">
        <v>182</v>
      </c>
      <c r="V55" s="27">
        <f t="shared" si="22"/>
        <v>1.5142573256116659E-2</v>
      </c>
      <c r="W55" s="27">
        <f t="shared" si="22"/>
        <v>3.4048385445694329E-2</v>
      </c>
      <c r="X55" s="27">
        <f t="shared" si="22"/>
        <v>2.3050141650022556E-2</v>
      </c>
      <c r="Z55" s="27" t="s">
        <v>182</v>
      </c>
      <c r="AA55" s="27">
        <f t="shared" si="23"/>
        <v>2.2841527766250647E-2</v>
      </c>
      <c r="AB55" s="27">
        <f t="shared" si="23"/>
        <v>7.5916906661201308E-2</v>
      </c>
      <c r="AC55" s="27">
        <f t="shared" si="23"/>
        <v>2.6396599601138753E-2</v>
      </c>
    </row>
    <row r="56" spans="2:38">
      <c r="B56" s="27" t="s">
        <v>183</v>
      </c>
      <c r="C56" s="27">
        <f t="shared" si="19"/>
        <v>3.9235353242241873E-2</v>
      </c>
      <c r="D56" s="27">
        <f t="shared" si="19"/>
        <v>4.1354445687677301E-2</v>
      </c>
      <c r="E56" s="27">
        <f t="shared" si="19"/>
        <v>3.9567764983290343E-2</v>
      </c>
      <c r="G56" s="27" t="s">
        <v>183</v>
      </c>
      <c r="H56" s="27">
        <f t="shared" si="20"/>
        <v>2.7555372737628148E-2</v>
      </c>
      <c r="I56" s="27">
        <f t="shared" si="20"/>
        <v>1.897040674211475E-2</v>
      </c>
      <c r="J56" s="27">
        <f t="shared" si="20"/>
        <v>2.5765586856004337E-2</v>
      </c>
      <c r="P56" s="27" t="s">
        <v>183</v>
      </c>
      <c r="Q56" s="27">
        <f t="shared" si="21"/>
        <v>2.7524554205904505E-2</v>
      </c>
      <c r="R56" s="27">
        <f t="shared" si="21"/>
        <v>2.3161076563797345E-2</v>
      </c>
      <c r="S56" s="27">
        <f t="shared" si="21"/>
        <v>2.6861374595122552E-2</v>
      </c>
      <c r="U56" s="27" t="s">
        <v>183</v>
      </c>
      <c r="V56" s="27">
        <f t="shared" si="22"/>
        <v>1.9727597237536681E-2</v>
      </c>
      <c r="W56" s="27">
        <f t="shared" si="22"/>
        <v>1.0126745451305558E-2</v>
      </c>
      <c r="X56" s="27">
        <f t="shared" si="22"/>
        <v>1.5711933092664408E-2</v>
      </c>
      <c r="Z56" s="27" t="s">
        <v>183</v>
      </c>
      <c r="AA56" s="27">
        <f t="shared" si="23"/>
        <v>2.3408170147841766E-2</v>
      </c>
      <c r="AB56" s="27">
        <f t="shared" si="23"/>
        <v>2.2961442718440438E-2</v>
      </c>
      <c r="AC56" s="27">
        <f t="shared" si="23"/>
        <v>2.3378247646388125E-2</v>
      </c>
    </row>
    <row r="57" spans="2:38">
      <c r="B57" s="27" t="s">
        <v>184</v>
      </c>
      <c r="C57" s="27">
        <f t="shared" si="19"/>
        <v>4.9835354083344902E-3</v>
      </c>
      <c r="D57" s="27">
        <f t="shared" si="19"/>
        <v>7.5611161970637096E-3</v>
      </c>
      <c r="E57" s="27">
        <f t="shared" si="19"/>
        <v>5.3878679892561763E-3</v>
      </c>
      <c r="G57" s="27" t="s">
        <v>184</v>
      </c>
      <c r="H57" s="27">
        <f t="shared" si="20"/>
        <v>5.3117748808167746E-3</v>
      </c>
      <c r="I57" s="27">
        <f t="shared" si="20"/>
        <v>1.0288884848902276E-2</v>
      </c>
      <c r="J57" s="27">
        <f t="shared" si="20"/>
        <v>6.3493982280523921E-3</v>
      </c>
      <c r="P57" s="27" t="s">
        <v>184</v>
      </c>
      <c r="Q57" s="27">
        <f t="shared" si="21"/>
        <v>5.4359408303317818E-3</v>
      </c>
      <c r="R57" s="27">
        <f t="shared" si="21"/>
        <v>8.8078451419526804E-3</v>
      </c>
      <c r="S57" s="27">
        <f t="shared" si="21"/>
        <v>5.9484169726169659E-3</v>
      </c>
      <c r="U57" s="27" t="s">
        <v>184</v>
      </c>
      <c r="V57" s="27">
        <f t="shared" si="22"/>
        <v>4.8794250456253505E-3</v>
      </c>
      <c r="W57" s="27">
        <f t="shared" si="22"/>
        <v>1.251909901917295E-2</v>
      </c>
      <c r="X57" s="27">
        <f t="shared" si="22"/>
        <v>8.0748045324835656E-3</v>
      </c>
      <c r="Z57" s="27" t="s">
        <v>184</v>
      </c>
      <c r="AA57" s="27">
        <f t="shared" si="23"/>
        <v>4.7854024209256808E-3</v>
      </c>
      <c r="AB57" s="27">
        <f t="shared" si="23"/>
        <v>6.8999563950417125E-3</v>
      </c>
      <c r="AC57" s="27">
        <f t="shared" si="23"/>
        <v>4.9270385511473672E-3</v>
      </c>
    </row>
    <row r="58" spans="2:38">
      <c r="B58" s="27" t="s">
        <v>185</v>
      </c>
      <c r="C58" s="27">
        <f t="shared" si="19"/>
        <v>1.3356715997358937E-2</v>
      </c>
      <c r="D58" s="27">
        <f t="shared" si="19"/>
        <v>2.6413047163733768E-2</v>
      </c>
      <c r="E58" s="27">
        <f t="shared" si="19"/>
        <v>1.5404799262470193E-2</v>
      </c>
      <c r="G58" s="27" t="s">
        <v>185</v>
      </c>
      <c r="H58" s="27">
        <f t="shared" si="20"/>
        <v>1.5097877905750326E-2</v>
      </c>
      <c r="I58" s="27">
        <f t="shared" si="20"/>
        <v>3.3794665989657455E-2</v>
      </c>
      <c r="J58" s="27">
        <f t="shared" si="20"/>
        <v>1.8995767234814363E-2</v>
      </c>
      <c r="P58" s="27" t="s">
        <v>185</v>
      </c>
      <c r="Q58" s="27">
        <f t="shared" si="21"/>
        <v>1.6194864181147572E-2</v>
      </c>
      <c r="R58" s="27">
        <f t="shared" si="21"/>
        <v>3.6971358627576431E-2</v>
      </c>
      <c r="S58" s="27">
        <f t="shared" si="21"/>
        <v>1.9352562840454158E-2</v>
      </c>
      <c r="U58" s="27" t="s">
        <v>185</v>
      </c>
      <c r="V58" s="27">
        <f t="shared" si="22"/>
        <v>1.1012780549903026E-2</v>
      </c>
      <c r="W58" s="27">
        <f t="shared" si="22"/>
        <v>3.1269312283655031E-2</v>
      </c>
      <c r="X58" s="27">
        <f t="shared" si="22"/>
        <v>1.9485302571267047E-2</v>
      </c>
      <c r="Z58" s="27" t="s">
        <v>185</v>
      </c>
      <c r="AA58" s="27">
        <f t="shared" si="23"/>
        <v>1.8061870852536736E-2</v>
      </c>
      <c r="AB58" s="27">
        <f t="shared" si="23"/>
        <v>4.0259984028111026E-2</v>
      </c>
      <c r="AC58" s="27">
        <f t="shared" si="23"/>
        <v>1.9548735168556729E-2</v>
      </c>
    </row>
    <row r="59" spans="2:38">
      <c r="B59" s="27" t="s">
        <v>186</v>
      </c>
      <c r="C59" s="27">
        <f t="shared" si="19"/>
        <v>7.2679712174545705E-2</v>
      </c>
      <c r="D59" s="27">
        <f t="shared" si="19"/>
        <v>8.1883836842640625E-2</v>
      </c>
      <c r="E59" s="27">
        <f t="shared" si="19"/>
        <v>7.4123518513593778E-2</v>
      </c>
      <c r="G59" s="27" t="s">
        <v>186</v>
      </c>
      <c r="H59" s="27">
        <f t="shared" si="20"/>
        <v>6.6464160654769441E-2</v>
      </c>
      <c r="I59" s="27">
        <f t="shared" si="20"/>
        <v>8.6232980332829043E-2</v>
      </c>
      <c r="J59" s="27">
        <f t="shared" si="20"/>
        <v>7.0585546152935538E-2</v>
      </c>
      <c r="P59" s="27" t="s">
        <v>186</v>
      </c>
      <c r="Q59" s="27">
        <f t="shared" si="21"/>
        <v>6.3609470401935264E-2</v>
      </c>
      <c r="R59" s="27">
        <f t="shared" si="21"/>
        <v>7.9005481883430997E-2</v>
      </c>
      <c r="S59" s="27">
        <f t="shared" si="21"/>
        <v>6.5949420721231986E-2</v>
      </c>
      <c r="U59" s="27" t="s">
        <v>186</v>
      </c>
      <c r="V59" s="27">
        <f t="shared" si="22"/>
        <v>7.5850526037457081E-2</v>
      </c>
      <c r="W59" s="27">
        <f t="shared" si="22"/>
        <v>9.5648646291851963E-2</v>
      </c>
      <c r="X59" s="27">
        <f t="shared" si="22"/>
        <v>8.4131312306385861E-2</v>
      </c>
      <c r="Z59" s="27" t="s">
        <v>186</v>
      </c>
      <c r="AA59" s="27">
        <f t="shared" si="23"/>
        <v>6.2699532543957215E-2</v>
      </c>
      <c r="AB59" s="27">
        <f t="shared" si="23"/>
        <v>7.8473675138238858E-2</v>
      </c>
      <c r="AC59" s="27">
        <f t="shared" si="23"/>
        <v>6.3756109269814079E-2</v>
      </c>
    </row>
    <row r="60" spans="2:38">
      <c r="B60" s="27" t="s">
        <v>187</v>
      </c>
      <c r="C60" s="27">
        <f t="shared" si="19"/>
        <v>2.1355605741369233E-2</v>
      </c>
      <c r="D60" s="27">
        <f t="shared" si="19"/>
        <v>2.0196882876162704E-2</v>
      </c>
      <c r="E60" s="27">
        <f t="shared" si="19"/>
        <v>2.1173842512565488E-2</v>
      </c>
      <c r="G60" s="27" t="s">
        <v>187</v>
      </c>
      <c r="H60" s="27">
        <f t="shared" si="20"/>
        <v>1.6482934649622409E-2</v>
      </c>
      <c r="I60" s="27">
        <f t="shared" si="20"/>
        <v>1.1712045771802513E-2</v>
      </c>
      <c r="J60" s="27">
        <f t="shared" si="20"/>
        <v>1.5488304087220576E-2</v>
      </c>
      <c r="P60" s="27" t="s">
        <v>187</v>
      </c>
      <c r="Q60" s="27">
        <f t="shared" si="21"/>
        <v>1.6816846209679645E-2</v>
      </c>
      <c r="R60" s="27">
        <f t="shared" si="21"/>
        <v>1.4486587404527436E-2</v>
      </c>
      <c r="S60" s="27">
        <f t="shared" si="21"/>
        <v>1.6462683714950837E-2</v>
      </c>
      <c r="U60" s="27" t="s">
        <v>187</v>
      </c>
      <c r="V60" s="27">
        <f t="shared" si="22"/>
        <v>1.1517078669143633E-2</v>
      </c>
      <c r="W60" s="27">
        <f t="shared" si="22"/>
        <v>6.9382044836724709E-3</v>
      </c>
      <c r="X60" s="27">
        <f t="shared" si="22"/>
        <v>9.6019130880180652E-3</v>
      </c>
      <c r="Z60" s="27" t="s">
        <v>187</v>
      </c>
      <c r="AA60" s="27">
        <f t="shared" si="23"/>
        <v>1.4073951305623243E-2</v>
      </c>
      <c r="AB60" s="27">
        <f t="shared" si="23"/>
        <v>1.236917777466684E-2</v>
      </c>
      <c r="AC60" s="27">
        <f t="shared" si="23"/>
        <v>1.3959762909968804E-2</v>
      </c>
    </row>
    <row r="61" spans="2:38">
      <c r="B61" s="27" t="s">
        <v>188</v>
      </c>
      <c r="C61" s="27">
        <f t="shared" si="19"/>
        <v>8.4516134458729172E-2</v>
      </c>
      <c r="D61" s="27">
        <f t="shared" si="19"/>
        <v>6.7824003435843536E-2</v>
      </c>
      <c r="E61" s="27">
        <f t="shared" si="19"/>
        <v>8.1897720926521825E-2</v>
      </c>
      <c r="G61" s="27" t="s">
        <v>188</v>
      </c>
      <c r="H61" s="27">
        <f t="shared" si="20"/>
        <v>0.10183647639539299</v>
      </c>
      <c r="I61" s="27">
        <f t="shared" si="20"/>
        <v>7.6335725023205458E-2</v>
      </c>
      <c r="J61" s="27">
        <f t="shared" si="20"/>
        <v>9.6520103004910984E-2</v>
      </c>
      <c r="P61" s="27" t="s">
        <v>188</v>
      </c>
      <c r="Q61" s="27">
        <f t="shared" si="21"/>
        <v>0.10561772688615481</v>
      </c>
      <c r="R61" s="27">
        <f t="shared" si="21"/>
        <v>7.4182440509737366E-2</v>
      </c>
      <c r="S61" s="27">
        <f t="shared" si="21"/>
        <v>0.10084006037933976</v>
      </c>
      <c r="U61" s="27" t="s">
        <v>188</v>
      </c>
      <c r="V61" s="27">
        <f t="shared" si="22"/>
        <v>9.5612197472239757E-2</v>
      </c>
      <c r="W61" s="27">
        <f t="shared" si="22"/>
        <v>8.0329621583503E-2</v>
      </c>
      <c r="X61" s="27">
        <f t="shared" si="22"/>
        <v>8.9220088375659187E-2</v>
      </c>
      <c r="Z61" s="27" t="s">
        <v>188</v>
      </c>
      <c r="AA61" s="27">
        <f t="shared" si="23"/>
        <v>0.10097544302954586</v>
      </c>
      <c r="AB61" s="27">
        <f t="shared" si="23"/>
        <v>7.3499993159161003E-2</v>
      </c>
      <c r="AC61" s="27">
        <f t="shared" si="23"/>
        <v>9.9135094453261324E-2</v>
      </c>
    </row>
    <row r="62" spans="2:38">
      <c r="B62" s="27" t="s">
        <v>189</v>
      </c>
      <c r="C62" s="27">
        <f t="shared" si="19"/>
        <v>0.19285861478743224</v>
      </c>
      <c r="D62" s="27">
        <f t="shared" si="19"/>
        <v>0.1955944348376451</v>
      </c>
      <c r="E62" s="27">
        <f t="shared" si="19"/>
        <v>0.19328776959285163</v>
      </c>
      <c r="G62" s="27" t="s">
        <v>189</v>
      </c>
      <c r="H62" s="27">
        <f t="shared" si="20"/>
        <v>0.20534215078260135</v>
      </c>
      <c r="I62" s="27">
        <f t="shared" si="20"/>
        <v>0.24634779426074518</v>
      </c>
      <c r="J62" s="27">
        <f t="shared" si="20"/>
        <v>0.21389096993953646</v>
      </c>
      <c r="P62" s="27" t="s">
        <v>189</v>
      </c>
      <c r="Q62" s="27">
        <f t="shared" si="21"/>
        <v>0.20573919263545964</v>
      </c>
      <c r="R62" s="27">
        <f t="shared" si="21"/>
        <v>0.22799586596453683</v>
      </c>
      <c r="S62" s="27">
        <f t="shared" si="21"/>
        <v>0.20912185508186343</v>
      </c>
      <c r="U62" s="27" t="s">
        <v>189</v>
      </c>
      <c r="V62" s="27">
        <f t="shared" si="22"/>
        <v>0.21191424751224286</v>
      </c>
      <c r="W62" s="27">
        <f t="shared" si="22"/>
        <v>0.27706373669703555</v>
      </c>
      <c r="X62" s="27">
        <f t="shared" si="22"/>
        <v>0.23916375345205029</v>
      </c>
      <c r="Z62" s="27" t="s">
        <v>189</v>
      </c>
      <c r="AA62" s="27">
        <f t="shared" si="23"/>
        <v>0.21207158083008354</v>
      </c>
      <c r="AB62" s="27">
        <f t="shared" si="23"/>
        <v>0.21139256862214173</v>
      </c>
      <c r="AC62" s="27">
        <f t="shared" si="23"/>
        <v>0.21202609953110352</v>
      </c>
    </row>
    <row r="63" spans="2:38">
      <c r="B63" s="27" t="s">
        <v>190</v>
      </c>
      <c r="C63" s="27">
        <f t="shared" si="19"/>
        <v>5.1647931096840398E-2</v>
      </c>
      <c r="D63" s="27">
        <f t="shared" si="19"/>
        <v>4.4281693961278949E-2</v>
      </c>
      <c r="E63" s="27">
        <f t="shared" si="19"/>
        <v>5.0492425249758444E-2</v>
      </c>
      <c r="G63" s="27" t="s">
        <v>190</v>
      </c>
      <c r="H63" s="27">
        <f t="shared" si="20"/>
        <v>5.065160528203181E-2</v>
      </c>
      <c r="I63" s="27">
        <f t="shared" si="20"/>
        <v>3.4543487296867202E-2</v>
      </c>
      <c r="J63" s="27">
        <f t="shared" si="20"/>
        <v>4.7293399534397498E-2</v>
      </c>
      <c r="P63" s="27" t="s">
        <v>190</v>
      </c>
      <c r="Q63" s="27">
        <f t="shared" si="21"/>
        <v>4.9177552537706594E-2</v>
      </c>
      <c r="R63" s="27">
        <f t="shared" si="21"/>
        <v>3.4653504642852037E-2</v>
      </c>
      <c r="S63" s="27">
        <f t="shared" si="21"/>
        <v>4.6970126896988366E-2</v>
      </c>
      <c r="U63" s="27" t="s">
        <v>190</v>
      </c>
      <c r="V63" s="27">
        <f t="shared" si="22"/>
        <v>5.6948887341163129E-2</v>
      </c>
      <c r="W63" s="27">
        <f t="shared" si="22"/>
        <v>3.2746050341791878E-2</v>
      </c>
      <c r="X63" s="27">
        <f t="shared" si="22"/>
        <v>4.6825778797612128E-2</v>
      </c>
      <c r="Z63" s="27" t="s">
        <v>190</v>
      </c>
      <c r="AA63" s="27">
        <f t="shared" si="23"/>
        <v>5.0848666154397634E-2</v>
      </c>
      <c r="AB63" s="27">
        <f t="shared" si="23"/>
        <v>3.908931850228984E-2</v>
      </c>
      <c r="AC63" s="27">
        <f t="shared" si="23"/>
        <v>5.0061006668868403E-2</v>
      </c>
    </row>
    <row r="64" spans="2:38">
      <c r="B64" s="27" t="s">
        <v>191</v>
      </c>
      <c r="C64" s="27">
        <f t="shared" si="19"/>
        <v>1.2990836182569823E-2</v>
      </c>
      <c r="D64" s="27">
        <f t="shared" si="19"/>
        <v>1.0680500457735734E-2</v>
      </c>
      <c r="E64" s="27">
        <f t="shared" si="19"/>
        <v>1.2628425037009458E-2</v>
      </c>
      <c r="G64" s="27" t="s">
        <v>191</v>
      </c>
      <c r="H64" s="27">
        <f t="shared" si="20"/>
        <v>1.2052060920558579E-2</v>
      </c>
      <c r="I64" s="27">
        <f t="shared" si="20"/>
        <v>1.103930791291889E-2</v>
      </c>
      <c r="J64" s="27">
        <f t="shared" si="20"/>
        <v>1.1840923097113168E-2</v>
      </c>
      <c r="P64" s="27" t="s">
        <v>191</v>
      </c>
      <c r="Q64" s="27">
        <f t="shared" si="21"/>
        <v>1.1521178544977466E-2</v>
      </c>
      <c r="R64" s="27">
        <f t="shared" si="21"/>
        <v>1.0714518180071854E-2</v>
      </c>
      <c r="S64" s="27">
        <f t="shared" si="21"/>
        <v>1.1398578923595427E-2</v>
      </c>
      <c r="U64" s="27" t="s">
        <v>191</v>
      </c>
      <c r="V64" s="27">
        <f t="shared" si="22"/>
        <v>1.3999043196541333E-2</v>
      </c>
      <c r="W64" s="27">
        <f t="shared" si="22"/>
        <v>1.148405539947755E-2</v>
      </c>
      <c r="X64" s="27">
        <f t="shared" si="22"/>
        <v>1.2947121289368042E-2</v>
      </c>
      <c r="Z64" s="27" t="s">
        <v>191</v>
      </c>
      <c r="AA64" s="27">
        <f t="shared" si="23"/>
        <v>1.0327544288038502E-2</v>
      </c>
      <c r="AB64" s="27">
        <f t="shared" si="23"/>
        <v>9.001505258997889E-3</v>
      </c>
      <c r="AC64" s="27">
        <f t="shared" si="23"/>
        <v>1.0238724121282176E-2</v>
      </c>
    </row>
    <row r="65" spans="2:38">
      <c r="B65" s="27" t="s">
        <v>192</v>
      </c>
      <c r="C65" s="27">
        <f t="shared" si="19"/>
        <v>6.1152395251132335E-2</v>
      </c>
      <c r="D65" s="27">
        <f t="shared" si="19"/>
        <v>4.775144384543225E-2</v>
      </c>
      <c r="E65" s="27">
        <f t="shared" si="19"/>
        <v>5.9050253082644118E-2</v>
      </c>
      <c r="G65" s="27" t="s">
        <v>192</v>
      </c>
      <c r="H65" s="27">
        <f t="shared" si="20"/>
        <v>5.0748850356494957E-2</v>
      </c>
      <c r="I65" s="27">
        <f t="shared" si="20"/>
        <v>3.7768624627491434E-2</v>
      </c>
      <c r="J65" s="27">
        <f t="shared" si="20"/>
        <v>4.8042744733921512E-2</v>
      </c>
      <c r="P65" s="27" t="s">
        <v>192</v>
      </c>
      <c r="Q65" s="27">
        <f t="shared" si="21"/>
        <v>5.2637149740323928E-2</v>
      </c>
      <c r="R65" s="27">
        <f t="shared" si="21"/>
        <v>4.9629063983882976E-2</v>
      </c>
      <c r="S65" s="27">
        <f t="shared" si="21"/>
        <v>5.2179968266101481E-2</v>
      </c>
      <c r="U65" s="27" t="s">
        <v>192</v>
      </c>
      <c r="V65" s="27">
        <f t="shared" si="22"/>
        <v>3.4807473970720725E-2</v>
      </c>
      <c r="W65" s="27">
        <f t="shared" si="22"/>
        <v>2.1870509597849537E-2</v>
      </c>
      <c r="X65" s="27">
        <f t="shared" si="22"/>
        <v>2.9396443248412039E-2</v>
      </c>
      <c r="Z65" s="27" t="s">
        <v>192</v>
      </c>
      <c r="AA65" s="27">
        <f t="shared" si="23"/>
        <v>4.5207056512910251E-2</v>
      </c>
      <c r="AB65" s="27">
        <f t="shared" si="23"/>
        <v>3.6860420265865973E-2</v>
      </c>
      <c r="AC65" s="27">
        <f t="shared" si="23"/>
        <v>4.4647985771339979E-2</v>
      </c>
    </row>
    <row r="66" spans="2:38">
      <c r="B66" s="27" t="s">
        <v>193</v>
      </c>
      <c r="C66" s="27">
        <f t="shared" si="19"/>
        <v>2.8330452555481257E-2</v>
      </c>
      <c r="D66" s="27">
        <f t="shared" si="19"/>
        <v>2.2559025305439708E-2</v>
      </c>
      <c r="E66" s="27">
        <f t="shared" si="19"/>
        <v>2.7425116790327012E-2</v>
      </c>
      <c r="G66" s="27" t="s">
        <v>193</v>
      </c>
      <c r="H66" s="27">
        <f t="shared" si="20"/>
        <v>2.4056448550816352E-2</v>
      </c>
      <c r="I66" s="27">
        <f t="shared" si="20"/>
        <v>1.7957295561772151E-2</v>
      </c>
      <c r="J66" s="27">
        <f t="shared" si="20"/>
        <v>2.2784902697826383E-2</v>
      </c>
      <c r="P66" s="27" t="s">
        <v>193</v>
      </c>
      <c r="Q66" s="27">
        <f t="shared" si="21"/>
        <v>2.5290995686244495E-2</v>
      </c>
      <c r="R66" s="27">
        <f t="shared" si="21"/>
        <v>2.4350167409385403E-2</v>
      </c>
      <c r="S66" s="27">
        <f t="shared" si="21"/>
        <v>2.5148004663570488E-2</v>
      </c>
      <c r="U66" s="27" t="s">
        <v>193</v>
      </c>
      <c r="V66" s="27">
        <f t="shared" si="22"/>
        <v>1.5276144109320929E-2</v>
      </c>
      <c r="W66" s="27">
        <f t="shared" si="22"/>
        <v>9.5580401657586345E-3</v>
      </c>
      <c r="X66" s="27">
        <f t="shared" si="22"/>
        <v>1.2884482880288485E-2</v>
      </c>
      <c r="Z66" s="27" t="s">
        <v>193</v>
      </c>
      <c r="AA66" s="27">
        <f t="shared" si="23"/>
        <v>2.1627442850215121E-2</v>
      </c>
      <c r="AB66" s="27">
        <f t="shared" si="23"/>
        <v>2.1331362910350864E-2</v>
      </c>
      <c r="AC66" s="27">
        <f t="shared" si="23"/>
        <v>2.1607610953071812E-2</v>
      </c>
    </row>
    <row r="67" spans="2:38">
      <c r="B67" s="27" t="s">
        <v>194</v>
      </c>
      <c r="C67" s="27">
        <f t="shared" si="19"/>
        <v>3.5387306914287396E-2</v>
      </c>
      <c r="D67" s="27">
        <f t="shared" si="19"/>
        <v>3.4234112049186811E-2</v>
      </c>
      <c r="E67" s="27">
        <f t="shared" si="19"/>
        <v>3.5206410836014855E-2</v>
      </c>
      <c r="G67" s="27" t="s">
        <v>194</v>
      </c>
      <c r="H67" s="27">
        <f t="shared" si="20"/>
        <v>3.5868455469771757E-2</v>
      </c>
      <c r="I67" s="27">
        <f t="shared" si="20"/>
        <v>2.7265104366469145E-2</v>
      </c>
      <c r="J67" s="27">
        <f t="shared" si="20"/>
        <v>3.4074836677642481E-2</v>
      </c>
      <c r="P67" s="27" t="s">
        <v>194</v>
      </c>
      <c r="Q67" s="27">
        <f t="shared" si="21"/>
        <v>3.6208402106544441E-2</v>
      </c>
      <c r="R67" s="27">
        <f t="shared" si="21"/>
        <v>2.7385603586640907E-2</v>
      </c>
      <c r="S67" s="27">
        <f t="shared" si="21"/>
        <v>3.4867476228530397E-2</v>
      </c>
      <c r="U67" s="27" t="s">
        <v>194</v>
      </c>
      <c r="V67" s="27">
        <f t="shared" si="22"/>
        <v>3.4601665819354963E-2</v>
      </c>
      <c r="W67" s="27">
        <f t="shared" si="22"/>
        <v>2.5906421440947538E-2</v>
      </c>
      <c r="X67" s="27">
        <f t="shared" si="22"/>
        <v>3.0964782149163459E-2</v>
      </c>
      <c r="Z67" s="27" t="s">
        <v>194</v>
      </c>
      <c r="AA67" s="27">
        <f t="shared" si="23"/>
        <v>3.3082679776611078E-2</v>
      </c>
      <c r="AB67" s="27">
        <f t="shared" si="23"/>
        <v>2.6534810834336557E-2</v>
      </c>
      <c r="AC67" s="27">
        <f t="shared" si="23"/>
        <v>3.2644093280576977E-2</v>
      </c>
    </row>
    <row r="68" spans="2:38">
      <c r="B68" s="27" t="s">
        <v>195</v>
      </c>
      <c r="C68" s="27">
        <f t="shared" si="19"/>
        <v>3.2247889882792292E-2</v>
      </c>
      <c r="D68" s="27">
        <f t="shared" si="19"/>
        <v>2.2457306253461273E-2</v>
      </c>
      <c r="E68" s="27">
        <f t="shared" si="19"/>
        <v>3.071208857449317E-2</v>
      </c>
      <c r="G68" s="27" t="s">
        <v>195</v>
      </c>
      <c r="H68" s="27">
        <f t="shared" si="20"/>
        <v>2.4151373243893177E-2</v>
      </c>
      <c r="I68" s="27">
        <f t="shared" si="20"/>
        <v>1.2928580066617066E-2</v>
      </c>
      <c r="J68" s="27">
        <f t="shared" si="20"/>
        <v>2.1811655557000743E-2</v>
      </c>
      <c r="P68" s="27" t="s">
        <v>195</v>
      </c>
      <c r="Q68" s="27">
        <f t="shared" si="21"/>
        <v>2.4142633624416751E-2</v>
      </c>
      <c r="R68" s="27">
        <f t="shared" si="21"/>
        <v>1.6107497622612096E-2</v>
      </c>
      <c r="S68" s="27">
        <f t="shared" si="21"/>
        <v>2.2921419995444524E-2</v>
      </c>
      <c r="U68" s="27" t="s">
        <v>195</v>
      </c>
      <c r="V68" s="27">
        <f t="shared" si="22"/>
        <v>1.8766704875199845E-2</v>
      </c>
      <c r="W68" s="27">
        <f t="shared" si="22"/>
        <v>7.4841615577975178E-3</v>
      </c>
      <c r="X68" s="27">
        <f t="shared" si="22"/>
        <v>1.4047654350158222E-2</v>
      </c>
      <c r="Z68" s="27" t="s">
        <v>195</v>
      </c>
      <c r="AA68" s="27">
        <f t="shared" si="23"/>
        <v>2.0783610351774482E-2</v>
      </c>
      <c r="AB68" s="27">
        <f t="shared" si="23"/>
        <v>1.5079365297156833E-2</v>
      </c>
      <c r="AC68" s="27">
        <f t="shared" si="23"/>
        <v>2.0401531102314803E-2</v>
      </c>
    </row>
    <row r="70" spans="2:38" ht="23.45">
      <c r="B70" s="24" t="s">
        <v>41</v>
      </c>
      <c r="C70" s="7"/>
      <c r="D70" s="7"/>
      <c r="E70" s="7"/>
      <c r="G70" s="24" t="s">
        <v>41</v>
      </c>
      <c r="H70" s="7"/>
      <c r="I70" s="7"/>
      <c r="J70" s="7"/>
      <c r="P70" s="24" t="s">
        <v>41</v>
      </c>
      <c r="Q70" s="7"/>
      <c r="R70" s="7"/>
      <c r="S70" s="7"/>
      <c r="U70" s="24" t="s">
        <v>41</v>
      </c>
      <c r="V70" s="7"/>
      <c r="W70" s="7"/>
      <c r="X70" s="7"/>
      <c r="Z70" s="24" t="s">
        <v>41</v>
      </c>
      <c r="AA70" s="7"/>
      <c r="AB70" s="7"/>
      <c r="AC70" s="7"/>
      <c r="AF70" s="25"/>
      <c r="AJ70" s="25"/>
      <c r="AL70" s="25"/>
    </row>
    <row r="72" spans="2:38">
      <c r="B72" s="27" t="s">
        <v>180</v>
      </c>
      <c r="C72" s="27">
        <f>C33/C$49</f>
        <v>0.13774744199543282</v>
      </c>
      <c r="D72" s="27">
        <f>D33/D$49</f>
        <v>0.13069767967540322</v>
      </c>
      <c r="E72" s="27">
        <f>E33/E$49</f>
        <v>0.13664158001577889</v>
      </c>
      <c r="G72" s="27" t="s">
        <v>180</v>
      </c>
      <c r="H72" s="27">
        <f>H33/H$49</f>
        <v>0.15009872168079991</v>
      </c>
      <c r="I72" s="27">
        <f>I33/I$49</f>
        <v>0.13620939446384794</v>
      </c>
      <c r="J72" s="27">
        <f>J33/J$49</f>
        <v>0.14720308740908053</v>
      </c>
      <c r="P72" s="27" t="s">
        <v>180</v>
      </c>
      <c r="Q72" s="27">
        <f>Q33/Q$49</f>
        <v>0.14641360211530796</v>
      </c>
      <c r="R72" s="27">
        <f>R33/R$49</f>
        <v>0.11685476739700235</v>
      </c>
      <c r="S72" s="27">
        <f>S33/S$49</f>
        <v>0.14192112659200321</v>
      </c>
      <c r="U72" s="27" t="s">
        <v>180</v>
      </c>
      <c r="V72" s="27">
        <f>V33/V$49</f>
        <v>0.17593462115626018</v>
      </c>
      <c r="W72" s="27">
        <f>W33/W$49</f>
        <v>0.16023460988713095</v>
      </c>
      <c r="X72" s="27">
        <f>X33/X$49</f>
        <v>0.16936791502108695</v>
      </c>
      <c r="Z72" s="27" t="s">
        <v>180</v>
      </c>
      <c r="AA72" s="27">
        <f>AA33/AA$49</f>
        <v>0.15822534580059147</v>
      </c>
      <c r="AB72" s="27">
        <f>AB33/AB$49</f>
        <v>0.14254887387441248</v>
      </c>
      <c r="AC72" s="27">
        <f>AC33/AC$49</f>
        <v>0.15717531120874281</v>
      </c>
    </row>
    <row r="73" spans="2:38">
      <c r="B73" s="27" t="s">
        <v>181</v>
      </c>
      <c r="C73" s="27">
        <f>(C34+C33)/C$49</f>
        <v>0.32274594903756787</v>
      </c>
      <c r="D73" s="27">
        <f>(D34+D33)/D$49</f>
        <v>0.32458549486318788</v>
      </c>
      <c r="E73" s="27">
        <f>(E34+E33)/E$49</f>
        <v>0.32303450965791736</v>
      </c>
      <c r="G73" s="27" t="s">
        <v>181</v>
      </c>
      <c r="H73" s="27">
        <f>(H34+H33)/H$49</f>
        <v>0.34000274226891108</v>
      </c>
      <c r="I73" s="27">
        <f>(I34+I33)/I$49</f>
        <v>0.31007128618668955</v>
      </c>
      <c r="J73" s="27">
        <f>(J34+J33)/J$49</f>
        <v>0.33376265960109391</v>
      </c>
      <c r="P73" s="27" t="s">
        <v>181</v>
      </c>
      <c r="Q73" s="27">
        <f>(Q34+Q33)/Q$49</f>
        <v>0.33409625243023972</v>
      </c>
      <c r="R73" s="27">
        <f>(R34+R33)/R$49</f>
        <v>0.28033332645385806</v>
      </c>
      <c r="S73" s="27">
        <f>(S34+S33)/S$49</f>
        <v>0.32592513772589171</v>
      </c>
      <c r="U73" s="27" t="s">
        <v>181</v>
      </c>
      <c r="V73" s="27">
        <f>(V34+V33)/V$49</f>
        <v>0.37994365490743404</v>
      </c>
      <c r="W73" s="27">
        <f>(W34+W33)/W$49</f>
        <v>0.34300701024048652</v>
      </c>
      <c r="X73" s="27">
        <f>(X34+X33)/X$49</f>
        <v>0.36449448821644664</v>
      </c>
      <c r="Z73" s="27" t="s">
        <v>181</v>
      </c>
      <c r="AA73" s="27">
        <f>(AA34+AA33)/AA$49</f>
        <v>0.35920552116928828</v>
      </c>
      <c r="AB73" s="27">
        <f>(AB34+AB33)/AB$49</f>
        <v>0.33032951243399916</v>
      </c>
      <c r="AC73" s="27">
        <f>(AC34+AC33)/AC$49</f>
        <v>0.35727136097116718</v>
      </c>
    </row>
    <row r="74" spans="2:38">
      <c r="B74" s="27" t="s">
        <v>182</v>
      </c>
      <c r="C74" s="27">
        <f>(C35+C34+C33)/C$49</f>
        <v>0.34925751630688484</v>
      </c>
      <c r="D74" s="27">
        <f>(D35+D34+D33)/D$49</f>
        <v>0.37720815108669853</v>
      </c>
      <c r="E74" s="27">
        <f>(E35+E34+E33)/E$49</f>
        <v>0.35364199664920354</v>
      </c>
      <c r="G74" s="27" t="s">
        <v>182</v>
      </c>
      <c r="H74" s="27">
        <f>(H35+H34+H33)/H$49</f>
        <v>0.36438045816985193</v>
      </c>
      <c r="I74" s="27">
        <f>(I35+I34+I33)/I$49</f>
        <v>0.37481509719860745</v>
      </c>
      <c r="J74" s="27">
        <f>(J35+J34+J33)/J$49</f>
        <v>0.36655586219862357</v>
      </c>
      <c r="P74" s="27" t="s">
        <v>182</v>
      </c>
      <c r="Q74" s="27">
        <f>(Q35+Q34+Q33)/Q$49</f>
        <v>0.36008349240917314</v>
      </c>
      <c r="R74" s="27">
        <f>(R35+R34+R33)/R$49</f>
        <v>0.37254898847899565</v>
      </c>
      <c r="S74" s="27">
        <f>(S35+S34+S33)/S$49</f>
        <v>0.36197805072018963</v>
      </c>
      <c r="U74" s="27" t="s">
        <v>182</v>
      </c>
      <c r="V74" s="27">
        <f>(V35+V34+V33)/V$49</f>
        <v>0.39508622816355071</v>
      </c>
      <c r="W74" s="27">
        <f>(W35+W34+W33)/W$49</f>
        <v>0.37705539568618085</v>
      </c>
      <c r="X74" s="27">
        <f>(X35+X34+X33)/X$49</f>
        <v>0.3875446298664692</v>
      </c>
      <c r="Z74" s="27" t="s">
        <v>182</v>
      </c>
      <c r="AA74" s="27">
        <f>(AA35+AA34+AA33)/AA$49</f>
        <v>0.38204704893553892</v>
      </c>
      <c r="AB74" s="27">
        <f>(AB35+AB34+AB33)/AB$49</f>
        <v>0.40624641909520043</v>
      </c>
      <c r="AC74" s="27">
        <f>(AC35+AC34+AC33)/AC$49</f>
        <v>0.3836679605723059</v>
      </c>
    </row>
    <row r="75" spans="2:38">
      <c r="B75" s="27" t="s">
        <v>183</v>
      </c>
      <c r="C75" s="27">
        <f>(C36+C35+C34+C33)/C$49</f>
        <v>0.38849286954912671</v>
      </c>
      <c r="D75" s="27">
        <f>(D36+D35+D34+D33)/D$49</f>
        <v>0.41856259677437585</v>
      </c>
      <c r="E75" s="27">
        <f>(E36+E35+E34+E33)/E$49</f>
        <v>0.39320976163249388</v>
      </c>
      <c r="G75" s="27" t="s">
        <v>183</v>
      </c>
      <c r="H75" s="27">
        <f>(H36+H35+H34+H33)/H$49</f>
        <v>0.39193583090748008</v>
      </c>
      <c r="I75" s="27">
        <f>(I36+I35+I34+I33)/I$49</f>
        <v>0.3937855039407222</v>
      </c>
      <c r="J75" s="27">
        <f>(J36+J35+J34+J33)/J$49</f>
        <v>0.3923214490546279</v>
      </c>
      <c r="P75" s="27" t="s">
        <v>183</v>
      </c>
      <c r="Q75" s="27">
        <f>(Q36+Q35+Q34+Q33)/Q$49</f>
        <v>0.38760804661507764</v>
      </c>
      <c r="R75" s="27">
        <f>(R36+R35+R34+R33)/R$49</f>
        <v>0.39571006504279299</v>
      </c>
      <c r="S75" s="27">
        <f>(S36+S35+S34+S33)/S$49</f>
        <v>0.38883942531531218</v>
      </c>
      <c r="U75" s="27" t="s">
        <v>183</v>
      </c>
      <c r="V75" s="27">
        <f>(V36+V35+V34+V33)/V$49</f>
        <v>0.41481382540108735</v>
      </c>
      <c r="W75" s="27">
        <f>(W36+W35+W34+W33)/W$49</f>
        <v>0.38718214113748639</v>
      </c>
      <c r="X75" s="27">
        <f>(X36+X35+X34+X33)/X$49</f>
        <v>0.40325656295913359</v>
      </c>
      <c r="Z75" s="27" t="s">
        <v>183</v>
      </c>
      <c r="AA75" s="27">
        <f>(AA36+AA35+AA34+AA33)/AA$49</f>
        <v>0.40545521908338067</v>
      </c>
      <c r="AB75" s="27">
        <f>(AB36+AB35+AB34+AB33)/AB$49</f>
        <v>0.4292078618136409</v>
      </c>
      <c r="AC75" s="27">
        <f>(AC36+AC35+AC34+AC33)/AC$49</f>
        <v>0.40704620821869403</v>
      </c>
    </row>
    <row r="76" spans="2:38">
      <c r="B76" s="27" t="s">
        <v>184</v>
      </c>
      <c r="C76" s="27">
        <f>(C37+C36+C35+C34+C33)/C$49</f>
        <v>0.39347640495746122</v>
      </c>
      <c r="D76" s="27">
        <f>(D37+D36+D35+D34+D33)/D$49</f>
        <v>0.42612371297143953</v>
      </c>
      <c r="E76" s="27">
        <f>(E37+E36+E35+E34+E33)/E$49</f>
        <v>0.39859762962175005</v>
      </c>
      <c r="G76" s="27" t="s">
        <v>184</v>
      </c>
      <c r="H76" s="27">
        <f>(H37+H36+H35+H34+H33)/H$49</f>
        <v>0.39724760578829682</v>
      </c>
      <c r="I76" s="27">
        <f>(I37+I36+I35+I34+I33)/I$49</f>
        <v>0.40407438878962448</v>
      </c>
      <c r="J76" s="27">
        <f>(J37+J36+J35+J34+J33)/J$49</f>
        <v>0.39867084728268032</v>
      </c>
      <c r="P76" s="27" t="s">
        <v>184</v>
      </c>
      <c r="Q76" s="27">
        <f>(Q37+Q36+Q35+Q34+Q33)/Q$49</f>
        <v>0.39304398744540942</v>
      </c>
      <c r="R76" s="27">
        <f>(R37+R36+R35+R34+R33)/R$49</f>
        <v>0.40451791018474564</v>
      </c>
      <c r="S76" s="27">
        <f>(S37+S36+S35+S34+S33)/S$49</f>
        <v>0.39478784228792912</v>
      </c>
      <c r="U76" s="27" t="s">
        <v>184</v>
      </c>
      <c r="V76" s="27">
        <f>(V37+V36+V35+V34+V33)/V$49</f>
        <v>0.41969325044671274</v>
      </c>
      <c r="W76" s="27">
        <f>(W37+W36+W35+W34+W33)/W$49</f>
        <v>0.39970124015665937</v>
      </c>
      <c r="X76" s="27">
        <f>(X37+X36+X35+X34+X33)/X$49</f>
        <v>0.41133136749161714</v>
      </c>
      <c r="Z76" s="27" t="s">
        <v>184</v>
      </c>
      <c r="AA76" s="27">
        <f>(AA37+AA36+AA35+AA34+AA33)/AA$49</f>
        <v>0.41024062150430635</v>
      </c>
      <c r="AB76" s="27">
        <f>(AB37+AB36+AB35+AB34+AB33)/AB$49</f>
        <v>0.43610781820868261</v>
      </c>
      <c r="AC76" s="27">
        <f>(AC37+AC36+AC35+AC34+AC33)/AC$49</f>
        <v>0.41197324676984143</v>
      </c>
    </row>
    <row r="77" spans="2:38">
      <c r="B77" s="27" t="s">
        <v>185</v>
      </c>
      <c r="C77" s="27">
        <f>(C38+C37+C36+C35+C34+C33)/C$49</f>
        <v>0.40683312095482016</v>
      </c>
      <c r="D77" s="27">
        <f>(D38+D37+D36+D35+D34+D33)/D$49</f>
        <v>0.4525367601351733</v>
      </c>
      <c r="E77" s="27">
        <f>(E38+E37+E36+E35+E34+E33)/E$49</f>
        <v>0.41400242888422023</v>
      </c>
      <c r="G77" s="27" t="s">
        <v>185</v>
      </c>
      <c r="H77" s="27">
        <f>(H38+H37+H36+H35+H34+H33)/H$49</f>
        <v>0.41234548369404717</v>
      </c>
      <c r="I77" s="27">
        <f>(I38+I37+I36+I35+I34+I33)/I$49</f>
        <v>0.4378690547792819</v>
      </c>
      <c r="J77" s="27">
        <f>(J38+J37+J36+J35+J34+J33)/J$49</f>
        <v>0.41766661451749465</v>
      </c>
      <c r="P77" s="27" t="s">
        <v>185</v>
      </c>
      <c r="Q77" s="27">
        <f>(Q38+Q37+Q36+Q35+Q34+Q33)/Q$49</f>
        <v>0.40923885162655699</v>
      </c>
      <c r="R77" s="27">
        <f>(R38+R37+R36+R35+R34+R33)/R$49</f>
        <v>0.44148926881232209</v>
      </c>
      <c r="S77" s="27">
        <f>(S38+S37+S36+S35+S34+S33)/S$49</f>
        <v>0.41414040512838329</v>
      </c>
      <c r="U77" s="27" t="s">
        <v>185</v>
      </c>
      <c r="V77" s="27">
        <f>(V38+V37+V36+V35+V34+V33)/V$49</f>
        <v>0.43070603099661575</v>
      </c>
      <c r="W77" s="27">
        <f>(W38+W37+W36+W35+W34+W33)/W$49</f>
        <v>0.4309705524403144</v>
      </c>
      <c r="X77" s="27">
        <f>(X38+X37+X36+X35+X34+X33)/X$49</f>
        <v>0.43081667006288421</v>
      </c>
      <c r="Z77" s="27" t="s">
        <v>185</v>
      </c>
      <c r="AA77" s="27">
        <f>(AA38+AA37+AA36+AA35+AA34+AA33)/AA$49</f>
        <v>0.42830249235684309</v>
      </c>
      <c r="AB77" s="27">
        <f>(AB38+AB37+AB36+AB35+AB34+AB33)/AB$49</f>
        <v>0.47636780223679365</v>
      </c>
      <c r="AC77" s="27">
        <f>(AC38+AC37+AC36+AC35+AC34+AC33)/AC$49</f>
        <v>0.43152198193839814</v>
      </c>
    </row>
    <row r="78" spans="2:38">
      <c r="B78" s="27" t="s">
        <v>186</v>
      </c>
      <c r="C78" s="27">
        <f>(C39+C38+C37+C36+C35+C34+C33)/C$49</f>
        <v>0.47951283312936582</v>
      </c>
      <c r="D78" s="27">
        <f>(D39+D38+D37+D36+D35+D34+D33)/D$49</f>
        <v>0.53442059697781397</v>
      </c>
      <c r="E78" s="27">
        <f>(E39+E38+E37+E36+E35+E34+E33)/E$49</f>
        <v>0.48812594739781401</v>
      </c>
      <c r="G78" s="27" t="s">
        <v>186</v>
      </c>
      <c r="H78" s="27">
        <f>(H39+H38+H37+H36+H35+H34+H33)/H$49</f>
        <v>0.47880964434881662</v>
      </c>
      <c r="I78" s="27">
        <f>(I39+I38+I37+I36+I35+I34+I33)/I$49</f>
        <v>0.52410203511211095</v>
      </c>
      <c r="J78" s="27">
        <f>(J39+J38+J37+J36+J35+J34+J33)/J$49</f>
        <v>0.4882521606704302</v>
      </c>
      <c r="P78" s="27" t="s">
        <v>186</v>
      </c>
      <c r="Q78" s="27">
        <f>(Q39+Q38+Q37+Q36+Q35+Q34+Q33)/Q$49</f>
        <v>0.47284832202849225</v>
      </c>
      <c r="R78" s="27">
        <f>(R39+R38+R37+R36+R35+R34+R33)/R$49</f>
        <v>0.52049475069575313</v>
      </c>
      <c r="S78" s="27">
        <f>(S39+S38+S37+S36+S35+S34+S33)/S$49</f>
        <v>0.48008982584961529</v>
      </c>
      <c r="U78" s="27" t="s">
        <v>186</v>
      </c>
      <c r="V78" s="27">
        <f>(V39+V38+V37+V36+V35+V34+V33)/V$49</f>
        <v>0.50655655703407287</v>
      </c>
      <c r="W78" s="27">
        <f>(W39+W38+W37+W36+W35+W34+W33)/W$49</f>
        <v>0.52661919873216634</v>
      </c>
      <c r="X78" s="27">
        <f>(X39+X38+X37+X36+X35+X34+X33)/X$49</f>
        <v>0.51494798236927009</v>
      </c>
      <c r="Z78" s="27" t="s">
        <v>186</v>
      </c>
      <c r="AA78" s="27">
        <f>(AA39+AA38+AA37+AA36+AA35+AA34+AA33)/AA$49</f>
        <v>0.4910020249008003</v>
      </c>
      <c r="AB78" s="27">
        <f>(AB39+AB38+AB37+AB36+AB35+AB34+AB33)/AB$49</f>
        <v>0.55484147737503242</v>
      </c>
      <c r="AC78" s="27">
        <f>(AC39+AC38+AC37+AC36+AC35+AC34+AC33)/AC$49</f>
        <v>0.4952780912082122</v>
      </c>
    </row>
    <row r="79" spans="2:38">
      <c r="B79" s="27" t="s">
        <v>187</v>
      </c>
      <c r="C79" s="27">
        <f>(C40+C39+C38+C37+C36+C35+C34+C33)/C$49</f>
        <v>0.50086843887073507</v>
      </c>
      <c r="D79" s="27">
        <f>(D40+D39+D38+D37+D36+D35+D34+D33)/D$49</f>
        <v>0.55461747985397669</v>
      </c>
      <c r="E79" s="27">
        <f>(E40+E39+E38+E37+E36+E35+E34+E33)/E$49</f>
        <v>0.5092997899103795</v>
      </c>
      <c r="G79" s="27" t="s">
        <v>187</v>
      </c>
      <c r="H79" s="27">
        <f>(H40+H39+H38+H37+H36+H35+H34+H33)/H$49</f>
        <v>0.49529257899843904</v>
      </c>
      <c r="I79" s="27">
        <f>(I40+I39+I38+I37+I36+I35+I34+I33)/I$49</f>
        <v>0.53581408088391347</v>
      </c>
      <c r="J79" s="27">
        <f>(J40+J39+J38+J37+J36+J35+J34+J33)/J$49</f>
        <v>0.50374046475765077</v>
      </c>
      <c r="P79" s="27" t="s">
        <v>187</v>
      </c>
      <c r="Q79" s="27">
        <f>(Q40+Q39+Q38+Q37+Q36+Q35+Q34+Q33)/Q$49</f>
        <v>0.48966516823817191</v>
      </c>
      <c r="R79" s="27">
        <f>(R40+R39+R38+R37+R36+R35+R34+R33)/R$49</f>
        <v>0.53498133810028048</v>
      </c>
      <c r="S79" s="27">
        <f>(S40+S39+S38+S37+S36+S35+S34+S33)/S$49</f>
        <v>0.49655250956456615</v>
      </c>
      <c r="U79" s="27" t="s">
        <v>187</v>
      </c>
      <c r="V79" s="27">
        <f>(V40+V39+V38+V37+V36+V35+V34+V33)/V$49</f>
        <v>0.51807363570321652</v>
      </c>
      <c r="W79" s="27">
        <f>(W40+W39+W38+W37+W36+W35+W34+W33)/W$49</f>
        <v>0.53355740321583878</v>
      </c>
      <c r="X79" s="27">
        <f>(X40+X39+X38+X37+X36+X35+X34+X33)/X$49</f>
        <v>0.52454989545728814</v>
      </c>
      <c r="Z79" s="27" t="s">
        <v>187</v>
      </c>
      <c r="AA79" s="27">
        <f>(AA40+AA39+AA38+AA37+AA36+AA35+AA34+AA33)/AA$49</f>
        <v>0.50507597620642353</v>
      </c>
      <c r="AB79" s="27">
        <f>(AB40+AB39+AB38+AB37+AB36+AB35+AB34+AB33)/AB$49</f>
        <v>0.56721065514969926</v>
      </c>
      <c r="AC79" s="27">
        <f>(AC40+AC39+AC38+AC37+AC36+AC35+AC34+AC33)/AC$49</f>
        <v>0.50923785411818101</v>
      </c>
    </row>
    <row r="80" spans="2:38">
      <c r="B80" s="27" t="s">
        <v>188</v>
      </c>
      <c r="C80" s="27">
        <f>(C41+C40+C39+C38+C37+C36+C35+C34+C33)/C$49</f>
        <v>0.58538457332946425</v>
      </c>
      <c r="D80" s="27">
        <f>(D41+D40+D39+D38+D37+D36+D35+D34+D33)/D$49</f>
        <v>0.62244148328982019</v>
      </c>
      <c r="E80" s="27">
        <f>(E41+E40+E39+E38+E37+E36+E35+E34+E33)/E$49</f>
        <v>0.59119751083690131</v>
      </c>
      <c r="G80" s="27" t="s">
        <v>188</v>
      </c>
      <c r="H80" s="27">
        <f>(H41+H40+H39+H38+H37+H36+H35+H34+H33)/H$49</f>
        <v>0.59712905539383199</v>
      </c>
      <c r="I80" s="27">
        <f>(I41+I40+I39+I38+I37+I36+I35+I34+I33)/I$49</f>
        <v>0.61214980590711898</v>
      </c>
      <c r="J80" s="27">
        <f>(J41+J40+J39+J38+J37+J36+J35+J34+J33)/J$49</f>
        <v>0.60026056776256176</v>
      </c>
      <c r="P80" s="27" t="s">
        <v>188</v>
      </c>
      <c r="Q80" s="27">
        <f>(Q41+Q40+Q39+Q38+Q37+Q36+Q35+Q34+Q33)/Q$49</f>
        <v>0.59528289512432675</v>
      </c>
      <c r="R80" s="27">
        <f>(R41+R40+R39+R38+R37+R36+R35+R34+R33)/R$49</f>
        <v>0.60916377861001791</v>
      </c>
      <c r="S80" s="27">
        <f>(S41+S40+S39+S38+S37+S36+S35+S34+S33)/S$49</f>
        <v>0.59739256994390588</v>
      </c>
      <c r="U80" s="27" t="s">
        <v>188</v>
      </c>
      <c r="V80" s="27">
        <f>(V41+V40+V39+V38+V37+V36+V35+V34+V33)/V$49</f>
        <v>0.61368583317545622</v>
      </c>
      <c r="W80" s="27">
        <f>(W41+W40+W39+W38+W37+W36+W35+W34+W33)/W$49</f>
        <v>0.61388702479934187</v>
      </c>
      <c r="X80" s="27">
        <f>(X41+X40+X39+X38+X37+X36+X35+X34+X33)/X$49</f>
        <v>0.61376998383294734</v>
      </c>
      <c r="Z80" s="27" t="s">
        <v>188</v>
      </c>
      <c r="AA80" s="27">
        <f>(AA41+AA40+AA39+AA38+AA37+AA36+AA35+AA34+AA33)/AA$49</f>
        <v>0.60605141923596939</v>
      </c>
      <c r="AB80" s="27">
        <f>(AB41+AB40+AB39+AB38+AB37+AB36+AB35+AB34+AB33)/AB$49</f>
        <v>0.64071064830886026</v>
      </c>
      <c r="AC80" s="27">
        <f>(AC41+AC40+AC39+AC38+AC37+AC36+AC35+AC34+AC33)/AC$49</f>
        <v>0.60837294857144231</v>
      </c>
    </row>
    <row r="81" spans="2:38">
      <c r="B81" s="27" t="s">
        <v>189</v>
      </c>
      <c r="C81" s="27">
        <f>(C42+C41+C40+C39+C38+C37+C36+C35+C34+C33)/C$49</f>
        <v>0.77824318811689652</v>
      </c>
      <c r="D81" s="27">
        <f>(D42+D41+D40+D39+D38+D37+D36+D35+D34+D33)/D$49</f>
        <v>0.81803591812746523</v>
      </c>
      <c r="E81" s="27">
        <f>(E42+E41+E40+E39+E38+E37+E36+E35+E34+E33)/E$49</f>
        <v>0.78448528042975296</v>
      </c>
      <c r="G81" s="27" t="s">
        <v>189</v>
      </c>
      <c r="H81" s="27">
        <f>(H42+H41+H40+H39+H38+H37+H36+H35+H34+H33)/H$49</f>
        <v>0.80247120617643342</v>
      </c>
      <c r="I81" s="27">
        <f>(I42+I41+I40+I39+I38+I37+I36+I35+I34+I33)/I$49</f>
        <v>0.85849760016786414</v>
      </c>
      <c r="J81" s="27">
        <f>(J42+J41+J40+J39+J38+J37+J36+J35+J34+J33)/J$49</f>
        <v>0.81415153770209825</v>
      </c>
      <c r="P81" s="27" t="s">
        <v>189</v>
      </c>
      <c r="Q81" s="27">
        <f>(Q42+Q41+Q40+Q39+Q38+Q37+Q36+Q35+Q34+Q33)/Q$49</f>
        <v>0.80102208775978634</v>
      </c>
      <c r="R81" s="27">
        <f>(R42+R41+R40+R39+R38+R37+R36+R35+R34+R33)/R$49</f>
        <v>0.83715964457455472</v>
      </c>
      <c r="S81" s="27">
        <f>(S42+S41+S40+S39+S38+S37+S36+S35+S34+S33)/S$49</f>
        <v>0.80651442502576931</v>
      </c>
      <c r="U81" s="27" t="s">
        <v>189</v>
      </c>
      <c r="V81" s="27">
        <f>(V42+V41+V40+V39+V38+V37+V36+V35+V34+V33)/V$49</f>
        <v>0.82560008068769908</v>
      </c>
      <c r="W81" s="27">
        <f>(W42+W41+W40+W39+W38+W37+W36+W35+W34+W33)/W$49</f>
        <v>0.89095076149637731</v>
      </c>
      <c r="X81" s="27">
        <f>(X42+X41+X40+X39+X38+X37+X36+X35+X34+X33)/X$49</f>
        <v>0.85293373728499766</v>
      </c>
      <c r="Z81" s="27" t="s">
        <v>189</v>
      </c>
      <c r="AA81" s="27">
        <f>(AA42+AA41+AA40+AA39+AA38+AA37+AA36+AA35+AA34+AA33)/AA$49</f>
        <v>0.81812300006605287</v>
      </c>
      <c r="AB81" s="27">
        <f>(AB42+AB41+AB40+AB39+AB38+AB37+AB36+AB35+AB34+AB33)/AB$49</f>
        <v>0.85210321693100199</v>
      </c>
      <c r="AC81" s="27">
        <f>(AC42+AC41+AC40+AC39+AC38+AC37+AC36+AC35+AC34+AC33)/AC$49</f>
        <v>0.82039904810254582</v>
      </c>
    </row>
    <row r="82" spans="2:38">
      <c r="B82" s="27" t="s">
        <v>190</v>
      </c>
      <c r="C82" s="27">
        <f>(C43+C42+C41+C40+C39+C38+C37+C36+C35+C34+C33)/C$49</f>
        <v>0.82989111921373693</v>
      </c>
      <c r="D82" s="27">
        <f>(D43+D42+D41+D40+D39+D38+D37+D36+D35+D34+D33)/D$49</f>
        <v>0.86231761208874425</v>
      </c>
      <c r="E82" s="27">
        <f>(E43+E42+E41+E40+E39+E38+E37+E36+E35+E34+E33)/E$49</f>
        <v>0.83497770567951135</v>
      </c>
      <c r="G82" s="27" t="s">
        <v>190</v>
      </c>
      <c r="H82" s="27">
        <f>(H43+H42+H41+H40+H39+H38+H37+H36+H35+H34+H33)/H$49</f>
        <v>0.85312281145846514</v>
      </c>
      <c r="I82" s="27">
        <f>(I43+I42+I41+I40+I39+I38+I37+I36+I35+I34+I33)/I$49</f>
        <v>0.89304108746473132</v>
      </c>
      <c r="J82" s="27">
        <f>(J43+J42+J41+J40+J39+J38+J37+J36+J35+J34+J33)/J$49</f>
        <v>0.86144493723649573</v>
      </c>
      <c r="P82" s="27" t="s">
        <v>190</v>
      </c>
      <c r="Q82" s="27">
        <f>(Q43+Q42+Q41+Q40+Q39+Q38+Q37+Q36+Q35+Q34+Q33)/Q$49</f>
        <v>0.85019964029749295</v>
      </c>
      <c r="R82" s="27">
        <f>(R43+R42+R41+R40+R39+R38+R37+R36+R35+R34+R33)/R$49</f>
        <v>0.87181314921740671</v>
      </c>
      <c r="S82" s="27">
        <f>(S43+S42+S41+S40+S39+S38+S37+S36+S35+S34+S33)/S$49</f>
        <v>0.85348455192275763</v>
      </c>
      <c r="U82" s="27" t="s">
        <v>190</v>
      </c>
      <c r="V82" s="27">
        <f>(V43+V42+V41+V40+V39+V38+V37+V36+V35+V34+V33)/V$49</f>
        <v>0.88254896802886218</v>
      </c>
      <c r="W82" s="27">
        <f>(W43+W42+W41+W40+W39+W38+W37+W36+W35+W34+W33)/W$49</f>
        <v>0.92369681183816921</v>
      </c>
      <c r="X82" s="27">
        <f>(X43+X42+X41+X40+X39+X38+X37+X36+X35+X34+X33)/X$49</f>
        <v>0.89975951608260973</v>
      </c>
      <c r="Z82" s="27" t="s">
        <v>190</v>
      </c>
      <c r="AA82" s="27">
        <f>(AA43+AA42+AA41+AA40+AA39+AA38+AA37+AA36+AA35+AA34+AA33)/AA$49</f>
        <v>0.86897166622045052</v>
      </c>
      <c r="AB82" s="27">
        <f>(AB43+AB42+AB41+AB40+AB39+AB38+AB37+AB36+AB35+AB34+AB33)/AB$49</f>
        <v>0.89119253543329191</v>
      </c>
      <c r="AC82" s="27">
        <f>(AC43+AC42+AC41+AC40+AC39+AC38+AC37+AC36+AC35+AC34+AC33)/AC$49</f>
        <v>0.8704600547714143</v>
      </c>
    </row>
    <row r="83" spans="2:38">
      <c r="B83" s="27" t="s">
        <v>191</v>
      </c>
      <c r="C83" s="27">
        <f>(C44+C43+C42+C41+C40+C39+C38+C37+C36+C35+C34+C33)/C$49</f>
        <v>0.84288195539630673</v>
      </c>
      <c r="D83" s="27">
        <f>(D44+D43+D42+D41+D40+D39+D38+D37+D36+D35+D34+D33)/D$49</f>
        <v>0.87299811254647997</v>
      </c>
      <c r="E83" s="27">
        <f>(E44+E43+E42+E41+E40+E39+E38+E37+E36+E35+E34+E33)/E$49</f>
        <v>0.8476061307165208</v>
      </c>
      <c r="G83" s="27" t="s">
        <v>191</v>
      </c>
      <c r="H83" s="27">
        <f>(H44+H43+H42+H41+H40+H39+H38+H37+H36+H35+H34+H33)/H$49</f>
        <v>0.8651748723790238</v>
      </c>
      <c r="I83" s="27">
        <f>(I44+I43+I42+I41+I40+I39+I38+I37+I36+I35+I34+I33)/I$49</f>
        <v>0.90408039537765017</v>
      </c>
      <c r="J83" s="27">
        <f>(J44+J43+J42+J41+J40+J39+J38+J37+J36+J35+J34+J33)/J$49</f>
        <v>0.87328586033360889</v>
      </c>
      <c r="P83" s="27" t="s">
        <v>191</v>
      </c>
      <c r="Q83" s="27">
        <f>(Q44+Q43+Q42+Q41+Q40+Q39+Q38+Q37+Q36+Q35+Q34+Q33)/Q$49</f>
        <v>0.86172081884247043</v>
      </c>
      <c r="R83" s="27">
        <f>(R44+R43+R42+R41+R40+R39+R38+R37+R36+R35+R34+R33)/R$49</f>
        <v>0.88252766739747857</v>
      </c>
      <c r="S83" s="27">
        <f>(S44+S43+S42+S41+S40+S39+S38+S37+S36+S35+S34+S33)/S$49</f>
        <v>0.86488313084635315</v>
      </c>
      <c r="U83" s="27" t="s">
        <v>191</v>
      </c>
      <c r="V83" s="27">
        <f>(V44+V43+V42+V41+V40+V39+V38+V37+V36+V35+V34+V33)/V$49</f>
        <v>0.89654801122540351</v>
      </c>
      <c r="W83" s="27">
        <f>(W44+W43+W42+W41+W40+W39+W38+W37+W36+W35+W34+W33)/W$49</f>
        <v>0.93518086723764682</v>
      </c>
      <c r="X83" s="27">
        <f>(X44+X43+X42+X41+X40+X39+X38+X37+X36+X35+X34+X33)/X$49</f>
        <v>0.91270663737197777</v>
      </c>
      <c r="Z83" s="27" t="s">
        <v>191</v>
      </c>
      <c r="AA83" s="27">
        <f>(AA44+AA43+AA42+AA41+AA40+AA39+AA38+AA37+AA36+AA35+AA34+AA33)/AA$49</f>
        <v>0.87929921050848903</v>
      </c>
      <c r="AB83" s="27">
        <f>(AB44+AB43+AB42+AB41+AB40+AB39+AB38+AB37+AB36+AB35+AB34+AB33)/AB$49</f>
        <v>0.90019404069228981</v>
      </c>
      <c r="AC83" s="27">
        <f>(AC44+AC43+AC42+AC41+AC40+AC39+AC38+AC37+AC36+AC35+AC34+AC33)/AC$49</f>
        <v>0.88069877889269643</v>
      </c>
    </row>
    <row r="84" spans="2:38">
      <c r="B84" s="27" t="s">
        <v>192</v>
      </c>
      <c r="C84" s="27">
        <f>(C45+C44+C43+C42+C41+C40+C39+C38+C37+C36+C35+C34+C33)/C$49</f>
        <v>0.90403435064743909</v>
      </c>
      <c r="D84" s="27">
        <f>(D45+D44+D43+D42+D41+D40+D39+D38+D37+D36+D35+D34+D33)/D$49</f>
        <v>0.92074955639191225</v>
      </c>
      <c r="E84" s="27">
        <f>(E45+E44+E43+E42+E41+E40+E39+E38+E37+E36+E35+E34+E33)/E$49</f>
        <v>0.90665638379916491</v>
      </c>
      <c r="G84" s="27" t="s">
        <v>192</v>
      </c>
      <c r="H84" s="27">
        <f>(H45+H44+H43+H42+H41+H40+H39+H38+H37+H36+H35+H34+H33)/H$49</f>
        <v>0.9159237227355187</v>
      </c>
      <c r="I84" s="27">
        <f>(I45+I44+I43+I42+I41+I40+I39+I38+I37+I36+I35+I34+I33)/I$49</f>
        <v>0.94184902000514159</v>
      </c>
      <c r="J84" s="27">
        <f>(J45+J44+J43+J42+J41+J40+J39+J38+J37+J36+J35+J34+J33)/J$49</f>
        <v>0.92132860506753045</v>
      </c>
      <c r="P84" s="27" t="s">
        <v>192</v>
      </c>
      <c r="Q84" s="27">
        <f>(Q45+Q44+Q43+Q42+Q41+Q40+Q39+Q38+Q37+Q36+Q35+Q34+Q33)/Q$49</f>
        <v>0.91435796858279428</v>
      </c>
      <c r="R84" s="27">
        <f>(R45+R44+R43+R42+R41+R40+R39+R38+R37+R36+R35+R34+R33)/R$49</f>
        <v>0.93215673138136157</v>
      </c>
      <c r="S84" s="27">
        <f>(S45+S44+S43+S42+S41+S40+S39+S38+S37+S36+S35+S34+S33)/S$49</f>
        <v>0.91706309911245454</v>
      </c>
      <c r="U84" s="27" t="s">
        <v>192</v>
      </c>
      <c r="V84" s="27">
        <f>(V45+V44+V43+V42+V41+V40+V39+V38+V37+V36+V35+V34+V33)/V$49</f>
        <v>0.93135548519612421</v>
      </c>
      <c r="W84" s="27">
        <f>(W45+W44+W43+W42+W41+W40+W39+W38+W37+W36+W35+W34+W33)/W$49</f>
        <v>0.95705137683549635</v>
      </c>
      <c r="X84" s="27">
        <f>(X45+X44+X43+X42+X41+X40+X39+X38+X37+X36+X35+X34+X33)/X$49</f>
        <v>0.94210308062038983</v>
      </c>
      <c r="Z84" s="27" t="s">
        <v>192</v>
      </c>
      <c r="AA84" s="27">
        <f>(AA45+AA44+AA43+AA42+AA41+AA40+AA39+AA38+AA37+AA36+AA35+AA34+AA33)/AA$49</f>
        <v>0.92450626702139937</v>
      </c>
      <c r="AB84" s="27">
        <f>(AB45+AB44+AB43+AB42+AB41+AB40+AB39+AB38+AB37+AB36+AB35+AB34+AB33)/AB$49</f>
        <v>0.9370544609581557</v>
      </c>
      <c r="AC84" s="27">
        <f>(AC45+AC44+AC43+AC42+AC41+AC40+AC39+AC38+AC37+AC36+AC35+AC34+AC33)/AC$49</f>
        <v>0.92534676466403643</v>
      </c>
    </row>
    <row r="85" spans="2:38">
      <c r="B85" s="27" t="s">
        <v>193</v>
      </c>
      <c r="C85" s="27">
        <f>(C46+C45+C44+C43+C42+C41+C40+C39+C38+C37+C36+C35+C34+C33)/C$49</f>
        <v>0.93236480320292026</v>
      </c>
      <c r="D85" s="27">
        <f>(D46+D45+D44+D43+D42+D41+D40+D39+D38+D37+D36+D35+D34+D33)/D$49</f>
        <v>0.94330858169735188</v>
      </c>
      <c r="E85" s="27">
        <f>(E46+E45+E44+E43+E42+E41+E40+E39+E38+E37+E36+E35+E34+E33)/E$49</f>
        <v>0.93408150058949202</v>
      </c>
      <c r="G85" s="27" t="s">
        <v>193</v>
      </c>
      <c r="H85" s="27">
        <f>(H46+H45+H44+H43+H42+H41+H40+H39+H38+H37+H36+H35+H34+H33)/H$49</f>
        <v>0.93998017128633504</v>
      </c>
      <c r="I85" s="27">
        <f>(I46+I45+I44+I43+I42+I41+I40+I39+I38+I37+I36+I35+I34+I33)/I$49</f>
        <v>0.95980631556691376</v>
      </c>
      <c r="J85" s="27">
        <f>(J46+J45+J44+J43+J42+J41+J40+J39+J38+J37+J36+J35+J34+J33)/J$49</f>
        <v>0.94411350776535674</v>
      </c>
      <c r="P85" s="27" t="s">
        <v>193</v>
      </c>
      <c r="Q85" s="27">
        <f>(Q46+Q45+Q44+Q43+Q42+Q41+Q40+Q39+Q38+Q37+Q36+Q35+Q34+Q33)/Q$49</f>
        <v>0.93964896426903877</v>
      </c>
      <c r="R85" s="27">
        <f>(R46+R45+R44+R43+R42+R41+R40+R39+R38+R37+R36+R35+R34+R33)/R$49</f>
        <v>0.95650689879074702</v>
      </c>
      <c r="S85" s="27">
        <f>(S46+S45+S44+S43+S42+S41+S40+S39+S38+S37+S36+S35+S34+S33)/S$49</f>
        <v>0.94221110377602513</v>
      </c>
      <c r="U85" s="27" t="s">
        <v>193</v>
      </c>
      <c r="V85" s="27">
        <f>(V46+V45+V44+V43+V42+V41+V40+V39+V38+V37+V36+V35+V34+V33)/V$49</f>
        <v>0.9466316293054452</v>
      </c>
      <c r="W85" s="27">
        <f>(W46+W45+W44+W43+W42+W41+W40+W39+W38+W37+W36+W35+W34+W33)/W$49</f>
        <v>0.96660941700125491</v>
      </c>
      <c r="X85" s="27">
        <f>(X46+X45+X44+X43+X42+X41+X40+X39+X38+X37+X36+X35+X34+X33)/X$49</f>
        <v>0.95498756350067837</v>
      </c>
      <c r="Z85" s="27" t="s">
        <v>193</v>
      </c>
      <c r="AA85" s="27">
        <f>(AA46+AA45+AA44+AA43+AA42+AA41+AA40+AA39+AA38+AA37+AA36+AA35+AA34+AA33)/AA$49</f>
        <v>0.94613370987161449</v>
      </c>
      <c r="AB85" s="27">
        <f>(AB46+AB45+AB44+AB43+AB42+AB41+AB40+AB39+AB38+AB37+AB36+AB35+AB34+AB33)/AB$49</f>
        <v>0.95838582386850657</v>
      </c>
      <c r="AC85" s="27">
        <f>(AC46+AC45+AC44+AC43+AC42+AC41+AC40+AC39+AC38+AC37+AC36+AC35+AC34+AC33)/AC$49</f>
        <v>0.94695437561710827</v>
      </c>
    </row>
    <row r="86" spans="2:38">
      <c r="B86" s="27" t="s">
        <v>194</v>
      </c>
      <c r="C86" s="27">
        <f>(C47+C46+C45+C44+C43+C42+C41+C40+C39+C38+C37+C36+C35+C34+C33)/C$49</f>
        <v>0.96775211011720774</v>
      </c>
      <c r="D86" s="27">
        <f>(D47+D46+D45+D44+D43+D42+D41+D40+D39+D38+D37+D36+D35+D34+D33)/D$49</f>
        <v>0.97754269374653868</v>
      </c>
      <c r="E86" s="27">
        <f>(E47+E46+E45+E44+E43+E42+E41+E40+E39+E38+E37+E36+E35+E34+E33)/E$49</f>
        <v>0.96928791142550685</v>
      </c>
      <c r="G86" s="27" t="s">
        <v>194</v>
      </c>
      <c r="H86" s="27">
        <f>(H47+H46+H45+H44+H43+H42+H41+H40+H39+H38+H37+H36+H35+H34+H33)/H$49</f>
        <v>0.97584862675610684</v>
      </c>
      <c r="I86" s="27">
        <f>(I47+I46+I45+I44+I43+I42+I41+I40+I39+I38+I37+I36+I35+I34+I33)/I$49</f>
        <v>0.98707141993338299</v>
      </c>
      <c r="J86" s="27">
        <f>(J47+J46+J45+J44+J43+J42+J41+J40+J39+J38+J37+J36+J35+J34+J33)/J$49</f>
        <v>0.97818834444299929</v>
      </c>
      <c r="P86" s="27" t="s">
        <v>194</v>
      </c>
      <c r="Q86" s="27">
        <f>(Q47+Q46+Q45+Q44+Q43+Q42+Q41+Q40+Q39+Q38+Q37+Q36+Q35+Q34+Q33)/Q$49</f>
        <v>0.97585736637558329</v>
      </c>
      <c r="R86" s="27">
        <f>(R47+R46+R45+R44+R43+R42+R41+R40+R39+R38+R37+R36+R35+R34+R33)/R$49</f>
        <v>0.9838925023773879</v>
      </c>
      <c r="S86" s="27">
        <f>(S47+S46+S45+S44+S43+S42+S41+S40+S39+S38+S37+S36+S35+S34+S33)/S$49</f>
        <v>0.9770785800045555</v>
      </c>
      <c r="U86" s="27" t="s">
        <v>194</v>
      </c>
      <c r="V86" s="27">
        <f>(V47+V46+V45+V44+V43+V42+V41+V40+V39+V38+V37+V36+V35+V34+V33)/V$49</f>
        <v>0.98123329512480018</v>
      </c>
      <c r="W86" s="27">
        <f>(W47+W46+W45+W44+W43+W42+W41+W40+W39+W38+W37+W36+W35+W34+W33)/W$49</f>
        <v>0.99251583844220248</v>
      </c>
      <c r="X86" s="27">
        <f>(X47+X46+X45+X44+X43+X42+X41+X40+X39+X38+X37+X36+X35+X34+X33)/X$49</f>
        <v>0.9859523456498418</v>
      </c>
      <c r="Z86" s="27" t="s">
        <v>194</v>
      </c>
      <c r="AA86" s="27">
        <f>(AA47+AA46+AA45+AA44+AA43+AA42+AA41+AA40+AA39+AA38+AA37+AA36+AA35+AA34+AA33)/AA$49</f>
        <v>0.97921638964822555</v>
      </c>
      <c r="AB86" s="27">
        <f>(AB47+AB46+AB45+AB44+AB43+AB42+AB41+AB40+AB39+AB38+AB37+AB36+AB35+AB34+AB33)/AB$49</f>
        <v>0.98492063470284319</v>
      </c>
      <c r="AC86" s="27">
        <f>(AC47+AC46+AC45+AC44+AC43+AC42+AC41+AC40+AC39+AC38+AC37+AC36+AC35+AC34+AC33)/AC$49</f>
        <v>0.9795984688976852</v>
      </c>
    </row>
    <row r="87" spans="2:38">
      <c r="B87" s="27" t="s">
        <v>195</v>
      </c>
      <c r="C87" s="27">
        <f>(C48+C47+C46+C45+C44+C43+C42+C41+C40+C39+C38+C37+C36+C35+C34+C33)/C$49</f>
        <v>1</v>
      </c>
      <c r="D87" s="27">
        <f>(D48+D47+D46+D45+D44+D43+D42+D41+D40+D39+D38+D37+D36+D35+D34+D33)/D$49</f>
        <v>1</v>
      </c>
      <c r="E87" s="27">
        <f>(E48+E47+E46+E45+E44+E43+E42+E41+E40+E39+E38+E37+E36+E35+E34+E33)/E$49</f>
        <v>1</v>
      </c>
      <c r="G87" s="27" t="s">
        <v>195</v>
      </c>
      <c r="H87" s="27">
        <f>(H48+H47+H46+H45+H44+H43+H42+H41+H40+H39+H38+H37+H36+H35+H34+H33)/H$49</f>
        <v>1</v>
      </c>
      <c r="I87" s="27">
        <f>(I48+I47+I46+I45+I44+I43+I42+I41+I40+I39+I38+I37+I36+I35+I34+I33)/I$49</f>
        <v>1</v>
      </c>
      <c r="J87" s="27">
        <f>(J48+J47+J46+J45+J44+J43+J42+J41+J40+J39+J38+J37+J36+J35+J34+J33)/J$49</f>
        <v>1</v>
      </c>
      <c r="P87" s="27" t="s">
        <v>195</v>
      </c>
      <c r="Q87" s="27">
        <f>(Q48+Q47+Q46+Q45+Q44+Q43+Q42+Q41+Q40+Q39+Q38+Q37+Q36+Q35+Q34+Q33)/Q$49</f>
        <v>1</v>
      </c>
      <c r="R87" s="27">
        <f>(R48+R47+R46+R45+R44+R43+R42+R41+R40+R39+R38+R37+R36+R35+R34+R33)/R$49</f>
        <v>1</v>
      </c>
      <c r="S87" s="27">
        <f>(S48+S47+S46+S45+S44+S43+S42+S41+S40+S39+S38+S37+S36+S35+S34+S33)/S$49</f>
        <v>1</v>
      </c>
      <c r="U87" s="27" t="s">
        <v>195</v>
      </c>
      <c r="V87" s="27">
        <f>(V48+V47+V46+V45+V44+V43+V42+V41+V40+V39+V38+V37+V36+V35+V34+V33)/V$49</f>
        <v>1</v>
      </c>
      <c r="W87" s="27">
        <f>(W48+W47+W46+W45+W44+W43+W42+W41+W40+W39+W38+W37+W36+W35+W34+W33)/W$49</f>
        <v>1</v>
      </c>
      <c r="X87" s="27">
        <f>(X48+X47+X46+X45+X44+X43+X42+X41+X40+X39+X38+X37+X36+X35+X34+X33)/X$49</f>
        <v>1</v>
      </c>
      <c r="Z87" s="27" t="s">
        <v>195</v>
      </c>
      <c r="AA87" s="27">
        <f>(AA48+AA47+AA46+AA45+AA44+AA43+AA42+AA41+AA40+AA39+AA38+AA37+AA36+AA35+AA34+AA33)/AA$49</f>
        <v>1</v>
      </c>
      <c r="AB87" s="27">
        <f>(AB48+AB47+AB46+AB45+AB44+AB43+AB42+AB41+AB40+AB39+AB38+AB37+AB36+AB35+AB34+AB33)/AB$49</f>
        <v>1</v>
      </c>
      <c r="AC87" s="27">
        <f>(AC48+AC47+AC46+AC45+AC44+AC43+AC42+AC41+AC40+AC39+AC38+AC37+AC36+AC35+AC34+AC33)/AC$49</f>
        <v>1</v>
      </c>
    </row>
    <row r="89" spans="2:38" ht="19.899999999999999">
      <c r="B89" s="10" t="s">
        <v>16</v>
      </c>
    </row>
    <row r="90" spans="2:38" s="11" customFormat="1" ht="23.45" customHeight="1">
      <c r="C90" s="98" t="s">
        <v>4</v>
      </c>
      <c r="D90" s="98"/>
      <c r="E90" s="98"/>
      <c r="F90" s="13"/>
      <c r="H90" s="98" t="s">
        <v>17</v>
      </c>
      <c r="I90" s="98"/>
      <c r="J90" s="98"/>
      <c r="N90" s="103" t="s">
        <v>18</v>
      </c>
      <c r="Q90" s="98" t="s">
        <v>19</v>
      </c>
      <c r="R90" s="98"/>
      <c r="S90" s="98"/>
      <c r="V90" s="98" t="s">
        <v>43</v>
      </c>
      <c r="W90" s="98"/>
      <c r="X90" s="98"/>
      <c r="AA90" s="102" t="s">
        <v>21</v>
      </c>
      <c r="AB90" s="98"/>
      <c r="AC90" s="98"/>
      <c r="AE90" s="13"/>
      <c r="AF90" s="96" t="s">
        <v>22</v>
      </c>
      <c r="AG90" s="38"/>
      <c r="AJ90" s="96" t="s">
        <v>23</v>
      </c>
      <c r="AL90" s="96" t="s">
        <v>24</v>
      </c>
    </row>
    <row r="91" spans="2:38">
      <c r="B91" s="2" t="s">
        <v>4</v>
      </c>
      <c r="C91" s="2" t="s">
        <v>25</v>
      </c>
      <c r="D91" s="3"/>
      <c r="E91" s="3"/>
      <c r="G91" s="2" t="s">
        <v>14</v>
      </c>
      <c r="H91" s="2" t="s">
        <v>25</v>
      </c>
      <c r="I91" s="3"/>
      <c r="J91" s="3"/>
      <c r="N91" s="103"/>
      <c r="P91" s="2" t="s">
        <v>144</v>
      </c>
      <c r="Q91" s="2" t="s">
        <v>25</v>
      </c>
      <c r="R91" s="3"/>
      <c r="S91" s="3"/>
      <c r="U91" s="2" t="s">
        <v>166</v>
      </c>
      <c r="V91" s="2" t="s">
        <v>25</v>
      </c>
      <c r="W91" s="3"/>
      <c r="X91" s="3"/>
      <c r="Z91" s="2" t="s">
        <v>167</v>
      </c>
      <c r="AA91" s="2" t="s">
        <v>25</v>
      </c>
      <c r="AB91" s="3"/>
      <c r="AC91" s="3"/>
      <c r="AF91" s="96"/>
      <c r="AJ91" s="96"/>
      <c r="AL91" s="96"/>
    </row>
    <row r="92" spans="2:38">
      <c r="B92" s="2" t="s">
        <v>204</v>
      </c>
      <c r="C92" s="47" t="s">
        <v>30</v>
      </c>
      <c r="D92" s="3" t="s">
        <v>31</v>
      </c>
      <c r="E92" s="7" t="s">
        <v>7</v>
      </c>
      <c r="F92" s="45"/>
      <c r="G92" s="2" t="s">
        <v>29</v>
      </c>
      <c r="H92" s="3" t="s">
        <v>30</v>
      </c>
      <c r="I92" s="3" t="s">
        <v>31</v>
      </c>
      <c r="J92" s="7" t="s">
        <v>7</v>
      </c>
      <c r="K92" s="45"/>
      <c r="L92" s="45"/>
      <c r="M92" s="45"/>
      <c r="N92" s="48" t="s">
        <v>32</v>
      </c>
      <c r="O92" s="45"/>
      <c r="P92" s="2" t="s">
        <v>29</v>
      </c>
      <c r="Q92" s="3" t="s">
        <v>30</v>
      </c>
      <c r="R92" s="3" t="s">
        <v>31</v>
      </c>
      <c r="S92" s="7" t="s">
        <v>7</v>
      </c>
      <c r="T92" s="45"/>
      <c r="U92" s="2" t="s">
        <v>29</v>
      </c>
      <c r="V92" s="3" t="s">
        <v>30</v>
      </c>
      <c r="W92" s="3" t="s">
        <v>31</v>
      </c>
      <c r="X92" s="7" t="s">
        <v>7</v>
      </c>
      <c r="Y92" s="45"/>
      <c r="Z92" s="2" t="s">
        <v>29</v>
      </c>
      <c r="AA92" s="3" t="s">
        <v>30</v>
      </c>
      <c r="AB92" s="3" t="s">
        <v>31</v>
      </c>
      <c r="AC92" s="7" t="s">
        <v>7</v>
      </c>
      <c r="AD92" s="45"/>
      <c r="AE92" s="45"/>
      <c r="AF92" s="56" t="s">
        <v>7</v>
      </c>
      <c r="AG92" s="45"/>
      <c r="AH92" s="45"/>
      <c r="AI92" s="45"/>
      <c r="AJ92" s="56" t="s">
        <v>7</v>
      </c>
      <c r="AK92" s="45"/>
      <c r="AL92" s="56" t="s">
        <v>7</v>
      </c>
    </row>
    <row r="93" spans="2:38">
      <c r="B93" s="4" t="s">
        <v>180</v>
      </c>
      <c r="C93" s="3"/>
      <c r="D93" s="3"/>
      <c r="E93" s="7"/>
      <c r="G93" s="4" t="s">
        <v>180</v>
      </c>
      <c r="H93" s="3"/>
      <c r="I93" s="3"/>
      <c r="J93" s="7"/>
      <c r="N93" s="18"/>
      <c r="P93" s="4" t="s">
        <v>180</v>
      </c>
      <c r="Q93" s="3"/>
      <c r="R93" s="3"/>
      <c r="S93" s="7"/>
      <c r="U93" s="4" t="s">
        <v>180</v>
      </c>
      <c r="V93" s="3"/>
      <c r="W93" s="3"/>
      <c r="X93" s="7"/>
      <c r="Z93" s="4" t="s">
        <v>180</v>
      </c>
      <c r="AA93" s="3"/>
      <c r="AB93" s="3"/>
      <c r="AC93" s="7"/>
      <c r="AF93" s="15"/>
      <c r="AJ93" s="15"/>
      <c r="AL93" s="15"/>
    </row>
    <row r="94" spans="2:38">
      <c r="B94" s="5" t="s">
        <v>33</v>
      </c>
      <c r="C94" s="3">
        <v>7608</v>
      </c>
      <c r="D94" s="3">
        <v>822</v>
      </c>
      <c r="E94" s="7">
        <v>8430</v>
      </c>
      <c r="G94" s="5" t="s">
        <v>33</v>
      </c>
      <c r="H94" s="3">
        <v>115953</v>
      </c>
      <c r="I94" s="3">
        <v>2901</v>
      </c>
      <c r="J94" s="7">
        <v>118854</v>
      </c>
      <c r="L94" s="3">
        <f>E94</f>
        <v>8430</v>
      </c>
      <c r="M94" s="3">
        <f>J94</f>
        <v>118854</v>
      </c>
      <c r="N94" s="19">
        <f t="shared" ref="N94:N157" si="24">IF(M94+L94&gt;0,M94/L94,"")</f>
        <v>14.098932384341637</v>
      </c>
      <c r="P94" s="5" t="s">
        <v>33</v>
      </c>
      <c r="Q94" s="3">
        <v>95036</v>
      </c>
      <c r="R94" s="3">
        <v>1492</v>
      </c>
      <c r="S94" s="7">
        <v>96528</v>
      </c>
      <c r="U94" s="5" t="s">
        <v>33</v>
      </c>
      <c r="V94" s="3">
        <v>13068</v>
      </c>
      <c r="W94" s="3">
        <v>561</v>
      </c>
      <c r="X94" s="7">
        <v>13629</v>
      </c>
      <c r="Z94" s="5" t="s">
        <v>33</v>
      </c>
      <c r="AA94" s="3">
        <v>22651699</v>
      </c>
      <c r="AB94" s="3">
        <v>243789</v>
      </c>
      <c r="AC94" s="7">
        <v>22895488</v>
      </c>
      <c r="AE94">
        <f t="shared" ref="AE94" si="25">AC94</f>
        <v>22895488</v>
      </c>
      <c r="AF94" s="16">
        <f>IF(AE94/$AE$8&gt;0,AE94/$AE$8,"")</f>
        <v>22895.488000000001</v>
      </c>
      <c r="AH94">
        <f t="shared" ref="AH94" si="26">J94</f>
        <v>118854</v>
      </c>
      <c r="AI94">
        <f t="shared" ref="AI94" si="27">AC94</f>
        <v>22895488</v>
      </c>
      <c r="AJ94" s="16">
        <f>IF(AI94*AH94&gt;0,AI94/AH94*$AI$8,"")</f>
        <v>192635.40141686439</v>
      </c>
      <c r="AL94" s="16">
        <f>IF(AI94&gt;0,M94/L94*AJ94,"")</f>
        <v>2715953.4994068802</v>
      </c>
    </row>
    <row r="95" spans="2:38">
      <c r="B95" s="5" t="s">
        <v>34</v>
      </c>
      <c r="C95" s="3">
        <v>29408</v>
      </c>
      <c r="D95" s="3"/>
      <c r="E95" s="7">
        <v>29408</v>
      </c>
      <c r="G95" s="5" t="s">
        <v>34</v>
      </c>
      <c r="H95" s="3">
        <v>238458</v>
      </c>
      <c r="I95" s="3"/>
      <c r="J95" s="7">
        <v>238458</v>
      </c>
      <c r="L95" s="3">
        <f t="shared" ref="L95:L101" si="28">E95</f>
        <v>29408</v>
      </c>
      <c r="M95" s="3">
        <f t="shared" ref="M95:M101" si="29">J95</f>
        <v>238458</v>
      </c>
      <c r="N95" s="19">
        <f t="shared" si="24"/>
        <v>8.1086099020674638</v>
      </c>
      <c r="P95" s="5" t="s">
        <v>34</v>
      </c>
      <c r="Q95" s="3">
        <v>169760</v>
      </c>
      <c r="R95" s="3"/>
      <c r="S95" s="7">
        <v>169760</v>
      </c>
      <c r="U95" s="5" t="s">
        <v>34</v>
      </c>
      <c r="V95" s="3">
        <v>38328</v>
      </c>
      <c r="W95" s="3"/>
      <c r="X95" s="7">
        <v>38328</v>
      </c>
      <c r="Z95" s="5" t="s">
        <v>34</v>
      </c>
      <c r="AA95" s="3">
        <v>32135568</v>
      </c>
      <c r="AB95" s="3"/>
      <c r="AC95" s="7">
        <v>32135568</v>
      </c>
      <c r="AE95">
        <f t="shared" ref="AE95:AE101" si="30">AC95</f>
        <v>32135568</v>
      </c>
      <c r="AF95" s="16">
        <f>IF(AE95/$AE$8&gt;0,AE95/$AE$8,"")</f>
        <v>32135.567999999999</v>
      </c>
      <c r="AH95">
        <f t="shared" ref="AH95:AH101" si="31">J95</f>
        <v>238458</v>
      </c>
      <c r="AI95">
        <f t="shared" ref="AI95:AI101" si="32">AC95</f>
        <v>32135568</v>
      </c>
      <c r="AJ95" s="16">
        <f t="shared" ref="AJ95:AJ101" si="33">IF(AI95*AH95&gt;0,AI95/AH95*$AI$8,"")</f>
        <v>134764.05907958632</v>
      </c>
      <c r="AL95" s="16">
        <f>IF(AI95&gt;0,M95/L95*AJ95,"")</f>
        <v>1092749.1838955383</v>
      </c>
    </row>
    <row r="96" spans="2:38">
      <c r="B96" s="5" t="s">
        <v>35</v>
      </c>
      <c r="C96" s="3">
        <v>7189</v>
      </c>
      <c r="D96" s="3">
        <v>5420</v>
      </c>
      <c r="E96" s="7">
        <v>12609</v>
      </c>
      <c r="G96" s="5" t="s">
        <v>35</v>
      </c>
      <c r="H96" s="3">
        <v>116657</v>
      </c>
      <c r="I96" s="3">
        <v>142130</v>
      </c>
      <c r="J96" s="7">
        <v>258787</v>
      </c>
      <c r="L96" s="3">
        <f t="shared" si="28"/>
        <v>12609</v>
      </c>
      <c r="M96" s="3">
        <f t="shared" si="29"/>
        <v>258787</v>
      </c>
      <c r="N96" s="19">
        <f t="shared" si="24"/>
        <v>20.523990800222062</v>
      </c>
      <c r="P96" s="5" t="s">
        <v>35</v>
      </c>
      <c r="Q96" s="3">
        <v>91960</v>
      </c>
      <c r="R96" s="3">
        <v>59417</v>
      </c>
      <c r="S96" s="7">
        <v>151377</v>
      </c>
      <c r="U96" s="5" t="s">
        <v>35</v>
      </c>
      <c r="V96" s="3">
        <v>17299</v>
      </c>
      <c r="W96" s="3">
        <v>77142</v>
      </c>
      <c r="X96" s="7">
        <v>94441</v>
      </c>
      <c r="Z96" s="5" t="s">
        <v>35</v>
      </c>
      <c r="AA96" s="3">
        <v>19234398</v>
      </c>
      <c r="AB96" s="3">
        <v>4532041</v>
      </c>
      <c r="AC96" s="7">
        <v>23766439</v>
      </c>
      <c r="AE96">
        <f t="shared" si="30"/>
        <v>23766439</v>
      </c>
      <c r="AF96" s="16">
        <f t="shared" ref="AF96:AF159" si="34">IF(AE96/$AE$8&gt;0,AE96/$AE$8,"")</f>
        <v>23766.438999999998</v>
      </c>
      <c r="AH96">
        <f t="shared" si="31"/>
        <v>258787</v>
      </c>
      <c r="AI96">
        <f t="shared" si="32"/>
        <v>23766439</v>
      </c>
      <c r="AJ96" s="16">
        <f t="shared" si="33"/>
        <v>91837.839613272692</v>
      </c>
      <c r="AL96" s="16">
        <f t="shared" ref="AL96:AL101" si="35">IF(AI96&gt;0,M96/L96*AJ96,"")</f>
        <v>1884878.9753350781</v>
      </c>
    </row>
    <row r="97" spans="2:38">
      <c r="B97" s="5" t="s">
        <v>36</v>
      </c>
      <c r="C97" s="3">
        <v>6909</v>
      </c>
      <c r="D97" s="3"/>
      <c r="E97" s="7">
        <v>6909</v>
      </c>
      <c r="G97" s="5" t="s">
        <v>36</v>
      </c>
      <c r="H97" s="3">
        <v>89450</v>
      </c>
      <c r="I97" s="3"/>
      <c r="J97" s="7">
        <v>89450</v>
      </c>
      <c r="L97" s="3">
        <f t="shared" si="28"/>
        <v>6909</v>
      </c>
      <c r="M97" s="3">
        <f t="shared" si="29"/>
        <v>89450</v>
      </c>
      <c r="N97" s="19">
        <f t="shared" si="24"/>
        <v>12.946880880011578</v>
      </c>
      <c r="P97" s="5" t="s">
        <v>36</v>
      </c>
      <c r="Q97" s="3">
        <v>66156</v>
      </c>
      <c r="R97" s="3"/>
      <c r="S97" s="7">
        <v>66156</v>
      </c>
      <c r="U97" s="5" t="s">
        <v>36</v>
      </c>
      <c r="V97" s="3">
        <v>16072</v>
      </c>
      <c r="W97" s="3"/>
      <c r="X97" s="7">
        <v>16072</v>
      </c>
      <c r="Z97" s="5" t="s">
        <v>36</v>
      </c>
      <c r="AA97" s="3">
        <v>26191500</v>
      </c>
      <c r="AB97" s="3"/>
      <c r="AC97" s="7">
        <v>26191500</v>
      </c>
      <c r="AE97">
        <f t="shared" si="30"/>
        <v>26191500</v>
      </c>
      <c r="AF97" s="16">
        <f t="shared" si="34"/>
        <v>26191.5</v>
      </c>
      <c r="AH97">
        <f t="shared" si="31"/>
        <v>89450</v>
      </c>
      <c r="AI97">
        <f t="shared" si="32"/>
        <v>26191500</v>
      </c>
      <c r="AJ97" s="16">
        <f t="shared" si="33"/>
        <v>292806.03689211851</v>
      </c>
      <c r="AL97" s="16">
        <f t="shared" si="35"/>
        <v>3790924.8805905338</v>
      </c>
    </row>
    <row r="98" spans="2:38">
      <c r="B98" s="5" t="s">
        <v>37</v>
      </c>
      <c r="C98" s="3">
        <v>2778</v>
      </c>
      <c r="D98" s="3">
        <v>220</v>
      </c>
      <c r="E98" s="7">
        <v>2998</v>
      </c>
      <c r="G98" s="5" t="s">
        <v>37</v>
      </c>
      <c r="H98" s="3">
        <v>89324</v>
      </c>
      <c r="I98" s="3">
        <v>4035</v>
      </c>
      <c r="J98" s="7">
        <v>93359</v>
      </c>
      <c r="L98" s="3">
        <f t="shared" si="28"/>
        <v>2998</v>
      </c>
      <c r="M98" s="3">
        <f t="shared" si="29"/>
        <v>93359</v>
      </c>
      <c r="N98" s="19">
        <f t="shared" si="24"/>
        <v>31.140426951300867</v>
      </c>
      <c r="P98" s="5" t="s">
        <v>37</v>
      </c>
      <c r="Q98" s="3">
        <v>54819</v>
      </c>
      <c r="R98" s="3">
        <v>2304</v>
      </c>
      <c r="S98" s="7">
        <v>57123</v>
      </c>
      <c r="U98" s="5" t="s">
        <v>37</v>
      </c>
      <c r="V98" s="3">
        <v>31577</v>
      </c>
      <c r="W98" s="3">
        <v>1492</v>
      </c>
      <c r="X98" s="7">
        <v>33069</v>
      </c>
      <c r="Z98" s="5" t="s">
        <v>37</v>
      </c>
      <c r="AA98" s="3">
        <v>8126345</v>
      </c>
      <c r="AB98" s="3">
        <v>879707</v>
      </c>
      <c r="AC98" s="7">
        <v>9006052</v>
      </c>
      <c r="AE98">
        <f t="shared" si="30"/>
        <v>9006052</v>
      </c>
      <c r="AF98" s="16">
        <f t="shared" si="34"/>
        <v>9006.0519999999997</v>
      </c>
      <c r="AH98">
        <f t="shared" si="31"/>
        <v>93359</v>
      </c>
      <c r="AI98">
        <f t="shared" si="32"/>
        <v>9006052</v>
      </c>
      <c r="AJ98" s="16">
        <f t="shared" si="33"/>
        <v>96466.885892093953</v>
      </c>
      <c r="AL98" s="16">
        <f t="shared" si="35"/>
        <v>3004020.0133422278</v>
      </c>
    </row>
    <row r="99" spans="2:38">
      <c r="B99" s="5" t="s">
        <v>38</v>
      </c>
      <c r="C99" s="3">
        <v>2393</v>
      </c>
      <c r="D99" s="3"/>
      <c r="E99" s="7">
        <v>2393</v>
      </c>
      <c r="G99" s="5" t="s">
        <v>38</v>
      </c>
      <c r="H99" s="3">
        <v>26046</v>
      </c>
      <c r="I99" s="3"/>
      <c r="J99" s="7">
        <v>26046</v>
      </c>
      <c r="L99" s="3">
        <f t="shared" si="28"/>
        <v>2393</v>
      </c>
      <c r="M99" s="3">
        <f t="shared" si="29"/>
        <v>26046</v>
      </c>
      <c r="N99" s="19">
        <f t="shared" si="24"/>
        <v>10.884245716673631</v>
      </c>
      <c r="P99" s="5" t="s">
        <v>38</v>
      </c>
      <c r="Q99" s="3">
        <v>18621</v>
      </c>
      <c r="R99" s="3"/>
      <c r="S99" s="7">
        <v>18621</v>
      </c>
      <c r="U99" s="5" t="s">
        <v>38</v>
      </c>
      <c r="V99" s="3">
        <v>4872</v>
      </c>
      <c r="W99" s="3"/>
      <c r="X99" s="7">
        <v>4872</v>
      </c>
      <c r="Z99" s="5" t="s">
        <v>38</v>
      </c>
      <c r="AA99" s="3">
        <v>2433781</v>
      </c>
      <c r="AB99" s="3"/>
      <c r="AC99" s="7">
        <v>2433781</v>
      </c>
      <c r="AE99">
        <f t="shared" si="30"/>
        <v>2433781</v>
      </c>
      <c r="AF99" s="16">
        <f t="shared" si="34"/>
        <v>2433.7809999999999</v>
      </c>
      <c r="AH99">
        <f t="shared" si="31"/>
        <v>26046</v>
      </c>
      <c r="AI99">
        <f t="shared" si="32"/>
        <v>2433781</v>
      </c>
      <c r="AJ99" s="16">
        <f t="shared" si="33"/>
        <v>93441.641710819327</v>
      </c>
      <c r="AL99" s="16">
        <f t="shared" si="35"/>
        <v>1017041.7885499373</v>
      </c>
    </row>
    <row r="100" spans="2:38">
      <c r="B100" s="5" t="s">
        <v>39</v>
      </c>
      <c r="C100" s="3">
        <v>9223</v>
      </c>
      <c r="D100" s="3">
        <v>5102</v>
      </c>
      <c r="E100" s="7">
        <v>14325</v>
      </c>
      <c r="G100" s="5" t="s">
        <v>39</v>
      </c>
      <c r="H100" s="3">
        <v>35670</v>
      </c>
      <c r="I100" s="3">
        <v>21009</v>
      </c>
      <c r="J100" s="7">
        <v>56679</v>
      </c>
      <c r="L100" s="3">
        <f t="shared" si="28"/>
        <v>14325</v>
      </c>
      <c r="M100" s="3">
        <f t="shared" si="29"/>
        <v>56679</v>
      </c>
      <c r="N100" s="19">
        <f t="shared" si="24"/>
        <v>3.9566492146596857</v>
      </c>
      <c r="P100" s="5" t="s">
        <v>39</v>
      </c>
      <c r="Q100" s="3">
        <v>18229</v>
      </c>
      <c r="R100" s="3">
        <v>10393</v>
      </c>
      <c r="S100" s="7">
        <v>28622</v>
      </c>
      <c r="U100" s="5" t="s">
        <v>39</v>
      </c>
      <c r="V100" s="3">
        <v>7866</v>
      </c>
      <c r="W100" s="3">
        <v>5331</v>
      </c>
      <c r="X100" s="7">
        <v>13197</v>
      </c>
      <c r="Z100" s="5" t="s">
        <v>39</v>
      </c>
      <c r="AA100" s="3">
        <v>1668320</v>
      </c>
      <c r="AB100" s="3">
        <v>1616898</v>
      </c>
      <c r="AC100" s="7">
        <v>3285218</v>
      </c>
      <c r="AE100">
        <f t="shared" si="30"/>
        <v>3285218</v>
      </c>
      <c r="AF100" s="16">
        <f t="shared" si="34"/>
        <v>3285.2179999999998</v>
      </c>
      <c r="AH100">
        <f t="shared" si="31"/>
        <v>56679</v>
      </c>
      <c r="AI100">
        <f t="shared" si="32"/>
        <v>3285218</v>
      </c>
      <c r="AJ100" s="16">
        <f t="shared" si="33"/>
        <v>57961.820074454386</v>
      </c>
      <c r="AL100" s="16">
        <f t="shared" si="35"/>
        <v>229334.58987783594</v>
      </c>
    </row>
    <row r="101" spans="2:38">
      <c r="B101" s="28" t="s">
        <v>13</v>
      </c>
      <c r="C101" s="7">
        <v>65508</v>
      </c>
      <c r="D101" s="7">
        <v>11564</v>
      </c>
      <c r="E101" s="7">
        <v>77072</v>
      </c>
      <c r="G101" s="28" t="s">
        <v>13</v>
      </c>
      <c r="H101" s="7">
        <v>711558</v>
      </c>
      <c r="I101" s="7">
        <v>170075</v>
      </c>
      <c r="J101" s="7">
        <v>881633</v>
      </c>
      <c r="L101" s="3">
        <f t="shared" si="28"/>
        <v>77072</v>
      </c>
      <c r="M101" s="3">
        <f t="shared" si="29"/>
        <v>881633</v>
      </c>
      <c r="N101" s="19">
        <f t="shared" si="24"/>
        <v>11.439082935436995</v>
      </c>
      <c r="P101" s="28" t="s">
        <v>13</v>
      </c>
      <c r="Q101" s="7">
        <v>514581</v>
      </c>
      <c r="R101" s="7">
        <v>73606</v>
      </c>
      <c r="S101" s="7">
        <v>588187</v>
      </c>
      <c r="U101" s="28" t="s">
        <v>13</v>
      </c>
      <c r="V101" s="7">
        <v>129082</v>
      </c>
      <c r="W101" s="7">
        <v>84526</v>
      </c>
      <c r="X101" s="7">
        <v>213608</v>
      </c>
      <c r="Z101" s="28" t="s">
        <v>13</v>
      </c>
      <c r="AA101" s="7">
        <v>112441611</v>
      </c>
      <c r="AB101" s="7">
        <v>7272435</v>
      </c>
      <c r="AC101" s="7">
        <v>119714046</v>
      </c>
      <c r="AE101">
        <f t="shared" si="30"/>
        <v>119714046</v>
      </c>
      <c r="AF101" s="16">
        <f t="shared" si="34"/>
        <v>119714.046</v>
      </c>
      <c r="AH101">
        <f t="shared" si="31"/>
        <v>881633</v>
      </c>
      <c r="AI101">
        <f t="shared" si="32"/>
        <v>119714046</v>
      </c>
      <c r="AJ101" s="16">
        <f t="shared" si="33"/>
        <v>135786.71170430325</v>
      </c>
      <c r="AL101" s="16">
        <f t="shared" si="35"/>
        <v>1553275.456715798</v>
      </c>
    </row>
    <row r="102" spans="2:38">
      <c r="B102" s="4" t="s">
        <v>181</v>
      </c>
      <c r="C102" s="3"/>
      <c r="D102" s="3"/>
      <c r="E102" s="7"/>
      <c r="G102" s="4" t="s">
        <v>181</v>
      </c>
      <c r="H102" s="3"/>
      <c r="I102" s="3"/>
      <c r="J102" s="7"/>
      <c r="N102" s="18" t="str">
        <f t="shared" si="24"/>
        <v/>
      </c>
      <c r="P102" s="4" t="s">
        <v>181</v>
      </c>
      <c r="Q102" s="3"/>
      <c r="R102" s="3"/>
      <c r="S102" s="7"/>
      <c r="U102" s="4" t="s">
        <v>181</v>
      </c>
      <c r="V102" s="3"/>
      <c r="W102" s="3"/>
      <c r="X102" s="7"/>
      <c r="Z102" s="4" t="s">
        <v>181</v>
      </c>
      <c r="AA102" s="3"/>
      <c r="AB102" s="3"/>
      <c r="AC102" s="7"/>
      <c r="AF102" s="15" t="str">
        <f t="shared" si="34"/>
        <v/>
      </c>
      <c r="AJ102" s="15"/>
      <c r="AL102" s="15"/>
    </row>
    <row r="103" spans="2:38">
      <c r="B103" s="5" t="s">
        <v>33</v>
      </c>
      <c r="C103" s="3">
        <v>10911</v>
      </c>
      <c r="D103" s="3">
        <v>2259</v>
      </c>
      <c r="E103" s="7">
        <v>13170</v>
      </c>
      <c r="G103" s="5" t="s">
        <v>33</v>
      </c>
      <c r="H103" s="3">
        <v>141159</v>
      </c>
      <c r="I103" s="3">
        <v>6531</v>
      </c>
      <c r="J103" s="7">
        <v>147690</v>
      </c>
      <c r="L103">
        <f t="shared" ref="L103:L110" si="36">E103</f>
        <v>13170</v>
      </c>
      <c r="M103">
        <f t="shared" ref="M103:M110" si="37">J103</f>
        <v>147690</v>
      </c>
      <c r="N103" s="19">
        <f t="shared" si="24"/>
        <v>11.214123006833713</v>
      </c>
      <c r="P103" s="5" t="s">
        <v>33</v>
      </c>
      <c r="Q103" s="3">
        <v>114046</v>
      </c>
      <c r="R103" s="3">
        <v>2925</v>
      </c>
      <c r="S103" s="7">
        <v>116971</v>
      </c>
      <c r="U103" s="5" t="s">
        <v>33</v>
      </c>
      <c r="V103" s="3">
        <v>15903</v>
      </c>
      <c r="W103" s="3">
        <v>1289</v>
      </c>
      <c r="X103" s="7">
        <v>17192</v>
      </c>
      <c r="Z103" s="5" t="s">
        <v>33</v>
      </c>
      <c r="AA103" s="3">
        <v>26421891</v>
      </c>
      <c r="AB103" s="3">
        <v>602050</v>
      </c>
      <c r="AC103" s="7">
        <v>27023941</v>
      </c>
      <c r="AE103">
        <f t="shared" ref="AE103:AE110" si="38">AC103</f>
        <v>27023941</v>
      </c>
      <c r="AF103" s="16">
        <f t="shared" si="34"/>
        <v>27023.940999999999</v>
      </c>
      <c r="AH103">
        <f t="shared" ref="AH103:AH110" si="39">J103</f>
        <v>147690</v>
      </c>
      <c r="AI103">
        <f t="shared" ref="AI103:AI110" si="40">AC103</f>
        <v>27023941</v>
      </c>
      <c r="AJ103" s="16">
        <f t="shared" ref="AJ103:AJ110" si="41">IF(AI103*AH103&gt;0,AI103/AH103*$AI$8,"")</f>
        <v>182977.45954363869</v>
      </c>
      <c r="AL103" s="16">
        <f t="shared" ref="AL103:AL164" si="42">IF(AI103&gt;0,M103/L103*AJ103,"")</f>
        <v>2051931.7388003035</v>
      </c>
    </row>
    <row r="104" spans="2:38">
      <c r="B104" s="5" t="s">
        <v>34</v>
      </c>
      <c r="C104" s="3">
        <v>39859</v>
      </c>
      <c r="D104" s="3"/>
      <c r="E104" s="7">
        <v>39859</v>
      </c>
      <c r="G104" s="5" t="s">
        <v>34</v>
      </c>
      <c r="H104" s="3">
        <v>301974</v>
      </c>
      <c r="I104" s="3"/>
      <c r="J104" s="7">
        <v>301974</v>
      </c>
      <c r="L104">
        <f t="shared" si="36"/>
        <v>39859</v>
      </c>
      <c r="M104">
        <f t="shared" si="37"/>
        <v>301974</v>
      </c>
      <c r="N104" s="19">
        <f t="shared" si="24"/>
        <v>7.5760555959758147</v>
      </c>
      <c r="P104" s="5" t="s">
        <v>34</v>
      </c>
      <c r="Q104" s="3">
        <v>215417</v>
      </c>
      <c r="R104" s="3"/>
      <c r="S104" s="7">
        <v>215417</v>
      </c>
      <c r="U104" s="5" t="s">
        <v>34</v>
      </c>
      <c r="V104" s="3">
        <v>45553</v>
      </c>
      <c r="W104" s="3"/>
      <c r="X104" s="7">
        <v>45553</v>
      </c>
      <c r="Z104" s="5" t="s">
        <v>34</v>
      </c>
      <c r="AA104" s="3">
        <v>42936544</v>
      </c>
      <c r="AB104" s="3"/>
      <c r="AC104" s="7">
        <v>42936544</v>
      </c>
      <c r="AE104">
        <f t="shared" si="38"/>
        <v>42936544</v>
      </c>
      <c r="AF104" s="16">
        <f t="shared" si="34"/>
        <v>42936.544000000002</v>
      </c>
      <c r="AH104">
        <f t="shared" si="39"/>
        <v>301974</v>
      </c>
      <c r="AI104">
        <f t="shared" si="40"/>
        <v>42936544</v>
      </c>
      <c r="AJ104" s="16">
        <f t="shared" si="41"/>
        <v>142186.22795339997</v>
      </c>
      <c r="AL104" s="16">
        <f t="shared" si="42"/>
        <v>1077210.7679570487</v>
      </c>
    </row>
    <row r="105" spans="2:38">
      <c r="B105" s="5" t="s">
        <v>35</v>
      </c>
      <c r="C105" s="3">
        <v>8907</v>
      </c>
      <c r="D105" s="3">
        <v>6690</v>
      </c>
      <c r="E105" s="7">
        <v>15597</v>
      </c>
      <c r="G105" s="5" t="s">
        <v>35</v>
      </c>
      <c r="H105" s="3">
        <v>131605</v>
      </c>
      <c r="I105" s="3">
        <v>170045</v>
      </c>
      <c r="J105" s="7">
        <v>301650</v>
      </c>
      <c r="L105">
        <f t="shared" si="36"/>
        <v>15597</v>
      </c>
      <c r="M105">
        <f t="shared" si="37"/>
        <v>301650</v>
      </c>
      <c r="N105" s="19">
        <f t="shared" si="24"/>
        <v>19.340257741873437</v>
      </c>
      <c r="P105" s="5" t="s">
        <v>35</v>
      </c>
      <c r="Q105" s="3">
        <v>104456</v>
      </c>
      <c r="R105" s="3">
        <v>79047</v>
      </c>
      <c r="S105" s="7">
        <v>183503</v>
      </c>
      <c r="U105" s="5" t="s">
        <v>35</v>
      </c>
      <c r="V105" s="3">
        <v>17991</v>
      </c>
      <c r="W105" s="3">
        <v>84101</v>
      </c>
      <c r="X105" s="7">
        <v>102092</v>
      </c>
      <c r="Z105" s="5" t="s">
        <v>35</v>
      </c>
      <c r="AA105" s="3">
        <v>22844915</v>
      </c>
      <c r="AB105" s="3">
        <v>5218696</v>
      </c>
      <c r="AC105" s="7">
        <v>28063611</v>
      </c>
      <c r="AE105">
        <f t="shared" si="38"/>
        <v>28063611</v>
      </c>
      <c r="AF105" s="16">
        <f t="shared" si="34"/>
        <v>28063.611000000001</v>
      </c>
      <c r="AH105">
        <f t="shared" si="39"/>
        <v>301650</v>
      </c>
      <c r="AI105">
        <f t="shared" si="40"/>
        <v>28063611</v>
      </c>
      <c r="AJ105" s="16">
        <f t="shared" si="41"/>
        <v>93033.684733963193</v>
      </c>
      <c r="AL105" s="16">
        <f t="shared" si="42"/>
        <v>1799295.4414310441</v>
      </c>
    </row>
    <row r="106" spans="2:38">
      <c r="B106" s="5" t="s">
        <v>36</v>
      </c>
      <c r="C106" s="3">
        <v>9672</v>
      </c>
      <c r="D106" s="3"/>
      <c r="E106" s="7">
        <v>9672</v>
      </c>
      <c r="G106" s="5" t="s">
        <v>36</v>
      </c>
      <c r="H106" s="3">
        <v>122185</v>
      </c>
      <c r="I106" s="3"/>
      <c r="J106" s="7">
        <v>122185</v>
      </c>
      <c r="L106">
        <f t="shared" si="36"/>
        <v>9672</v>
      </c>
      <c r="M106">
        <f t="shared" si="37"/>
        <v>122185</v>
      </c>
      <c r="N106" s="19">
        <f t="shared" si="24"/>
        <v>12.632857733664185</v>
      </c>
      <c r="P106" s="5" t="s">
        <v>36</v>
      </c>
      <c r="Q106" s="3">
        <v>93296</v>
      </c>
      <c r="R106" s="3"/>
      <c r="S106" s="7">
        <v>93296</v>
      </c>
      <c r="U106" s="5" t="s">
        <v>36</v>
      </c>
      <c r="V106" s="3">
        <v>18775</v>
      </c>
      <c r="W106" s="3"/>
      <c r="X106" s="7">
        <v>18775</v>
      </c>
      <c r="Z106" s="5" t="s">
        <v>36</v>
      </c>
      <c r="AA106" s="3">
        <v>35422114</v>
      </c>
      <c r="AB106" s="3"/>
      <c r="AC106" s="7">
        <v>35422114</v>
      </c>
      <c r="AE106">
        <f t="shared" si="38"/>
        <v>35422114</v>
      </c>
      <c r="AF106" s="16">
        <f t="shared" si="34"/>
        <v>35422.114000000001</v>
      </c>
      <c r="AH106">
        <f t="shared" si="39"/>
        <v>122185</v>
      </c>
      <c r="AI106">
        <f t="shared" si="40"/>
        <v>35422114</v>
      </c>
      <c r="AJ106" s="16">
        <f t="shared" si="41"/>
        <v>289905.58579203667</v>
      </c>
      <c r="AL106" s="16">
        <f t="shared" si="42"/>
        <v>3662336.0215053763</v>
      </c>
    </row>
    <row r="107" spans="2:38">
      <c r="B107" s="5" t="s">
        <v>37</v>
      </c>
      <c r="C107" s="3">
        <v>4133</v>
      </c>
      <c r="D107" s="3">
        <v>478</v>
      </c>
      <c r="E107" s="7">
        <v>4611</v>
      </c>
      <c r="G107" s="5" t="s">
        <v>37</v>
      </c>
      <c r="H107" s="3">
        <v>115454</v>
      </c>
      <c r="I107" s="3">
        <v>9149</v>
      </c>
      <c r="J107" s="7">
        <v>124603</v>
      </c>
      <c r="L107">
        <f t="shared" si="36"/>
        <v>4611</v>
      </c>
      <c r="M107">
        <f t="shared" si="37"/>
        <v>124603</v>
      </c>
      <c r="N107" s="19">
        <f t="shared" si="24"/>
        <v>27.022988505747126</v>
      </c>
      <c r="P107" s="5" t="s">
        <v>37</v>
      </c>
      <c r="Q107" s="3">
        <v>76691</v>
      </c>
      <c r="R107" s="3">
        <v>5257</v>
      </c>
      <c r="S107" s="7">
        <v>81948</v>
      </c>
      <c r="U107" s="5" t="s">
        <v>37</v>
      </c>
      <c r="V107" s="3">
        <v>34416</v>
      </c>
      <c r="W107" s="3">
        <v>3391</v>
      </c>
      <c r="X107" s="7">
        <v>37807</v>
      </c>
      <c r="Z107" s="5" t="s">
        <v>37</v>
      </c>
      <c r="AA107" s="3">
        <v>9156482</v>
      </c>
      <c r="AB107" s="3">
        <v>1433611</v>
      </c>
      <c r="AC107" s="7">
        <v>10590093</v>
      </c>
      <c r="AE107">
        <f t="shared" si="38"/>
        <v>10590093</v>
      </c>
      <c r="AF107" s="16">
        <f t="shared" si="34"/>
        <v>10590.093000000001</v>
      </c>
      <c r="AH107">
        <f t="shared" si="39"/>
        <v>124603</v>
      </c>
      <c r="AI107">
        <f t="shared" si="40"/>
        <v>10590093</v>
      </c>
      <c r="AJ107" s="16">
        <f t="shared" si="41"/>
        <v>84990.67438183671</v>
      </c>
      <c r="AL107" s="16">
        <f t="shared" si="42"/>
        <v>2296702.0169160701</v>
      </c>
    </row>
    <row r="108" spans="2:38">
      <c r="B108" s="5" t="s">
        <v>38</v>
      </c>
      <c r="C108" s="3">
        <v>3192</v>
      </c>
      <c r="D108" s="3"/>
      <c r="E108" s="7">
        <v>3192</v>
      </c>
      <c r="G108" s="5" t="s">
        <v>38</v>
      </c>
      <c r="H108" s="3">
        <v>40420</v>
      </c>
      <c r="I108" s="3"/>
      <c r="J108" s="7">
        <v>40420</v>
      </c>
      <c r="L108">
        <f t="shared" si="36"/>
        <v>3192</v>
      </c>
      <c r="M108">
        <f t="shared" si="37"/>
        <v>40420</v>
      </c>
      <c r="N108" s="19">
        <f t="shared" si="24"/>
        <v>12.662907268170427</v>
      </c>
      <c r="P108" s="5" t="s">
        <v>38</v>
      </c>
      <c r="Q108" s="3">
        <v>29942</v>
      </c>
      <c r="R108" s="3"/>
      <c r="S108" s="7">
        <v>29942</v>
      </c>
      <c r="U108" s="5" t="s">
        <v>38</v>
      </c>
      <c r="V108" s="3">
        <v>7059</v>
      </c>
      <c r="W108" s="3"/>
      <c r="X108" s="7">
        <v>7059</v>
      </c>
      <c r="Z108" s="5" t="s">
        <v>38</v>
      </c>
      <c r="AA108" s="3">
        <v>3649833</v>
      </c>
      <c r="AB108" s="3"/>
      <c r="AC108" s="7">
        <v>3649833</v>
      </c>
      <c r="AE108">
        <f t="shared" si="38"/>
        <v>3649833</v>
      </c>
      <c r="AF108" s="16">
        <f t="shared" si="34"/>
        <v>3649.8330000000001</v>
      </c>
      <c r="AH108">
        <f t="shared" si="39"/>
        <v>40420</v>
      </c>
      <c r="AI108">
        <f t="shared" si="40"/>
        <v>3649833</v>
      </c>
      <c r="AJ108" s="16">
        <f t="shared" si="41"/>
        <v>90297.699158832256</v>
      </c>
      <c r="AL108" s="16">
        <f t="shared" si="42"/>
        <v>1143431.3909774437</v>
      </c>
    </row>
    <row r="109" spans="2:38">
      <c r="B109" s="5" t="s">
        <v>39</v>
      </c>
      <c r="C109" s="3">
        <v>11305</v>
      </c>
      <c r="D109" s="3">
        <v>7728</v>
      </c>
      <c r="E109" s="7">
        <v>19033</v>
      </c>
      <c r="G109" s="5" t="s">
        <v>39</v>
      </c>
      <c r="H109" s="3">
        <v>47462</v>
      </c>
      <c r="I109" s="3">
        <v>31364</v>
      </c>
      <c r="J109" s="7">
        <v>78826</v>
      </c>
      <c r="L109">
        <f t="shared" si="36"/>
        <v>19033</v>
      </c>
      <c r="M109">
        <f t="shared" si="37"/>
        <v>78826</v>
      </c>
      <c r="N109" s="19">
        <f t="shared" si="24"/>
        <v>4.141543634739663</v>
      </c>
      <c r="P109" s="5" t="s">
        <v>39</v>
      </c>
      <c r="Q109" s="3">
        <v>25776</v>
      </c>
      <c r="R109" s="3">
        <v>15745</v>
      </c>
      <c r="S109" s="7">
        <v>41521</v>
      </c>
      <c r="U109" s="5" t="s">
        <v>39</v>
      </c>
      <c r="V109" s="3">
        <v>9983</v>
      </c>
      <c r="W109" s="3">
        <v>7634</v>
      </c>
      <c r="X109" s="7">
        <v>17617</v>
      </c>
      <c r="Z109" s="5" t="s">
        <v>39</v>
      </c>
      <c r="AA109" s="3">
        <v>2393219</v>
      </c>
      <c r="AB109" s="3">
        <v>2325673</v>
      </c>
      <c r="AC109" s="7">
        <v>4718892</v>
      </c>
      <c r="AE109">
        <f t="shared" si="38"/>
        <v>4718892</v>
      </c>
      <c r="AF109" s="16">
        <f t="shared" si="34"/>
        <v>4718.8919999999998</v>
      </c>
      <c r="AH109">
        <f t="shared" si="39"/>
        <v>78826</v>
      </c>
      <c r="AI109">
        <f t="shared" si="40"/>
        <v>4718892</v>
      </c>
      <c r="AJ109" s="16">
        <f t="shared" si="41"/>
        <v>59864.663943368942</v>
      </c>
      <c r="AL109" s="16">
        <f t="shared" si="42"/>
        <v>247932.11790048867</v>
      </c>
    </row>
    <row r="110" spans="2:38">
      <c r="B110" s="28" t="s">
        <v>13</v>
      </c>
      <c r="C110" s="7">
        <v>87979</v>
      </c>
      <c r="D110" s="7">
        <v>17155</v>
      </c>
      <c r="E110" s="7">
        <v>105134</v>
      </c>
      <c r="G110" s="28" t="s">
        <v>13</v>
      </c>
      <c r="H110" s="7">
        <v>900259</v>
      </c>
      <c r="I110" s="7">
        <v>217089</v>
      </c>
      <c r="J110" s="7">
        <v>1117348</v>
      </c>
      <c r="L110">
        <f t="shared" si="36"/>
        <v>105134</v>
      </c>
      <c r="M110">
        <f t="shared" si="37"/>
        <v>1117348</v>
      </c>
      <c r="N110" s="19">
        <f t="shared" si="24"/>
        <v>10.627846367492914</v>
      </c>
      <c r="P110" s="28" t="s">
        <v>13</v>
      </c>
      <c r="Q110" s="7">
        <v>659624</v>
      </c>
      <c r="R110" s="7">
        <v>102974</v>
      </c>
      <c r="S110" s="7">
        <v>762598</v>
      </c>
      <c r="U110" s="28" t="s">
        <v>13</v>
      </c>
      <c r="V110" s="7">
        <v>149680</v>
      </c>
      <c r="W110" s="7">
        <v>96415</v>
      </c>
      <c r="X110" s="7">
        <v>246095</v>
      </c>
      <c r="Z110" s="28" t="s">
        <v>13</v>
      </c>
      <c r="AA110" s="7">
        <v>142824998</v>
      </c>
      <c r="AB110" s="7">
        <v>9580030</v>
      </c>
      <c r="AC110" s="7">
        <v>152405028</v>
      </c>
      <c r="AE110">
        <f t="shared" si="38"/>
        <v>152405028</v>
      </c>
      <c r="AF110" s="16">
        <f t="shared" si="34"/>
        <v>152405.02799999999</v>
      </c>
      <c r="AH110">
        <f t="shared" si="39"/>
        <v>1117348</v>
      </c>
      <c r="AI110">
        <f t="shared" si="40"/>
        <v>152405028</v>
      </c>
      <c r="AJ110" s="16">
        <f t="shared" si="41"/>
        <v>136398.89094534557</v>
      </c>
      <c r="AL110" s="16">
        <f t="shared" si="42"/>
        <v>1449626.4576635531</v>
      </c>
    </row>
    <row r="111" spans="2:38">
      <c r="B111" s="4" t="s">
        <v>182</v>
      </c>
      <c r="C111" s="3"/>
      <c r="D111" s="3"/>
      <c r="E111" s="7"/>
      <c r="G111" s="4" t="s">
        <v>182</v>
      </c>
      <c r="H111" s="3"/>
      <c r="I111" s="3"/>
      <c r="J111" s="7"/>
      <c r="N111" s="18" t="str">
        <f t="shared" si="24"/>
        <v/>
      </c>
      <c r="P111" s="4" t="s">
        <v>182</v>
      </c>
      <c r="Q111" s="3"/>
      <c r="R111" s="3"/>
      <c r="S111" s="7"/>
      <c r="U111" s="4" t="s">
        <v>182</v>
      </c>
      <c r="V111" s="3"/>
      <c r="W111" s="3"/>
      <c r="X111" s="7"/>
      <c r="Z111" s="4" t="s">
        <v>182</v>
      </c>
      <c r="AA111" s="3"/>
      <c r="AB111" s="3"/>
      <c r="AC111" s="7"/>
      <c r="AF111" s="15" t="str">
        <f t="shared" si="34"/>
        <v/>
      </c>
      <c r="AJ111" s="15"/>
      <c r="AL111" s="15"/>
    </row>
    <row r="112" spans="2:38">
      <c r="B112" s="5" t="s">
        <v>33</v>
      </c>
      <c r="C112" s="3">
        <v>1702</v>
      </c>
      <c r="D112" s="3">
        <v>921</v>
      </c>
      <c r="E112" s="7">
        <v>2623</v>
      </c>
      <c r="G112" s="5" t="s">
        <v>33</v>
      </c>
      <c r="H112" s="3">
        <v>19212</v>
      </c>
      <c r="I112" s="3">
        <v>2844</v>
      </c>
      <c r="J112" s="7">
        <v>22056</v>
      </c>
      <c r="L112">
        <f t="shared" ref="L112:L119" si="43">E112</f>
        <v>2623</v>
      </c>
      <c r="M112">
        <f t="shared" ref="M112:M119" si="44">J112</f>
        <v>22056</v>
      </c>
      <c r="N112" s="19">
        <f t="shared" si="24"/>
        <v>8.4086923370186817</v>
      </c>
      <c r="P112" s="5" t="s">
        <v>33</v>
      </c>
      <c r="Q112" s="3">
        <v>16201</v>
      </c>
      <c r="R112" s="3">
        <v>1558</v>
      </c>
      <c r="S112" s="7">
        <v>17759</v>
      </c>
      <c r="U112" s="5" t="s">
        <v>33</v>
      </c>
      <c r="V112" s="3">
        <v>1266</v>
      </c>
      <c r="W112" s="3">
        <v>345</v>
      </c>
      <c r="X112" s="7">
        <v>1611</v>
      </c>
      <c r="Z112" s="5" t="s">
        <v>33</v>
      </c>
      <c r="AA112" s="3">
        <v>3590698</v>
      </c>
      <c r="AB112" s="3">
        <v>291003</v>
      </c>
      <c r="AC112" s="7">
        <v>3881701</v>
      </c>
      <c r="AE112">
        <f t="shared" ref="AE112:AE119" si="45">AC112</f>
        <v>3881701</v>
      </c>
      <c r="AF112" s="16">
        <f t="shared" si="34"/>
        <v>3881.701</v>
      </c>
      <c r="AH112">
        <f t="shared" ref="AH112:AH119" si="46">J112</f>
        <v>22056</v>
      </c>
      <c r="AI112">
        <f t="shared" ref="AI112:AI119" si="47">AC112</f>
        <v>3881701</v>
      </c>
      <c r="AJ112" s="16">
        <f t="shared" ref="AJ112:AJ119" si="48">IF(AI112*AH112&gt;0,AI112/AH112*$AI$8,"")</f>
        <v>175992.97243380485</v>
      </c>
      <c r="AL112" s="16">
        <f t="shared" ref="AL112:AL113" si="49">IF(AI112&gt;0,M112/L112*AJ112,"")</f>
        <v>1479870.7586732749</v>
      </c>
    </row>
    <row r="113" spans="2:38">
      <c r="B113" s="5" t="s">
        <v>34</v>
      </c>
      <c r="C113" s="3">
        <v>6133</v>
      </c>
      <c r="D113" s="3"/>
      <c r="E113" s="7">
        <v>6133</v>
      </c>
      <c r="G113" s="5" t="s">
        <v>34</v>
      </c>
      <c r="H113" s="3">
        <v>51474</v>
      </c>
      <c r="I113" s="3"/>
      <c r="J113" s="7">
        <v>51474</v>
      </c>
      <c r="L113">
        <f t="shared" si="43"/>
        <v>6133</v>
      </c>
      <c r="M113">
        <f t="shared" si="44"/>
        <v>51474</v>
      </c>
      <c r="N113" s="19">
        <f t="shared" si="24"/>
        <v>8.392956138920594</v>
      </c>
      <c r="P113" s="5" t="s">
        <v>34</v>
      </c>
      <c r="Q113" s="3">
        <v>40637</v>
      </c>
      <c r="R113" s="3"/>
      <c r="S113" s="7">
        <v>40637</v>
      </c>
      <c r="U113" s="5" t="s">
        <v>34</v>
      </c>
      <c r="V113" s="3">
        <v>4534</v>
      </c>
      <c r="W113" s="3"/>
      <c r="X113" s="7">
        <v>4534</v>
      </c>
      <c r="Z113" s="5" t="s">
        <v>34</v>
      </c>
      <c r="AA113" s="3">
        <v>6390865</v>
      </c>
      <c r="AB113" s="3"/>
      <c r="AC113" s="7">
        <v>6390865</v>
      </c>
      <c r="AE113">
        <f t="shared" si="45"/>
        <v>6390865</v>
      </c>
      <c r="AF113" s="16">
        <f t="shared" si="34"/>
        <v>6390.8649999999998</v>
      </c>
      <c r="AH113">
        <f t="shared" si="46"/>
        <v>51474</v>
      </c>
      <c r="AI113">
        <f t="shared" si="47"/>
        <v>6390865</v>
      </c>
      <c r="AJ113" s="16">
        <f t="shared" si="48"/>
        <v>124157.14729766484</v>
      </c>
      <c r="AL113" s="16">
        <f t="shared" si="49"/>
        <v>1042045.4916028045</v>
      </c>
    </row>
    <row r="114" spans="2:38">
      <c r="B114" s="5" t="s">
        <v>35</v>
      </c>
      <c r="C114" s="3">
        <v>813</v>
      </c>
      <c r="D114" s="3">
        <v>2279</v>
      </c>
      <c r="E114" s="7">
        <v>3092</v>
      </c>
      <c r="G114" s="5" t="s">
        <v>35</v>
      </c>
      <c r="H114" s="3">
        <v>7838</v>
      </c>
      <c r="I114" s="3">
        <v>72494</v>
      </c>
      <c r="J114" s="7">
        <v>80332</v>
      </c>
      <c r="L114">
        <f t="shared" si="43"/>
        <v>3092</v>
      </c>
      <c r="M114">
        <f t="shared" si="44"/>
        <v>80332</v>
      </c>
      <c r="N114" s="19">
        <f t="shared" si="24"/>
        <v>25.98059508408797</v>
      </c>
      <c r="P114" s="5" t="s">
        <v>35</v>
      </c>
      <c r="Q114" s="3">
        <v>6172</v>
      </c>
      <c r="R114" s="3">
        <v>53498</v>
      </c>
      <c r="S114" s="7">
        <v>59670</v>
      </c>
      <c r="U114" s="5" t="s">
        <v>35</v>
      </c>
      <c r="V114" s="3">
        <v>827</v>
      </c>
      <c r="W114" s="3">
        <v>16676</v>
      </c>
      <c r="X114" s="7">
        <v>17503</v>
      </c>
      <c r="Z114" s="5" t="s">
        <v>35</v>
      </c>
      <c r="AA114" s="3">
        <v>1038807</v>
      </c>
      <c r="AB114" s="3">
        <v>3186099</v>
      </c>
      <c r="AC114" s="7">
        <v>4224906</v>
      </c>
      <c r="AE114">
        <f t="shared" si="45"/>
        <v>4224906</v>
      </c>
      <c r="AF114" s="16">
        <f t="shared" si="34"/>
        <v>4224.9059999999999</v>
      </c>
      <c r="AH114">
        <f t="shared" si="46"/>
        <v>80332</v>
      </c>
      <c r="AI114">
        <f t="shared" si="47"/>
        <v>4224906</v>
      </c>
      <c r="AJ114" s="16">
        <f t="shared" si="48"/>
        <v>52593.063785291044</v>
      </c>
      <c r="AL114" s="16">
        <f t="shared" si="42"/>
        <v>1366399.0944372576</v>
      </c>
    </row>
    <row r="115" spans="2:38">
      <c r="B115" s="5" t="s">
        <v>36</v>
      </c>
      <c r="C115" s="3">
        <v>1002</v>
      </c>
      <c r="D115" s="3"/>
      <c r="E115" s="7">
        <v>1002</v>
      </c>
      <c r="G115" s="5" t="s">
        <v>36</v>
      </c>
      <c r="H115" s="3">
        <v>11207</v>
      </c>
      <c r="I115" s="3"/>
      <c r="J115" s="7">
        <v>11207</v>
      </c>
      <c r="L115">
        <f t="shared" si="43"/>
        <v>1002</v>
      </c>
      <c r="M115">
        <f t="shared" si="44"/>
        <v>11207</v>
      </c>
      <c r="N115" s="19">
        <f t="shared" si="24"/>
        <v>11.184630738522953</v>
      </c>
      <c r="P115" s="5" t="s">
        <v>36</v>
      </c>
      <c r="Q115" s="3">
        <v>9205</v>
      </c>
      <c r="R115" s="3"/>
      <c r="S115" s="7">
        <v>9205</v>
      </c>
      <c r="U115" s="5" t="s">
        <v>36</v>
      </c>
      <c r="V115" s="3">
        <v>935</v>
      </c>
      <c r="W115" s="3"/>
      <c r="X115" s="7">
        <v>935</v>
      </c>
      <c r="Z115" s="5" t="s">
        <v>36</v>
      </c>
      <c r="AA115" s="3">
        <v>3282901</v>
      </c>
      <c r="AB115" s="3"/>
      <c r="AC115" s="7">
        <v>3282901</v>
      </c>
      <c r="AE115">
        <f t="shared" si="45"/>
        <v>3282901</v>
      </c>
      <c r="AF115" s="16">
        <f t="shared" si="34"/>
        <v>3282.9009999999998</v>
      </c>
      <c r="AH115">
        <f t="shared" si="46"/>
        <v>11207</v>
      </c>
      <c r="AI115">
        <f t="shared" si="47"/>
        <v>3282901</v>
      </c>
      <c r="AJ115" s="16">
        <f t="shared" si="48"/>
        <v>292933.07754082268</v>
      </c>
      <c r="AL115" s="16">
        <f t="shared" si="42"/>
        <v>3276348.3033932131</v>
      </c>
    </row>
    <row r="116" spans="2:38">
      <c r="B116" s="5" t="s">
        <v>37</v>
      </c>
      <c r="C116" s="3">
        <v>276</v>
      </c>
      <c r="D116" s="3">
        <v>16</v>
      </c>
      <c r="E116" s="7">
        <v>292</v>
      </c>
      <c r="G116" s="5" t="s">
        <v>37</v>
      </c>
      <c r="H116" s="3">
        <v>9385</v>
      </c>
      <c r="I116" s="3">
        <v>220</v>
      </c>
      <c r="J116" s="7">
        <v>9605</v>
      </c>
      <c r="L116">
        <f t="shared" si="43"/>
        <v>292</v>
      </c>
      <c r="M116">
        <f t="shared" si="44"/>
        <v>9605</v>
      </c>
      <c r="N116" s="19">
        <f t="shared" si="24"/>
        <v>32.893835616438359</v>
      </c>
      <c r="P116" s="5" t="s">
        <v>37</v>
      </c>
      <c r="Q116" s="3">
        <v>7753</v>
      </c>
      <c r="R116" s="3">
        <v>171</v>
      </c>
      <c r="S116" s="7">
        <v>7924</v>
      </c>
      <c r="U116" s="5" t="s">
        <v>37</v>
      </c>
      <c r="V116" s="3">
        <v>1340</v>
      </c>
      <c r="W116" s="3">
        <v>33</v>
      </c>
      <c r="X116" s="7">
        <v>1373</v>
      </c>
      <c r="Z116" s="5" t="s">
        <v>37</v>
      </c>
      <c r="AA116" s="3">
        <v>803148</v>
      </c>
      <c r="AB116" s="3">
        <v>15201</v>
      </c>
      <c r="AC116" s="7">
        <v>818349</v>
      </c>
      <c r="AE116">
        <f t="shared" si="45"/>
        <v>818349</v>
      </c>
      <c r="AF116" s="16">
        <f t="shared" si="34"/>
        <v>818.34900000000005</v>
      </c>
      <c r="AH116">
        <f t="shared" si="46"/>
        <v>9605</v>
      </c>
      <c r="AI116">
        <f t="shared" si="47"/>
        <v>818349</v>
      </c>
      <c r="AJ116" s="16">
        <f t="shared" si="48"/>
        <v>85200.3123373243</v>
      </c>
      <c r="AL116" s="16">
        <f t="shared" si="42"/>
        <v>2802565.0684931506</v>
      </c>
    </row>
    <row r="117" spans="2:38">
      <c r="B117" s="5" t="s">
        <v>38</v>
      </c>
      <c r="C117" s="3">
        <v>570</v>
      </c>
      <c r="D117" s="3"/>
      <c r="E117" s="7">
        <v>570</v>
      </c>
      <c r="G117" s="5" t="s">
        <v>38</v>
      </c>
      <c r="H117" s="3">
        <v>7616</v>
      </c>
      <c r="I117" s="3"/>
      <c r="J117" s="7">
        <v>7616</v>
      </c>
      <c r="L117">
        <f t="shared" si="43"/>
        <v>570</v>
      </c>
      <c r="M117">
        <f t="shared" si="44"/>
        <v>7616</v>
      </c>
      <c r="N117" s="19">
        <f t="shared" si="24"/>
        <v>13.361403508771931</v>
      </c>
      <c r="P117" s="5" t="s">
        <v>38</v>
      </c>
      <c r="Q117" s="3">
        <v>6122</v>
      </c>
      <c r="R117" s="3"/>
      <c r="S117" s="7">
        <v>6122</v>
      </c>
      <c r="U117" s="5" t="s">
        <v>38</v>
      </c>
      <c r="V117" s="3">
        <v>869</v>
      </c>
      <c r="W117" s="3"/>
      <c r="X117" s="7">
        <v>869</v>
      </c>
      <c r="Z117" s="5" t="s">
        <v>38</v>
      </c>
      <c r="AA117" s="3">
        <v>747855</v>
      </c>
      <c r="AB117" s="3"/>
      <c r="AC117" s="7">
        <v>747855</v>
      </c>
      <c r="AE117">
        <f t="shared" si="45"/>
        <v>747855</v>
      </c>
      <c r="AF117" s="16">
        <f t="shared" si="34"/>
        <v>747.85500000000002</v>
      </c>
      <c r="AH117">
        <f t="shared" si="46"/>
        <v>7616</v>
      </c>
      <c r="AI117">
        <f t="shared" si="47"/>
        <v>747855</v>
      </c>
      <c r="AJ117" s="16">
        <f t="shared" si="48"/>
        <v>98195.246848739494</v>
      </c>
      <c r="AL117" s="16">
        <f t="shared" si="42"/>
        <v>1312026.3157894737</v>
      </c>
    </row>
    <row r="118" spans="2:38">
      <c r="B118" s="5" t="s">
        <v>39</v>
      </c>
      <c r="C118" s="3">
        <v>2112</v>
      </c>
      <c r="D118" s="3">
        <v>1440</v>
      </c>
      <c r="E118" s="7">
        <v>3552</v>
      </c>
      <c r="G118" s="5" t="s">
        <v>39</v>
      </c>
      <c r="H118" s="3">
        <v>8833</v>
      </c>
      <c r="I118" s="3">
        <v>5283</v>
      </c>
      <c r="J118" s="7">
        <v>14116</v>
      </c>
      <c r="L118">
        <f t="shared" si="43"/>
        <v>3552</v>
      </c>
      <c r="M118">
        <f t="shared" si="44"/>
        <v>14116</v>
      </c>
      <c r="N118" s="19">
        <f t="shared" si="24"/>
        <v>3.974099099099099</v>
      </c>
      <c r="P118" s="5" t="s">
        <v>39</v>
      </c>
      <c r="Q118" s="3">
        <v>5244</v>
      </c>
      <c r="R118" s="3">
        <v>2859</v>
      </c>
      <c r="S118" s="7">
        <v>8103</v>
      </c>
      <c r="U118" s="5" t="s">
        <v>39</v>
      </c>
      <c r="V118" s="3">
        <v>1339</v>
      </c>
      <c r="W118" s="3">
        <v>907</v>
      </c>
      <c r="X118" s="7">
        <v>2246</v>
      </c>
      <c r="Z118" s="5" t="s">
        <v>39</v>
      </c>
      <c r="AA118" s="3">
        <v>377880</v>
      </c>
      <c r="AB118" s="3">
        <v>380760</v>
      </c>
      <c r="AC118" s="7">
        <v>758640</v>
      </c>
      <c r="AE118">
        <f t="shared" si="45"/>
        <v>758640</v>
      </c>
      <c r="AF118" s="16">
        <f t="shared" si="34"/>
        <v>758.64</v>
      </c>
      <c r="AH118">
        <f t="shared" si="46"/>
        <v>14116</v>
      </c>
      <c r="AI118">
        <f t="shared" si="47"/>
        <v>758640</v>
      </c>
      <c r="AJ118" s="16">
        <f t="shared" si="48"/>
        <v>53743.270048172286</v>
      </c>
      <c r="AL118" s="16">
        <f t="shared" si="42"/>
        <v>213581.08108108107</v>
      </c>
    </row>
    <row r="119" spans="2:38">
      <c r="B119" s="28" t="s">
        <v>13</v>
      </c>
      <c r="C119" s="7">
        <v>12608</v>
      </c>
      <c r="D119" s="7">
        <v>4656</v>
      </c>
      <c r="E119" s="7">
        <v>17264</v>
      </c>
      <c r="G119" s="28" t="s">
        <v>13</v>
      </c>
      <c r="H119" s="7">
        <v>115565</v>
      </c>
      <c r="I119" s="7">
        <v>80841</v>
      </c>
      <c r="J119" s="7">
        <v>196406</v>
      </c>
      <c r="L119">
        <f t="shared" si="43"/>
        <v>17264</v>
      </c>
      <c r="M119">
        <f t="shared" si="44"/>
        <v>196406</v>
      </c>
      <c r="N119" s="19">
        <f t="shared" si="24"/>
        <v>11.376621872103799</v>
      </c>
      <c r="P119" s="28" t="s">
        <v>13</v>
      </c>
      <c r="Q119" s="7">
        <v>91334</v>
      </c>
      <c r="R119" s="7">
        <v>58086</v>
      </c>
      <c r="S119" s="7">
        <v>149420</v>
      </c>
      <c r="U119" s="28" t="s">
        <v>13</v>
      </c>
      <c r="V119" s="7">
        <v>11110</v>
      </c>
      <c r="W119" s="7">
        <v>17961</v>
      </c>
      <c r="X119" s="7">
        <v>29071</v>
      </c>
      <c r="Z119" s="28" t="s">
        <v>13</v>
      </c>
      <c r="AA119" s="7">
        <v>16232154</v>
      </c>
      <c r="AB119" s="7">
        <v>3873063</v>
      </c>
      <c r="AC119" s="7">
        <v>20105217</v>
      </c>
      <c r="AE119">
        <f t="shared" si="45"/>
        <v>20105217</v>
      </c>
      <c r="AF119" s="16">
        <f t="shared" si="34"/>
        <v>20105.217000000001</v>
      </c>
      <c r="AH119">
        <f t="shared" si="46"/>
        <v>196406</v>
      </c>
      <c r="AI119">
        <f t="shared" si="47"/>
        <v>20105217</v>
      </c>
      <c r="AJ119" s="16">
        <f t="shared" si="48"/>
        <v>102365.59473743165</v>
      </c>
      <c r="AL119" s="16">
        <f t="shared" si="42"/>
        <v>1164574.6640407783</v>
      </c>
    </row>
    <row r="120" spans="2:38">
      <c r="B120" s="4" t="s">
        <v>183</v>
      </c>
      <c r="C120" s="3"/>
      <c r="D120" s="3"/>
      <c r="E120" s="7"/>
      <c r="G120" s="4" t="s">
        <v>183</v>
      </c>
      <c r="H120" s="3"/>
      <c r="I120" s="3"/>
      <c r="J120" s="7"/>
      <c r="N120" s="18" t="str">
        <f t="shared" si="24"/>
        <v/>
      </c>
      <c r="P120" s="4" t="s">
        <v>183</v>
      </c>
      <c r="Q120" s="3"/>
      <c r="R120" s="3"/>
      <c r="S120" s="7"/>
      <c r="U120" s="4" t="s">
        <v>183</v>
      </c>
      <c r="V120" s="3"/>
      <c r="W120" s="3"/>
      <c r="X120" s="7"/>
      <c r="Z120" s="4" t="s">
        <v>183</v>
      </c>
      <c r="AA120" s="3"/>
      <c r="AB120" s="3"/>
      <c r="AC120" s="7"/>
      <c r="AF120" s="15" t="str">
        <f t="shared" si="34"/>
        <v/>
      </c>
      <c r="AJ120" s="15"/>
      <c r="AL120" s="15"/>
    </row>
    <row r="121" spans="2:38">
      <c r="B121" s="5" t="s">
        <v>33</v>
      </c>
      <c r="C121" s="3">
        <v>3351</v>
      </c>
      <c r="D121" s="3">
        <v>740</v>
      </c>
      <c r="E121" s="7">
        <v>4091</v>
      </c>
      <c r="G121" s="5" t="s">
        <v>33</v>
      </c>
      <c r="H121" s="3">
        <v>26329</v>
      </c>
      <c r="I121" s="3">
        <v>1657</v>
      </c>
      <c r="J121" s="7">
        <v>27986</v>
      </c>
      <c r="L121">
        <f t="shared" ref="L121:L128" si="50">E121</f>
        <v>4091</v>
      </c>
      <c r="M121">
        <f t="shared" ref="M121:M128" si="51">J121</f>
        <v>27986</v>
      </c>
      <c r="N121" s="19">
        <f t="shared" si="24"/>
        <v>6.8408702028843802</v>
      </c>
      <c r="P121" s="5" t="s">
        <v>33</v>
      </c>
      <c r="Q121" s="3">
        <v>20589</v>
      </c>
      <c r="R121" s="3">
        <v>694</v>
      </c>
      <c r="S121" s="7">
        <v>21283</v>
      </c>
      <c r="U121" s="5" t="s">
        <v>33</v>
      </c>
      <c r="V121" s="3">
        <v>2247</v>
      </c>
      <c r="W121" s="3">
        <v>211</v>
      </c>
      <c r="X121" s="7">
        <v>2458</v>
      </c>
      <c r="Z121" s="5" t="s">
        <v>33</v>
      </c>
      <c r="AA121" s="3">
        <v>3527489</v>
      </c>
      <c r="AB121" s="3">
        <v>149476</v>
      </c>
      <c r="AC121" s="7">
        <v>3676965</v>
      </c>
      <c r="AE121">
        <f t="shared" ref="AE121:AE128" si="52">AC121</f>
        <v>3676965</v>
      </c>
      <c r="AF121" s="16">
        <f t="shared" si="34"/>
        <v>3676.9650000000001</v>
      </c>
      <c r="AH121">
        <f t="shared" ref="AH121:AH128" si="53">J121</f>
        <v>27986</v>
      </c>
      <c r="AI121">
        <f t="shared" ref="AI121:AI128" si="54">AC121</f>
        <v>3676965</v>
      </c>
      <c r="AJ121" s="16">
        <f t="shared" ref="AJ121:AJ128" si="55">IF(AI121*AH121&gt;0,AI121/AH121*$AI$8,"")</f>
        <v>131385.87150718216</v>
      </c>
      <c r="AL121" s="16">
        <f t="shared" ref="AL121:AL122" si="56">IF(AI121&gt;0,M121/L121*AJ121,"")</f>
        <v>898793.69347347831</v>
      </c>
    </row>
    <row r="122" spans="2:38">
      <c r="B122" s="5" t="s">
        <v>34</v>
      </c>
      <c r="C122" s="3">
        <v>8796</v>
      </c>
      <c r="D122" s="3"/>
      <c r="E122" s="7">
        <v>8796</v>
      </c>
      <c r="G122" s="5" t="s">
        <v>34</v>
      </c>
      <c r="H122" s="3">
        <v>47810</v>
      </c>
      <c r="I122" s="3"/>
      <c r="J122" s="7">
        <v>47810</v>
      </c>
      <c r="L122">
        <f t="shared" si="50"/>
        <v>8796</v>
      </c>
      <c r="M122">
        <f t="shared" si="51"/>
        <v>47810</v>
      </c>
      <c r="N122" s="19">
        <f t="shared" si="24"/>
        <v>5.4354251932696682</v>
      </c>
      <c r="P122" s="5" t="s">
        <v>34</v>
      </c>
      <c r="Q122" s="3">
        <v>33785</v>
      </c>
      <c r="R122" s="3"/>
      <c r="S122" s="7">
        <v>33785</v>
      </c>
      <c r="U122" s="5" t="s">
        <v>34</v>
      </c>
      <c r="V122" s="3">
        <v>4935</v>
      </c>
      <c r="W122" s="3"/>
      <c r="X122" s="7">
        <v>4935</v>
      </c>
      <c r="Z122" s="5" t="s">
        <v>34</v>
      </c>
      <c r="AA122" s="3">
        <v>5458404</v>
      </c>
      <c r="AB122" s="3"/>
      <c r="AC122" s="7">
        <v>5458404</v>
      </c>
      <c r="AE122">
        <f t="shared" si="52"/>
        <v>5458404</v>
      </c>
      <c r="AF122" s="16">
        <f t="shared" si="34"/>
        <v>5458.4040000000005</v>
      </c>
      <c r="AH122">
        <f t="shared" si="53"/>
        <v>47810</v>
      </c>
      <c r="AI122">
        <f t="shared" si="54"/>
        <v>5458404</v>
      </c>
      <c r="AJ122" s="16">
        <f t="shared" si="55"/>
        <v>114168.66764275257</v>
      </c>
      <c r="AL122" s="16">
        <f t="shared" si="56"/>
        <v>620555.25238744891</v>
      </c>
    </row>
    <row r="123" spans="2:38">
      <c r="B123" s="5" t="s">
        <v>35</v>
      </c>
      <c r="C123" s="3">
        <v>1414</v>
      </c>
      <c r="D123" s="3">
        <v>1282</v>
      </c>
      <c r="E123" s="7">
        <v>2696</v>
      </c>
      <c r="G123" s="5" t="s">
        <v>35</v>
      </c>
      <c r="H123" s="3">
        <v>13201</v>
      </c>
      <c r="I123" s="3">
        <v>16656</v>
      </c>
      <c r="J123" s="7">
        <v>29857</v>
      </c>
      <c r="L123">
        <f t="shared" si="50"/>
        <v>2696</v>
      </c>
      <c r="M123">
        <f t="shared" si="51"/>
        <v>29857</v>
      </c>
      <c r="N123" s="19">
        <f t="shared" si="24"/>
        <v>11.074554896142434</v>
      </c>
      <c r="P123" s="5" t="s">
        <v>35</v>
      </c>
      <c r="Q123" s="3">
        <v>10417</v>
      </c>
      <c r="R123" s="3">
        <v>11354</v>
      </c>
      <c r="S123" s="7">
        <v>21771</v>
      </c>
      <c r="U123" s="5" t="s">
        <v>35</v>
      </c>
      <c r="V123" s="3">
        <v>1310</v>
      </c>
      <c r="W123" s="3">
        <v>3983</v>
      </c>
      <c r="X123" s="7">
        <v>5293</v>
      </c>
      <c r="Z123" s="5" t="s">
        <v>35</v>
      </c>
      <c r="AA123" s="3">
        <v>1946961</v>
      </c>
      <c r="AB123" s="3">
        <v>719082</v>
      </c>
      <c r="AC123" s="7">
        <v>2666043</v>
      </c>
      <c r="AE123">
        <f t="shared" si="52"/>
        <v>2666043</v>
      </c>
      <c r="AF123" s="16">
        <f t="shared" si="34"/>
        <v>2666.0430000000001</v>
      </c>
      <c r="AH123">
        <f t="shared" si="53"/>
        <v>29857</v>
      </c>
      <c r="AI123">
        <f t="shared" si="54"/>
        <v>2666043</v>
      </c>
      <c r="AJ123" s="16">
        <f t="shared" si="55"/>
        <v>89293.733462839547</v>
      </c>
      <c r="AL123" s="16">
        <f t="shared" si="42"/>
        <v>988888.35311572719</v>
      </c>
    </row>
    <row r="124" spans="2:38">
      <c r="B124" s="5" t="s">
        <v>36</v>
      </c>
      <c r="C124" s="3">
        <v>2194</v>
      </c>
      <c r="D124" s="3"/>
      <c r="E124" s="7">
        <v>2194</v>
      </c>
      <c r="G124" s="5" t="s">
        <v>36</v>
      </c>
      <c r="H124" s="3">
        <v>19189</v>
      </c>
      <c r="I124" s="3"/>
      <c r="J124" s="7">
        <v>19189</v>
      </c>
      <c r="L124">
        <f t="shared" si="50"/>
        <v>2194</v>
      </c>
      <c r="M124">
        <f t="shared" si="51"/>
        <v>19189</v>
      </c>
      <c r="N124" s="19">
        <f t="shared" si="24"/>
        <v>8.7461257976298992</v>
      </c>
      <c r="P124" s="5" t="s">
        <v>36</v>
      </c>
      <c r="Q124" s="3">
        <v>14702</v>
      </c>
      <c r="R124" s="3"/>
      <c r="S124" s="7">
        <v>14702</v>
      </c>
      <c r="U124" s="5" t="s">
        <v>36</v>
      </c>
      <c r="V124" s="3">
        <v>2164</v>
      </c>
      <c r="W124" s="3"/>
      <c r="X124" s="7">
        <v>2164</v>
      </c>
      <c r="Z124" s="5" t="s">
        <v>36</v>
      </c>
      <c r="AA124" s="3">
        <v>3910852</v>
      </c>
      <c r="AB124" s="3"/>
      <c r="AC124" s="7">
        <v>3910852</v>
      </c>
      <c r="AE124">
        <f t="shared" si="52"/>
        <v>3910852</v>
      </c>
      <c r="AF124" s="16">
        <f t="shared" si="34"/>
        <v>3910.8519999999999</v>
      </c>
      <c r="AH124">
        <f t="shared" si="53"/>
        <v>19189</v>
      </c>
      <c r="AI124">
        <f t="shared" si="54"/>
        <v>3910852</v>
      </c>
      <c r="AJ124" s="16">
        <f t="shared" si="55"/>
        <v>203806.97274480169</v>
      </c>
      <c r="AL124" s="16">
        <f t="shared" si="42"/>
        <v>1782521.4220601639</v>
      </c>
    </row>
    <row r="125" spans="2:38">
      <c r="B125" s="5" t="s">
        <v>37</v>
      </c>
      <c r="C125" s="3">
        <v>469</v>
      </c>
      <c r="D125" s="3">
        <v>37</v>
      </c>
      <c r="E125" s="7">
        <v>506</v>
      </c>
      <c r="G125" s="5" t="s">
        <v>37</v>
      </c>
      <c r="H125" s="3">
        <v>10879</v>
      </c>
      <c r="I125" s="3">
        <v>298</v>
      </c>
      <c r="J125" s="7">
        <v>11177</v>
      </c>
      <c r="L125">
        <f t="shared" si="50"/>
        <v>506</v>
      </c>
      <c r="M125">
        <f t="shared" si="51"/>
        <v>11177</v>
      </c>
      <c r="N125" s="19">
        <f t="shared" si="24"/>
        <v>22.088932806324109</v>
      </c>
      <c r="P125" s="5" t="s">
        <v>37</v>
      </c>
      <c r="Q125" s="3">
        <v>8248</v>
      </c>
      <c r="R125" s="3">
        <v>160</v>
      </c>
      <c r="S125" s="7">
        <v>8408</v>
      </c>
      <c r="U125" s="5" t="s">
        <v>37</v>
      </c>
      <c r="V125" s="3">
        <v>2131</v>
      </c>
      <c r="W125" s="3">
        <v>97</v>
      </c>
      <c r="X125" s="7">
        <v>2228</v>
      </c>
      <c r="Z125" s="5" t="s">
        <v>37</v>
      </c>
      <c r="AA125" s="3">
        <v>902522</v>
      </c>
      <c r="AB125" s="3">
        <v>19793</v>
      </c>
      <c r="AC125" s="7">
        <v>922315</v>
      </c>
      <c r="AE125">
        <f t="shared" si="52"/>
        <v>922315</v>
      </c>
      <c r="AF125" s="16">
        <f t="shared" si="34"/>
        <v>922.31500000000005</v>
      </c>
      <c r="AH125">
        <f t="shared" si="53"/>
        <v>11177</v>
      </c>
      <c r="AI125">
        <f t="shared" si="54"/>
        <v>922315</v>
      </c>
      <c r="AJ125" s="16">
        <f t="shared" si="55"/>
        <v>82519.012257314127</v>
      </c>
      <c r="AL125" s="16">
        <f t="shared" si="42"/>
        <v>1822756.9169960474</v>
      </c>
    </row>
    <row r="126" spans="2:38">
      <c r="B126" s="5" t="s">
        <v>38</v>
      </c>
      <c r="C126" s="3">
        <v>459</v>
      </c>
      <c r="D126" s="3"/>
      <c r="E126" s="7">
        <v>459</v>
      </c>
      <c r="G126" s="5" t="s">
        <v>38</v>
      </c>
      <c r="H126" s="3">
        <v>5342</v>
      </c>
      <c r="I126" s="3"/>
      <c r="J126" s="7">
        <v>5342</v>
      </c>
      <c r="L126">
        <f t="shared" si="50"/>
        <v>459</v>
      </c>
      <c r="M126">
        <f t="shared" si="51"/>
        <v>5342</v>
      </c>
      <c r="N126" s="19">
        <f t="shared" si="24"/>
        <v>11.638344226579521</v>
      </c>
      <c r="P126" s="5" t="s">
        <v>38</v>
      </c>
      <c r="Q126" s="3">
        <v>4248</v>
      </c>
      <c r="R126" s="3"/>
      <c r="S126" s="7">
        <v>4248</v>
      </c>
      <c r="U126" s="5" t="s">
        <v>38</v>
      </c>
      <c r="V126" s="3">
        <v>591</v>
      </c>
      <c r="W126" s="3"/>
      <c r="X126" s="7">
        <v>591</v>
      </c>
      <c r="Z126" s="5" t="s">
        <v>38</v>
      </c>
      <c r="AA126" s="3">
        <v>530166</v>
      </c>
      <c r="AB126" s="3"/>
      <c r="AC126" s="7">
        <v>530166</v>
      </c>
      <c r="AE126">
        <f t="shared" si="52"/>
        <v>530166</v>
      </c>
      <c r="AF126" s="16">
        <f t="shared" si="34"/>
        <v>530.16600000000005</v>
      </c>
      <c r="AH126">
        <f t="shared" si="53"/>
        <v>5342</v>
      </c>
      <c r="AI126">
        <f t="shared" si="54"/>
        <v>530166</v>
      </c>
      <c r="AJ126" s="16">
        <f t="shared" si="55"/>
        <v>99244.852115312606</v>
      </c>
      <c r="AL126" s="16">
        <f t="shared" si="42"/>
        <v>1155045.7516339868</v>
      </c>
    </row>
    <row r="127" spans="2:38">
      <c r="B127" s="5" t="s">
        <v>39</v>
      </c>
      <c r="C127" s="3">
        <v>1976</v>
      </c>
      <c r="D127" s="3">
        <v>1600</v>
      </c>
      <c r="E127" s="7">
        <v>3576</v>
      </c>
      <c r="G127" s="5" t="s">
        <v>39</v>
      </c>
      <c r="H127" s="3">
        <v>7879</v>
      </c>
      <c r="I127" s="3">
        <v>5076</v>
      </c>
      <c r="J127" s="7">
        <v>12955</v>
      </c>
      <c r="L127">
        <f t="shared" si="50"/>
        <v>3576</v>
      </c>
      <c r="M127">
        <f t="shared" si="51"/>
        <v>12955</v>
      </c>
      <c r="N127" s="19">
        <f t="shared" si="24"/>
        <v>3.6227628635346756</v>
      </c>
      <c r="P127" s="5" t="s">
        <v>39</v>
      </c>
      <c r="Q127" s="3">
        <v>4748</v>
      </c>
      <c r="R127" s="3">
        <v>2381</v>
      </c>
      <c r="S127" s="7">
        <v>7129</v>
      </c>
      <c r="U127" s="5" t="s">
        <v>39</v>
      </c>
      <c r="V127" s="3">
        <v>1096</v>
      </c>
      <c r="W127" s="3">
        <v>1051</v>
      </c>
      <c r="X127" s="7">
        <v>2147</v>
      </c>
      <c r="Z127" s="5" t="s">
        <v>39</v>
      </c>
      <c r="AA127" s="3">
        <v>358440</v>
      </c>
      <c r="AB127" s="3">
        <v>283076</v>
      </c>
      <c r="AC127" s="7">
        <v>641516</v>
      </c>
      <c r="AE127">
        <f t="shared" si="52"/>
        <v>641516</v>
      </c>
      <c r="AF127" s="16">
        <f t="shared" si="34"/>
        <v>641.51599999999996</v>
      </c>
      <c r="AH127">
        <f t="shared" si="53"/>
        <v>12955</v>
      </c>
      <c r="AI127">
        <f t="shared" si="54"/>
        <v>641516</v>
      </c>
      <c r="AJ127" s="16">
        <f t="shared" si="55"/>
        <v>49518.795831725198</v>
      </c>
      <c r="AL127" s="16">
        <f t="shared" si="42"/>
        <v>179394.85458612975</v>
      </c>
    </row>
    <row r="128" spans="2:38">
      <c r="B128" s="28" t="s">
        <v>13</v>
      </c>
      <c r="C128" s="7">
        <v>18659</v>
      </c>
      <c r="D128" s="7">
        <v>3659</v>
      </c>
      <c r="E128" s="7">
        <v>22318</v>
      </c>
      <c r="G128" s="28" t="s">
        <v>13</v>
      </c>
      <c r="H128" s="7">
        <v>130629</v>
      </c>
      <c r="I128" s="7">
        <v>23687</v>
      </c>
      <c r="J128" s="7">
        <v>154316</v>
      </c>
      <c r="L128">
        <f t="shared" si="50"/>
        <v>22318</v>
      </c>
      <c r="M128">
        <f t="shared" si="51"/>
        <v>154316</v>
      </c>
      <c r="N128" s="19">
        <f t="shared" si="24"/>
        <v>6.9144188547360876</v>
      </c>
      <c r="P128" s="28" t="s">
        <v>13</v>
      </c>
      <c r="Q128" s="7">
        <v>96737</v>
      </c>
      <c r="R128" s="7">
        <v>14589</v>
      </c>
      <c r="S128" s="7">
        <v>111326</v>
      </c>
      <c r="U128" s="28" t="s">
        <v>13</v>
      </c>
      <c r="V128" s="7">
        <v>14474</v>
      </c>
      <c r="W128" s="7">
        <v>5342</v>
      </c>
      <c r="X128" s="7">
        <v>19816</v>
      </c>
      <c r="Z128" s="28" t="s">
        <v>13</v>
      </c>
      <c r="AA128" s="7">
        <v>16634834</v>
      </c>
      <c r="AB128" s="7">
        <v>1171427</v>
      </c>
      <c r="AC128" s="7">
        <v>17806261</v>
      </c>
      <c r="AE128">
        <f t="shared" si="52"/>
        <v>17806261</v>
      </c>
      <c r="AF128" s="16">
        <f t="shared" si="34"/>
        <v>17806.260999999999</v>
      </c>
      <c r="AH128">
        <f t="shared" si="53"/>
        <v>154316</v>
      </c>
      <c r="AI128">
        <f t="shared" si="54"/>
        <v>17806261</v>
      </c>
      <c r="AJ128" s="16">
        <f t="shared" si="55"/>
        <v>115388.30062987635</v>
      </c>
      <c r="AL128" s="16">
        <f t="shared" si="42"/>
        <v>797843.04149117297</v>
      </c>
    </row>
    <row r="129" spans="2:38">
      <c r="B129" s="4" t="s">
        <v>184</v>
      </c>
      <c r="C129" s="3"/>
      <c r="D129" s="3"/>
      <c r="E129" s="7"/>
      <c r="G129" s="4" t="s">
        <v>184</v>
      </c>
      <c r="H129" s="3"/>
      <c r="I129" s="3"/>
      <c r="J129" s="7"/>
      <c r="N129" s="18" t="str">
        <f t="shared" si="24"/>
        <v/>
      </c>
      <c r="P129" s="4" t="s">
        <v>184</v>
      </c>
      <c r="Q129" s="3"/>
      <c r="R129" s="3"/>
      <c r="S129" s="7"/>
      <c r="U129" s="4" t="s">
        <v>184</v>
      </c>
      <c r="V129" s="3"/>
      <c r="W129" s="3"/>
      <c r="X129" s="7"/>
      <c r="Z129" s="4" t="s">
        <v>184</v>
      </c>
      <c r="AA129" s="3"/>
      <c r="AB129" s="3"/>
      <c r="AC129" s="7"/>
      <c r="AF129" s="15" t="str">
        <f t="shared" si="34"/>
        <v/>
      </c>
      <c r="AJ129" s="15"/>
      <c r="AL129" s="15"/>
    </row>
    <row r="130" spans="2:38">
      <c r="B130" s="5" t="s">
        <v>33</v>
      </c>
      <c r="C130" s="3">
        <v>315</v>
      </c>
      <c r="D130" s="3">
        <v>47</v>
      </c>
      <c r="E130" s="7">
        <v>362</v>
      </c>
      <c r="G130" s="5" t="s">
        <v>33</v>
      </c>
      <c r="H130" s="3">
        <v>3645</v>
      </c>
      <c r="I130" s="3"/>
      <c r="J130" s="7"/>
      <c r="L130">
        <f t="shared" ref="L130:L137" si="57">E130</f>
        <v>362</v>
      </c>
      <c r="M130">
        <f t="shared" ref="M130:M137" si="58">J130</f>
        <v>0</v>
      </c>
      <c r="N130" s="19">
        <f t="shared" si="24"/>
        <v>0</v>
      </c>
      <c r="P130" s="5" t="s">
        <v>33</v>
      </c>
      <c r="Q130" s="3">
        <v>2859</v>
      </c>
      <c r="R130" s="3"/>
      <c r="S130" s="7"/>
      <c r="U130" s="5" t="s">
        <v>33</v>
      </c>
      <c r="V130" s="3">
        <v>457</v>
      </c>
      <c r="W130" s="3"/>
      <c r="X130" s="7"/>
      <c r="Z130" s="5" t="s">
        <v>33</v>
      </c>
      <c r="AA130" s="3">
        <v>428427</v>
      </c>
      <c r="AB130" s="3"/>
      <c r="AC130" s="7"/>
      <c r="AE130">
        <f t="shared" ref="AE130:AE137" si="59">AC130</f>
        <v>0</v>
      </c>
      <c r="AF130" s="16" t="str">
        <f t="shared" si="34"/>
        <v/>
      </c>
      <c r="AH130">
        <f t="shared" ref="AH130:AH137" si="60">J130</f>
        <v>0</v>
      </c>
      <c r="AI130">
        <f t="shared" ref="AI130:AI137" si="61">AC130</f>
        <v>0</v>
      </c>
      <c r="AJ130" s="16" t="str">
        <f t="shared" ref="AJ130:AJ137" si="62">IF(AI130*AH130&gt;0,AI130/AH130*$AI$8,"")</f>
        <v/>
      </c>
      <c r="AL130" s="16" t="str">
        <f t="shared" ref="AL130:AL131" si="63">IF(AI130&gt;0,M130/L130*AJ130,"")</f>
        <v/>
      </c>
    </row>
    <row r="131" spans="2:38">
      <c r="B131" s="5" t="s">
        <v>34</v>
      </c>
      <c r="C131" s="3">
        <v>963</v>
      </c>
      <c r="D131" s="3"/>
      <c r="E131" s="7">
        <v>963</v>
      </c>
      <c r="G131" s="5" t="s">
        <v>34</v>
      </c>
      <c r="H131" s="3">
        <v>9776</v>
      </c>
      <c r="I131" s="3"/>
      <c r="J131" s="7">
        <v>9776</v>
      </c>
      <c r="L131">
        <f t="shared" si="57"/>
        <v>963</v>
      </c>
      <c r="M131">
        <f t="shared" si="58"/>
        <v>9776</v>
      </c>
      <c r="N131" s="19">
        <f t="shared" si="24"/>
        <v>10.151609553478712</v>
      </c>
      <c r="P131" s="5" t="s">
        <v>34</v>
      </c>
      <c r="Q131" s="3">
        <v>7723</v>
      </c>
      <c r="R131" s="3"/>
      <c r="S131" s="7">
        <v>7723</v>
      </c>
      <c r="U131" s="5" t="s">
        <v>34</v>
      </c>
      <c r="V131" s="3">
        <v>1045</v>
      </c>
      <c r="W131" s="3"/>
      <c r="X131" s="7">
        <v>1045</v>
      </c>
      <c r="Z131" s="5" t="s">
        <v>34</v>
      </c>
      <c r="AA131" s="3">
        <v>1237272</v>
      </c>
      <c r="AB131" s="3"/>
      <c r="AC131" s="7">
        <v>1237272</v>
      </c>
      <c r="AE131">
        <f t="shared" si="59"/>
        <v>1237272</v>
      </c>
      <c r="AF131" s="16">
        <f t="shared" si="34"/>
        <v>1237.2719999999999</v>
      </c>
      <c r="AH131">
        <f t="shared" si="60"/>
        <v>9776</v>
      </c>
      <c r="AI131">
        <f t="shared" si="61"/>
        <v>1237272</v>
      </c>
      <c r="AJ131" s="16">
        <f t="shared" si="62"/>
        <v>126562.19312602292</v>
      </c>
      <c r="AL131" s="16">
        <f t="shared" si="63"/>
        <v>1284809.9688473521</v>
      </c>
    </row>
    <row r="132" spans="2:38">
      <c r="B132" s="5" t="s">
        <v>35</v>
      </c>
      <c r="C132" s="3">
        <v>166</v>
      </c>
      <c r="D132" s="3">
        <v>333</v>
      </c>
      <c r="E132" s="7">
        <v>499</v>
      </c>
      <c r="G132" s="5" t="s">
        <v>35</v>
      </c>
      <c r="H132" s="3">
        <v>2390</v>
      </c>
      <c r="I132" s="3">
        <v>11457</v>
      </c>
      <c r="J132" s="7">
        <v>13847</v>
      </c>
      <c r="L132">
        <f t="shared" si="57"/>
        <v>499</v>
      </c>
      <c r="M132">
        <f t="shared" si="58"/>
        <v>13847</v>
      </c>
      <c r="N132" s="19">
        <f t="shared" si="24"/>
        <v>27.749498997995993</v>
      </c>
      <c r="P132" s="5" t="s">
        <v>35</v>
      </c>
      <c r="Q132" s="3">
        <v>1884</v>
      </c>
      <c r="R132" s="3">
        <v>4849</v>
      </c>
      <c r="S132" s="7">
        <v>6733</v>
      </c>
      <c r="U132" s="5" t="s">
        <v>35</v>
      </c>
      <c r="V132" s="3">
        <v>334</v>
      </c>
      <c r="W132" s="3">
        <v>6268</v>
      </c>
      <c r="X132" s="7">
        <v>6602</v>
      </c>
      <c r="Z132" s="5" t="s">
        <v>35</v>
      </c>
      <c r="AA132" s="3">
        <v>399871</v>
      </c>
      <c r="AB132" s="3">
        <v>262809</v>
      </c>
      <c r="AC132" s="7">
        <v>662680</v>
      </c>
      <c r="AE132">
        <f t="shared" si="59"/>
        <v>662680</v>
      </c>
      <c r="AF132" s="16">
        <f t="shared" si="34"/>
        <v>662.68</v>
      </c>
      <c r="AH132">
        <f t="shared" si="60"/>
        <v>13847</v>
      </c>
      <c r="AI132">
        <f t="shared" si="61"/>
        <v>662680</v>
      </c>
      <c r="AJ132" s="16">
        <f t="shared" si="62"/>
        <v>47857.297609590525</v>
      </c>
      <c r="AL132" s="16">
        <f t="shared" si="42"/>
        <v>1328016.0320641282</v>
      </c>
    </row>
    <row r="133" spans="2:38">
      <c r="B133" s="5" t="s">
        <v>36</v>
      </c>
      <c r="C133" s="3">
        <v>231</v>
      </c>
      <c r="D133" s="3"/>
      <c r="E133" s="7">
        <v>231</v>
      </c>
      <c r="G133" s="5" t="s">
        <v>36</v>
      </c>
      <c r="H133" s="3">
        <v>3962</v>
      </c>
      <c r="I133" s="3"/>
      <c r="J133" s="7">
        <v>3962</v>
      </c>
      <c r="L133">
        <f t="shared" si="57"/>
        <v>231</v>
      </c>
      <c r="M133">
        <f t="shared" si="58"/>
        <v>3962</v>
      </c>
      <c r="N133" s="19">
        <f t="shared" si="24"/>
        <v>17.151515151515152</v>
      </c>
      <c r="P133" s="5" t="s">
        <v>36</v>
      </c>
      <c r="Q133" s="3">
        <v>3198</v>
      </c>
      <c r="R133" s="3"/>
      <c r="S133" s="7">
        <v>3198</v>
      </c>
      <c r="U133" s="5" t="s">
        <v>36</v>
      </c>
      <c r="V133" s="3">
        <v>518</v>
      </c>
      <c r="W133" s="3"/>
      <c r="X133" s="7">
        <v>518</v>
      </c>
      <c r="Z133" s="5" t="s">
        <v>36</v>
      </c>
      <c r="AA133" s="3">
        <v>944114</v>
      </c>
      <c r="AB133" s="3"/>
      <c r="AC133" s="7">
        <v>944114</v>
      </c>
      <c r="AE133">
        <f t="shared" si="59"/>
        <v>944114</v>
      </c>
      <c r="AF133" s="16">
        <f t="shared" si="34"/>
        <v>944.11400000000003</v>
      </c>
      <c r="AH133">
        <f t="shared" si="60"/>
        <v>3962</v>
      </c>
      <c r="AI133">
        <f t="shared" si="61"/>
        <v>944114</v>
      </c>
      <c r="AJ133" s="16">
        <f t="shared" si="62"/>
        <v>238292.27662796565</v>
      </c>
      <c r="AL133" s="16">
        <f t="shared" si="42"/>
        <v>4087073.593073593</v>
      </c>
    </row>
    <row r="134" spans="2:38">
      <c r="B134" s="5" t="s">
        <v>37</v>
      </c>
      <c r="C134" s="3">
        <v>64</v>
      </c>
      <c r="D134" s="3">
        <v>1</v>
      </c>
      <c r="E134" s="7">
        <v>65</v>
      </c>
      <c r="G134" s="5" t="s">
        <v>37</v>
      </c>
      <c r="H134" s="3">
        <v>1869</v>
      </c>
      <c r="I134" s="3"/>
      <c r="J134" s="7"/>
      <c r="L134">
        <f t="shared" si="57"/>
        <v>65</v>
      </c>
      <c r="M134">
        <f t="shared" si="58"/>
        <v>0</v>
      </c>
      <c r="N134" s="19">
        <f t="shared" si="24"/>
        <v>0</v>
      </c>
      <c r="P134" s="5" t="s">
        <v>37</v>
      </c>
      <c r="Q134" s="3">
        <v>1301</v>
      </c>
      <c r="R134" s="3"/>
      <c r="S134" s="7"/>
      <c r="U134" s="5" t="s">
        <v>37</v>
      </c>
      <c r="V134" s="3">
        <v>498</v>
      </c>
      <c r="W134" s="3"/>
      <c r="X134" s="7"/>
      <c r="Z134" s="5" t="s">
        <v>37</v>
      </c>
      <c r="AA134" s="3">
        <v>182272</v>
      </c>
      <c r="AB134" s="3"/>
      <c r="AC134" s="7"/>
      <c r="AE134">
        <f t="shared" si="59"/>
        <v>0</v>
      </c>
      <c r="AF134" s="16" t="str">
        <f t="shared" si="34"/>
        <v/>
      </c>
      <c r="AH134">
        <f t="shared" si="60"/>
        <v>0</v>
      </c>
      <c r="AI134">
        <f t="shared" si="61"/>
        <v>0</v>
      </c>
      <c r="AJ134" s="16" t="str">
        <f t="shared" si="62"/>
        <v/>
      </c>
      <c r="AL134" s="16" t="str">
        <f t="shared" si="42"/>
        <v/>
      </c>
    </row>
    <row r="135" spans="2:38">
      <c r="B135" s="5" t="s">
        <v>38</v>
      </c>
      <c r="C135" s="3">
        <v>130</v>
      </c>
      <c r="D135" s="3"/>
      <c r="E135" s="7">
        <v>130</v>
      </c>
      <c r="G135" s="5" t="s">
        <v>38</v>
      </c>
      <c r="H135" s="3">
        <v>1482</v>
      </c>
      <c r="I135" s="3"/>
      <c r="J135" s="7">
        <v>1482</v>
      </c>
      <c r="L135">
        <f t="shared" si="57"/>
        <v>130</v>
      </c>
      <c r="M135">
        <f t="shared" si="58"/>
        <v>1482</v>
      </c>
      <c r="N135" s="19">
        <f t="shared" si="24"/>
        <v>11.4</v>
      </c>
      <c r="P135" s="5" t="s">
        <v>38</v>
      </c>
      <c r="Q135" s="3">
        <v>1074</v>
      </c>
      <c r="R135" s="3"/>
      <c r="S135" s="7">
        <v>1074</v>
      </c>
      <c r="U135" s="5" t="s">
        <v>38</v>
      </c>
      <c r="V135" s="3">
        <v>264</v>
      </c>
      <c r="W135" s="3"/>
      <c r="X135" s="7">
        <v>264</v>
      </c>
      <c r="Z135" s="5" t="s">
        <v>38</v>
      </c>
      <c r="AA135" s="3">
        <v>124236</v>
      </c>
      <c r="AB135" s="3"/>
      <c r="AC135" s="7">
        <v>124236</v>
      </c>
      <c r="AE135">
        <f t="shared" si="59"/>
        <v>124236</v>
      </c>
      <c r="AF135" s="16">
        <f t="shared" si="34"/>
        <v>124.236</v>
      </c>
      <c r="AH135">
        <f t="shared" si="60"/>
        <v>1482</v>
      </c>
      <c r="AI135">
        <f t="shared" si="61"/>
        <v>124236</v>
      </c>
      <c r="AJ135" s="16">
        <f t="shared" si="62"/>
        <v>83829.959514170041</v>
      </c>
      <c r="AL135" s="16">
        <f t="shared" si="42"/>
        <v>955661.5384615385</v>
      </c>
    </row>
    <row r="136" spans="2:38">
      <c r="B136" s="5" t="s">
        <v>39</v>
      </c>
      <c r="C136" s="3">
        <v>501</v>
      </c>
      <c r="D136" s="3">
        <v>288</v>
      </c>
      <c r="E136" s="7">
        <v>789</v>
      </c>
      <c r="G136" s="5" t="s">
        <v>39</v>
      </c>
      <c r="H136" s="3">
        <v>2057</v>
      </c>
      <c r="I136" s="3">
        <v>1204</v>
      </c>
      <c r="J136" s="7">
        <v>3261</v>
      </c>
      <c r="L136">
        <f t="shared" si="57"/>
        <v>789</v>
      </c>
      <c r="M136">
        <f t="shared" si="58"/>
        <v>3261</v>
      </c>
      <c r="N136" s="19">
        <f t="shared" si="24"/>
        <v>4.1330798479087454</v>
      </c>
      <c r="P136" s="5" t="s">
        <v>39</v>
      </c>
      <c r="Q136" s="3">
        <v>1066</v>
      </c>
      <c r="R136" s="3">
        <v>617</v>
      </c>
      <c r="S136" s="7">
        <v>1683</v>
      </c>
      <c r="U136" s="5" t="s">
        <v>39</v>
      </c>
      <c r="V136" s="3">
        <v>464</v>
      </c>
      <c r="W136" s="3">
        <v>282</v>
      </c>
      <c r="X136" s="7">
        <v>746</v>
      </c>
      <c r="Z136" s="5" t="s">
        <v>39</v>
      </c>
      <c r="AA136" s="3">
        <v>84517</v>
      </c>
      <c r="AB136" s="3">
        <v>78925</v>
      </c>
      <c r="AC136" s="7">
        <v>163442</v>
      </c>
      <c r="AE136">
        <f t="shared" si="59"/>
        <v>163442</v>
      </c>
      <c r="AF136" s="16">
        <f t="shared" si="34"/>
        <v>163.44200000000001</v>
      </c>
      <c r="AH136">
        <f t="shared" si="60"/>
        <v>3261</v>
      </c>
      <c r="AI136">
        <f t="shared" si="61"/>
        <v>163442</v>
      </c>
      <c r="AJ136" s="16">
        <f t="shared" si="62"/>
        <v>50120.208524992333</v>
      </c>
      <c r="AL136" s="16">
        <f t="shared" si="42"/>
        <v>207150.82382762991</v>
      </c>
    </row>
    <row r="137" spans="2:38">
      <c r="B137" s="28" t="s">
        <v>13</v>
      </c>
      <c r="C137" s="7">
        <v>2370</v>
      </c>
      <c r="D137" s="7">
        <v>669</v>
      </c>
      <c r="E137" s="7">
        <v>3039</v>
      </c>
      <c r="G137" s="28" t="s">
        <v>13</v>
      </c>
      <c r="H137" s="7">
        <v>25181</v>
      </c>
      <c r="I137" s="7">
        <v>12847</v>
      </c>
      <c r="J137" s="7">
        <v>38028</v>
      </c>
      <c r="L137">
        <f t="shared" si="57"/>
        <v>3039</v>
      </c>
      <c r="M137">
        <f t="shared" si="58"/>
        <v>38028</v>
      </c>
      <c r="N137" s="19">
        <f t="shared" si="24"/>
        <v>12.513326752221126</v>
      </c>
      <c r="P137" s="28" t="s">
        <v>13</v>
      </c>
      <c r="Q137" s="7">
        <v>19105</v>
      </c>
      <c r="R137" s="7">
        <v>5548</v>
      </c>
      <c r="S137" s="7">
        <v>24653</v>
      </c>
      <c r="U137" s="28" t="s">
        <v>13</v>
      </c>
      <c r="V137" s="7">
        <v>3580</v>
      </c>
      <c r="W137" s="7">
        <v>6604</v>
      </c>
      <c r="X137" s="7">
        <v>10184</v>
      </c>
      <c r="Z137" s="28" t="s">
        <v>13</v>
      </c>
      <c r="AA137" s="7">
        <v>3400709</v>
      </c>
      <c r="AB137" s="7">
        <v>352016</v>
      </c>
      <c r="AC137" s="7">
        <v>3752725</v>
      </c>
      <c r="AE137">
        <f t="shared" si="59"/>
        <v>3752725</v>
      </c>
      <c r="AF137" s="16">
        <f t="shared" si="34"/>
        <v>3752.7249999999999</v>
      </c>
      <c r="AH137">
        <f t="shared" si="60"/>
        <v>38028</v>
      </c>
      <c r="AI137">
        <f t="shared" si="61"/>
        <v>3752725</v>
      </c>
      <c r="AJ137" s="16">
        <f t="shared" si="62"/>
        <v>98683.207110550109</v>
      </c>
      <c r="AL137" s="16">
        <f t="shared" si="42"/>
        <v>1234855.2155314246</v>
      </c>
    </row>
    <row r="138" spans="2:38">
      <c r="B138" s="4" t="s">
        <v>185</v>
      </c>
      <c r="C138" s="3"/>
      <c r="D138" s="3"/>
      <c r="E138" s="7"/>
      <c r="G138" s="4" t="s">
        <v>185</v>
      </c>
      <c r="H138" s="3"/>
      <c r="I138" s="3"/>
      <c r="J138" s="7"/>
      <c r="N138" s="18" t="str">
        <f t="shared" si="24"/>
        <v/>
      </c>
      <c r="P138" s="4" t="s">
        <v>185</v>
      </c>
      <c r="Q138" s="3"/>
      <c r="R138" s="3"/>
      <c r="S138" s="7"/>
      <c r="U138" s="4" t="s">
        <v>185</v>
      </c>
      <c r="V138" s="3"/>
      <c r="W138" s="3"/>
      <c r="X138" s="7"/>
      <c r="Z138" s="4" t="s">
        <v>185</v>
      </c>
      <c r="AA138" s="3"/>
      <c r="AB138" s="3"/>
      <c r="AC138" s="7"/>
      <c r="AF138" s="15" t="str">
        <f t="shared" si="34"/>
        <v/>
      </c>
      <c r="AJ138" s="15"/>
      <c r="AL138" s="15"/>
    </row>
    <row r="139" spans="2:38">
      <c r="B139" s="5" t="s">
        <v>33</v>
      </c>
      <c r="C139" s="3">
        <v>757</v>
      </c>
      <c r="D139" s="3">
        <v>155</v>
      </c>
      <c r="E139" s="7">
        <v>912</v>
      </c>
      <c r="G139" s="5" t="s">
        <v>33</v>
      </c>
      <c r="H139" s="3">
        <v>9375</v>
      </c>
      <c r="I139" s="3">
        <v>613</v>
      </c>
      <c r="J139" s="7">
        <v>9988</v>
      </c>
      <c r="L139">
        <f t="shared" ref="L139:L146" si="64">E139</f>
        <v>912</v>
      </c>
      <c r="M139">
        <f t="shared" ref="M139:M146" si="65">J139</f>
        <v>9988</v>
      </c>
      <c r="N139" s="19">
        <f t="shared" si="24"/>
        <v>10.951754385964913</v>
      </c>
      <c r="P139" s="5" t="s">
        <v>33</v>
      </c>
      <c r="Q139" s="3">
        <v>7950</v>
      </c>
      <c r="R139" s="3">
        <v>379</v>
      </c>
      <c r="S139" s="7">
        <v>8329</v>
      </c>
      <c r="U139" s="5" t="s">
        <v>33</v>
      </c>
      <c r="V139" s="3">
        <v>656</v>
      </c>
      <c r="W139" s="3">
        <v>79</v>
      </c>
      <c r="X139" s="7">
        <v>735</v>
      </c>
      <c r="Z139" s="5" t="s">
        <v>33</v>
      </c>
      <c r="AA139" s="3">
        <v>1693653</v>
      </c>
      <c r="AB139" s="3">
        <v>80796</v>
      </c>
      <c r="AC139" s="7">
        <v>1774449</v>
      </c>
      <c r="AE139">
        <f t="shared" ref="AE139:AE146" si="66">AC139</f>
        <v>1774449</v>
      </c>
      <c r="AF139" s="16">
        <f t="shared" si="34"/>
        <v>1774.4490000000001</v>
      </c>
      <c r="AH139">
        <f t="shared" ref="AH139:AH146" si="67">J139</f>
        <v>9988</v>
      </c>
      <c r="AI139">
        <f t="shared" ref="AI139:AI146" si="68">AC139</f>
        <v>1774449</v>
      </c>
      <c r="AJ139" s="16">
        <f t="shared" ref="AJ139:AJ146" si="69">IF(AI139*AH139&gt;0,AI139/AH139*$AI$8,"")</f>
        <v>177658.08970764917</v>
      </c>
      <c r="AL139" s="16">
        <f t="shared" ref="AL139:AL140" si="70">IF(AI139&gt;0,M139/L139*AJ139,"")</f>
        <v>1945667.7631578946</v>
      </c>
    </row>
    <row r="140" spans="2:38">
      <c r="B140" s="5" t="s">
        <v>34</v>
      </c>
      <c r="C140" s="3">
        <v>2978</v>
      </c>
      <c r="D140" s="3"/>
      <c r="E140" s="7">
        <v>2978</v>
      </c>
      <c r="G140" s="5" t="s">
        <v>34</v>
      </c>
      <c r="H140" s="3">
        <v>25181</v>
      </c>
      <c r="I140" s="3"/>
      <c r="J140" s="7">
        <v>25181</v>
      </c>
      <c r="L140">
        <f t="shared" si="64"/>
        <v>2978</v>
      </c>
      <c r="M140">
        <f t="shared" si="65"/>
        <v>25181</v>
      </c>
      <c r="N140" s="19">
        <f t="shared" si="24"/>
        <v>8.4556749496306249</v>
      </c>
      <c r="P140" s="5" t="s">
        <v>34</v>
      </c>
      <c r="Q140" s="3">
        <v>19636</v>
      </c>
      <c r="R140" s="3"/>
      <c r="S140" s="7">
        <v>19636</v>
      </c>
      <c r="U140" s="5" t="s">
        <v>34</v>
      </c>
      <c r="V140" s="3">
        <v>2509</v>
      </c>
      <c r="W140" s="3"/>
      <c r="X140" s="7">
        <v>2509</v>
      </c>
      <c r="Z140" s="5" t="s">
        <v>34</v>
      </c>
      <c r="AA140" s="3">
        <v>3609034</v>
      </c>
      <c r="AB140" s="3"/>
      <c r="AC140" s="7">
        <v>3609034</v>
      </c>
      <c r="AE140">
        <f t="shared" si="66"/>
        <v>3609034</v>
      </c>
      <c r="AF140" s="16">
        <f t="shared" si="34"/>
        <v>3609.0340000000001</v>
      </c>
      <c r="AH140">
        <f t="shared" si="67"/>
        <v>25181</v>
      </c>
      <c r="AI140">
        <f t="shared" si="68"/>
        <v>3609034</v>
      </c>
      <c r="AJ140" s="16">
        <f t="shared" si="69"/>
        <v>143323.69643779041</v>
      </c>
      <c r="AL140" s="16">
        <f t="shared" si="70"/>
        <v>1211898.5896574883</v>
      </c>
    </row>
    <row r="141" spans="2:38">
      <c r="B141" s="5" t="s">
        <v>35</v>
      </c>
      <c r="C141" s="3">
        <v>412</v>
      </c>
      <c r="D141" s="3">
        <v>1256</v>
      </c>
      <c r="E141" s="7">
        <v>1668</v>
      </c>
      <c r="G141" s="5" t="s">
        <v>35</v>
      </c>
      <c r="H141" s="3">
        <v>7083</v>
      </c>
      <c r="I141" s="3">
        <v>37421</v>
      </c>
      <c r="J141" s="7">
        <v>44504</v>
      </c>
      <c r="L141">
        <f t="shared" si="64"/>
        <v>1668</v>
      </c>
      <c r="M141">
        <f t="shared" si="65"/>
        <v>44504</v>
      </c>
      <c r="N141" s="19">
        <f t="shared" si="24"/>
        <v>26.681055155875299</v>
      </c>
      <c r="P141" s="5" t="s">
        <v>35</v>
      </c>
      <c r="Q141" s="3">
        <v>6108</v>
      </c>
      <c r="R141" s="3">
        <v>20453</v>
      </c>
      <c r="S141" s="7">
        <v>26561</v>
      </c>
      <c r="U141" s="5" t="s">
        <v>35</v>
      </c>
      <c r="V141" s="3">
        <v>546</v>
      </c>
      <c r="W141" s="3">
        <v>15669</v>
      </c>
      <c r="X141" s="7">
        <v>16215</v>
      </c>
      <c r="Z141" s="5" t="s">
        <v>35</v>
      </c>
      <c r="AA141" s="3">
        <v>1643054</v>
      </c>
      <c r="AB141" s="3">
        <v>1259265</v>
      </c>
      <c r="AC141" s="7">
        <v>2902319</v>
      </c>
      <c r="AE141">
        <f t="shared" si="66"/>
        <v>2902319</v>
      </c>
      <c r="AF141" s="16">
        <f t="shared" si="34"/>
        <v>2902.319</v>
      </c>
      <c r="AH141">
        <f t="shared" si="67"/>
        <v>44504</v>
      </c>
      <c r="AI141">
        <f t="shared" si="68"/>
        <v>2902319</v>
      </c>
      <c r="AJ141" s="16">
        <f t="shared" si="69"/>
        <v>65214.789681826347</v>
      </c>
      <c r="AL141" s="16">
        <f t="shared" si="42"/>
        <v>1739999.4004796161</v>
      </c>
    </row>
    <row r="142" spans="2:38">
      <c r="B142" s="5" t="s">
        <v>36</v>
      </c>
      <c r="C142" s="3">
        <v>542</v>
      </c>
      <c r="D142" s="3"/>
      <c r="E142" s="7">
        <v>542</v>
      </c>
      <c r="G142" s="5" t="s">
        <v>36</v>
      </c>
      <c r="H142" s="3">
        <v>11907</v>
      </c>
      <c r="I142" s="3"/>
      <c r="J142" s="7">
        <v>11907</v>
      </c>
      <c r="L142">
        <f t="shared" si="64"/>
        <v>542</v>
      </c>
      <c r="M142">
        <f t="shared" si="65"/>
        <v>11907</v>
      </c>
      <c r="N142" s="19">
        <f t="shared" si="24"/>
        <v>21.968634686346864</v>
      </c>
      <c r="P142" s="5" t="s">
        <v>36</v>
      </c>
      <c r="Q142" s="3">
        <v>10169</v>
      </c>
      <c r="R142" s="3"/>
      <c r="S142" s="7">
        <v>10169</v>
      </c>
      <c r="U142" s="5" t="s">
        <v>36</v>
      </c>
      <c r="V142" s="3">
        <v>1159</v>
      </c>
      <c r="W142" s="3"/>
      <c r="X142" s="7">
        <v>1159</v>
      </c>
      <c r="Z142" s="5" t="s">
        <v>36</v>
      </c>
      <c r="AA142" s="3">
        <v>4033939</v>
      </c>
      <c r="AB142" s="3"/>
      <c r="AC142" s="7">
        <v>4033939</v>
      </c>
      <c r="AE142">
        <f t="shared" si="66"/>
        <v>4033939</v>
      </c>
      <c r="AF142" s="16">
        <f t="shared" si="34"/>
        <v>4033.9389999999999</v>
      </c>
      <c r="AH142">
        <f t="shared" si="67"/>
        <v>11907</v>
      </c>
      <c r="AI142">
        <f t="shared" si="68"/>
        <v>4033939</v>
      </c>
      <c r="AJ142" s="16">
        <f t="shared" si="69"/>
        <v>338787.18400940625</v>
      </c>
      <c r="AL142" s="16">
        <f t="shared" si="42"/>
        <v>7442691.8819188196</v>
      </c>
    </row>
    <row r="143" spans="2:38">
      <c r="B143" s="5" t="s">
        <v>37</v>
      </c>
      <c r="C143" s="3">
        <v>138</v>
      </c>
      <c r="D143" s="3">
        <v>5</v>
      </c>
      <c r="E143" s="7">
        <v>143</v>
      </c>
      <c r="G143" s="5" t="s">
        <v>37</v>
      </c>
      <c r="H143" s="3">
        <v>4742</v>
      </c>
      <c r="I143" s="3">
        <v>139</v>
      </c>
      <c r="J143" s="7">
        <v>4881</v>
      </c>
      <c r="L143">
        <f t="shared" si="64"/>
        <v>143</v>
      </c>
      <c r="M143">
        <f t="shared" si="65"/>
        <v>4881</v>
      </c>
      <c r="N143" s="19">
        <f t="shared" si="24"/>
        <v>34.132867132867133</v>
      </c>
      <c r="P143" s="5" t="s">
        <v>37</v>
      </c>
      <c r="Q143" s="3">
        <v>3047</v>
      </c>
      <c r="R143" s="3">
        <v>75</v>
      </c>
      <c r="S143" s="7">
        <v>3122</v>
      </c>
      <c r="U143" s="5" t="s">
        <v>37</v>
      </c>
      <c r="V143" s="3">
        <v>1547</v>
      </c>
      <c r="W143" s="3">
        <v>59</v>
      </c>
      <c r="X143" s="7">
        <v>1606</v>
      </c>
      <c r="Z143" s="5" t="s">
        <v>37</v>
      </c>
      <c r="AA143" s="3">
        <v>565038</v>
      </c>
      <c r="AB143" s="3">
        <v>11791</v>
      </c>
      <c r="AC143" s="7">
        <v>576829</v>
      </c>
      <c r="AE143">
        <f t="shared" si="66"/>
        <v>576829</v>
      </c>
      <c r="AF143" s="16">
        <f t="shared" si="34"/>
        <v>576.82899999999995</v>
      </c>
      <c r="AH143">
        <f t="shared" si="67"/>
        <v>4881</v>
      </c>
      <c r="AI143">
        <f t="shared" si="68"/>
        <v>576829</v>
      </c>
      <c r="AJ143" s="16">
        <f t="shared" si="69"/>
        <v>118178.44703954109</v>
      </c>
      <c r="AL143" s="16">
        <f t="shared" si="42"/>
        <v>4033769.2307692314</v>
      </c>
    </row>
    <row r="144" spans="2:38">
      <c r="B144" s="5" t="s">
        <v>38</v>
      </c>
      <c r="C144" s="3">
        <v>295</v>
      </c>
      <c r="D144" s="3"/>
      <c r="E144" s="7">
        <v>295</v>
      </c>
      <c r="G144" s="5" t="s">
        <v>38</v>
      </c>
      <c r="H144" s="3">
        <v>7759</v>
      </c>
      <c r="I144" s="3"/>
      <c r="J144" s="7">
        <v>7759</v>
      </c>
      <c r="L144">
        <f t="shared" si="64"/>
        <v>295</v>
      </c>
      <c r="M144">
        <f t="shared" si="65"/>
        <v>7759</v>
      </c>
      <c r="N144" s="19">
        <f t="shared" si="24"/>
        <v>26.301694915254238</v>
      </c>
      <c r="P144" s="5" t="s">
        <v>38</v>
      </c>
      <c r="Q144" s="3">
        <v>6663</v>
      </c>
      <c r="R144" s="3"/>
      <c r="S144" s="7">
        <v>6663</v>
      </c>
      <c r="U144" s="5" t="s">
        <v>38</v>
      </c>
      <c r="V144" s="3">
        <v>773</v>
      </c>
      <c r="W144" s="3"/>
      <c r="X144" s="7">
        <v>773</v>
      </c>
      <c r="Z144" s="5" t="s">
        <v>38</v>
      </c>
      <c r="AA144" s="3">
        <v>975243</v>
      </c>
      <c r="AB144" s="3"/>
      <c r="AC144" s="7">
        <v>975243</v>
      </c>
      <c r="AE144">
        <f t="shared" si="66"/>
        <v>975243</v>
      </c>
      <c r="AF144" s="16">
        <f t="shared" si="34"/>
        <v>975.24300000000005</v>
      </c>
      <c r="AH144">
        <f t="shared" si="67"/>
        <v>7759</v>
      </c>
      <c r="AI144">
        <f t="shared" si="68"/>
        <v>975243</v>
      </c>
      <c r="AJ144" s="16">
        <f t="shared" si="69"/>
        <v>125691.84173218199</v>
      </c>
      <c r="AL144" s="16">
        <f t="shared" si="42"/>
        <v>3305908.4745762716</v>
      </c>
    </row>
    <row r="145" spans="2:38">
      <c r="B145" s="5" t="s">
        <v>39</v>
      </c>
      <c r="C145" s="3">
        <v>1230</v>
      </c>
      <c r="D145" s="3">
        <v>921</v>
      </c>
      <c r="E145" s="7">
        <v>2151</v>
      </c>
      <c r="G145" s="5" t="s">
        <v>39</v>
      </c>
      <c r="H145" s="3">
        <v>5526</v>
      </c>
      <c r="I145" s="3">
        <v>4024</v>
      </c>
      <c r="J145" s="7">
        <v>9550</v>
      </c>
      <c r="L145">
        <f t="shared" si="64"/>
        <v>2151</v>
      </c>
      <c r="M145">
        <f t="shared" si="65"/>
        <v>9550</v>
      </c>
      <c r="N145" s="19">
        <f t="shared" si="24"/>
        <v>4.4397954439795448</v>
      </c>
      <c r="P145" s="5" t="s">
        <v>39</v>
      </c>
      <c r="Q145" s="3">
        <v>3345</v>
      </c>
      <c r="R145" s="3">
        <v>2381</v>
      </c>
      <c r="S145" s="7">
        <v>5726</v>
      </c>
      <c r="U145" s="5" t="s">
        <v>39</v>
      </c>
      <c r="V145" s="3">
        <v>890</v>
      </c>
      <c r="W145" s="3">
        <v>688</v>
      </c>
      <c r="X145" s="7">
        <v>1578</v>
      </c>
      <c r="Z145" s="5" t="s">
        <v>39</v>
      </c>
      <c r="AA145" s="3">
        <v>315567</v>
      </c>
      <c r="AB145" s="3">
        <v>702097</v>
      </c>
      <c r="AC145" s="7">
        <v>1017664</v>
      </c>
      <c r="AE145">
        <f t="shared" si="66"/>
        <v>1017664</v>
      </c>
      <c r="AF145" s="16">
        <f t="shared" si="34"/>
        <v>1017.664</v>
      </c>
      <c r="AH145">
        <f t="shared" si="67"/>
        <v>9550</v>
      </c>
      <c r="AI145">
        <f t="shared" si="68"/>
        <v>1017664</v>
      </c>
      <c r="AJ145" s="16">
        <f t="shared" si="69"/>
        <v>106561.67539267015</v>
      </c>
      <c r="AL145" s="16">
        <f t="shared" si="42"/>
        <v>473112.04091120412</v>
      </c>
    </row>
    <row r="146" spans="2:38">
      <c r="B146" s="28" t="s">
        <v>13</v>
      </c>
      <c r="C146" s="7">
        <v>6352</v>
      </c>
      <c r="D146" s="7">
        <v>2337</v>
      </c>
      <c r="E146" s="7">
        <v>8689</v>
      </c>
      <c r="G146" s="28" t="s">
        <v>13</v>
      </c>
      <c r="H146" s="7">
        <v>71573</v>
      </c>
      <c r="I146" s="7">
        <v>42197</v>
      </c>
      <c r="J146" s="7">
        <v>113770</v>
      </c>
      <c r="L146">
        <f t="shared" si="64"/>
        <v>8689</v>
      </c>
      <c r="M146">
        <f t="shared" si="65"/>
        <v>113770</v>
      </c>
      <c r="N146" s="19">
        <f t="shared" si="24"/>
        <v>13.093566578432501</v>
      </c>
      <c r="P146" s="28" t="s">
        <v>13</v>
      </c>
      <c r="Q146" s="7">
        <v>56918</v>
      </c>
      <c r="R146" s="7">
        <v>23288</v>
      </c>
      <c r="S146" s="7">
        <v>80206</v>
      </c>
      <c r="U146" s="28" t="s">
        <v>13</v>
      </c>
      <c r="V146" s="7">
        <v>8080</v>
      </c>
      <c r="W146" s="7">
        <v>16495</v>
      </c>
      <c r="X146" s="7">
        <v>24575</v>
      </c>
      <c r="Z146" s="28" t="s">
        <v>13</v>
      </c>
      <c r="AA146" s="7">
        <v>12835528</v>
      </c>
      <c r="AB146" s="7">
        <v>2053949</v>
      </c>
      <c r="AC146" s="7">
        <v>14889477</v>
      </c>
      <c r="AE146">
        <f t="shared" si="66"/>
        <v>14889477</v>
      </c>
      <c r="AF146" s="16">
        <f t="shared" si="34"/>
        <v>14889.477000000001</v>
      </c>
      <c r="AH146">
        <f t="shared" si="67"/>
        <v>113770</v>
      </c>
      <c r="AI146">
        <f t="shared" si="68"/>
        <v>14889477</v>
      </c>
      <c r="AJ146" s="16">
        <f t="shared" si="69"/>
        <v>130873.49037531862</v>
      </c>
      <c r="AL146" s="16">
        <f t="shared" si="42"/>
        <v>1713600.7595810795</v>
      </c>
    </row>
    <row r="147" spans="2:38">
      <c r="B147" s="4" t="s">
        <v>186</v>
      </c>
      <c r="C147" s="3"/>
      <c r="D147" s="3"/>
      <c r="E147" s="7"/>
      <c r="G147" s="4" t="s">
        <v>186</v>
      </c>
      <c r="H147" s="3"/>
      <c r="I147" s="3"/>
      <c r="J147" s="7"/>
      <c r="N147" s="18" t="str">
        <f t="shared" si="24"/>
        <v/>
      </c>
      <c r="P147" s="4" t="s">
        <v>186</v>
      </c>
      <c r="Q147" s="3"/>
      <c r="R147" s="3"/>
      <c r="S147" s="7"/>
      <c r="U147" s="4" t="s">
        <v>186</v>
      </c>
      <c r="V147" s="3"/>
      <c r="W147" s="3"/>
      <c r="X147" s="7"/>
      <c r="Z147" s="4" t="s">
        <v>186</v>
      </c>
      <c r="AA147" s="3"/>
      <c r="AB147" s="3"/>
      <c r="AC147" s="7"/>
      <c r="AF147" s="15" t="str">
        <f t="shared" si="34"/>
        <v/>
      </c>
      <c r="AJ147" s="15"/>
      <c r="AL147" s="15"/>
    </row>
    <row r="148" spans="2:38">
      <c r="B148" s="5" t="s">
        <v>33</v>
      </c>
      <c r="C148" s="3">
        <v>4469</v>
      </c>
      <c r="D148" s="3">
        <v>595</v>
      </c>
      <c r="E148" s="7">
        <v>5064</v>
      </c>
      <c r="G148" s="5" t="s">
        <v>33</v>
      </c>
      <c r="H148" s="3">
        <v>53551</v>
      </c>
      <c r="I148" s="3">
        <v>2059</v>
      </c>
      <c r="J148" s="7">
        <v>55610</v>
      </c>
      <c r="L148">
        <f t="shared" ref="L148:L155" si="71">E148</f>
        <v>5064</v>
      </c>
      <c r="M148">
        <f t="shared" ref="M148:M155" si="72">J148</f>
        <v>55610</v>
      </c>
      <c r="N148" s="19">
        <f t="shared" si="24"/>
        <v>10.981437598736177</v>
      </c>
      <c r="P148" s="5" t="s">
        <v>33</v>
      </c>
      <c r="Q148" s="3">
        <v>43410</v>
      </c>
      <c r="R148" s="3">
        <v>1069</v>
      </c>
      <c r="S148" s="7">
        <v>44479</v>
      </c>
      <c r="U148" s="5" t="s">
        <v>33</v>
      </c>
      <c r="V148" s="3">
        <v>5533</v>
      </c>
      <c r="W148" s="3">
        <v>377</v>
      </c>
      <c r="X148" s="7">
        <v>5910</v>
      </c>
      <c r="Z148" s="5" t="s">
        <v>33</v>
      </c>
      <c r="AA148" s="3">
        <v>9074025</v>
      </c>
      <c r="AB148" s="3">
        <v>171046</v>
      </c>
      <c r="AC148" s="7">
        <v>9245071</v>
      </c>
      <c r="AE148">
        <f t="shared" ref="AE148:AE155" si="73">AC148</f>
        <v>9245071</v>
      </c>
      <c r="AF148" s="16">
        <f t="shared" si="34"/>
        <v>9245.0709999999999</v>
      </c>
      <c r="AH148">
        <f t="shared" ref="AH148:AH155" si="74">J148</f>
        <v>55610</v>
      </c>
      <c r="AI148">
        <f t="shared" ref="AI148:AI155" si="75">AC148</f>
        <v>9245071</v>
      </c>
      <c r="AJ148" s="16">
        <f t="shared" ref="AJ148:AJ155" si="76">IF(AI148*AH148&gt;0,AI148/AH148*$AI$8,"")</f>
        <v>166248.35461247977</v>
      </c>
      <c r="AL148" s="16">
        <f t="shared" ref="AL148:AL149" si="77">IF(AI148&gt;0,M148/L148*AJ148,"")</f>
        <v>1825645.9320695102</v>
      </c>
    </row>
    <row r="149" spans="2:38">
      <c r="B149" s="5" t="s">
        <v>34</v>
      </c>
      <c r="C149" s="3">
        <v>16368</v>
      </c>
      <c r="D149" s="3"/>
      <c r="E149" s="7">
        <v>16368</v>
      </c>
      <c r="G149" s="5" t="s">
        <v>34</v>
      </c>
      <c r="H149" s="3">
        <v>121880</v>
      </c>
      <c r="I149" s="3"/>
      <c r="J149" s="7">
        <v>121880</v>
      </c>
      <c r="L149">
        <f t="shared" si="71"/>
        <v>16368</v>
      </c>
      <c r="M149">
        <f t="shared" si="72"/>
        <v>121880</v>
      </c>
      <c r="N149" s="19">
        <f t="shared" si="24"/>
        <v>7.446236559139785</v>
      </c>
      <c r="P149" s="5" t="s">
        <v>34</v>
      </c>
      <c r="Q149" s="3">
        <v>83052</v>
      </c>
      <c r="R149" s="3"/>
      <c r="S149" s="7">
        <v>83052</v>
      </c>
      <c r="U149" s="5" t="s">
        <v>34</v>
      </c>
      <c r="V149" s="3">
        <v>21955</v>
      </c>
      <c r="W149" s="3"/>
      <c r="X149" s="7">
        <v>21955</v>
      </c>
      <c r="Z149" s="5" t="s">
        <v>34</v>
      </c>
      <c r="AA149" s="3">
        <v>14530967</v>
      </c>
      <c r="AB149" s="3"/>
      <c r="AC149" s="7">
        <v>14530967</v>
      </c>
      <c r="AE149">
        <f t="shared" si="73"/>
        <v>14530967</v>
      </c>
      <c r="AF149" s="16">
        <f t="shared" si="34"/>
        <v>14530.967000000001</v>
      </c>
      <c r="AH149">
        <f t="shared" si="74"/>
        <v>121880</v>
      </c>
      <c r="AI149">
        <f t="shared" si="75"/>
        <v>14530967</v>
      </c>
      <c r="AJ149" s="16">
        <f t="shared" si="76"/>
        <v>119223.5559566787</v>
      </c>
      <c r="AL149" s="16">
        <f t="shared" si="77"/>
        <v>887766.80107526877</v>
      </c>
    </row>
    <row r="150" spans="2:38">
      <c r="B150" s="5" t="s">
        <v>35</v>
      </c>
      <c r="C150" s="3">
        <v>2623</v>
      </c>
      <c r="D150" s="3">
        <v>3718</v>
      </c>
      <c r="E150" s="7">
        <v>6341</v>
      </c>
      <c r="G150" s="5" t="s">
        <v>35</v>
      </c>
      <c r="H150" s="3">
        <v>30402</v>
      </c>
      <c r="I150" s="3">
        <v>95236</v>
      </c>
      <c r="J150" s="7">
        <v>125638</v>
      </c>
      <c r="L150">
        <f t="shared" si="71"/>
        <v>6341</v>
      </c>
      <c r="M150">
        <f t="shared" si="72"/>
        <v>125638</v>
      </c>
      <c r="N150" s="19">
        <f t="shared" si="24"/>
        <v>19.81359407033591</v>
      </c>
      <c r="P150" s="5" t="s">
        <v>35</v>
      </c>
      <c r="Q150" s="3">
        <v>23218</v>
      </c>
      <c r="R150" s="3">
        <v>44086</v>
      </c>
      <c r="S150" s="7">
        <v>67304</v>
      </c>
      <c r="U150" s="5" t="s">
        <v>35</v>
      </c>
      <c r="V150" s="3">
        <v>4456</v>
      </c>
      <c r="W150" s="3">
        <v>47356</v>
      </c>
      <c r="X150" s="7">
        <v>51812</v>
      </c>
      <c r="Z150" s="5" t="s">
        <v>35</v>
      </c>
      <c r="AA150" s="3">
        <v>4816881</v>
      </c>
      <c r="AB150" s="3">
        <v>3044134</v>
      </c>
      <c r="AC150" s="7">
        <v>7861015</v>
      </c>
      <c r="AE150">
        <f t="shared" si="73"/>
        <v>7861015</v>
      </c>
      <c r="AF150" s="16">
        <f t="shared" si="34"/>
        <v>7861.0150000000003</v>
      </c>
      <c r="AH150">
        <f t="shared" si="74"/>
        <v>125638</v>
      </c>
      <c r="AI150">
        <f t="shared" si="75"/>
        <v>7861015</v>
      </c>
      <c r="AJ150" s="16">
        <f t="shared" si="76"/>
        <v>62568.769003008645</v>
      </c>
      <c r="AL150" s="16">
        <f t="shared" si="42"/>
        <v>1239712.1905062294</v>
      </c>
    </row>
    <row r="151" spans="2:38">
      <c r="B151" s="5" t="s">
        <v>36</v>
      </c>
      <c r="C151" s="3">
        <v>3475</v>
      </c>
      <c r="D151" s="3"/>
      <c r="E151" s="7">
        <v>3475</v>
      </c>
      <c r="G151" s="5" t="s">
        <v>36</v>
      </c>
      <c r="H151" s="3">
        <v>42008</v>
      </c>
      <c r="I151" s="3"/>
      <c r="J151" s="7">
        <v>42008</v>
      </c>
      <c r="L151">
        <f t="shared" si="71"/>
        <v>3475</v>
      </c>
      <c r="M151">
        <f t="shared" si="72"/>
        <v>42008</v>
      </c>
      <c r="N151" s="19">
        <f t="shared" si="24"/>
        <v>12.08863309352518</v>
      </c>
      <c r="P151" s="5" t="s">
        <v>36</v>
      </c>
      <c r="Q151" s="3">
        <v>31773</v>
      </c>
      <c r="R151" s="3"/>
      <c r="S151" s="7">
        <v>31773</v>
      </c>
      <c r="U151" s="5" t="s">
        <v>36</v>
      </c>
      <c r="V151" s="3">
        <v>6573</v>
      </c>
      <c r="W151" s="3"/>
      <c r="X151" s="7">
        <v>6573</v>
      </c>
      <c r="Z151" s="5" t="s">
        <v>36</v>
      </c>
      <c r="AA151" s="3">
        <v>11613101</v>
      </c>
      <c r="AB151" s="3"/>
      <c r="AC151" s="7">
        <v>11613101</v>
      </c>
      <c r="AE151">
        <f t="shared" si="73"/>
        <v>11613101</v>
      </c>
      <c r="AF151" s="16">
        <f t="shared" si="34"/>
        <v>11613.101000000001</v>
      </c>
      <c r="AH151">
        <f t="shared" si="74"/>
        <v>42008</v>
      </c>
      <c r="AI151">
        <f t="shared" si="75"/>
        <v>11613101</v>
      </c>
      <c r="AJ151" s="16">
        <f t="shared" si="76"/>
        <v>276449.74766711099</v>
      </c>
      <c r="AL151" s="16">
        <f t="shared" si="42"/>
        <v>3341899.5683453232</v>
      </c>
    </row>
    <row r="152" spans="2:38">
      <c r="B152" s="5" t="s">
        <v>37</v>
      </c>
      <c r="C152" s="3">
        <v>1244</v>
      </c>
      <c r="D152" s="3">
        <v>41</v>
      </c>
      <c r="E152" s="7">
        <v>1285</v>
      </c>
      <c r="G152" s="5" t="s">
        <v>37</v>
      </c>
      <c r="H152" s="3">
        <v>33255</v>
      </c>
      <c r="I152" s="3">
        <v>407</v>
      </c>
      <c r="J152" s="7">
        <v>33662</v>
      </c>
      <c r="L152">
        <f t="shared" si="71"/>
        <v>1285</v>
      </c>
      <c r="M152">
        <f t="shared" si="72"/>
        <v>33662</v>
      </c>
      <c r="N152" s="19">
        <f t="shared" si="24"/>
        <v>26.196108949416342</v>
      </c>
      <c r="P152" s="5" t="s">
        <v>37</v>
      </c>
      <c r="Q152" s="3">
        <v>21782</v>
      </c>
      <c r="R152" s="3">
        <v>134</v>
      </c>
      <c r="S152" s="7">
        <v>21916</v>
      </c>
      <c r="U152" s="5" t="s">
        <v>37</v>
      </c>
      <c r="V152" s="3">
        <v>10165</v>
      </c>
      <c r="W152" s="3">
        <v>228</v>
      </c>
      <c r="X152" s="7">
        <v>10393</v>
      </c>
      <c r="Z152" s="5" t="s">
        <v>37</v>
      </c>
      <c r="AA152" s="3">
        <v>2391843</v>
      </c>
      <c r="AB152" s="3">
        <v>35361</v>
      </c>
      <c r="AC152" s="7">
        <v>2427204</v>
      </c>
      <c r="AE152">
        <f t="shared" si="73"/>
        <v>2427204</v>
      </c>
      <c r="AF152" s="16">
        <f t="shared" si="34"/>
        <v>2427.2040000000002</v>
      </c>
      <c r="AH152">
        <f t="shared" si="74"/>
        <v>33662</v>
      </c>
      <c r="AI152">
        <f t="shared" si="75"/>
        <v>2427204</v>
      </c>
      <c r="AJ152" s="16">
        <f t="shared" si="76"/>
        <v>72105.163091913724</v>
      </c>
      <c r="AL152" s="16">
        <f t="shared" si="42"/>
        <v>1888874.7081712061</v>
      </c>
    </row>
    <row r="153" spans="2:38">
      <c r="B153" s="5" t="s">
        <v>38</v>
      </c>
      <c r="C153" s="3">
        <v>1289</v>
      </c>
      <c r="D153" s="3"/>
      <c r="E153" s="7">
        <v>1289</v>
      </c>
      <c r="G153" s="5" t="s">
        <v>38</v>
      </c>
      <c r="H153" s="3">
        <v>14189</v>
      </c>
      <c r="I153" s="3"/>
      <c r="J153" s="7">
        <v>14189</v>
      </c>
      <c r="L153">
        <f t="shared" si="71"/>
        <v>1289</v>
      </c>
      <c r="M153">
        <f t="shared" si="72"/>
        <v>14189</v>
      </c>
      <c r="N153" s="19">
        <f t="shared" si="24"/>
        <v>11.007757951900699</v>
      </c>
      <c r="P153" s="5" t="s">
        <v>38</v>
      </c>
      <c r="Q153" s="3">
        <v>10027</v>
      </c>
      <c r="R153" s="3"/>
      <c r="S153" s="7">
        <v>10027</v>
      </c>
      <c r="U153" s="5" t="s">
        <v>38</v>
      </c>
      <c r="V153" s="3">
        <v>2780</v>
      </c>
      <c r="W153" s="3"/>
      <c r="X153" s="7">
        <v>2780</v>
      </c>
      <c r="Z153" s="5" t="s">
        <v>38</v>
      </c>
      <c r="AA153" s="3">
        <v>1234838</v>
      </c>
      <c r="AB153" s="3"/>
      <c r="AC153" s="7">
        <v>1234838</v>
      </c>
      <c r="AE153">
        <f t="shared" si="73"/>
        <v>1234838</v>
      </c>
      <c r="AF153" s="16">
        <f t="shared" si="34"/>
        <v>1234.838</v>
      </c>
      <c r="AH153">
        <f t="shared" si="74"/>
        <v>14189</v>
      </c>
      <c r="AI153">
        <f t="shared" si="75"/>
        <v>1234838</v>
      </c>
      <c r="AJ153" s="16">
        <f t="shared" si="76"/>
        <v>87027.838466417656</v>
      </c>
      <c r="AL153" s="16">
        <f t="shared" si="42"/>
        <v>957981.38091543841</v>
      </c>
    </row>
    <row r="154" spans="2:38">
      <c r="B154" s="5" t="s">
        <v>39</v>
      </c>
      <c r="C154" s="3">
        <v>5096</v>
      </c>
      <c r="D154" s="3">
        <v>2891</v>
      </c>
      <c r="E154" s="7">
        <v>7987</v>
      </c>
      <c r="G154" s="5" t="s">
        <v>39</v>
      </c>
      <c r="H154" s="3">
        <v>19795</v>
      </c>
      <c r="I154" s="3">
        <v>9971</v>
      </c>
      <c r="J154" s="7">
        <v>29766</v>
      </c>
      <c r="L154">
        <f t="shared" si="71"/>
        <v>7987</v>
      </c>
      <c r="M154">
        <f t="shared" si="72"/>
        <v>29766</v>
      </c>
      <c r="N154" s="19">
        <f t="shared" si="24"/>
        <v>3.7268060598472519</v>
      </c>
      <c r="P154" s="5" t="s">
        <v>39</v>
      </c>
      <c r="Q154" s="3">
        <v>10298</v>
      </c>
      <c r="R154" s="3">
        <v>4476</v>
      </c>
      <c r="S154" s="7">
        <v>14774</v>
      </c>
      <c r="U154" s="5" t="s">
        <v>39</v>
      </c>
      <c r="V154" s="3">
        <v>4189</v>
      </c>
      <c r="W154" s="3">
        <v>2495</v>
      </c>
      <c r="X154" s="7">
        <v>6684</v>
      </c>
      <c r="Z154" s="5" t="s">
        <v>39</v>
      </c>
      <c r="AA154" s="3">
        <v>895280</v>
      </c>
      <c r="AB154" s="3">
        <v>752961</v>
      </c>
      <c r="AC154" s="7">
        <v>1648241</v>
      </c>
      <c r="AE154">
        <f t="shared" si="73"/>
        <v>1648241</v>
      </c>
      <c r="AF154" s="16">
        <f t="shared" si="34"/>
        <v>1648.241</v>
      </c>
      <c r="AH154">
        <f t="shared" si="74"/>
        <v>29766</v>
      </c>
      <c r="AI154">
        <f t="shared" si="75"/>
        <v>1648241</v>
      </c>
      <c r="AJ154" s="16">
        <f t="shared" si="76"/>
        <v>55373.278236914601</v>
      </c>
      <c r="AL154" s="16">
        <f t="shared" si="42"/>
        <v>206365.46888694129</v>
      </c>
    </row>
    <row r="155" spans="2:38">
      <c r="B155" s="28" t="s">
        <v>13</v>
      </c>
      <c r="C155" s="7">
        <v>34564</v>
      </c>
      <c r="D155" s="7">
        <v>7245</v>
      </c>
      <c r="E155" s="7">
        <v>41809</v>
      </c>
      <c r="G155" s="28" t="s">
        <v>13</v>
      </c>
      <c r="H155" s="7">
        <v>315080</v>
      </c>
      <c r="I155" s="7">
        <v>107673</v>
      </c>
      <c r="J155" s="7">
        <v>422753</v>
      </c>
      <c r="L155">
        <f t="shared" si="71"/>
        <v>41809</v>
      </c>
      <c r="M155">
        <f t="shared" si="72"/>
        <v>422753</v>
      </c>
      <c r="N155" s="19">
        <f t="shared" si="24"/>
        <v>10.111531010069601</v>
      </c>
      <c r="P155" s="28" t="s">
        <v>13</v>
      </c>
      <c r="Q155" s="7">
        <v>223560</v>
      </c>
      <c r="R155" s="7">
        <v>49765</v>
      </c>
      <c r="S155" s="7">
        <v>273325</v>
      </c>
      <c r="U155" s="28" t="s">
        <v>13</v>
      </c>
      <c r="V155" s="7">
        <v>55651</v>
      </c>
      <c r="W155" s="7">
        <v>50456</v>
      </c>
      <c r="X155" s="7">
        <v>106107</v>
      </c>
      <c r="Z155" s="28" t="s">
        <v>13</v>
      </c>
      <c r="AA155" s="7">
        <v>44556935</v>
      </c>
      <c r="AB155" s="7">
        <v>4003502</v>
      </c>
      <c r="AC155" s="7">
        <v>48560437</v>
      </c>
      <c r="AE155">
        <f t="shared" si="73"/>
        <v>48560437</v>
      </c>
      <c r="AF155" s="16">
        <f t="shared" si="34"/>
        <v>48560.436999999998</v>
      </c>
      <c r="AH155">
        <f t="shared" si="74"/>
        <v>422753</v>
      </c>
      <c r="AI155">
        <f t="shared" si="75"/>
        <v>48560437</v>
      </c>
      <c r="AJ155" s="16">
        <f t="shared" si="76"/>
        <v>114867.16120287732</v>
      </c>
      <c r="AL155" s="16">
        <f t="shared" si="42"/>
        <v>1161482.862541558</v>
      </c>
    </row>
    <row r="156" spans="2:38">
      <c r="B156" s="4" t="s">
        <v>187</v>
      </c>
      <c r="C156" s="3"/>
      <c r="D156" s="3"/>
      <c r="E156" s="7"/>
      <c r="G156" s="4" t="s">
        <v>187</v>
      </c>
      <c r="H156" s="3"/>
      <c r="I156" s="3"/>
      <c r="J156" s="7"/>
      <c r="N156" s="18" t="str">
        <f t="shared" si="24"/>
        <v/>
      </c>
      <c r="P156" s="4" t="s">
        <v>187</v>
      </c>
      <c r="Q156" s="3"/>
      <c r="R156" s="3"/>
      <c r="S156" s="7"/>
      <c r="U156" s="4" t="s">
        <v>187</v>
      </c>
      <c r="V156" s="3"/>
      <c r="W156" s="3"/>
      <c r="X156" s="7"/>
      <c r="Z156" s="4" t="s">
        <v>187</v>
      </c>
      <c r="AA156" s="3"/>
      <c r="AB156" s="3"/>
      <c r="AC156" s="7"/>
      <c r="AF156" s="15" t="str">
        <f t="shared" si="34"/>
        <v/>
      </c>
      <c r="AJ156" s="15"/>
      <c r="AL156" s="15"/>
    </row>
    <row r="157" spans="2:38">
      <c r="B157" s="5" t="s">
        <v>33</v>
      </c>
      <c r="C157" s="3">
        <v>1845</v>
      </c>
      <c r="D157" s="3">
        <v>202</v>
      </c>
      <c r="E157" s="7">
        <v>2047</v>
      </c>
      <c r="G157" s="5" t="s">
        <v>33</v>
      </c>
      <c r="H157" s="3">
        <v>15810</v>
      </c>
      <c r="I157" s="3">
        <v>503</v>
      </c>
      <c r="J157" s="7">
        <v>16313</v>
      </c>
      <c r="L157">
        <f t="shared" ref="L157:L164" si="78">E157</f>
        <v>2047</v>
      </c>
      <c r="M157">
        <f t="shared" ref="M157:M164" si="79">J157</f>
        <v>16313</v>
      </c>
      <c r="N157" s="19">
        <f t="shared" si="24"/>
        <v>7.9692232535417684</v>
      </c>
      <c r="P157" s="5" t="s">
        <v>33</v>
      </c>
      <c r="Q157" s="3">
        <v>12658</v>
      </c>
      <c r="R157" s="3">
        <v>213</v>
      </c>
      <c r="S157" s="7">
        <v>12871</v>
      </c>
      <c r="U157" s="5" t="s">
        <v>33</v>
      </c>
      <c r="V157" s="3">
        <v>1233</v>
      </c>
      <c r="W157" s="3">
        <v>83</v>
      </c>
      <c r="X157" s="7">
        <v>1316</v>
      </c>
      <c r="Z157" s="5" t="s">
        <v>33</v>
      </c>
      <c r="AA157" s="3">
        <v>2284540</v>
      </c>
      <c r="AB157" s="3">
        <v>50985</v>
      </c>
      <c r="AC157" s="7">
        <v>2335525</v>
      </c>
      <c r="AE157">
        <f t="shared" ref="AE157:AE164" si="80">AC157</f>
        <v>2335525</v>
      </c>
      <c r="AF157" s="16">
        <f t="shared" si="34"/>
        <v>2335.5250000000001</v>
      </c>
      <c r="AH157">
        <f t="shared" ref="AH157:AH164" si="81">J157</f>
        <v>16313</v>
      </c>
      <c r="AI157">
        <f t="shared" ref="AI157:AI164" si="82">AC157</f>
        <v>2335525</v>
      </c>
      <c r="AJ157" s="16">
        <f t="shared" ref="AJ157:AJ164" si="83">IF(AI157*AH157&gt;0,AI157/AH157*$AI$8,"")</f>
        <v>143169.55802121008</v>
      </c>
      <c r="AL157" s="16">
        <f t="shared" ref="AL157:AL158" si="84">IF(AI157&gt;0,M157/L157*AJ157,"")</f>
        <v>1140950.1709819247</v>
      </c>
    </row>
    <row r="158" spans="2:38">
      <c r="B158" s="5" t="s">
        <v>34</v>
      </c>
      <c r="C158" s="3">
        <v>4518</v>
      </c>
      <c r="D158" s="3"/>
      <c r="E158" s="7">
        <v>4518</v>
      </c>
      <c r="G158" s="5" t="s">
        <v>34</v>
      </c>
      <c r="H158" s="3">
        <v>26853</v>
      </c>
      <c r="I158" s="3"/>
      <c r="J158" s="7">
        <v>26853</v>
      </c>
      <c r="L158">
        <f t="shared" si="78"/>
        <v>4518</v>
      </c>
      <c r="M158">
        <f t="shared" si="79"/>
        <v>26853</v>
      </c>
      <c r="N158" s="19">
        <f t="shared" ref="N158:N221" si="85">IF(M158+L158&gt;0,M158/L158,"")</f>
        <v>5.9435590969455507</v>
      </c>
      <c r="P158" s="5" t="s">
        <v>34</v>
      </c>
      <c r="Q158" s="3">
        <v>19460</v>
      </c>
      <c r="R158" s="3"/>
      <c r="S158" s="7">
        <v>19460</v>
      </c>
      <c r="U158" s="5" t="s">
        <v>34</v>
      </c>
      <c r="V158" s="3">
        <v>2720</v>
      </c>
      <c r="W158" s="3"/>
      <c r="X158" s="7">
        <v>2720</v>
      </c>
      <c r="Z158" s="5" t="s">
        <v>34</v>
      </c>
      <c r="AA158" s="3">
        <v>3233592</v>
      </c>
      <c r="AB158" s="3"/>
      <c r="AC158" s="7">
        <v>3233592</v>
      </c>
      <c r="AE158">
        <f t="shared" si="80"/>
        <v>3233592</v>
      </c>
      <c r="AF158" s="16">
        <f t="shared" si="34"/>
        <v>3233.5920000000001</v>
      </c>
      <c r="AH158">
        <f t="shared" si="81"/>
        <v>26853</v>
      </c>
      <c r="AI158">
        <f t="shared" si="82"/>
        <v>3233592</v>
      </c>
      <c r="AJ158" s="16">
        <f t="shared" si="83"/>
        <v>120418.27728745392</v>
      </c>
      <c r="AL158" s="16">
        <f t="shared" si="84"/>
        <v>715713.14741035854</v>
      </c>
    </row>
    <row r="159" spans="2:38">
      <c r="B159" s="5" t="s">
        <v>35</v>
      </c>
      <c r="C159" s="3">
        <v>762</v>
      </c>
      <c r="D159" s="3">
        <v>667</v>
      </c>
      <c r="E159" s="7">
        <v>1429</v>
      </c>
      <c r="G159" s="5" t="s">
        <v>35</v>
      </c>
      <c r="H159" s="3">
        <v>8344</v>
      </c>
      <c r="I159" s="3">
        <v>10551</v>
      </c>
      <c r="J159" s="7">
        <v>18895</v>
      </c>
      <c r="L159">
        <f t="shared" si="78"/>
        <v>1429</v>
      </c>
      <c r="M159">
        <f t="shared" si="79"/>
        <v>18895</v>
      </c>
      <c r="N159" s="19">
        <f t="shared" si="85"/>
        <v>13.222533240027992</v>
      </c>
      <c r="P159" s="5" t="s">
        <v>35</v>
      </c>
      <c r="Q159" s="3">
        <v>6773</v>
      </c>
      <c r="R159" s="3">
        <v>6912</v>
      </c>
      <c r="S159" s="7">
        <v>13685</v>
      </c>
      <c r="U159" s="5" t="s">
        <v>35</v>
      </c>
      <c r="V159" s="3">
        <v>782</v>
      </c>
      <c r="W159" s="3">
        <v>2946</v>
      </c>
      <c r="X159" s="7">
        <v>3728</v>
      </c>
      <c r="Z159" s="5" t="s">
        <v>35</v>
      </c>
      <c r="AA159" s="3">
        <v>1169540</v>
      </c>
      <c r="AB159" s="3">
        <v>362489</v>
      </c>
      <c r="AC159" s="7">
        <v>1532029</v>
      </c>
      <c r="AE159">
        <f t="shared" si="80"/>
        <v>1532029</v>
      </c>
      <c r="AF159" s="16">
        <f t="shared" si="34"/>
        <v>1532.029</v>
      </c>
      <c r="AH159">
        <f t="shared" si="81"/>
        <v>18895</v>
      </c>
      <c r="AI159">
        <f t="shared" si="82"/>
        <v>1532029</v>
      </c>
      <c r="AJ159" s="16">
        <f t="shared" si="83"/>
        <v>81081.185498809209</v>
      </c>
      <c r="AL159" s="16">
        <f t="shared" si="42"/>
        <v>1072098.6703988805</v>
      </c>
    </row>
    <row r="160" spans="2:38">
      <c r="B160" s="5" t="s">
        <v>36</v>
      </c>
      <c r="C160" s="3">
        <v>1212</v>
      </c>
      <c r="D160" s="3"/>
      <c r="E160" s="7">
        <v>1212</v>
      </c>
      <c r="G160" s="5" t="s">
        <v>36</v>
      </c>
      <c r="H160" s="3">
        <v>11283</v>
      </c>
      <c r="I160" s="3"/>
      <c r="J160" s="7">
        <v>11283</v>
      </c>
      <c r="L160">
        <f t="shared" si="78"/>
        <v>1212</v>
      </c>
      <c r="M160">
        <f t="shared" si="79"/>
        <v>11283</v>
      </c>
      <c r="N160" s="19">
        <f t="shared" si="85"/>
        <v>9.3094059405940595</v>
      </c>
      <c r="P160" s="5" t="s">
        <v>36</v>
      </c>
      <c r="Q160" s="3">
        <v>8778</v>
      </c>
      <c r="R160" s="3"/>
      <c r="S160" s="7">
        <v>8778</v>
      </c>
      <c r="U160" s="5" t="s">
        <v>36</v>
      </c>
      <c r="V160" s="3">
        <v>1195</v>
      </c>
      <c r="W160" s="3"/>
      <c r="X160" s="7">
        <v>1195</v>
      </c>
      <c r="Z160" s="5" t="s">
        <v>36</v>
      </c>
      <c r="AA160" s="3">
        <v>2315944</v>
      </c>
      <c r="AB160" s="3"/>
      <c r="AC160" s="7">
        <v>2315944</v>
      </c>
      <c r="AE160">
        <f t="shared" si="80"/>
        <v>2315944</v>
      </c>
      <c r="AF160" s="16">
        <f t="shared" ref="AF160:AF223" si="86">IF(AE160/$AE$8&gt;0,AE160/$AE$8,"")</f>
        <v>2315.944</v>
      </c>
      <c r="AH160">
        <f t="shared" si="81"/>
        <v>11283</v>
      </c>
      <c r="AI160">
        <f t="shared" si="82"/>
        <v>2315944</v>
      </c>
      <c r="AJ160" s="16">
        <f t="shared" si="83"/>
        <v>205259.59407958877</v>
      </c>
      <c r="AL160" s="16">
        <f t="shared" si="42"/>
        <v>1910844.884488449</v>
      </c>
    </row>
    <row r="161" spans="2:38">
      <c r="B161" s="5" t="s">
        <v>37</v>
      </c>
      <c r="C161" s="3">
        <v>230</v>
      </c>
      <c r="D161" s="3">
        <v>10</v>
      </c>
      <c r="E161" s="7">
        <v>240</v>
      </c>
      <c r="G161" s="5" t="s">
        <v>37</v>
      </c>
      <c r="H161" s="3">
        <v>7556</v>
      </c>
      <c r="I161" s="3">
        <v>179</v>
      </c>
      <c r="J161" s="7">
        <v>7735</v>
      </c>
      <c r="L161">
        <f t="shared" si="78"/>
        <v>240</v>
      </c>
      <c r="M161">
        <f t="shared" si="79"/>
        <v>7735</v>
      </c>
      <c r="N161" s="19">
        <f t="shared" si="85"/>
        <v>32.229166666666664</v>
      </c>
      <c r="P161" s="5" t="s">
        <v>37</v>
      </c>
      <c r="Q161" s="3">
        <v>5835</v>
      </c>
      <c r="R161" s="3">
        <v>87</v>
      </c>
      <c r="S161" s="7">
        <v>5922</v>
      </c>
      <c r="U161" s="5" t="s">
        <v>37</v>
      </c>
      <c r="V161" s="3">
        <v>1475</v>
      </c>
      <c r="W161" s="3">
        <v>82</v>
      </c>
      <c r="X161" s="7">
        <v>1557</v>
      </c>
      <c r="Z161" s="5" t="s">
        <v>37</v>
      </c>
      <c r="AA161" s="3">
        <v>474371</v>
      </c>
      <c r="AB161" s="3">
        <v>9522</v>
      </c>
      <c r="AC161" s="7">
        <v>483893</v>
      </c>
      <c r="AE161">
        <f t="shared" si="80"/>
        <v>483893</v>
      </c>
      <c r="AF161" s="16">
        <f t="shared" si="86"/>
        <v>483.89299999999997</v>
      </c>
      <c r="AH161">
        <f t="shared" si="81"/>
        <v>7735</v>
      </c>
      <c r="AI161">
        <f t="shared" si="82"/>
        <v>483893</v>
      </c>
      <c r="AJ161" s="16">
        <f t="shared" si="83"/>
        <v>62558.888170652877</v>
      </c>
      <c r="AL161" s="16">
        <f t="shared" si="42"/>
        <v>2016220.8333333333</v>
      </c>
    </row>
    <row r="162" spans="2:38">
      <c r="B162" s="5" t="s">
        <v>38</v>
      </c>
      <c r="C162" s="3">
        <v>335</v>
      </c>
      <c r="D162" s="3"/>
      <c r="E162" s="7">
        <v>335</v>
      </c>
      <c r="G162" s="5" t="s">
        <v>38</v>
      </c>
      <c r="H162" s="3">
        <v>3222</v>
      </c>
      <c r="I162" s="3"/>
      <c r="J162" s="7">
        <v>3222</v>
      </c>
      <c r="L162">
        <f t="shared" si="78"/>
        <v>335</v>
      </c>
      <c r="M162">
        <f t="shared" si="79"/>
        <v>3222</v>
      </c>
      <c r="N162" s="19">
        <f t="shared" si="85"/>
        <v>9.6179104477611936</v>
      </c>
      <c r="P162" s="5" t="s">
        <v>38</v>
      </c>
      <c r="Q162" s="3">
        <v>2481</v>
      </c>
      <c r="R162" s="3"/>
      <c r="S162" s="7">
        <v>2481</v>
      </c>
      <c r="U162" s="5" t="s">
        <v>38</v>
      </c>
      <c r="V162" s="3">
        <v>376</v>
      </c>
      <c r="W162" s="3"/>
      <c r="X162" s="7">
        <v>376</v>
      </c>
      <c r="Z162" s="5" t="s">
        <v>38</v>
      </c>
      <c r="AA162" s="3">
        <v>290619</v>
      </c>
      <c r="AB162" s="3"/>
      <c r="AC162" s="7">
        <v>290619</v>
      </c>
      <c r="AE162">
        <f t="shared" si="80"/>
        <v>290619</v>
      </c>
      <c r="AF162" s="16">
        <f t="shared" si="86"/>
        <v>290.61900000000003</v>
      </c>
      <c r="AH162">
        <f t="shared" si="81"/>
        <v>3222</v>
      </c>
      <c r="AI162">
        <f t="shared" si="82"/>
        <v>290619</v>
      </c>
      <c r="AJ162" s="16">
        <f t="shared" si="83"/>
        <v>90198.324022346365</v>
      </c>
      <c r="AL162" s="16">
        <f t="shared" si="42"/>
        <v>867519.40298507456</v>
      </c>
    </row>
    <row r="163" spans="2:38">
      <c r="B163" s="5" t="s">
        <v>39</v>
      </c>
      <c r="C163" s="3">
        <v>1254</v>
      </c>
      <c r="D163" s="3">
        <v>908</v>
      </c>
      <c r="E163" s="7">
        <v>2162</v>
      </c>
      <c r="G163" s="5" t="s">
        <v>39</v>
      </c>
      <c r="H163" s="3">
        <v>5071</v>
      </c>
      <c r="I163" s="3">
        <v>3391</v>
      </c>
      <c r="J163" s="7">
        <v>8462</v>
      </c>
      <c r="L163">
        <f t="shared" si="78"/>
        <v>2162</v>
      </c>
      <c r="M163">
        <f t="shared" si="79"/>
        <v>8462</v>
      </c>
      <c r="N163" s="19">
        <f t="shared" si="85"/>
        <v>3.913968547641073</v>
      </c>
      <c r="P163" s="5" t="s">
        <v>39</v>
      </c>
      <c r="Q163" s="3">
        <v>3119</v>
      </c>
      <c r="R163" s="3">
        <v>1913</v>
      </c>
      <c r="S163" s="7">
        <v>5032</v>
      </c>
      <c r="U163" s="5" t="s">
        <v>39</v>
      </c>
      <c r="V163" s="3">
        <v>669</v>
      </c>
      <c r="W163" s="3">
        <v>549</v>
      </c>
      <c r="X163" s="7">
        <v>1218</v>
      </c>
      <c r="Z163" s="5" t="s">
        <v>39</v>
      </c>
      <c r="AA163" s="3">
        <v>232938</v>
      </c>
      <c r="AB163" s="3">
        <v>208044</v>
      </c>
      <c r="AC163" s="7">
        <v>440982</v>
      </c>
      <c r="AE163">
        <f t="shared" si="80"/>
        <v>440982</v>
      </c>
      <c r="AF163" s="16">
        <f t="shared" si="86"/>
        <v>440.98200000000003</v>
      </c>
      <c r="AH163">
        <f t="shared" si="81"/>
        <v>8462</v>
      </c>
      <c r="AI163">
        <f t="shared" si="82"/>
        <v>440982</v>
      </c>
      <c r="AJ163" s="16">
        <f t="shared" si="83"/>
        <v>52113.212006617825</v>
      </c>
      <c r="AL163" s="16">
        <f t="shared" si="42"/>
        <v>203969.47271045329</v>
      </c>
    </row>
    <row r="164" spans="2:38">
      <c r="B164" s="28" t="s">
        <v>13</v>
      </c>
      <c r="C164" s="7">
        <v>10156</v>
      </c>
      <c r="D164" s="7">
        <v>1787</v>
      </c>
      <c r="E164" s="7">
        <v>11943</v>
      </c>
      <c r="G164" s="28" t="s">
        <v>13</v>
      </c>
      <c r="H164" s="7">
        <v>78139</v>
      </c>
      <c r="I164" s="7">
        <v>14624</v>
      </c>
      <c r="J164" s="7">
        <v>92763</v>
      </c>
      <c r="L164">
        <f t="shared" si="78"/>
        <v>11943</v>
      </c>
      <c r="M164">
        <f t="shared" si="79"/>
        <v>92763</v>
      </c>
      <c r="N164" s="19">
        <f t="shared" si="85"/>
        <v>7.7671439336850039</v>
      </c>
      <c r="P164" s="28" t="s">
        <v>13</v>
      </c>
      <c r="Q164" s="7">
        <v>59104</v>
      </c>
      <c r="R164" s="7">
        <v>9125</v>
      </c>
      <c r="S164" s="7">
        <v>68229</v>
      </c>
      <c r="U164" s="28" t="s">
        <v>13</v>
      </c>
      <c r="V164" s="7">
        <v>8450</v>
      </c>
      <c r="W164" s="7">
        <v>3660</v>
      </c>
      <c r="X164" s="7">
        <v>12110</v>
      </c>
      <c r="Z164" s="28" t="s">
        <v>13</v>
      </c>
      <c r="AA164" s="7">
        <v>10001544</v>
      </c>
      <c r="AB164" s="7">
        <v>631040</v>
      </c>
      <c r="AC164" s="7">
        <v>10632584</v>
      </c>
      <c r="AE164">
        <f t="shared" si="80"/>
        <v>10632584</v>
      </c>
      <c r="AF164" s="16">
        <f t="shared" si="86"/>
        <v>10632.584000000001</v>
      </c>
      <c r="AH164">
        <f t="shared" si="81"/>
        <v>92763</v>
      </c>
      <c r="AI164">
        <f t="shared" si="82"/>
        <v>10632584</v>
      </c>
      <c r="AJ164" s="16">
        <f t="shared" si="83"/>
        <v>114620.95878744758</v>
      </c>
      <c r="AL164" s="16">
        <f t="shared" si="42"/>
        <v>890277.48471908236</v>
      </c>
    </row>
    <row r="165" spans="2:38">
      <c r="B165" s="4" t="s">
        <v>188</v>
      </c>
      <c r="C165" s="3"/>
      <c r="D165" s="3"/>
      <c r="E165" s="7"/>
      <c r="G165" s="4" t="s">
        <v>188</v>
      </c>
      <c r="H165" s="3"/>
      <c r="I165" s="3"/>
      <c r="J165" s="7"/>
      <c r="N165" s="18" t="str">
        <f t="shared" si="85"/>
        <v/>
      </c>
      <c r="P165" s="4" t="s">
        <v>188</v>
      </c>
      <c r="Q165" s="3"/>
      <c r="R165" s="3"/>
      <c r="S165" s="7"/>
      <c r="U165" s="4" t="s">
        <v>188</v>
      </c>
      <c r="V165" s="3"/>
      <c r="W165" s="3"/>
      <c r="X165" s="7"/>
      <c r="Z165" s="4" t="s">
        <v>188</v>
      </c>
      <c r="AA165" s="3"/>
      <c r="AB165" s="3"/>
      <c r="AC165" s="7"/>
      <c r="AF165" s="15" t="str">
        <f t="shared" si="86"/>
        <v/>
      </c>
      <c r="AJ165" s="15"/>
      <c r="AL165" s="15"/>
    </row>
    <row r="166" spans="2:38">
      <c r="B166" s="5" t="s">
        <v>33</v>
      </c>
      <c r="C166" s="3">
        <v>6674</v>
      </c>
      <c r="D166" s="3">
        <v>452</v>
      </c>
      <c r="E166" s="7">
        <v>7126</v>
      </c>
      <c r="G166" s="5" t="s">
        <v>33</v>
      </c>
      <c r="H166" s="3">
        <v>87508</v>
      </c>
      <c r="I166" s="3">
        <v>1575</v>
      </c>
      <c r="J166" s="7">
        <v>89083</v>
      </c>
      <c r="L166">
        <f t="shared" ref="L166:L173" si="87">E166</f>
        <v>7126</v>
      </c>
      <c r="M166">
        <f t="shared" ref="M166:M173" si="88">J166</f>
        <v>89083</v>
      </c>
      <c r="N166" s="19">
        <f t="shared" si="85"/>
        <v>12.501122649452709</v>
      </c>
      <c r="P166" s="5" t="s">
        <v>33</v>
      </c>
      <c r="Q166" s="3">
        <v>72091</v>
      </c>
      <c r="R166" s="3">
        <v>837</v>
      </c>
      <c r="S166" s="7">
        <v>72928</v>
      </c>
      <c r="U166" s="5" t="s">
        <v>33</v>
      </c>
      <c r="V166" s="3">
        <v>8599</v>
      </c>
      <c r="W166" s="3">
        <v>276</v>
      </c>
      <c r="X166" s="7">
        <v>8875</v>
      </c>
      <c r="Z166" s="5" t="s">
        <v>33</v>
      </c>
      <c r="AA166" s="3">
        <v>15827910</v>
      </c>
      <c r="AB166" s="3">
        <v>141186</v>
      </c>
      <c r="AC166" s="7">
        <v>15969096</v>
      </c>
      <c r="AE166">
        <f t="shared" ref="AE166:AE173" si="89">AC166</f>
        <v>15969096</v>
      </c>
      <c r="AF166" s="16">
        <f t="shared" si="86"/>
        <v>15969.096</v>
      </c>
      <c r="AH166">
        <f t="shared" ref="AH166:AH173" si="90">J166</f>
        <v>89083</v>
      </c>
      <c r="AI166">
        <f t="shared" ref="AI166:AI173" si="91">AC166</f>
        <v>15969096</v>
      </c>
      <c r="AJ166" s="16">
        <f t="shared" ref="AJ166:AJ173" si="92">IF(AI166*AH166&gt;0,AI166/AH166*$AI$8,"")</f>
        <v>179260.86907715278</v>
      </c>
      <c r="AL166" s="16">
        <f t="shared" ref="AL166:AL227" si="93">IF(AI166&gt;0,M166/L166*AJ166,"")</f>
        <v>2240962.1105809715</v>
      </c>
    </row>
    <row r="167" spans="2:38">
      <c r="B167" s="5" t="s">
        <v>34</v>
      </c>
      <c r="C167" s="3">
        <v>16956</v>
      </c>
      <c r="D167" s="3"/>
      <c r="E167" s="7">
        <v>16956</v>
      </c>
      <c r="G167" s="5" t="s">
        <v>34</v>
      </c>
      <c r="H167" s="3">
        <v>160602</v>
      </c>
      <c r="I167" s="3"/>
      <c r="J167" s="7">
        <v>160602</v>
      </c>
      <c r="L167">
        <f t="shared" si="87"/>
        <v>16956</v>
      </c>
      <c r="M167">
        <f t="shared" si="88"/>
        <v>160602</v>
      </c>
      <c r="N167" s="19">
        <f t="shared" si="85"/>
        <v>9.4716914366595901</v>
      </c>
      <c r="P167" s="5" t="s">
        <v>34</v>
      </c>
      <c r="Q167" s="3">
        <v>122933</v>
      </c>
      <c r="R167" s="3"/>
      <c r="S167" s="7">
        <v>122933</v>
      </c>
      <c r="U167" s="5" t="s">
        <v>34</v>
      </c>
      <c r="V167" s="3">
        <v>20250</v>
      </c>
      <c r="W167" s="3"/>
      <c r="X167" s="7">
        <v>20250</v>
      </c>
      <c r="Z167" s="5" t="s">
        <v>34</v>
      </c>
      <c r="AA167" s="3">
        <v>20453595</v>
      </c>
      <c r="AB167" s="3"/>
      <c r="AC167" s="7">
        <v>20453595</v>
      </c>
      <c r="AE167">
        <f t="shared" si="89"/>
        <v>20453595</v>
      </c>
      <c r="AF167" s="16">
        <f t="shared" si="86"/>
        <v>20453.595000000001</v>
      </c>
      <c r="AH167">
        <f t="shared" si="90"/>
        <v>160602</v>
      </c>
      <c r="AI167">
        <f t="shared" si="91"/>
        <v>20453595</v>
      </c>
      <c r="AJ167" s="16">
        <f t="shared" si="92"/>
        <v>127355.79258041618</v>
      </c>
      <c r="AL167" s="16">
        <f t="shared" si="93"/>
        <v>1206274.7699929229</v>
      </c>
    </row>
    <row r="168" spans="2:38">
      <c r="B168" s="5" t="s">
        <v>35</v>
      </c>
      <c r="C168" s="3">
        <v>3742</v>
      </c>
      <c r="D168" s="3">
        <v>2457</v>
      </c>
      <c r="E168" s="7">
        <v>6199</v>
      </c>
      <c r="G168" s="5" t="s">
        <v>35</v>
      </c>
      <c r="H168" s="3">
        <v>73526</v>
      </c>
      <c r="I168" s="3">
        <v>80042</v>
      </c>
      <c r="J168" s="7">
        <v>153568</v>
      </c>
      <c r="L168">
        <f t="shared" si="87"/>
        <v>6199</v>
      </c>
      <c r="M168">
        <f t="shared" si="88"/>
        <v>153568</v>
      </c>
      <c r="N168" s="19">
        <f t="shared" si="85"/>
        <v>24.773027907727052</v>
      </c>
      <c r="P168" s="5" t="s">
        <v>35</v>
      </c>
      <c r="Q168" s="3">
        <v>61571</v>
      </c>
      <c r="R168" s="3">
        <v>39400</v>
      </c>
      <c r="S168" s="7">
        <v>100971</v>
      </c>
      <c r="U168" s="5" t="s">
        <v>35</v>
      </c>
      <c r="V168" s="3">
        <v>8142</v>
      </c>
      <c r="W168" s="3">
        <v>38111</v>
      </c>
      <c r="X168" s="7">
        <v>46253</v>
      </c>
      <c r="Z168" s="5" t="s">
        <v>35</v>
      </c>
      <c r="AA168" s="3">
        <v>13103555</v>
      </c>
      <c r="AB168" s="3">
        <v>2243258</v>
      </c>
      <c r="AC168" s="7">
        <v>15346813</v>
      </c>
      <c r="AE168">
        <f t="shared" si="89"/>
        <v>15346813</v>
      </c>
      <c r="AF168" s="16">
        <f t="shared" si="86"/>
        <v>15346.813</v>
      </c>
      <c r="AH168">
        <f t="shared" si="90"/>
        <v>153568</v>
      </c>
      <c r="AI168">
        <f t="shared" si="91"/>
        <v>15346813</v>
      </c>
      <c r="AJ168" s="16">
        <f t="shared" si="92"/>
        <v>99934.966920191713</v>
      </c>
      <c r="AL168" s="16">
        <f t="shared" si="93"/>
        <v>2475691.7244716892</v>
      </c>
    </row>
    <row r="169" spans="2:38">
      <c r="B169" s="5" t="s">
        <v>36</v>
      </c>
      <c r="C169" s="3">
        <v>4174</v>
      </c>
      <c r="D169" s="3"/>
      <c r="E169" s="7">
        <v>4174</v>
      </c>
      <c r="G169" s="5" t="s">
        <v>36</v>
      </c>
      <c r="H169" s="3">
        <v>54530</v>
      </c>
      <c r="I169" s="3"/>
      <c r="J169" s="7">
        <v>54530</v>
      </c>
      <c r="L169">
        <f t="shared" si="87"/>
        <v>4174</v>
      </c>
      <c r="M169">
        <f t="shared" si="88"/>
        <v>54530</v>
      </c>
      <c r="N169" s="19">
        <f t="shared" si="85"/>
        <v>13.06420699568759</v>
      </c>
      <c r="P169" s="5" t="s">
        <v>36</v>
      </c>
      <c r="Q169" s="3">
        <v>41080</v>
      </c>
      <c r="R169" s="3"/>
      <c r="S169" s="7">
        <v>41080</v>
      </c>
      <c r="U169" s="5" t="s">
        <v>36</v>
      </c>
      <c r="V169" s="3">
        <v>9101</v>
      </c>
      <c r="W169" s="3"/>
      <c r="X169" s="7">
        <v>9101</v>
      </c>
      <c r="Z169" s="5" t="s">
        <v>36</v>
      </c>
      <c r="AA169" s="3">
        <v>14214215</v>
      </c>
      <c r="AB169" s="3"/>
      <c r="AC169" s="7">
        <v>14214215</v>
      </c>
      <c r="AE169">
        <f t="shared" si="89"/>
        <v>14214215</v>
      </c>
      <c r="AF169" s="16">
        <f t="shared" si="86"/>
        <v>14214.215</v>
      </c>
      <c r="AH169">
        <f t="shared" si="90"/>
        <v>54530</v>
      </c>
      <c r="AI169">
        <f t="shared" si="91"/>
        <v>14214215</v>
      </c>
      <c r="AJ169" s="16">
        <f t="shared" si="92"/>
        <v>260667.79754263707</v>
      </c>
      <c r="AL169" s="16">
        <f t="shared" si="93"/>
        <v>3405418.0642069955</v>
      </c>
    </row>
    <row r="170" spans="2:38">
      <c r="B170" s="5" t="s">
        <v>37</v>
      </c>
      <c r="C170" s="3">
        <v>1234</v>
      </c>
      <c r="D170" s="3">
        <v>51</v>
      </c>
      <c r="E170" s="7">
        <v>1285</v>
      </c>
      <c r="G170" s="5" t="s">
        <v>37</v>
      </c>
      <c r="H170" s="3">
        <v>50859</v>
      </c>
      <c r="I170" s="3">
        <v>848</v>
      </c>
      <c r="J170" s="7">
        <v>51707</v>
      </c>
      <c r="L170">
        <f t="shared" si="87"/>
        <v>1285</v>
      </c>
      <c r="M170">
        <f t="shared" si="88"/>
        <v>51707</v>
      </c>
      <c r="N170" s="19">
        <f t="shared" si="85"/>
        <v>40.238910505836579</v>
      </c>
      <c r="P170" s="5" t="s">
        <v>37</v>
      </c>
      <c r="Q170" s="3">
        <v>34949</v>
      </c>
      <c r="R170" s="3">
        <v>587</v>
      </c>
      <c r="S170" s="7">
        <v>35536</v>
      </c>
      <c r="U170" s="5" t="s">
        <v>37</v>
      </c>
      <c r="V170" s="3">
        <v>14615</v>
      </c>
      <c r="W170" s="3">
        <v>204</v>
      </c>
      <c r="X170" s="7">
        <v>14819</v>
      </c>
      <c r="Z170" s="5" t="s">
        <v>37</v>
      </c>
      <c r="AA170" s="3">
        <v>3949629</v>
      </c>
      <c r="AB170" s="3">
        <v>409857</v>
      </c>
      <c r="AC170" s="7">
        <v>4359486</v>
      </c>
      <c r="AE170">
        <f t="shared" si="89"/>
        <v>4359486</v>
      </c>
      <c r="AF170" s="16">
        <f t="shared" si="86"/>
        <v>4359.4859999999999</v>
      </c>
      <c r="AH170">
        <f t="shared" si="90"/>
        <v>51707</v>
      </c>
      <c r="AI170">
        <f t="shared" si="91"/>
        <v>4359486</v>
      </c>
      <c r="AJ170" s="16">
        <f t="shared" si="92"/>
        <v>84311.331154389147</v>
      </c>
      <c r="AL170" s="16">
        <f t="shared" si="93"/>
        <v>3392596.1089494163</v>
      </c>
    </row>
    <row r="171" spans="2:38">
      <c r="B171" s="5" t="s">
        <v>38</v>
      </c>
      <c r="C171" s="3">
        <v>1626</v>
      </c>
      <c r="D171" s="3"/>
      <c r="E171" s="7">
        <v>1626</v>
      </c>
      <c r="G171" s="5" t="s">
        <v>38</v>
      </c>
      <c r="H171" s="3">
        <v>24516</v>
      </c>
      <c r="I171" s="3"/>
      <c r="J171" s="7">
        <v>24516</v>
      </c>
      <c r="L171">
        <f t="shared" si="87"/>
        <v>1626</v>
      </c>
      <c r="M171">
        <f t="shared" si="88"/>
        <v>24516</v>
      </c>
      <c r="N171" s="19">
        <f t="shared" si="85"/>
        <v>15.07749077490775</v>
      </c>
      <c r="P171" s="5" t="s">
        <v>38</v>
      </c>
      <c r="Q171" s="3">
        <v>19120</v>
      </c>
      <c r="R171" s="3"/>
      <c r="S171" s="7">
        <v>19120</v>
      </c>
      <c r="U171" s="5" t="s">
        <v>38</v>
      </c>
      <c r="V171" s="3">
        <v>3633</v>
      </c>
      <c r="W171" s="3"/>
      <c r="X171" s="7">
        <v>3633</v>
      </c>
      <c r="Z171" s="5" t="s">
        <v>38</v>
      </c>
      <c r="AA171" s="3">
        <v>2841830</v>
      </c>
      <c r="AB171" s="3"/>
      <c r="AC171" s="7">
        <v>2841830</v>
      </c>
      <c r="AE171">
        <f t="shared" si="89"/>
        <v>2841830</v>
      </c>
      <c r="AF171" s="16">
        <f t="shared" si="86"/>
        <v>2841.83</v>
      </c>
      <c r="AH171">
        <f t="shared" si="90"/>
        <v>24516</v>
      </c>
      <c r="AI171">
        <f t="shared" si="91"/>
        <v>2841830</v>
      </c>
      <c r="AJ171" s="16">
        <f t="shared" si="92"/>
        <v>115917.3600913689</v>
      </c>
      <c r="AL171" s="16">
        <f t="shared" si="93"/>
        <v>1747742.9274292744</v>
      </c>
    </row>
    <row r="172" spans="2:38">
      <c r="B172" s="5" t="s">
        <v>39</v>
      </c>
      <c r="C172" s="3">
        <v>5787</v>
      </c>
      <c r="D172" s="3">
        <v>3041</v>
      </c>
      <c r="E172" s="7">
        <v>8828</v>
      </c>
      <c r="G172" s="5" t="s">
        <v>39</v>
      </c>
      <c r="H172" s="3">
        <v>31225</v>
      </c>
      <c r="I172" s="3">
        <v>12850</v>
      </c>
      <c r="J172" s="7">
        <v>44075</v>
      </c>
      <c r="L172">
        <f t="shared" si="87"/>
        <v>8828</v>
      </c>
      <c r="M172">
        <f t="shared" si="88"/>
        <v>44075</v>
      </c>
      <c r="N172" s="19">
        <f t="shared" si="85"/>
        <v>4.9926370638876305</v>
      </c>
      <c r="P172" s="5" t="s">
        <v>39</v>
      </c>
      <c r="Q172" s="3">
        <v>19457</v>
      </c>
      <c r="R172" s="3">
        <v>5903</v>
      </c>
      <c r="S172" s="7">
        <v>25360</v>
      </c>
      <c r="U172" s="5" t="s">
        <v>39</v>
      </c>
      <c r="V172" s="3">
        <v>5810</v>
      </c>
      <c r="W172" s="3">
        <v>3784</v>
      </c>
      <c r="X172" s="7">
        <v>9594</v>
      </c>
      <c r="Z172" s="5" t="s">
        <v>39</v>
      </c>
      <c r="AA172" s="3">
        <v>1366679</v>
      </c>
      <c r="AB172" s="3">
        <v>955458</v>
      </c>
      <c r="AC172" s="7">
        <v>2322137</v>
      </c>
      <c r="AE172">
        <f t="shared" si="89"/>
        <v>2322137</v>
      </c>
      <c r="AF172" s="16">
        <f t="shared" si="86"/>
        <v>2322.1370000000002</v>
      </c>
      <c r="AH172">
        <f t="shared" si="90"/>
        <v>44075</v>
      </c>
      <c r="AI172">
        <f t="shared" si="91"/>
        <v>2322137</v>
      </c>
      <c r="AJ172" s="16">
        <f t="shared" si="92"/>
        <v>52686.035167328417</v>
      </c>
      <c r="AL172" s="16">
        <f t="shared" si="93"/>
        <v>263042.25192569097</v>
      </c>
    </row>
    <row r="173" spans="2:38">
      <c r="B173" s="28" t="s">
        <v>13</v>
      </c>
      <c r="C173" s="7">
        <v>40193</v>
      </c>
      <c r="D173" s="7">
        <v>6001</v>
      </c>
      <c r="E173" s="7">
        <v>46194</v>
      </c>
      <c r="G173" s="28" t="s">
        <v>13</v>
      </c>
      <c r="H173" s="7">
        <v>482766</v>
      </c>
      <c r="I173" s="7">
        <v>95315</v>
      </c>
      <c r="J173" s="7">
        <v>578081</v>
      </c>
      <c r="L173">
        <f t="shared" si="87"/>
        <v>46194</v>
      </c>
      <c r="M173">
        <f t="shared" si="88"/>
        <v>578081</v>
      </c>
      <c r="N173" s="19">
        <f t="shared" si="85"/>
        <v>12.514200978482053</v>
      </c>
      <c r="P173" s="28" t="s">
        <v>13</v>
      </c>
      <c r="Q173" s="7">
        <v>371201</v>
      </c>
      <c r="R173" s="7">
        <v>46727</v>
      </c>
      <c r="S173" s="7">
        <v>417928</v>
      </c>
      <c r="U173" s="28" t="s">
        <v>13</v>
      </c>
      <c r="V173" s="7">
        <v>70150</v>
      </c>
      <c r="W173" s="7">
        <v>42375</v>
      </c>
      <c r="X173" s="7">
        <v>112525</v>
      </c>
      <c r="Z173" s="28" t="s">
        <v>13</v>
      </c>
      <c r="AA173" s="7">
        <v>71757413</v>
      </c>
      <c r="AB173" s="7">
        <v>3749759</v>
      </c>
      <c r="AC173" s="7">
        <v>75507172</v>
      </c>
      <c r="AE173">
        <f t="shared" si="89"/>
        <v>75507172</v>
      </c>
      <c r="AF173" s="16">
        <f t="shared" si="86"/>
        <v>75507.172000000006</v>
      </c>
      <c r="AH173">
        <f t="shared" si="90"/>
        <v>578081</v>
      </c>
      <c r="AI173">
        <f t="shared" si="91"/>
        <v>75507172</v>
      </c>
      <c r="AJ173" s="16">
        <f t="shared" si="92"/>
        <v>130616.94122449966</v>
      </c>
      <c r="AL173" s="16">
        <f t="shared" si="93"/>
        <v>1634566.6536779664</v>
      </c>
    </row>
    <row r="174" spans="2:38">
      <c r="B174" s="4" t="s">
        <v>189</v>
      </c>
      <c r="C174" s="3"/>
      <c r="D174" s="3"/>
      <c r="E174" s="7"/>
      <c r="G174" s="4" t="s">
        <v>189</v>
      </c>
      <c r="H174" s="3"/>
      <c r="I174" s="3"/>
      <c r="J174" s="7"/>
      <c r="N174" s="18" t="str">
        <f t="shared" si="85"/>
        <v/>
      </c>
      <c r="P174" s="4" t="s">
        <v>189</v>
      </c>
      <c r="Q174" s="3"/>
      <c r="R174" s="3"/>
      <c r="S174" s="7"/>
      <c r="U174" s="4" t="s">
        <v>189</v>
      </c>
      <c r="V174" s="3"/>
      <c r="W174" s="3"/>
      <c r="X174" s="7"/>
      <c r="Z174" s="4" t="s">
        <v>189</v>
      </c>
      <c r="AA174" s="3"/>
      <c r="AB174" s="3"/>
      <c r="AC174" s="7"/>
      <c r="AF174" s="15" t="str">
        <f t="shared" si="86"/>
        <v/>
      </c>
      <c r="AJ174" s="15"/>
      <c r="AL174" s="15"/>
    </row>
    <row r="175" spans="2:38">
      <c r="B175" s="5" t="s">
        <v>33</v>
      </c>
      <c r="C175" s="3">
        <v>12765</v>
      </c>
      <c r="D175" s="3">
        <v>1605</v>
      </c>
      <c r="E175" s="7">
        <v>14370</v>
      </c>
      <c r="G175" s="5" t="s">
        <v>33</v>
      </c>
      <c r="H175" s="3">
        <v>155891</v>
      </c>
      <c r="I175" s="3">
        <v>4991</v>
      </c>
      <c r="J175" s="7">
        <v>160882</v>
      </c>
      <c r="L175">
        <f t="shared" ref="L175:L182" si="94">E175</f>
        <v>14370</v>
      </c>
      <c r="M175">
        <f t="shared" ref="M175:M182" si="95">J175</f>
        <v>160882</v>
      </c>
      <c r="N175" s="19">
        <f t="shared" si="85"/>
        <v>11.195685455810716</v>
      </c>
      <c r="P175" s="5" t="s">
        <v>33</v>
      </c>
      <c r="Q175" s="3">
        <v>126104</v>
      </c>
      <c r="R175" s="3">
        <v>2415</v>
      </c>
      <c r="S175" s="7">
        <v>128519</v>
      </c>
      <c r="U175" s="5" t="s">
        <v>33</v>
      </c>
      <c r="V175" s="3">
        <v>16660</v>
      </c>
      <c r="W175" s="3">
        <v>945</v>
      </c>
      <c r="X175" s="7">
        <v>17605</v>
      </c>
      <c r="Z175" s="5" t="s">
        <v>33</v>
      </c>
      <c r="AA175" s="3">
        <v>25417426</v>
      </c>
      <c r="AB175" s="3">
        <v>438558</v>
      </c>
      <c r="AC175" s="7">
        <v>25855984</v>
      </c>
      <c r="AE175">
        <f t="shared" ref="AE175:AE182" si="96">AC175</f>
        <v>25855984</v>
      </c>
      <c r="AF175" s="16">
        <f t="shared" si="86"/>
        <v>25855.984</v>
      </c>
      <c r="AH175">
        <f t="shared" ref="AH175:AH182" si="97">J175</f>
        <v>160882</v>
      </c>
      <c r="AI175">
        <f t="shared" ref="AI175:AI182" si="98">AC175</f>
        <v>25855984</v>
      </c>
      <c r="AJ175" s="16">
        <f t="shared" ref="AJ175:AJ182" si="99">IF(AI175*AH175&gt;0,AI175/AH175*$AI$8,"")</f>
        <v>160713.96427195086</v>
      </c>
      <c r="AL175" s="16">
        <f t="shared" ref="AL175:AL176" si="100">IF(AI175&gt;0,M175/L175*AJ175,"")</f>
        <v>1799302.9923451634</v>
      </c>
    </row>
    <row r="176" spans="2:38">
      <c r="B176" s="5" t="s">
        <v>34</v>
      </c>
      <c r="C176" s="3">
        <v>41694</v>
      </c>
      <c r="D176" s="3"/>
      <c r="E176" s="7">
        <v>41694</v>
      </c>
      <c r="G176" s="5" t="s">
        <v>34</v>
      </c>
      <c r="H176" s="3">
        <v>338684</v>
      </c>
      <c r="I176" s="3"/>
      <c r="J176" s="7">
        <v>338684</v>
      </c>
      <c r="L176">
        <f t="shared" si="94"/>
        <v>41694</v>
      </c>
      <c r="M176">
        <f t="shared" si="95"/>
        <v>338684</v>
      </c>
      <c r="N176" s="19">
        <f t="shared" si="85"/>
        <v>8.1230872547608772</v>
      </c>
      <c r="P176" s="5" t="s">
        <v>34</v>
      </c>
      <c r="Q176" s="3">
        <v>249703</v>
      </c>
      <c r="R176" s="3"/>
      <c r="S176" s="7">
        <v>249703</v>
      </c>
      <c r="U176" s="5" t="s">
        <v>34</v>
      </c>
      <c r="V176" s="3">
        <v>46080</v>
      </c>
      <c r="W176" s="3"/>
      <c r="X176" s="7">
        <v>46080</v>
      </c>
      <c r="Z176" s="5" t="s">
        <v>34</v>
      </c>
      <c r="AA176" s="3">
        <v>45253936</v>
      </c>
      <c r="AB176" s="3"/>
      <c r="AC176" s="7">
        <v>45253936</v>
      </c>
      <c r="AE176">
        <f t="shared" si="96"/>
        <v>45253936</v>
      </c>
      <c r="AF176" s="16">
        <f t="shared" si="86"/>
        <v>45253.936000000002</v>
      </c>
      <c r="AH176">
        <f t="shared" si="97"/>
        <v>338684</v>
      </c>
      <c r="AI176">
        <f t="shared" si="98"/>
        <v>45253936</v>
      </c>
      <c r="AJ176" s="16">
        <f t="shared" si="99"/>
        <v>133616.9881069079</v>
      </c>
      <c r="AL176" s="16">
        <f t="shared" si="100"/>
        <v>1085382.4531107591</v>
      </c>
    </row>
    <row r="177" spans="2:38">
      <c r="B177" s="5" t="s">
        <v>35</v>
      </c>
      <c r="C177" s="3">
        <v>8290</v>
      </c>
      <c r="D177" s="3">
        <v>7643</v>
      </c>
      <c r="E177" s="7">
        <v>15933</v>
      </c>
      <c r="G177" s="5" t="s">
        <v>35</v>
      </c>
      <c r="H177" s="3">
        <v>126799</v>
      </c>
      <c r="I177" s="3">
        <v>267364</v>
      </c>
      <c r="J177" s="7">
        <v>394163</v>
      </c>
      <c r="L177">
        <f t="shared" si="94"/>
        <v>15933</v>
      </c>
      <c r="M177">
        <f t="shared" si="95"/>
        <v>394163</v>
      </c>
      <c r="N177" s="19">
        <f t="shared" si="85"/>
        <v>24.738781146049082</v>
      </c>
      <c r="P177" s="5" t="s">
        <v>35</v>
      </c>
      <c r="Q177" s="3">
        <v>100564</v>
      </c>
      <c r="R177" s="3">
        <v>124879</v>
      </c>
      <c r="S177" s="7">
        <v>225443</v>
      </c>
      <c r="U177" s="5" t="s">
        <v>35</v>
      </c>
      <c r="V177" s="3">
        <v>17731</v>
      </c>
      <c r="W177" s="3">
        <v>134640</v>
      </c>
      <c r="X177" s="7">
        <v>152371</v>
      </c>
      <c r="Z177" s="5" t="s">
        <v>35</v>
      </c>
      <c r="AA177" s="3">
        <v>22067288</v>
      </c>
      <c r="AB177" s="3">
        <v>7608962</v>
      </c>
      <c r="AC177" s="7">
        <v>29676250</v>
      </c>
      <c r="AE177">
        <f t="shared" si="96"/>
        <v>29676250</v>
      </c>
      <c r="AF177" s="16">
        <f t="shared" si="86"/>
        <v>29676.25</v>
      </c>
      <c r="AH177">
        <f t="shared" si="97"/>
        <v>394163</v>
      </c>
      <c r="AI177">
        <f t="shared" si="98"/>
        <v>29676250</v>
      </c>
      <c r="AJ177" s="16">
        <f t="shared" si="99"/>
        <v>75289.283874945148</v>
      </c>
      <c r="AL177" s="16">
        <f t="shared" si="93"/>
        <v>1862565.1164250302</v>
      </c>
    </row>
    <row r="178" spans="2:38">
      <c r="B178" s="5" t="s">
        <v>36</v>
      </c>
      <c r="C178" s="3">
        <v>9001</v>
      </c>
      <c r="D178" s="3"/>
      <c r="E178" s="7">
        <v>9001</v>
      </c>
      <c r="G178" s="5" t="s">
        <v>36</v>
      </c>
      <c r="H178" s="3">
        <v>132963</v>
      </c>
      <c r="I178" s="3"/>
      <c r="J178" s="7">
        <v>132963</v>
      </c>
      <c r="L178">
        <f t="shared" si="94"/>
        <v>9001</v>
      </c>
      <c r="M178">
        <f t="shared" si="95"/>
        <v>132963</v>
      </c>
      <c r="N178" s="19">
        <f t="shared" si="85"/>
        <v>14.772025330518831</v>
      </c>
      <c r="P178" s="5" t="s">
        <v>36</v>
      </c>
      <c r="Q178" s="3">
        <v>104635</v>
      </c>
      <c r="R178" s="3"/>
      <c r="S178" s="7">
        <v>104635</v>
      </c>
      <c r="U178" s="5" t="s">
        <v>36</v>
      </c>
      <c r="V178" s="3">
        <v>18871</v>
      </c>
      <c r="W178" s="3"/>
      <c r="X178" s="7">
        <v>18871</v>
      </c>
      <c r="Z178" s="5" t="s">
        <v>36</v>
      </c>
      <c r="AA178" s="3">
        <v>40736979</v>
      </c>
      <c r="AB178" s="3"/>
      <c r="AC178" s="7">
        <v>40736979</v>
      </c>
      <c r="AE178">
        <f t="shared" si="96"/>
        <v>40736979</v>
      </c>
      <c r="AF178" s="16">
        <f t="shared" si="86"/>
        <v>40736.978999999999</v>
      </c>
      <c r="AH178">
        <f t="shared" si="97"/>
        <v>132963</v>
      </c>
      <c r="AI178">
        <f t="shared" si="98"/>
        <v>40736979</v>
      </c>
      <c r="AJ178" s="16">
        <f t="shared" si="99"/>
        <v>306378.30825116759</v>
      </c>
      <c r="AL178" s="16">
        <f t="shared" si="93"/>
        <v>4525828.1302077547</v>
      </c>
    </row>
    <row r="179" spans="2:38">
      <c r="B179" s="5" t="s">
        <v>37</v>
      </c>
      <c r="C179" s="3">
        <v>2450</v>
      </c>
      <c r="D179" s="3">
        <v>91</v>
      </c>
      <c r="E179" s="7">
        <v>2541</v>
      </c>
      <c r="G179" s="5" t="s">
        <v>37</v>
      </c>
      <c r="H179" s="3">
        <v>111175</v>
      </c>
      <c r="I179" s="3">
        <v>2209</v>
      </c>
      <c r="J179" s="7">
        <v>113384</v>
      </c>
      <c r="L179">
        <f t="shared" si="94"/>
        <v>2541</v>
      </c>
      <c r="M179">
        <f t="shared" si="95"/>
        <v>113384</v>
      </c>
      <c r="N179" s="19">
        <f t="shared" si="85"/>
        <v>44.621802439984258</v>
      </c>
      <c r="P179" s="5" t="s">
        <v>37</v>
      </c>
      <c r="Q179" s="3">
        <v>75743</v>
      </c>
      <c r="R179" s="3">
        <v>1246</v>
      </c>
      <c r="S179" s="7">
        <v>76989</v>
      </c>
      <c r="U179" s="5" t="s">
        <v>37</v>
      </c>
      <c r="V179" s="3">
        <v>32868</v>
      </c>
      <c r="W179" s="3">
        <v>867</v>
      </c>
      <c r="X179" s="7">
        <v>33735</v>
      </c>
      <c r="Z179" s="5" t="s">
        <v>37</v>
      </c>
      <c r="AA179" s="3">
        <v>10377276</v>
      </c>
      <c r="AB179" s="3">
        <v>354134</v>
      </c>
      <c r="AC179" s="7">
        <v>10731410</v>
      </c>
      <c r="AE179">
        <f t="shared" si="96"/>
        <v>10731410</v>
      </c>
      <c r="AF179" s="16">
        <f t="shared" si="86"/>
        <v>10731.41</v>
      </c>
      <c r="AH179">
        <f t="shared" si="97"/>
        <v>113384</v>
      </c>
      <c r="AI179">
        <f t="shared" si="98"/>
        <v>10731410</v>
      </c>
      <c r="AJ179" s="16">
        <f t="shared" si="99"/>
        <v>94646.599167431035</v>
      </c>
      <c r="AL179" s="16">
        <f t="shared" si="93"/>
        <v>4223301.8496654863</v>
      </c>
    </row>
    <row r="180" spans="2:38">
      <c r="B180" s="5" t="s">
        <v>38</v>
      </c>
      <c r="C180" s="3">
        <v>3925</v>
      </c>
      <c r="D180" s="3"/>
      <c r="E180" s="7">
        <v>3925</v>
      </c>
      <c r="G180" s="5" t="s">
        <v>38</v>
      </c>
      <c r="H180" s="3">
        <v>50821</v>
      </c>
      <c r="I180" s="3"/>
      <c r="J180" s="7">
        <v>50821</v>
      </c>
      <c r="L180">
        <f t="shared" si="94"/>
        <v>3925</v>
      </c>
      <c r="M180">
        <f t="shared" si="95"/>
        <v>50821</v>
      </c>
      <c r="N180" s="19">
        <f t="shared" si="85"/>
        <v>12.948025477707006</v>
      </c>
      <c r="P180" s="5" t="s">
        <v>38</v>
      </c>
      <c r="Q180" s="3">
        <v>36850</v>
      </c>
      <c r="R180" s="3"/>
      <c r="S180" s="7">
        <v>36850</v>
      </c>
      <c r="U180" s="5" t="s">
        <v>38</v>
      </c>
      <c r="V180" s="3">
        <v>9756</v>
      </c>
      <c r="W180" s="3"/>
      <c r="X180" s="7">
        <v>9756</v>
      </c>
      <c r="Z180" s="5" t="s">
        <v>38</v>
      </c>
      <c r="AA180" s="3">
        <v>4573895</v>
      </c>
      <c r="AB180" s="3"/>
      <c r="AC180" s="7">
        <v>4573895</v>
      </c>
      <c r="AE180">
        <f t="shared" si="96"/>
        <v>4573895</v>
      </c>
      <c r="AF180" s="16">
        <f t="shared" si="86"/>
        <v>4573.8950000000004</v>
      </c>
      <c r="AH180">
        <f t="shared" si="97"/>
        <v>50821</v>
      </c>
      <c r="AI180">
        <f t="shared" si="98"/>
        <v>4573895</v>
      </c>
      <c r="AJ180" s="16">
        <f t="shared" si="99"/>
        <v>90000.098384526078</v>
      </c>
      <c r="AL180" s="16">
        <f t="shared" si="93"/>
        <v>1165323.5668789807</v>
      </c>
    </row>
    <row r="181" spans="2:38">
      <c r="B181" s="5" t="s">
        <v>39</v>
      </c>
      <c r="C181" s="3">
        <v>13592</v>
      </c>
      <c r="D181" s="3">
        <v>7967</v>
      </c>
      <c r="E181" s="7">
        <v>21559</v>
      </c>
      <c r="G181" s="5" t="s">
        <v>39</v>
      </c>
      <c r="H181" s="3">
        <v>57112</v>
      </c>
      <c r="I181" s="3">
        <v>33033</v>
      </c>
      <c r="J181" s="7">
        <v>90145</v>
      </c>
      <c r="L181">
        <f t="shared" si="94"/>
        <v>21559</v>
      </c>
      <c r="M181">
        <f t="shared" si="95"/>
        <v>90145</v>
      </c>
      <c r="N181" s="19">
        <f t="shared" si="85"/>
        <v>4.1813163875875503</v>
      </c>
      <c r="P181" s="5" t="s">
        <v>39</v>
      </c>
      <c r="Q181" s="3">
        <v>29486</v>
      </c>
      <c r="R181" s="3">
        <v>15073</v>
      </c>
      <c r="S181" s="7">
        <v>44559</v>
      </c>
      <c r="U181" s="5" t="s">
        <v>39</v>
      </c>
      <c r="V181" s="3">
        <v>13514</v>
      </c>
      <c r="W181" s="3">
        <v>9703</v>
      </c>
      <c r="X181" s="7">
        <v>23217</v>
      </c>
      <c r="Z181" s="5" t="s">
        <v>39</v>
      </c>
      <c r="AA181" s="3">
        <v>2280219</v>
      </c>
      <c r="AB181" s="3">
        <v>2382989</v>
      </c>
      <c r="AC181" s="7">
        <v>4663208</v>
      </c>
      <c r="AE181">
        <f t="shared" si="96"/>
        <v>4663208</v>
      </c>
      <c r="AF181" s="16">
        <f t="shared" si="86"/>
        <v>4663.2079999999996</v>
      </c>
      <c r="AH181">
        <f t="shared" si="97"/>
        <v>90145</v>
      </c>
      <c r="AI181">
        <f t="shared" si="98"/>
        <v>4663208</v>
      </c>
      <c r="AJ181" s="16">
        <f t="shared" si="99"/>
        <v>51730.079316656498</v>
      </c>
      <c r="AL181" s="16">
        <f t="shared" si="93"/>
        <v>216299.82837793962</v>
      </c>
    </row>
    <row r="182" spans="2:38">
      <c r="B182" s="28" t="s">
        <v>13</v>
      </c>
      <c r="C182" s="7">
        <v>91717</v>
      </c>
      <c r="D182" s="7">
        <v>17306</v>
      </c>
      <c r="E182" s="7">
        <v>109023</v>
      </c>
      <c r="G182" s="28" t="s">
        <v>13</v>
      </c>
      <c r="H182" s="7">
        <v>973445</v>
      </c>
      <c r="I182" s="7">
        <v>307597</v>
      </c>
      <c r="J182" s="7">
        <v>1281042</v>
      </c>
      <c r="L182">
        <f t="shared" si="94"/>
        <v>109023</v>
      </c>
      <c r="M182">
        <f t="shared" si="95"/>
        <v>1281042</v>
      </c>
      <c r="N182" s="19">
        <f t="shared" si="85"/>
        <v>11.750199499188245</v>
      </c>
      <c r="P182" s="28" t="s">
        <v>13</v>
      </c>
      <c r="Q182" s="7">
        <v>723085</v>
      </c>
      <c r="R182" s="7">
        <v>143613</v>
      </c>
      <c r="S182" s="7">
        <v>866698</v>
      </c>
      <c r="U182" s="28" t="s">
        <v>13</v>
      </c>
      <c r="V182" s="7">
        <v>155480</v>
      </c>
      <c r="W182" s="7">
        <v>146155</v>
      </c>
      <c r="X182" s="7">
        <v>301635</v>
      </c>
      <c r="Z182" s="28" t="s">
        <v>13</v>
      </c>
      <c r="AA182" s="7">
        <v>150707019</v>
      </c>
      <c r="AB182" s="7">
        <v>10784643</v>
      </c>
      <c r="AC182" s="7">
        <v>161491662</v>
      </c>
      <c r="AE182">
        <f t="shared" si="96"/>
        <v>161491662</v>
      </c>
      <c r="AF182" s="16">
        <f t="shared" si="86"/>
        <v>161491.66200000001</v>
      </c>
      <c r="AH182">
        <f t="shared" si="97"/>
        <v>1281042</v>
      </c>
      <c r="AI182">
        <f t="shared" si="98"/>
        <v>161491662</v>
      </c>
      <c r="AJ182" s="16">
        <f t="shared" si="99"/>
        <v>126062.73798985513</v>
      </c>
      <c r="AL182" s="16">
        <f t="shared" si="93"/>
        <v>1481262.3207946946</v>
      </c>
    </row>
    <row r="183" spans="2:38">
      <c r="B183" s="4" t="s">
        <v>190</v>
      </c>
      <c r="C183" s="3"/>
      <c r="D183" s="3"/>
      <c r="E183" s="7"/>
      <c r="G183" s="4" t="s">
        <v>190</v>
      </c>
      <c r="H183" s="3"/>
      <c r="I183" s="3"/>
      <c r="J183" s="7"/>
      <c r="N183" s="18" t="str">
        <f t="shared" si="85"/>
        <v/>
      </c>
      <c r="P183" s="4" t="s">
        <v>190</v>
      </c>
      <c r="Q183" s="3"/>
      <c r="R183" s="3"/>
      <c r="S183" s="7"/>
      <c r="U183" s="4" t="s">
        <v>190</v>
      </c>
      <c r="V183" s="3"/>
      <c r="W183" s="3"/>
      <c r="X183" s="7"/>
      <c r="Z183" s="4" t="s">
        <v>190</v>
      </c>
      <c r="AA183" s="3"/>
      <c r="AB183" s="3"/>
      <c r="AC183" s="7"/>
      <c r="AF183" s="15" t="str">
        <f t="shared" si="86"/>
        <v/>
      </c>
      <c r="AJ183" s="15"/>
      <c r="AL183" s="15"/>
    </row>
    <row r="184" spans="2:38">
      <c r="B184" s="5" t="s">
        <v>33</v>
      </c>
      <c r="C184" s="3">
        <v>3523</v>
      </c>
      <c r="D184" s="3">
        <v>404</v>
      </c>
      <c r="E184" s="7">
        <v>3927</v>
      </c>
      <c r="G184" s="5" t="s">
        <v>33</v>
      </c>
      <c r="H184" s="3">
        <v>41112</v>
      </c>
      <c r="I184" s="3">
        <v>1327</v>
      </c>
      <c r="J184" s="7">
        <v>42439</v>
      </c>
      <c r="L184">
        <f t="shared" ref="L184:L191" si="101">E184</f>
        <v>3927</v>
      </c>
      <c r="M184">
        <f t="shared" ref="M184:M191" si="102">J184</f>
        <v>42439</v>
      </c>
      <c r="N184" s="19">
        <f t="shared" si="85"/>
        <v>10.806977336389101</v>
      </c>
      <c r="P184" s="5" t="s">
        <v>33</v>
      </c>
      <c r="Q184" s="3">
        <v>32542</v>
      </c>
      <c r="R184" s="3">
        <v>672</v>
      </c>
      <c r="S184" s="7">
        <v>33214</v>
      </c>
      <c r="U184" s="5" t="s">
        <v>33</v>
      </c>
      <c r="V184" s="3">
        <v>4952</v>
      </c>
      <c r="W184" s="3">
        <v>238</v>
      </c>
      <c r="X184" s="7">
        <v>5190</v>
      </c>
      <c r="Z184" s="5" t="s">
        <v>33</v>
      </c>
      <c r="AA184" s="3">
        <v>6859166</v>
      </c>
      <c r="AB184" s="3">
        <v>106694</v>
      </c>
      <c r="AC184" s="7">
        <v>6965860</v>
      </c>
      <c r="AE184">
        <f t="shared" ref="AE184:AE191" si="103">AC184</f>
        <v>6965860</v>
      </c>
      <c r="AF184" s="16">
        <f t="shared" si="86"/>
        <v>6965.86</v>
      </c>
      <c r="AH184">
        <f t="shared" ref="AH184:AH191" si="104">J184</f>
        <v>42439</v>
      </c>
      <c r="AI184">
        <f t="shared" ref="AI184:AI191" si="105">AC184</f>
        <v>6965860</v>
      </c>
      <c r="AJ184" s="16">
        <f t="shared" ref="AJ184:AJ191" si="106">IF(AI184*AH184&gt;0,AI184/AH184*$AI$8,"")</f>
        <v>164138.17479205449</v>
      </c>
      <c r="AL184" s="16">
        <f t="shared" ref="AL184:AL185" si="107">IF(AI184&gt;0,M184/L184*AJ184,"")</f>
        <v>1773837.5350140058</v>
      </c>
    </row>
    <row r="185" spans="2:38">
      <c r="B185" s="5" t="s">
        <v>34</v>
      </c>
      <c r="C185" s="3">
        <v>10758</v>
      </c>
      <c r="D185" s="3"/>
      <c r="E185" s="7">
        <v>10758</v>
      </c>
      <c r="G185" s="5" t="s">
        <v>34</v>
      </c>
      <c r="H185" s="3">
        <v>80937</v>
      </c>
      <c r="I185" s="3"/>
      <c r="J185" s="7">
        <v>80937</v>
      </c>
      <c r="L185">
        <f t="shared" si="101"/>
        <v>10758</v>
      </c>
      <c r="M185">
        <f t="shared" si="102"/>
        <v>80937</v>
      </c>
      <c r="N185" s="19">
        <f t="shared" si="85"/>
        <v>7.5234244283324037</v>
      </c>
      <c r="P185" s="5" t="s">
        <v>34</v>
      </c>
      <c r="Q185" s="3">
        <v>57179</v>
      </c>
      <c r="R185" s="3"/>
      <c r="S185" s="7">
        <v>57179</v>
      </c>
      <c r="U185" s="5" t="s">
        <v>34</v>
      </c>
      <c r="V185" s="3">
        <v>12631</v>
      </c>
      <c r="W185" s="3"/>
      <c r="X185" s="7">
        <v>12631</v>
      </c>
      <c r="Z185" s="5" t="s">
        <v>34</v>
      </c>
      <c r="AA185" s="3">
        <v>10258379</v>
      </c>
      <c r="AB185" s="3"/>
      <c r="AC185" s="7">
        <v>10258379</v>
      </c>
      <c r="AE185">
        <f t="shared" si="103"/>
        <v>10258379</v>
      </c>
      <c r="AF185" s="16">
        <f t="shared" si="86"/>
        <v>10258.379000000001</v>
      </c>
      <c r="AH185">
        <f t="shared" si="104"/>
        <v>80937</v>
      </c>
      <c r="AI185">
        <f t="shared" si="105"/>
        <v>10258379</v>
      </c>
      <c r="AJ185" s="16">
        <f t="shared" si="106"/>
        <v>126745.23394739119</v>
      </c>
      <c r="AL185" s="16">
        <f t="shared" si="107"/>
        <v>953558.18925450824</v>
      </c>
    </row>
    <row r="186" spans="2:38">
      <c r="B186" s="5" t="s">
        <v>35</v>
      </c>
      <c r="C186" s="3">
        <v>2317</v>
      </c>
      <c r="D186" s="3">
        <v>1534</v>
      </c>
      <c r="E186" s="7">
        <v>3851</v>
      </c>
      <c r="G186" s="5" t="s">
        <v>35</v>
      </c>
      <c r="H186" s="3">
        <v>30133</v>
      </c>
      <c r="I186" s="3">
        <v>32918</v>
      </c>
      <c r="J186" s="7">
        <v>63051</v>
      </c>
      <c r="L186">
        <f t="shared" si="101"/>
        <v>3851</v>
      </c>
      <c r="M186">
        <f t="shared" si="102"/>
        <v>63051</v>
      </c>
      <c r="N186" s="19">
        <f t="shared" si="85"/>
        <v>16.372630485588157</v>
      </c>
      <c r="P186" s="5" t="s">
        <v>35</v>
      </c>
      <c r="Q186" s="3">
        <v>23222</v>
      </c>
      <c r="R186" s="3">
        <v>16600</v>
      </c>
      <c r="S186" s="7">
        <v>39822</v>
      </c>
      <c r="U186" s="5" t="s">
        <v>35</v>
      </c>
      <c r="V186" s="3">
        <v>4512</v>
      </c>
      <c r="W186" s="3">
        <v>14742</v>
      </c>
      <c r="X186" s="7">
        <v>19254</v>
      </c>
      <c r="Z186" s="5" t="s">
        <v>35</v>
      </c>
      <c r="AA186" s="3">
        <v>4777871</v>
      </c>
      <c r="AB186" s="3">
        <v>1106137</v>
      </c>
      <c r="AC186" s="7">
        <v>5884008</v>
      </c>
      <c r="AE186">
        <f t="shared" si="103"/>
        <v>5884008</v>
      </c>
      <c r="AF186" s="16">
        <f t="shared" si="86"/>
        <v>5884.0079999999998</v>
      </c>
      <c r="AH186">
        <f t="shared" si="104"/>
        <v>63051</v>
      </c>
      <c r="AI186">
        <f t="shared" si="105"/>
        <v>5884008</v>
      </c>
      <c r="AJ186" s="16">
        <f t="shared" si="106"/>
        <v>93321.406480468198</v>
      </c>
      <c r="AL186" s="16">
        <f t="shared" si="93"/>
        <v>1527916.9047000778</v>
      </c>
    </row>
    <row r="187" spans="2:38">
      <c r="B187" s="5" t="s">
        <v>36</v>
      </c>
      <c r="C187" s="3">
        <v>2698</v>
      </c>
      <c r="D187" s="3"/>
      <c r="E187" s="7">
        <v>2698</v>
      </c>
      <c r="G187" s="5" t="s">
        <v>36</v>
      </c>
      <c r="H187" s="3">
        <v>34863</v>
      </c>
      <c r="I187" s="3"/>
      <c r="J187" s="7">
        <v>34863</v>
      </c>
      <c r="L187">
        <f t="shared" si="101"/>
        <v>2698</v>
      </c>
      <c r="M187">
        <f t="shared" si="102"/>
        <v>34863</v>
      </c>
      <c r="N187" s="19">
        <f t="shared" si="85"/>
        <v>12.921793921423276</v>
      </c>
      <c r="P187" s="5" t="s">
        <v>36</v>
      </c>
      <c r="Q187" s="3">
        <v>26525</v>
      </c>
      <c r="R187" s="3"/>
      <c r="S187" s="7">
        <v>26525</v>
      </c>
      <c r="U187" s="5" t="s">
        <v>36</v>
      </c>
      <c r="V187" s="3">
        <v>5506</v>
      </c>
      <c r="W187" s="3"/>
      <c r="X187" s="7">
        <v>5506</v>
      </c>
      <c r="Z187" s="5" t="s">
        <v>36</v>
      </c>
      <c r="AA187" s="3">
        <v>10496809</v>
      </c>
      <c r="AB187" s="3"/>
      <c r="AC187" s="7">
        <v>10496809</v>
      </c>
      <c r="AE187">
        <f t="shared" si="103"/>
        <v>10496809</v>
      </c>
      <c r="AF187" s="16">
        <f t="shared" si="86"/>
        <v>10496.808999999999</v>
      </c>
      <c r="AH187">
        <f t="shared" si="104"/>
        <v>34863</v>
      </c>
      <c r="AI187">
        <f t="shared" si="105"/>
        <v>10496809</v>
      </c>
      <c r="AJ187" s="16">
        <f t="shared" si="106"/>
        <v>301087.37056478212</v>
      </c>
      <c r="AL187" s="16">
        <f t="shared" si="93"/>
        <v>3890588.954781319</v>
      </c>
    </row>
    <row r="188" spans="2:38">
      <c r="B188" s="5" t="s">
        <v>37</v>
      </c>
      <c r="C188" s="3">
        <v>931</v>
      </c>
      <c r="D188" s="3">
        <v>46</v>
      </c>
      <c r="E188" s="7">
        <v>977</v>
      </c>
      <c r="G188" s="5" t="s">
        <v>37</v>
      </c>
      <c r="H188" s="3">
        <v>30114</v>
      </c>
      <c r="I188" s="3">
        <v>775</v>
      </c>
      <c r="J188" s="7">
        <v>30889</v>
      </c>
      <c r="L188">
        <f t="shared" si="101"/>
        <v>977</v>
      </c>
      <c r="M188">
        <f t="shared" si="102"/>
        <v>30889</v>
      </c>
      <c r="N188" s="19">
        <f t="shared" si="85"/>
        <v>31.616171954964177</v>
      </c>
      <c r="P188" s="5" t="s">
        <v>37</v>
      </c>
      <c r="Q188" s="3">
        <v>20020</v>
      </c>
      <c r="R188" s="3">
        <v>416</v>
      </c>
      <c r="S188" s="7">
        <v>20436</v>
      </c>
      <c r="U188" s="5" t="s">
        <v>37</v>
      </c>
      <c r="V188" s="3">
        <v>9098</v>
      </c>
      <c r="W188" s="3">
        <v>310</v>
      </c>
      <c r="X188" s="7">
        <v>9408</v>
      </c>
      <c r="Z188" s="5" t="s">
        <v>37</v>
      </c>
      <c r="AA188" s="3">
        <v>2366437</v>
      </c>
      <c r="AB188" s="3">
        <v>227103</v>
      </c>
      <c r="AC188" s="7">
        <v>2593540</v>
      </c>
      <c r="AE188">
        <f t="shared" si="103"/>
        <v>2593540</v>
      </c>
      <c r="AF188" s="16">
        <f t="shared" si="86"/>
        <v>2593.54</v>
      </c>
      <c r="AH188">
        <f t="shared" si="104"/>
        <v>30889</v>
      </c>
      <c r="AI188">
        <f t="shared" si="105"/>
        <v>2593540</v>
      </c>
      <c r="AJ188" s="16">
        <f t="shared" si="106"/>
        <v>83963.223153873536</v>
      </c>
      <c r="AL188" s="16">
        <f t="shared" si="93"/>
        <v>2654595.7011258951</v>
      </c>
    </row>
    <row r="189" spans="2:38">
      <c r="B189" s="5" t="s">
        <v>38</v>
      </c>
      <c r="C189" s="3">
        <v>853</v>
      </c>
      <c r="D189" s="3"/>
      <c r="E189" s="7">
        <v>853</v>
      </c>
      <c r="G189" s="5" t="s">
        <v>38</v>
      </c>
      <c r="H189" s="3">
        <v>9108</v>
      </c>
      <c r="I189" s="3"/>
      <c r="J189" s="7">
        <v>9108</v>
      </c>
      <c r="L189">
        <f t="shared" si="101"/>
        <v>853</v>
      </c>
      <c r="M189">
        <f t="shared" si="102"/>
        <v>9108</v>
      </c>
      <c r="N189" s="19">
        <f t="shared" si="85"/>
        <v>10.677608440797187</v>
      </c>
      <c r="P189" s="5" t="s">
        <v>38</v>
      </c>
      <c r="Q189" s="3">
        <v>6372</v>
      </c>
      <c r="R189" s="3"/>
      <c r="S189" s="7">
        <v>6372</v>
      </c>
      <c r="U189" s="5" t="s">
        <v>38</v>
      </c>
      <c r="V189" s="3">
        <v>1810</v>
      </c>
      <c r="W189" s="3"/>
      <c r="X189" s="7">
        <v>1810</v>
      </c>
      <c r="Z189" s="5" t="s">
        <v>38</v>
      </c>
      <c r="AA189" s="3">
        <v>779088</v>
      </c>
      <c r="AB189" s="3"/>
      <c r="AC189" s="7">
        <v>779088</v>
      </c>
      <c r="AE189">
        <f t="shared" si="103"/>
        <v>779088</v>
      </c>
      <c r="AF189" s="16">
        <f t="shared" si="86"/>
        <v>779.08799999999997</v>
      </c>
      <c r="AH189">
        <f t="shared" si="104"/>
        <v>9108</v>
      </c>
      <c r="AI189">
        <f t="shared" si="105"/>
        <v>779088</v>
      </c>
      <c r="AJ189" s="16">
        <f t="shared" si="106"/>
        <v>85538.86693017128</v>
      </c>
      <c r="AL189" s="16">
        <f t="shared" si="93"/>
        <v>913350.52754982421</v>
      </c>
    </row>
    <row r="190" spans="2:38">
      <c r="B190" s="5" t="s">
        <v>39</v>
      </c>
      <c r="C190" s="3">
        <v>3482</v>
      </c>
      <c r="D190" s="3">
        <v>1934</v>
      </c>
      <c r="E190" s="7">
        <v>5416</v>
      </c>
      <c r="G190" s="5" t="s">
        <v>39</v>
      </c>
      <c r="H190" s="3">
        <v>13852</v>
      </c>
      <c r="I190" s="3">
        <v>8112</v>
      </c>
      <c r="J190" s="7">
        <v>21964</v>
      </c>
      <c r="L190">
        <f t="shared" si="101"/>
        <v>5416</v>
      </c>
      <c r="M190">
        <f t="shared" si="102"/>
        <v>21964</v>
      </c>
      <c r="N190" s="19">
        <f t="shared" si="85"/>
        <v>4.055391432791728</v>
      </c>
      <c r="P190" s="5" t="s">
        <v>39</v>
      </c>
      <c r="Q190" s="3">
        <v>6978</v>
      </c>
      <c r="R190" s="3">
        <v>4140</v>
      </c>
      <c r="S190" s="7">
        <v>11118</v>
      </c>
      <c r="U190" s="5" t="s">
        <v>39</v>
      </c>
      <c r="V190" s="3">
        <v>3274</v>
      </c>
      <c r="W190" s="3">
        <v>1984</v>
      </c>
      <c r="X190" s="7">
        <v>5258</v>
      </c>
      <c r="Z190" s="5" t="s">
        <v>39</v>
      </c>
      <c r="AA190" s="3">
        <v>597459</v>
      </c>
      <c r="AB190" s="3">
        <v>554291</v>
      </c>
      <c r="AC190" s="7">
        <v>1151750</v>
      </c>
      <c r="AE190">
        <f t="shared" si="103"/>
        <v>1151750</v>
      </c>
      <c r="AF190" s="16">
        <f t="shared" si="86"/>
        <v>1151.75</v>
      </c>
      <c r="AH190">
        <f t="shared" si="104"/>
        <v>21964</v>
      </c>
      <c r="AI190">
        <f t="shared" si="105"/>
        <v>1151750</v>
      </c>
      <c r="AJ190" s="16">
        <f t="shared" si="106"/>
        <v>52438.080495356036</v>
      </c>
      <c r="AL190" s="16">
        <f t="shared" si="93"/>
        <v>212656.94239290987</v>
      </c>
    </row>
    <row r="191" spans="2:38">
      <c r="B191" s="28" t="s">
        <v>13</v>
      </c>
      <c r="C191" s="7">
        <v>24562</v>
      </c>
      <c r="D191" s="7">
        <v>3918</v>
      </c>
      <c r="E191" s="7">
        <v>28480</v>
      </c>
      <c r="G191" s="28" t="s">
        <v>13</v>
      </c>
      <c r="H191" s="7">
        <v>240119</v>
      </c>
      <c r="I191" s="7">
        <v>43132</v>
      </c>
      <c r="J191" s="7">
        <v>283251</v>
      </c>
      <c r="L191">
        <f t="shared" si="101"/>
        <v>28480</v>
      </c>
      <c r="M191">
        <f t="shared" si="102"/>
        <v>283251</v>
      </c>
      <c r="N191" s="19">
        <f t="shared" si="85"/>
        <v>9.9456109550561802</v>
      </c>
      <c r="P191" s="28" t="s">
        <v>13</v>
      </c>
      <c r="Q191" s="7">
        <v>172838</v>
      </c>
      <c r="R191" s="7">
        <v>21828</v>
      </c>
      <c r="S191" s="7">
        <v>194666</v>
      </c>
      <c r="U191" s="28" t="s">
        <v>13</v>
      </c>
      <c r="V191" s="7">
        <v>41783</v>
      </c>
      <c r="W191" s="7">
        <v>17274</v>
      </c>
      <c r="X191" s="7">
        <v>59057</v>
      </c>
      <c r="Z191" s="28" t="s">
        <v>13</v>
      </c>
      <c r="AA191" s="7">
        <v>36135209</v>
      </c>
      <c r="AB191" s="7">
        <v>1994225</v>
      </c>
      <c r="AC191" s="7">
        <v>38129434</v>
      </c>
      <c r="AE191">
        <f t="shared" si="103"/>
        <v>38129434</v>
      </c>
      <c r="AF191" s="16">
        <f t="shared" si="86"/>
        <v>38129.434000000001</v>
      </c>
      <c r="AH191">
        <f t="shared" si="104"/>
        <v>283251</v>
      </c>
      <c r="AI191">
        <f t="shared" si="105"/>
        <v>38129434</v>
      </c>
      <c r="AJ191" s="16">
        <f t="shared" si="106"/>
        <v>134613.59006676057</v>
      </c>
      <c r="AL191" s="16">
        <f t="shared" si="93"/>
        <v>1338814.3960674158</v>
      </c>
    </row>
    <row r="192" spans="2:38">
      <c r="B192" s="4" t="s">
        <v>191</v>
      </c>
      <c r="C192" s="3"/>
      <c r="D192" s="3"/>
      <c r="E192" s="7"/>
      <c r="G192" s="4" t="s">
        <v>191</v>
      </c>
      <c r="H192" s="3"/>
      <c r="I192" s="3"/>
      <c r="J192" s="7"/>
      <c r="N192" s="18" t="str">
        <f t="shared" si="85"/>
        <v/>
      </c>
      <c r="P192" s="4" t="s">
        <v>191</v>
      </c>
      <c r="Q192" s="3"/>
      <c r="R192" s="3"/>
      <c r="S192" s="7"/>
      <c r="U192" s="4" t="s">
        <v>191</v>
      </c>
      <c r="V192" s="3"/>
      <c r="W192" s="3"/>
      <c r="X192" s="7"/>
      <c r="Z192" s="4" t="s">
        <v>191</v>
      </c>
      <c r="AA192" s="3"/>
      <c r="AB192" s="3"/>
      <c r="AC192" s="7"/>
      <c r="AF192" s="15" t="str">
        <f t="shared" si="86"/>
        <v/>
      </c>
      <c r="AJ192" s="15"/>
      <c r="AL192" s="15"/>
    </row>
    <row r="193" spans="2:38">
      <c r="B193" s="5" t="s">
        <v>33</v>
      </c>
      <c r="C193" s="3">
        <v>749</v>
      </c>
      <c r="D193" s="3">
        <v>59</v>
      </c>
      <c r="E193" s="7">
        <v>808</v>
      </c>
      <c r="G193" s="5" t="s">
        <v>33</v>
      </c>
      <c r="H193" s="3">
        <v>7669</v>
      </c>
      <c r="I193" s="3"/>
      <c r="J193" s="7"/>
      <c r="L193">
        <f t="shared" ref="L193:L200" si="108">E193</f>
        <v>808</v>
      </c>
      <c r="M193">
        <f t="shared" ref="M193:M200" si="109">J193</f>
        <v>0</v>
      </c>
      <c r="N193" s="19">
        <f t="shared" si="85"/>
        <v>0</v>
      </c>
      <c r="P193" s="5" t="s">
        <v>33</v>
      </c>
      <c r="Q193" s="3">
        <v>5856</v>
      </c>
      <c r="R193" s="3"/>
      <c r="S193" s="7"/>
      <c r="U193" s="5" t="s">
        <v>33</v>
      </c>
      <c r="V193" s="3">
        <v>1043</v>
      </c>
      <c r="W193" s="3"/>
      <c r="X193" s="7"/>
      <c r="Z193" s="5" t="s">
        <v>33</v>
      </c>
      <c r="AA193" s="3">
        <v>1012392</v>
      </c>
      <c r="AB193" s="3"/>
      <c r="AC193" s="7"/>
      <c r="AE193">
        <f t="shared" ref="AE193:AE200" si="110">AC193</f>
        <v>0</v>
      </c>
      <c r="AF193" s="16" t="str">
        <f t="shared" si="86"/>
        <v/>
      </c>
      <c r="AH193">
        <f t="shared" ref="AH193:AH200" si="111">J193</f>
        <v>0</v>
      </c>
      <c r="AI193">
        <f t="shared" ref="AI193:AI200" si="112">AC193</f>
        <v>0</v>
      </c>
      <c r="AJ193" s="16" t="str">
        <f t="shared" ref="AJ193:AJ200" si="113">IF(AI193*AH193&gt;0,AI193/AH193*$AI$8,"")</f>
        <v/>
      </c>
      <c r="AL193" s="16" t="str">
        <f t="shared" ref="AL193:AL194" si="114">IF(AI193&gt;0,M193/L193*AJ193,"")</f>
        <v/>
      </c>
    </row>
    <row r="194" spans="2:38">
      <c r="B194" s="5" t="s">
        <v>34</v>
      </c>
      <c r="C194" s="3">
        <v>2569</v>
      </c>
      <c r="D194" s="3"/>
      <c r="E194" s="7">
        <v>2569</v>
      </c>
      <c r="G194" s="5" t="s">
        <v>34</v>
      </c>
      <c r="H194" s="3">
        <v>18605</v>
      </c>
      <c r="I194" s="3"/>
      <c r="J194" s="7">
        <v>18605</v>
      </c>
      <c r="L194">
        <f t="shared" si="108"/>
        <v>2569</v>
      </c>
      <c r="M194">
        <f t="shared" si="109"/>
        <v>18605</v>
      </c>
      <c r="N194" s="19">
        <f t="shared" si="85"/>
        <v>7.2421175554690542</v>
      </c>
      <c r="P194" s="5" t="s">
        <v>34</v>
      </c>
      <c r="Q194" s="3">
        <v>12950</v>
      </c>
      <c r="R194" s="3"/>
      <c r="S194" s="7">
        <v>12950</v>
      </c>
      <c r="U194" s="5" t="s">
        <v>34</v>
      </c>
      <c r="V194" s="3">
        <v>3017</v>
      </c>
      <c r="W194" s="3"/>
      <c r="X194" s="7">
        <v>3017</v>
      </c>
      <c r="Z194" s="5" t="s">
        <v>34</v>
      </c>
      <c r="AA194" s="3">
        <v>2125284</v>
      </c>
      <c r="AB194" s="3"/>
      <c r="AC194" s="7">
        <v>2125284</v>
      </c>
      <c r="AE194">
        <f t="shared" si="110"/>
        <v>2125284</v>
      </c>
      <c r="AF194" s="16">
        <f t="shared" si="86"/>
        <v>2125.2840000000001</v>
      </c>
      <c r="AH194">
        <f t="shared" si="111"/>
        <v>18605</v>
      </c>
      <c r="AI194">
        <f t="shared" si="112"/>
        <v>2125284</v>
      </c>
      <c r="AJ194" s="16">
        <f t="shared" si="113"/>
        <v>114231.87315237839</v>
      </c>
      <c r="AL194" s="16">
        <f t="shared" si="114"/>
        <v>827280.65395095374</v>
      </c>
    </row>
    <row r="195" spans="2:38">
      <c r="B195" s="5" t="s">
        <v>35</v>
      </c>
      <c r="C195" s="3">
        <v>691</v>
      </c>
      <c r="D195" s="3">
        <v>311</v>
      </c>
      <c r="E195" s="7">
        <v>1002</v>
      </c>
      <c r="G195" s="5" t="s">
        <v>35</v>
      </c>
      <c r="H195" s="3">
        <v>9488</v>
      </c>
      <c r="I195" s="3">
        <v>11353</v>
      </c>
      <c r="J195" s="7">
        <v>20841</v>
      </c>
      <c r="L195">
        <f t="shared" si="108"/>
        <v>1002</v>
      </c>
      <c r="M195">
        <f t="shared" si="109"/>
        <v>20841</v>
      </c>
      <c r="N195" s="19">
        <f t="shared" si="85"/>
        <v>20.799401197604791</v>
      </c>
      <c r="P195" s="5" t="s">
        <v>35</v>
      </c>
      <c r="Q195" s="3">
        <v>7228</v>
      </c>
      <c r="R195" s="3">
        <v>5737</v>
      </c>
      <c r="S195" s="7">
        <v>12965</v>
      </c>
      <c r="U195" s="5" t="s">
        <v>35</v>
      </c>
      <c r="V195" s="3">
        <v>1552</v>
      </c>
      <c r="W195" s="3">
        <v>5295</v>
      </c>
      <c r="X195" s="7">
        <v>6847</v>
      </c>
      <c r="Z195" s="5" t="s">
        <v>35</v>
      </c>
      <c r="AA195" s="3">
        <v>1250495</v>
      </c>
      <c r="AB195" s="3">
        <v>291552</v>
      </c>
      <c r="AC195" s="7">
        <v>1542047</v>
      </c>
      <c r="AE195">
        <f t="shared" si="110"/>
        <v>1542047</v>
      </c>
      <c r="AF195" s="16">
        <f t="shared" si="86"/>
        <v>1542.047</v>
      </c>
      <c r="AH195">
        <f t="shared" si="111"/>
        <v>20841</v>
      </c>
      <c r="AI195">
        <f t="shared" si="112"/>
        <v>1542047</v>
      </c>
      <c r="AJ195" s="16">
        <f t="shared" si="113"/>
        <v>73991.027301952883</v>
      </c>
      <c r="AL195" s="16">
        <f t="shared" si="93"/>
        <v>1538969.0618762476</v>
      </c>
    </row>
    <row r="196" spans="2:38">
      <c r="B196" s="5" t="s">
        <v>36</v>
      </c>
      <c r="C196" s="3">
        <v>713</v>
      </c>
      <c r="D196" s="3"/>
      <c r="E196" s="7">
        <v>713</v>
      </c>
      <c r="G196" s="5" t="s">
        <v>36</v>
      </c>
      <c r="H196" s="3">
        <v>9023</v>
      </c>
      <c r="I196" s="3"/>
      <c r="J196" s="7">
        <v>9023</v>
      </c>
      <c r="L196">
        <f t="shared" si="108"/>
        <v>713</v>
      </c>
      <c r="M196">
        <f t="shared" si="109"/>
        <v>9023</v>
      </c>
      <c r="N196" s="19">
        <f t="shared" si="85"/>
        <v>12.654978962131837</v>
      </c>
      <c r="P196" s="5" t="s">
        <v>36</v>
      </c>
      <c r="Q196" s="3">
        <v>6922</v>
      </c>
      <c r="R196" s="3"/>
      <c r="S196" s="7">
        <v>6922</v>
      </c>
      <c r="U196" s="5" t="s">
        <v>36</v>
      </c>
      <c r="V196" s="3">
        <v>1363</v>
      </c>
      <c r="W196" s="3"/>
      <c r="X196" s="7">
        <v>1363</v>
      </c>
      <c r="Z196" s="5" t="s">
        <v>36</v>
      </c>
      <c r="AA196" s="3">
        <v>2102157</v>
      </c>
      <c r="AB196" s="3"/>
      <c r="AC196" s="7">
        <v>2102157</v>
      </c>
      <c r="AE196">
        <f t="shared" si="110"/>
        <v>2102157</v>
      </c>
      <c r="AF196" s="16">
        <f t="shared" si="86"/>
        <v>2102.1570000000002</v>
      </c>
      <c r="AH196">
        <f t="shared" si="111"/>
        <v>9023</v>
      </c>
      <c r="AI196">
        <f t="shared" si="112"/>
        <v>2102157</v>
      </c>
      <c r="AJ196" s="16">
        <f t="shared" si="113"/>
        <v>232977.61276737228</v>
      </c>
      <c r="AL196" s="16">
        <f t="shared" si="93"/>
        <v>2948326.7882187939</v>
      </c>
    </row>
    <row r="197" spans="2:38">
      <c r="B197" s="5" t="s">
        <v>37</v>
      </c>
      <c r="C197" s="3">
        <v>248</v>
      </c>
      <c r="D197" s="3">
        <v>9</v>
      </c>
      <c r="E197" s="7">
        <v>257</v>
      </c>
      <c r="G197" s="5" t="s">
        <v>37</v>
      </c>
      <c r="H197" s="3">
        <v>6211</v>
      </c>
      <c r="I197" s="3"/>
      <c r="J197" s="7"/>
      <c r="L197">
        <f t="shared" si="108"/>
        <v>257</v>
      </c>
      <c r="M197">
        <f t="shared" si="109"/>
        <v>0</v>
      </c>
      <c r="N197" s="19">
        <f t="shared" si="85"/>
        <v>0</v>
      </c>
      <c r="P197" s="5" t="s">
        <v>37</v>
      </c>
      <c r="Q197" s="3">
        <v>4118</v>
      </c>
      <c r="R197" s="3"/>
      <c r="S197" s="7"/>
      <c r="U197" s="5" t="s">
        <v>37</v>
      </c>
      <c r="V197" s="3">
        <v>1836</v>
      </c>
      <c r="W197" s="3"/>
      <c r="X197" s="7"/>
      <c r="Z197" s="5" t="s">
        <v>37</v>
      </c>
      <c r="AA197" s="3">
        <v>509209</v>
      </c>
      <c r="AB197" s="3"/>
      <c r="AC197" s="7"/>
      <c r="AE197">
        <f t="shared" si="110"/>
        <v>0</v>
      </c>
      <c r="AF197" s="16" t="str">
        <f t="shared" si="86"/>
        <v/>
      </c>
      <c r="AH197">
        <f t="shared" si="111"/>
        <v>0</v>
      </c>
      <c r="AI197">
        <f t="shared" si="112"/>
        <v>0</v>
      </c>
      <c r="AJ197" s="16" t="str">
        <f t="shared" si="113"/>
        <v/>
      </c>
      <c r="AL197" s="16" t="str">
        <f t="shared" si="93"/>
        <v/>
      </c>
    </row>
    <row r="198" spans="2:38">
      <c r="B198" s="5" t="s">
        <v>38</v>
      </c>
      <c r="C198" s="3">
        <v>272</v>
      </c>
      <c r="D198" s="3"/>
      <c r="E198" s="7">
        <v>272</v>
      </c>
      <c r="G198" s="5" t="s">
        <v>38</v>
      </c>
      <c r="H198" s="3">
        <v>2427</v>
      </c>
      <c r="I198" s="3"/>
      <c r="J198" s="7">
        <v>2427</v>
      </c>
      <c r="L198">
        <f t="shared" si="108"/>
        <v>272</v>
      </c>
      <c r="M198">
        <f t="shared" si="109"/>
        <v>2427</v>
      </c>
      <c r="N198" s="19">
        <f t="shared" si="85"/>
        <v>8.922794117647058</v>
      </c>
      <c r="P198" s="5" t="s">
        <v>38</v>
      </c>
      <c r="Q198" s="3">
        <v>1586</v>
      </c>
      <c r="R198" s="3"/>
      <c r="S198" s="7">
        <v>1586</v>
      </c>
      <c r="U198" s="5" t="s">
        <v>38</v>
      </c>
      <c r="V198" s="3">
        <v>551</v>
      </c>
      <c r="W198" s="3"/>
      <c r="X198" s="7">
        <v>551</v>
      </c>
      <c r="Z198" s="5" t="s">
        <v>38</v>
      </c>
      <c r="AA198" s="3">
        <v>190584</v>
      </c>
      <c r="AB198" s="3"/>
      <c r="AC198" s="7">
        <v>190584</v>
      </c>
      <c r="AE198">
        <f t="shared" si="110"/>
        <v>190584</v>
      </c>
      <c r="AF198" s="16">
        <f t="shared" si="86"/>
        <v>190.584</v>
      </c>
      <c r="AH198">
        <f t="shared" si="111"/>
        <v>2427</v>
      </c>
      <c r="AI198">
        <f t="shared" si="112"/>
        <v>190584</v>
      </c>
      <c r="AJ198" s="16">
        <f t="shared" si="113"/>
        <v>78526.576019777509</v>
      </c>
      <c r="AL198" s="16">
        <f t="shared" si="93"/>
        <v>700676.4705882353</v>
      </c>
    </row>
    <row r="199" spans="2:38">
      <c r="B199" s="5" t="s">
        <v>39</v>
      </c>
      <c r="C199" s="3">
        <v>936</v>
      </c>
      <c r="D199" s="3">
        <v>566</v>
      </c>
      <c r="E199" s="7">
        <v>1502</v>
      </c>
      <c r="G199" s="5" t="s">
        <v>39</v>
      </c>
      <c r="H199" s="3">
        <v>3711</v>
      </c>
      <c r="I199" s="3">
        <v>1966</v>
      </c>
      <c r="J199" s="7">
        <v>5677</v>
      </c>
      <c r="L199">
        <f t="shared" si="108"/>
        <v>1502</v>
      </c>
      <c r="M199">
        <f t="shared" si="109"/>
        <v>5677</v>
      </c>
      <c r="N199" s="19">
        <f t="shared" si="85"/>
        <v>3.7796271637816243</v>
      </c>
      <c r="P199" s="5" t="s">
        <v>39</v>
      </c>
      <c r="Q199" s="3">
        <v>1832</v>
      </c>
      <c r="R199" s="3">
        <v>762</v>
      </c>
      <c r="S199" s="7">
        <v>2594</v>
      </c>
      <c r="U199" s="5" t="s">
        <v>39</v>
      </c>
      <c r="V199" s="3">
        <v>909</v>
      </c>
      <c r="W199" s="3">
        <v>616</v>
      </c>
      <c r="X199" s="7">
        <v>1525</v>
      </c>
      <c r="Z199" s="5" t="s">
        <v>39</v>
      </c>
      <c r="AA199" s="3">
        <v>149068</v>
      </c>
      <c r="AB199" s="3">
        <v>122077</v>
      </c>
      <c r="AC199" s="7">
        <v>271145</v>
      </c>
      <c r="AE199">
        <f t="shared" si="110"/>
        <v>271145</v>
      </c>
      <c r="AF199" s="16">
        <f t="shared" si="86"/>
        <v>271.14499999999998</v>
      </c>
      <c r="AH199">
        <f t="shared" si="111"/>
        <v>5677</v>
      </c>
      <c r="AI199">
        <f t="shared" si="112"/>
        <v>271145</v>
      </c>
      <c r="AJ199" s="16">
        <f t="shared" si="113"/>
        <v>47762.022194821206</v>
      </c>
      <c r="AL199" s="16">
        <f t="shared" si="93"/>
        <v>180522.63648468707</v>
      </c>
    </row>
    <row r="200" spans="2:38">
      <c r="B200" s="28" t="s">
        <v>13</v>
      </c>
      <c r="C200" s="7">
        <v>6178</v>
      </c>
      <c r="D200" s="7">
        <v>945</v>
      </c>
      <c r="E200" s="7">
        <v>7123</v>
      </c>
      <c r="G200" s="28" t="s">
        <v>13</v>
      </c>
      <c r="H200" s="7">
        <v>57134</v>
      </c>
      <c r="I200" s="7">
        <v>13784</v>
      </c>
      <c r="J200" s="7">
        <v>70918</v>
      </c>
      <c r="L200">
        <f t="shared" si="108"/>
        <v>7123</v>
      </c>
      <c r="M200">
        <f t="shared" si="109"/>
        <v>70918</v>
      </c>
      <c r="N200" s="19">
        <f t="shared" si="85"/>
        <v>9.9561982310824089</v>
      </c>
      <c r="P200" s="28" t="s">
        <v>13</v>
      </c>
      <c r="Q200" s="7">
        <v>40492</v>
      </c>
      <c r="R200" s="7">
        <v>6749</v>
      </c>
      <c r="S200" s="7">
        <v>47241</v>
      </c>
      <c r="U200" s="28" t="s">
        <v>13</v>
      </c>
      <c r="V200" s="7">
        <v>10271</v>
      </c>
      <c r="W200" s="7">
        <v>6058</v>
      </c>
      <c r="X200" s="7">
        <v>16329</v>
      </c>
      <c r="Z200" s="28" t="s">
        <v>13</v>
      </c>
      <c r="AA200" s="7">
        <v>7339189</v>
      </c>
      <c r="AB200" s="7">
        <v>459231</v>
      </c>
      <c r="AC200" s="7">
        <v>7798420</v>
      </c>
      <c r="AE200">
        <f t="shared" si="110"/>
        <v>7798420</v>
      </c>
      <c r="AF200" s="16">
        <f t="shared" si="86"/>
        <v>7798.42</v>
      </c>
      <c r="AH200">
        <f t="shared" si="111"/>
        <v>70918</v>
      </c>
      <c r="AI200">
        <f t="shared" si="112"/>
        <v>7798420</v>
      </c>
      <c r="AJ200" s="16">
        <f t="shared" si="113"/>
        <v>109963.90197129078</v>
      </c>
      <c r="AL200" s="16">
        <f t="shared" si="93"/>
        <v>1094822.4062894846</v>
      </c>
    </row>
    <row r="201" spans="2:38">
      <c r="B201" s="4" t="s">
        <v>192</v>
      </c>
      <c r="C201" s="3"/>
      <c r="D201" s="3"/>
      <c r="E201" s="7"/>
      <c r="G201" s="4" t="s">
        <v>192</v>
      </c>
      <c r="H201" s="3"/>
      <c r="I201" s="3"/>
      <c r="J201" s="7"/>
      <c r="N201" s="18" t="str">
        <f t="shared" si="85"/>
        <v/>
      </c>
      <c r="P201" s="4" t="s">
        <v>192</v>
      </c>
      <c r="Q201" s="3"/>
      <c r="R201" s="3"/>
      <c r="S201" s="7"/>
      <c r="U201" s="4" t="s">
        <v>192</v>
      </c>
      <c r="V201" s="3"/>
      <c r="W201" s="3"/>
      <c r="X201" s="7"/>
      <c r="Z201" s="4" t="s">
        <v>192</v>
      </c>
      <c r="AA201" s="3"/>
      <c r="AB201" s="3"/>
      <c r="AC201" s="7"/>
      <c r="AF201" s="15" t="str">
        <f t="shared" si="86"/>
        <v/>
      </c>
      <c r="AJ201" s="15"/>
      <c r="AL201" s="15"/>
    </row>
    <row r="202" spans="2:38">
      <c r="B202" s="5" t="s">
        <v>33</v>
      </c>
      <c r="C202" s="3">
        <v>4934</v>
      </c>
      <c r="D202" s="3">
        <v>456</v>
      </c>
      <c r="E202" s="7">
        <v>5390</v>
      </c>
      <c r="G202" s="5" t="s">
        <v>33</v>
      </c>
      <c r="H202" s="3">
        <v>42733</v>
      </c>
      <c r="I202" s="3">
        <v>1172</v>
      </c>
      <c r="J202" s="7">
        <v>43905</v>
      </c>
      <c r="L202">
        <f t="shared" ref="L202:L209" si="115">E202</f>
        <v>5390</v>
      </c>
      <c r="M202">
        <f t="shared" ref="M202:M209" si="116">J202</f>
        <v>43905</v>
      </c>
      <c r="N202" s="19">
        <f t="shared" si="85"/>
        <v>8.1456400742115029</v>
      </c>
      <c r="P202" s="5" t="s">
        <v>33</v>
      </c>
      <c r="Q202" s="3">
        <v>34471</v>
      </c>
      <c r="R202" s="3">
        <v>568</v>
      </c>
      <c r="S202" s="7">
        <v>35039</v>
      </c>
      <c r="U202" s="5" t="s">
        <v>33</v>
      </c>
      <c r="V202" s="3">
        <v>3186</v>
      </c>
      <c r="W202" s="3">
        <v>138</v>
      </c>
      <c r="X202" s="7">
        <v>3324</v>
      </c>
      <c r="Z202" s="5" t="s">
        <v>33</v>
      </c>
      <c r="AA202" s="3">
        <v>5456954</v>
      </c>
      <c r="AB202" s="3">
        <v>91591</v>
      </c>
      <c r="AC202" s="7">
        <v>5548545</v>
      </c>
      <c r="AE202">
        <f t="shared" ref="AE202:AE209" si="117">AC202</f>
        <v>5548545</v>
      </c>
      <c r="AF202" s="16">
        <f t="shared" si="86"/>
        <v>5548.5450000000001</v>
      </c>
      <c r="AH202">
        <f t="shared" ref="AH202:AH209" si="118">J202</f>
        <v>43905</v>
      </c>
      <c r="AI202">
        <f t="shared" ref="AI202:AI209" si="119">AC202</f>
        <v>5548545</v>
      </c>
      <c r="AJ202" s="16">
        <f t="shared" ref="AJ202:AJ209" si="120">IF(AI202*AH202&gt;0,AI202/AH202*$AI$8,"")</f>
        <v>126376.15305773829</v>
      </c>
      <c r="AL202" s="16">
        <f t="shared" ref="AL202:AL203" si="121">IF(AI202&gt;0,M202/L202*AJ202,"")</f>
        <v>1029414.6567717997</v>
      </c>
    </row>
    <row r="203" spans="2:38">
      <c r="B203" s="5" t="s">
        <v>34</v>
      </c>
      <c r="C203" s="3">
        <v>12363</v>
      </c>
      <c r="D203" s="3"/>
      <c r="E203" s="7">
        <v>12363</v>
      </c>
      <c r="G203" s="5" t="s">
        <v>34</v>
      </c>
      <c r="H203" s="3">
        <v>76383</v>
      </c>
      <c r="I203" s="3"/>
      <c r="J203" s="7">
        <v>76383</v>
      </c>
      <c r="L203">
        <f t="shared" si="115"/>
        <v>12363</v>
      </c>
      <c r="M203">
        <f t="shared" si="116"/>
        <v>76383</v>
      </c>
      <c r="N203" s="19">
        <f t="shared" si="85"/>
        <v>6.1783547682601307</v>
      </c>
      <c r="P203" s="5" t="s">
        <v>34</v>
      </c>
      <c r="Q203" s="3">
        <v>55749</v>
      </c>
      <c r="R203" s="3"/>
      <c r="S203" s="7">
        <v>55749</v>
      </c>
      <c r="U203" s="5" t="s">
        <v>34</v>
      </c>
      <c r="V203" s="3">
        <v>7928</v>
      </c>
      <c r="W203" s="3"/>
      <c r="X203" s="7">
        <v>7928</v>
      </c>
      <c r="Z203" s="5" t="s">
        <v>34</v>
      </c>
      <c r="AA203" s="3">
        <v>9191545</v>
      </c>
      <c r="AB203" s="3"/>
      <c r="AC203" s="7">
        <v>9191545</v>
      </c>
      <c r="AE203">
        <f t="shared" si="117"/>
        <v>9191545</v>
      </c>
      <c r="AF203" s="16">
        <f t="shared" si="86"/>
        <v>9191.5450000000001</v>
      </c>
      <c r="AH203">
        <f t="shared" si="118"/>
        <v>76383</v>
      </c>
      <c r="AI203">
        <f t="shared" si="119"/>
        <v>9191545</v>
      </c>
      <c r="AJ203" s="16">
        <f t="shared" si="120"/>
        <v>120334.95673120982</v>
      </c>
      <c r="AL203" s="16">
        <f t="shared" si="121"/>
        <v>743472.05370864668</v>
      </c>
    </row>
    <row r="204" spans="2:38">
      <c r="B204" s="5" t="s">
        <v>35</v>
      </c>
      <c r="C204" s="3">
        <v>2695</v>
      </c>
      <c r="D204" s="3">
        <v>1176</v>
      </c>
      <c r="E204" s="7">
        <v>3871</v>
      </c>
      <c r="G204" s="5" t="s">
        <v>35</v>
      </c>
      <c r="H204" s="3">
        <v>30440</v>
      </c>
      <c r="I204" s="3">
        <v>36217</v>
      </c>
      <c r="J204" s="7">
        <v>66657</v>
      </c>
      <c r="L204">
        <f t="shared" si="115"/>
        <v>3871</v>
      </c>
      <c r="M204">
        <f t="shared" si="116"/>
        <v>66657</v>
      </c>
      <c r="N204" s="19">
        <f t="shared" si="85"/>
        <v>17.219581503487472</v>
      </c>
      <c r="P204" s="5" t="s">
        <v>35</v>
      </c>
      <c r="Q204" s="3">
        <v>24847</v>
      </c>
      <c r="R204" s="3">
        <v>25325</v>
      </c>
      <c r="S204" s="7">
        <v>50172</v>
      </c>
      <c r="U204" s="5" t="s">
        <v>35</v>
      </c>
      <c r="V204" s="3">
        <v>2813</v>
      </c>
      <c r="W204" s="3">
        <v>9679</v>
      </c>
      <c r="X204" s="7">
        <v>12492</v>
      </c>
      <c r="Z204" s="5" t="s">
        <v>35</v>
      </c>
      <c r="AA204" s="3">
        <v>4727502</v>
      </c>
      <c r="AB204" s="3">
        <v>1212499</v>
      </c>
      <c r="AC204" s="7">
        <v>5940001</v>
      </c>
      <c r="AE204">
        <f t="shared" si="117"/>
        <v>5940001</v>
      </c>
      <c r="AF204" s="16">
        <f t="shared" si="86"/>
        <v>5940.0010000000002</v>
      </c>
      <c r="AH204">
        <f t="shared" si="118"/>
        <v>66657</v>
      </c>
      <c r="AI204">
        <f t="shared" si="119"/>
        <v>5940001</v>
      </c>
      <c r="AJ204" s="16">
        <f t="shared" si="120"/>
        <v>89112.936375774487</v>
      </c>
      <c r="AL204" s="16">
        <f t="shared" si="93"/>
        <v>1534487.4709377422</v>
      </c>
    </row>
    <row r="205" spans="2:38">
      <c r="B205" s="5" t="s">
        <v>36</v>
      </c>
      <c r="C205" s="3">
        <v>3352</v>
      </c>
      <c r="D205" s="3"/>
      <c r="E205" s="7">
        <v>3352</v>
      </c>
      <c r="G205" s="5" t="s">
        <v>36</v>
      </c>
      <c r="H205" s="3">
        <v>37959</v>
      </c>
      <c r="I205" s="3"/>
      <c r="J205" s="7">
        <v>37959</v>
      </c>
      <c r="L205">
        <f t="shared" si="115"/>
        <v>3352</v>
      </c>
      <c r="M205">
        <f t="shared" si="116"/>
        <v>37959</v>
      </c>
      <c r="N205" s="19">
        <f t="shared" si="85"/>
        <v>11.32428400954654</v>
      </c>
      <c r="P205" s="5" t="s">
        <v>36</v>
      </c>
      <c r="Q205" s="3">
        <v>30757</v>
      </c>
      <c r="R205" s="3"/>
      <c r="S205" s="7">
        <v>30757</v>
      </c>
      <c r="U205" s="5" t="s">
        <v>36</v>
      </c>
      <c r="V205" s="3">
        <v>3658</v>
      </c>
      <c r="W205" s="3"/>
      <c r="X205" s="7">
        <v>3658</v>
      </c>
      <c r="Z205" s="5" t="s">
        <v>36</v>
      </c>
      <c r="AA205" s="3">
        <v>9204641</v>
      </c>
      <c r="AB205" s="3"/>
      <c r="AC205" s="7">
        <v>9204641</v>
      </c>
      <c r="AE205">
        <f t="shared" si="117"/>
        <v>9204641</v>
      </c>
      <c r="AF205" s="16">
        <f t="shared" si="86"/>
        <v>9204.6409999999996</v>
      </c>
      <c r="AH205">
        <f t="shared" si="118"/>
        <v>37959</v>
      </c>
      <c r="AI205">
        <f t="shared" si="119"/>
        <v>9204641</v>
      </c>
      <c r="AJ205" s="16">
        <f t="shared" si="120"/>
        <v>242489.02763507995</v>
      </c>
      <c r="AL205" s="16">
        <f t="shared" si="93"/>
        <v>2746014.6181384251</v>
      </c>
    </row>
    <row r="206" spans="2:38">
      <c r="B206" s="5" t="s">
        <v>37</v>
      </c>
      <c r="C206" s="3">
        <v>1331</v>
      </c>
      <c r="D206" s="3">
        <v>84</v>
      </c>
      <c r="E206" s="7">
        <v>1415</v>
      </c>
      <c r="G206" s="5" t="s">
        <v>37</v>
      </c>
      <c r="H206" s="3">
        <v>27352</v>
      </c>
      <c r="I206" s="3">
        <v>787</v>
      </c>
      <c r="J206" s="7">
        <v>28139</v>
      </c>
      <c r="L206">
        <f t="shared" si="115"/>
        <v>1415</v>
      </c>
      <c r="M206">
        <f t="shared" si="116"/>
        <v>28139</v>
      </c>
      <c r="N206" s="19">
        <f t="shared" si="85"/>
        <v>19.886219081272085</v>
      </c>
      <c r="P206" s="5" t="s">
        <v>37</v>
      </c>
      <c r="Q206" s="3">
        <v>21327</v>
      </c>
      <c r="R206" s="3">
        <v>446</v>
      </c>
      <c r="S206" s="7">
        <v>21773</v>
      </c>
      <c r="U206" s="5" t="s">
        <v>37</v>
      </c>
      <c r="V206" s="3">
        <v>4628</v>
      </c>
      <c r="W206" s="3">
        <v>244</v>
      </c>
      <c r="X206" s="7">
        <v>4872</v>
      </c>
      <c r="Z206" s="5" t="s">
        <v>37</v>
      </c>
      <c r="AA206" s="3">
        <v>1976308</v>
      </c>
      <c r="AB206" s="3">
        <v>71864</v>
      </c>
      <c r="AC206" s="7">
        <v>2048172</v>
      </c>
      <c r="AE206">
        <f t="shared" si="117"/>
        <v>2048172</v>
      </c>
      <c r="AF206" s="16">
        <f t="shared" si="86"/>
        <v>2048.172</v>
      </c>
      <c r="AH206">
        <f t="shared" si="118"/>
        <v>28139</v>
      </c>
      <c r="AI206">
        <f t="shared" si="119"/>
        <v>2048172</v>
      </c>
      <c r="AJ206" s="16">
        <f t="shared" si="120"/>
        <v>72787.661253065133</v>
      </c>
      <c r="AL206" s="16">
        <f t="shared" si="93"/>
        <v>1447471.3780918727</v>
      </c>
    </row>
    <row r="207" spans="2:38">
      <c r="B207" s="5" t="s">
        <v>38</v>
      </c>
      <c r="C207" s="3">
        <v>884</v>
      </c>
      <c r="D207" s="3"/>
      <c r="E207" s="7">
        <v>884</v>
      </c>
      <c r="G207" s="5" t="s">
        <v>38</v>
      </c>
      <c r="H207" s="3">
        <v>10524</v>
      </c>
      <c r="I207" s="3"/>
      <c r="J207" s="7">
        <v>10524</v>
      </c>
      <c r="L207">
        <f t="shared" si="115"/>
        <v>884</v>
      </c>
      <c r="M207">
        <f t="shared" si="116"/>
        <v>10524</v>
      </c>
      <c r="N207" s="19">
        <f t="shared" si="85"/>
        <v>11.904977375565611</v>
      </c>
      <c r="P207" s="5" t="s">
        <v>38</v>
      </c>
      <c r="Q207" s="3">
        <v>8387</v>
      </c>
      <c r="R207" s="3"/>
      <c r="S207" s="7">
        <v>8387</v>
      </c>
      <c r="U207" s="5" t="s">
        <v>38</v>
      </c>
      <c r="V207" s="3">
        <v>1194</v>
      </c>
      <c r="W207" s="3"/>
      <c r="X207" s="7">
        <v>1194</v>
      </c>
      <c r="Z207" s="5" t="s">
        <v>38</v>
      </c>
      <c r="AA207" s="3">
        <v>885197</v>
      </c>
      <c r="AB207" s="3"/>
      <c r="AC207" s="7">
        <v>885197</v>
      </c>
      <c r="AE207">
        <f t="shared" si="117"/>
        <v>885197</v>
      </c>
      <c r="AF207" s="16">
        <f t="shared" si="86"/>
        <v>885.197</v>
      </c>
      <c r="AH207">
        <f t="shared" si="118"/>
        <v>10524</v>
      </c>
      <c r="AI207">
        <f t="shared" si="119"/>
        <v>885197</v>
      </c>
      <c r="AJ207" s="16">
        <f t="shared" si="120"/>
        <v>84112.219688331432</v>
      </c>
      <c r="AL207" s="16">
        <f t="shared" si="93"/>
        <v>1001354.07239819</v>
      </c>
    </row>
    <row r="208" spans="2:38">
      <c r="B208" s="5" t="s">
        <v>39</v>
      </c>
      <c r="C208" s="3">
        <v>3523</v>
      </c>
      <c r="D208" s="3">
        <v>2509</v>
      </c>
      <c r="E208" s="7">
        <v>6032</v>
      </c>
      <c r="G208" s="5" t="s">
        <v>39</v>
      </c>
      <c r="H208" s="3">
        <v>15189</v>
      </c>
      <c r="I208" s="3">
        <v>8983</v>
      </c>
      <c r="J208" s="7">
        <v>24172</v>
      </c>
      <c r="L208">
        <f t="shared" si="115"/>
        <v>6032</v>
      </c>
      <c r="M208">
        <f t="shared" si="116"/>
        <v>24172</v>
      </c>
      <c r="N208" s="19">
        <f t="shared" si="85"/>
        <v>4.0072944297082227</v>
      </c>
      <c r="P208" s="5" t="s">
        <v>39</v>
      </c>
      <c r="Q208" s="3">
        <v>9459</v>
      </c>
      <c r="R208" s="3">
        <v>4922</v>
      </c>
      <c r="S208" s="7">
        <v>14381</v>
      </c>
      <c r="U208" s="5" t="s">
        <v>39</v>
      </c>
      <c r="V208" s="3">
        <v>2131</v>
      </c>
      <c r="W208" s="3">
        <v>1476</v>
      </c>
      <c r="X208" s="7">
        <v>3607</v>
      </c>
      <c r="Z208" s="5" t="s">
        <v>39</v>
      </c>
      <c r="AA208" s="3">
        <v>683896</v>
      </c>
      <c r="AB208" s="3">
        <v>504559</v>
      </c>
      <c r="AC208" s="7">
        <v>1188455</v>
      </c>
      <c r="AE208">
        <f t="shared" si="117"/>
        <v>1188455</v>
      </c>
      <c r="AF208" s="16">
        <f t="shared" si="86"/>
        <v>1188.4549999999999</v>
      </c>
      <c r="AH208">
        <f t="shared" si="118"/>
        <v>24172</v>
      </c>
      <c r="AI208">
        <f t="shared" si="119"/>
        <v>1188455</v>
      </c>
      <c r="AJ208" s="16">
        <f t="shared" si="120"/>
        <v>49166.597716366043</v>
      </c>
      <c r="AL208" s="16">
        <f t="shared" si="93"/>
        <v>197025.03315649866</v>
      </c>
    </row>
    <row r="209" spans="2:38">
      <c r="B209" s="28" t="s">
        <v>13</v>
      </c>
      <c r="C209" s="7">
        <v>29082</v>
      </c>
      <c r="D209" s="7">
        <v>4225</v>
      </c>
      <c r="E209" s="7">
        <v>33307</v>
      </c>
      <c r="G209" s="28" t="s">
        <v>13</v>
      </c>
      <c r="H209" s="7">
        <v>240580</v>
      </c>
      <c r="I209" s="7">
        <v>47159</v>
      </c>
      <c r="J209" s="7">
        <v>287739</v>
      </c>
      <c r="L209">
        <f t="shared" si="115"/>
        <v>33307</v>
      </c>
      <c r="M209">
        <f t="shared" si="116"/>
        <v>287739</v>
      </c>
      <c r="N209" s="19">
        <f t="shared" si="85"/>
        <v>8.6389948058966581</v>
      </c>
      <c r="P209" s="28" t="s">
        <v>13</v>
      </c>
      <c r="Q209" s="7">
        <v>184997</v>
      </c>
      <c r="R209" s="7">
        <v>31261</v>
      </c>
      <c r="S209" s="7">
        <v>216258</v>
      </c>
      <c r="U209" s="28" t="s">
        <v>13</v>
      </c>
      <c r="V209" s="7">
        <v>25538</v>
      </c>
      <c r="W209" s="7">
        <v>11537</v>
      </c>
      <c r="X209" s="7">
        <v>37075</v>
      </c>
      <c r="Z209" s="28" t="s">
        <v>13</v>
      </c>
      <c r="AA209" s="7">
        <v>32126043</v>
      </c>
      <c r="AB209" s="7">
        <v>1880513</v>
      </c>
      <c r="AC209" s="7">
        <v>34006556</v>
      </c>
      <c r="AE209">
        <f t="shared" si="117"/>
        <v>34006556</v>
      </c>
      <c r="AF209" s="16">
        <f t="shared" si="86"/>
        <v>34006.555999999997</v>
      </c>
      <c r="AH209">
        <f t="shared" si="118"/>
        <v>287739</v>
      </c>
      <c r="AI209">
        <f t="shared" si="119"/>
        <v>34006556</v>
      </c>
      <c r="AJ209" s="16">
        <f t="shared" si="120"/>
        <v>118185.42498583786</v>
      </c>
      <c r="AL209" s="16">
        <f t="shared" si="93"/>
        <v>1021003.2725853424</v>
      </c>
    </row>
    <row r="210" spans="2:38">
      <c r="B210" s="4" t="s">
        <v>193</v>
      </c>
      <c r="C210" s="3"/>
      <c r="D210" s="3"/>
      <c r="E210" s="7"/>
      <c r="G210" s="4" t="s">
        <v>193</v>
      </c>
      <c r="H210" s="3"/>
      <c r="I210" s="3"/>
      <c r="J210" s="7"/>
      <c r="N210" s="18" t="str">
        <f t="shared" si="85"/>
        <v/>
      </c>
      <c r="P210" s="4" t="s">
        <v>193</v>
      </c>
      <c r="Q210" s="3"/>
      <c r="R210" s="3"/>
      <c r="S210" s="7"/>
      <c r="U210" s="4" t="s">
        <v>193</v>
      </c>
      <c r="V210" s="3"/>
      <c r="W210" s="3"/>
      <c r="X210" s="7"/>
      <c r="Z210" s="4" t="s">
        <v>193</v>
      </c>
      <c r="AA210" s="3"/>
      <c r="AB210" s="3"/>
      <c r="AC210" s="7"/>
      <c r="AF210" s="15" t="str">
        <f t="shared" si="86"/>
        <v/>
      </c>
      <c r="AJ210" s="15"/>
      <c r="AL210" s="15"/>
    </row>
    <row r="211" spans="2:38">
      <c r="B211" s="5" t="s">
        <v>33</v>
      </c>
      <c r="C211" s="3">
        <v>2304</v>
      </c>
      <c r="D211" s="3">
        <v>218</v>
      </c>
      <c r="E211" s="7">
        <v>2522</v>
      </c>
      <c r="G211" s="5" t="s">
        <v>33</v>
      </c>
      <c r="H211" s="3">
        <v>24438</v>
      </c>
      <c r="I211" s="3">
        <v>559</v>
      </c>
      <c r="J211" s="7">
        <v>24997</v>
      </c>
      <c r="L211">
        <f t="shared" ref="L211:L218" si="122">E211</f>
        <v>2522</v>
      </c>
      <c r="M211">
        <f t="shared" ref="M211:M218" si="123">J211</f>
        <v>24997</v>
      </c>
      <c r="N211" s="19">
        <f t="shared" si="85"/>
        <v>9.9115781126090408</v>
      </c>
      <c r="P211" s="5" t="s">
        <v>33</v>
      </c>
      <c r="Q211" s="3">
        <v>20237</v>
      </c>
      <c r="R211" s="3">
        <v>251</v>
      </c>
      <c r="S211" s="7">
        <v>20488</v>
      </c>
      <c r="U211" s="5" t="s">
        <v>33</v>
      </c>
      <c r="V211" s="3">
        <v>1830</v>
      </c>
      <c r="W211" s="3">
        <v>84</v>
      </c>
      <c r="X211" s="7">
        <v>1914</v>
      </c>
      <c r="Z211" s="5" t="s">
        <v>33</v>
      </c>
      <c r="AA211" s="3">
        <v>3343688</v>
      </c>
      <c r="AB211" s="3">
        <v>48100</v>
      </c>
      <c r="AC211" s="7">
        <v>3391788</v>
      </c>
      <c r="AE211">
        <f t="shared" ref="AE211:AE218" si="124">AC211</f>
        <v>3391788</v>
      </c>
      <c r="AF211" s="16">
        <f t="shared" si="86"/>
        <v>3391.788</v>
      </c>
      <c r="AH211">
        <f t="shared" ref="AH211:AH218" si="125">J211</f>
        <v>24997</v>
      </c>
      <c r="AI211">
        <f t="shared" ref="AI211:AI218" si="126">AC211</f>
        <v>3391788</v>
      </c>
      <c r="AJ211" s="16">
        <f t="shared" ref="AJ211:AJ218" si="127">IF(AI211*AH211&gt;0,AI211/AH211*$AI$8,"")</f>
        <v>135687.80253630437</v>
      </c>
      <c r="AL211" s="16">
        <f t="shared" ref="AL211:AL212" si="128">IF(AI211&gt;0,M211/L211*AJ211,"")</f>
        <v>1344880.253766852</v>
      </c>
    </row>
    <row r="212" spans="2:38">
      <c r="B212" s="5" t="s">
        <v>34</v>
      </c>
      <c r="C212" s="3">
        <v>5631</v>
      </c>
      <c r="D212" s="3"/>
      <c r="E212" s="7">
        <v>5631</v>
      </c>
      <c r="G212" s="5" t="s">
        <v>34</v>
      </c>
      <c r="H212" s="3">
        <v>38316</v>
      </c>
      <c r="I212" s="3"/>
      <c r="J212" s="7">
        <v>38316</v>
      </c>
      <c r="L212">
        <f t="shared" si="122"/>
        <v>5631</v>
      </c>
      <c r="M212">
        <f t="shared" si="123"/>
        <v>38316</v>
      </c>
      <c r="N212" s="19">
        <f t="shared" si="85"/>
        <v>6.8044752264251462</v>
      </c>
      <c r="P212" s="5" t="s">
        <v>34</v>
      </c>
      <c r="Q212" s="3">
        <v>28670</v>
      </c>
      <c r="R212" s="3"/>
      <c r="S212" s="7">
        <v>28670</v>
      </c>
      <c r="U212" s="5" t="s">
        <v>34</v>
      </c>
      <c r="V212" s="3">
        <v>3841</v>
      </c>
      <c r="W212" s="3"/>
      <c r="X212" s="7">
        <v>3841</v>
      </c>
      <c r="Z212" s="5" t="s">
        <v>34</v>
      </c>
      <c r="AA212" s="3">
        <v>4337006</v>
      </c>
      <c r="AB212" s="3"/>
      <c r="AC212" s="7">
        <v>4337006</v>
      </c>
      <c r="AE212">
        <f t="shared" si="124"/>
        <v>4337006</v>
      </c>
      <c r="AF212" s="16">
        <f t="shared" si="86"/>
        <v>4337.0060000000003</v>
      </c>
      <c r="AH212">
        <f t="shared" si="125"/>
        <v>38316</v>
      </c>
      <c r="AI212">
        <f t="shared" si="126"/>
        <v>4337006</v>
      </c>
      <c r="AJ212" s="16">
        <f t="shared" si="127"/>
        <v>113190.46873368828</v>
      </c>
      <c r="AL212" s="16">
        <f t="shared" si="128"/>
        <v>770201.740365832</v>
      </c>
    </row>
    <row r="213" spans="2:38">
      <c r="B213" s="5" t="s">
        <v>35</v>
      </c>
      <c r="C213" s="3">
        <v>1339</v>
      </c>
      <c r="D213" s="3">
        <v>585</v>
      </c>
      <c r="E213" s="7">
        <v>1924</v>
      </c>
      <c r="G213" s="5" t="s">
        <v>35</v>
      </c>
      <c r="H213" s="3">
        <v>14453</v>
      </c>
      <c r="I213" s="3">
        <v>17754</v>
      </c>
      <c r="J213" s="7">
        <v>32207</v>
      </c>
      <c r="L213">
        <f t="shared" si="122"/>
        <v>1924</v>
      </c>
      <c r="M213">
        <f t="shared" si="123"/>
        <v>32207</v>
      </c>
      <c r="N213" s="19">
        <f t="shared" si="85"/>
        <v>16.739604989604988</v>
      </c>
      <c r="P213" s="5" t="s">
        <v>35</v>
      </c>
      <c r="Q213" s="3">
        <v>11765</v>
      </c>
      <c r="R213" s="3">
        <v>12870</v>
      </c>
      <c r="S213" s="7">
        <v>24635</v>
      </c>
      <c r="U213" s="5" t="s">
        <v>35</v>
      </c>
      <c r="V213" s="3">
        <v>1301</v>
      </c>
      <c r="W213" s="3">
        <v>4279</v>
      </c>
      <c r="X213" s="7">
        <v>5580</v>
      </c>
      <c r="Z213" s="5" t="s">
        <v>35</v>
      </c>
      <c r="AA213" s="3">
        <v>2475495</v>
      </c>
      <c r="AB213" s="3">
        <v>553104</v>
      </c>
      <c r="AC213" s="7">
        <v>3028599</v>
      </c>
      <c r="AE213">
        <f t="shared" si="124"/>
        <v>3028599</v>
      </c>
      <c r="AF213" s="16">
        <f t="shared" si="86"/>
        <v>3028.5990000000002</v>
      </c>
      <c r="AH213">
        <f t="shared" si="125"/>
        <v>32207</v>
      </c>
      <c r="AI213">
        <f t="shared" si="126"/>
        <v>3028599</v>
      </c>
      <c r="AJ213" s="16">
        <f t="shared" si="127"/>
        <v>94035.427081069327</v>
      </c>
      <c r="AL213" s="16">
        <f t="shared" si="93"/>
        <v>1574115.9043659042</v>
      </c>
    </row>
    <row r="214" spans="2:38">
      <c r="B214" s="5" t="s">
        <v>36</v>
      </c>
      <c r="C214" s="3">
        <v>1663</v>
      </c>
      <c r="D214" s="3"/>
      <c r="E214" s="7">
        <v>1663</v>
      </c>
      <c r="G214" s="5" t="s">
        <v>36</v>
      </c>
      <c r="H214" s="3">
        <v>15868</v>
      </c>
      <c r="I214" s="3"/>
      <c r="J214" s="7">
        <v>15868</v>
      </c>
      <c r="L214">
        <f t="shared" si="122"/>
        <v>1663</v>
      </c>
      <c r="M214">
        <f t="shared" si="123"/>
        <v>15868</v>
      </c>
      <c r="N214" s="19">
        <f t="shared" si="85"/>
        <v>9.5417919422730009</v>
      </c>
      <c r="P214" s="5" t="s">
        <v>36</v>
      </c>
      <c r="Q214" s="3">
        <v>12519</v>
      </c>
      <c r="R214" s="3"/>
      <c r="S214" s="7">
        <v>12519</v>
      </c>
      <c r="U214" s="5" t="s">
        <v>36</v>
      </c>
      <c r="V214" s="3">
        <v>1607</v>
      </c>
      <c r="W214" s="3"/>
      <c r="X214" s="7">
        <v>1607</v>
      </c>
      <c r="Z214" s="5" t="s">
        <v>36</v>
      </c>
      <c r="AA214" s="3">
        <v>3790103</v>
      </c>
      <c r="AB214" s="3"/>
      <c r="AC214" s="7">
        <v>3790103</v>
      </c>
      <c r="AE214">
        <f t="shared" si="124"/>
        <v>3790103</v>
      </c>
      <c r="AF214" s="16">
        <f t="shared" si="86"/>
        <v>3790.1030000000001</v>
      </c>
      <c r="AH214">
        <f t="shared" si="125"/>
        <v>15868</v>
      </c>
      <c r="AI214">
        <f t="shared" si="126"/>
        <v>3790103</v>
      </c>
      <c r="AJ214" s="16">
        <f t="shared" si="127"/>
        <v>238851.96622132594</v>
      </c>
      <c r="AL214" s="16">
        <f t="shared" si="93"/>
        <v>2279075.766686711</v>
      </c>
    </row>
    <row r="215" spans="2:38">
      <c r="B215" s="5" t="s">
        <v>37</v>
      </c>
      <c r="C215" s="3">
        <v>430</v>
      </c>
      <c r="D215" s="3">
        <v>25</v>
      </c>
      <c r="E215" s="7">
        <v>455</v>
      </c>
      <c r="G215" s="5" t="s">
        <v>37</v>
      </c>
      <c r="H215" s="3">
        <v>8841</v>
      </c>
      <c r="I215" s="3">
        <v>456</v>
      </c>
      <c r="J215" s="7">
        <v>9297</v>
      </c>
      <c r="L215">
        <f t="shared" si="122"/>
        <v>455</v>
      </c>
      <c r="M215">
        <f t="shared" si="123"/>
        <v>9297</v>
      </c>
      <c r="N215" s="19">
        <f t="shared" si="85"/>
        <v>20.432967032967031</v>
      </c>
      <c r="P215" s="5" t="s">
        <v>37</v>
      </c>
      <c r="Q215" s="3">
        <v>7414</v>
      </c>
      <c r="R215" s="3">
        <v>385</v>
      </c>
      <c r="S215" s="7">
        <v>7799</v>
      </c>
      <c r="U215" s="5" t="s">
        <v>37</v>
      </c>
      <c r="V215" s="3">
        <v>979</v>
      </c>
      <c r="W215" s="3">
        <v>45</v>
      </c>
      <c r="X215" s="7">
        <v>1024</v>
      </c>
      <c r="Z215" s="5" t="s">
        <v>37</v>
      </c>
      <c r="AA215" s="3">
        <v>675961</v>
      </c>
      <c r="AB215" s="3">
        <v>288541</v>
      </c>
      <c r="AC215" s="7">
        <v>964502</v>
      </c>
      <c r="AE215">
        <f t="shared" si="124"/>
        <v>964502</v>
      </c>
      <c r="AF215" s="16">
        <f t="shared" si="86"/>
        <v>964.50199999999995</v>
      </c>
      <c r="AH215">
        <f t="shared" si="125"/>
        <v>9297</v>
      </c>
      <c r="AI215">
        <f t="shared" si="126"/>
        <v>964502</v>
      </c>
      <c r="AJ215" s="16">
        <f t="shared" si="127"/>
        <v>103743.3580724965</v>
      </c>
      <c r="AL215" s="16">
        <f t="shared" si="93"/>
        <v>2119784.615384615</v>
      </c>
    </row>
    <row r="216" spans="2:38">
      <c r="B216" s="5" t="s">
        <v>38</v>
      </c>
      <c r="C216" s="3">
        <v>448</v>
      </c>
      <c r="D216" s="3"/>
      <c r="E216" s="7">
        <v>448</v>
      </c>
      <c r="G216" s="5" t="s">
        <v>38</v>
      </c>
      <c r="H216" s="3">
        <v>5147</v>
      </c>
      <c r="I216" s="3"/>
      <c r="J216" s="7">
        <v>5147</v>
      </c>
      <c r="L216">
        <f t="shared" si="122"/>
        <v>448</v>
      </c>
      <c r="M216">
        <f t="shared" si="123"/>
        <v>5147</v>
      </c>
      <c r="N216" s="19">
        <f t="shared" si="85"/>
        <v>11.488839285714286</v>
      </c>
      <c r="P216" s="5" t="s">
        <v>38</v>
      </c>
      <c r="Q216" s="3">
        <v>4027</v>
      </c>
      <c r="R216" s="3"/>
      <c r="S216" s="7">
        <v>4027</v>
      </c>
      <c r="U216" s="5" t="s">
        <v>38</v>
      </c>
      <c r="V216" s="3">
        <v>624</v>
      </c>
      <c r="W216" s="3"/>
      <c r="X216" s="7">
        <v>624</v>
      </c>
      <c r="Z216" s="5" t="s">
        <v>38</v>
      </c>
      <c r="AA216" s="3">
        <v>442810</v>
      </c>
      <c r="AB216" s="3"/>
      <c r="AC216" s="7">
        <v>442810</v>
      </c>
      <c r="AE216">
        <f t="shared" si="124"/>
        <v>442810</v>
      </c>
      <c r="AF216" s="16">
        <f t="shared" si="86"/>
        <v>442.81</v>
      </c>
      <c r="AH216">
        <f t="shared" si="125"/>
        <v>5147</v>
      </c>
      <c r="AI216">
        <f t="shared" si="126"/>
        <v>442810</v>
      </c>
      <c r="AJ216" s="16">
        <f t="shared" si="127"/>
        <v>86032.640373032831</v>
      </c>
      <c r="AL216" s="16">
        <f t="shared" si="93"/>
        <v>988415.17857142864</v>
      </c>
    </row>
    <row r="217" spans="2:38">
      <c r="B217" s="5" t="s">
        <v>39</v>
      </c>
      <c r="C217" s="3">
        <v>1658</v>
      </c>
      <c r="D217" s="3">
        <v>1168</v>
      </c>
      <c r="E217" s="7">
        <v>2826</v>
      </c>
      <c r="G217" s="5" t="s">
        <v>39</v>
      </c>
      <c r="H217" s="3">
        <v>6979</v>
      </c>
      <c r="I217" s="3">
        <v>3653</v>
      </c>
      <c r="J217" s="7">
        <v>10632</v>
      </c>
      <c r="L217">
        <f t="shared" si="122"/>
        <v>2826</v>
      </c>
      <c r="M217">
        <f t="shared" si="123"/>
        <v>10632</v>
      </c>
      <c r="N217" s="19">
        <f t="shared" si="85"/>
        <v>3.7622080679405521</v>
      </c>
      <c r="P217" s="5" t="s">
        <v>39</v>
      </c>
      <c r="Q217" s="3">
        <v>4255</v>
      </c>
      <c r="R217" s="3">
        <v>1832</v>
      </c>
      <c r="S217" s="7">
        <v>6087</v>
      </c>
      <c r="U217" s="5" t="s">
        <v>39</v>
      </c>
      <c r="V217" s="3">
        <v>1026</v>
      </c>
      <c r="W217" s="3">
        <v>634</v>
      </c>
      <c r="X217" s="7">
        <v>1660</v>
      </c>
      <c r="Z217" s="5" t="s">
        <v>39</v>
      </c>
      <c r="AA217" s="3">
        <v>304311</v>
      </c>
      <c r="AB217" s="3">
        <v>198520</v>
      </c>
      <c r="AC217" s="7">
        <v>502831</v>
      </c>
      <c r="AE217">
        <f t="shared" si="124"/>
        <v>502831</v>
      </c>
      <c r="AF217" s="16">
        <f t="shared" si="86"/>
        <v>502.83100000000002</v>
      </c>
      <c r="AH217">
        <f t="shared" si="125"/>
        <v>10632</v>
      </c>
      <c r="AI217">
        <f t="shared" si="126"/>
        <v>502831</v>
      </c>
      <c r="AJ217" s="16">
        <f t="shared" si="127"/>
        <v>47294.11211437171</v>
      </c>
      <c r="AL217" s="16">
        <f t="shared" si="93"/>
        <v>177930.29016277424</v>
      </c>
    </row>
    <row r="218" spans="2:38">
      <c r="B218" s="28" t="s">
        <v>13</v>
      </c>
      <c r="C218" s="7">
        <v>13473</v>
      </c>
      <c r="D218" s="7">
        <v>1996</v>
      </c>
      <c r="E218" s="7">
        <v>15469</v>
      </c>
      <c r="G218" s="28" t="s">
        <v>13</v>
      </c>
      <c r="H218" s="7">
        <v>114042</v>
      </c>
      <c r="I218" s="7">
        <v>22422</v>
      </c>
      <c r="J218" s="7">
        <v>136464</v>
      </c>
      <c r="L218">
        <f t="shared" si="122"/>
        <v>15469</v>
      </c>
      <c r="M218">
        <f t="shared" si="123"/>
        <v>136464</v>
      </c>
      <c r="N218" s="19">
        <f t="shared" si="85"/>
        <v>8.8217725774128901</v>
      </c>
      <c r="P218" s="28" t="s">
        <v>13</v>
      </c>
      <c r="Q218" s="7">
        <v>88887</v>
      </c>
      <c r="R218" s="7">
        <v>15338</v>
      </c>
      <c r="S218" s="7">
        <v>104225</v>
      </c>
      <c r="U218" s="28" t="s">
        <v>13</v>
      </c>
      <c r="V218" s="7">
        <v>11208</v>
      </c>
      <c r="W218" s="7">
        <v>5042</v>
      </c>
      <c r="X218" s="7">
        <v>16250</v>
      </c>
      <c r="Z218" s="28" t="s">
        <v>13</v>
      </c>
      <c r="AA218" s="7">
        <v>15369374</v>
      </c>
      <c r="AB218" s="7">
        <v>1088265</v>
      </c>
      <c r="AC218" s="7">
        <v>16457639</v>
      </c>
      <c r="AE218">
        <f t="shared" si="124"/>
        <v>16457639</v>
      </c>
      <c r="AF218" s="16">
        <f t="shared" si="86"/>
        <v>16457.638999999999</v>
      </c>
      <c r="AH218">
        <f t="shared" si="125"/>
        <v>136464</v>
      </c>
      <c r="AI218">
        <f t="shared" si="126"/>
        <v>16457639</v>
      </c>
      <c r="AJ218" s="16">
        <f t="shared" si="127"/>
        <v>120600.59063196153</v>
      </c>
      <c r="AL218" s="16">
        <f t="shared" si="93"/>
        <v>1063910.9832568362</v>
      </c>
    </row>
    <row r="219" spans="2:38">
      <c r="B219" s="4" t="s">
        <v>194</v>
      </c>
      <c r="C219" s="3"/>
      <c r="D219" s="3"/>
      <c r="E219" s="7"/>
      <c r="G219" s="4" t="s">
        <v>194</v>
      </c>
      <c r="H219" s="3"/>
      <c r="I219" s="3"/>
      <c r="J219" s="7"/>
      <c r="N219" s="18" t="str">
        <f t="shared" si="85"/>
        <v/>
      </c>
      <c r="P219" s="4" t="s">
        <v>194</v>
      </c>
      <c r="Q219" s="3"/>
      <c r="R219" s="3"/>
      <c r="S219" s="7"/>
      <c r="U219" s="4" t="s">
        <v>194</v>
      </c>
      <c r="V219" s="3"/>
      <c r="W219" s="3"/>
      <c r="X219" s="7"/>
      <c r="Z219" s="4" t="s">
        <v>194</v>
      </c>
      <c r="AA219" s="3"/>
      <c r="AB219" s="3"/>
      <c r="AC219" s="7"/>
      <c r="AF219" s="15" t="str">
        <f t="shared" si="86"/>
        <v/>
      </c>
      <c r="AJ219" s="15"/>
      <c r="AL219" s="15"/>
    </row>
    <row r="220" spans="2:38">
      <c r="B220" s="5" t="s">
        <v>33</v>
      </c>
      <c r="C220" s="3">
        <v>3107</v>
      </c>
      <c r="D220" s="3">
        <v>240</v>
      </c>
      <c r="E220" s="7">
        <v>3347</v>
      </c>
      <c r="G220" s="5" t="s">
        <v>33</v>
      </c>
      <c r="H220" s="3">
        <v>32981</v>
      </c>
      <c r="I220" s="3">
        <v>767</v>
      </c>
      <c r="J220" s="7">
        <v>33748</v>
      </c>
      <c r="L220">
        <f t="shared" ref="L220:L227" si="129">E220</f>
        <v>3347</v>
      </c>
      <c r="M220">
        <f t="shared" ref="M220:M227" si="130">J220</f>
        <v>33748</v>
      </c>
      <c r="N220" s="19">
        <f t="shared" si="85"/>
        <v>10.08305945622946</v>
      </c>
      <c r="P220" s="5" t="s">
        <v>33</v>
      </c>
      <c r="Q220" s="3">
        <v>26648</v>
      </c>
      <c r="R220" s="3">
        <v>382</v>
      </c>
      <c r="S220" s="7">
        <v>27030</v>
      </c>
      <c r="U220" s="5" t="s">
        <v>33</v>
      </c>
      <c r="V220" s="3">
        <v>3136</v>
      </c>
      <c r="W220" s="3">
        <v>136</v>
      </c>
      <c r="X220" s="7">
        <v>3272</v>
      </c>
      <c r="Z220" s="5" t="s">
        <v>33</v>
      </c>
      <c r="AA220" s="3">
        <v>4963938</v>
      </c>
      <c r="AB220" s="3">
        <v>75116</v>
      </c>
      <c r="AC220" s="7">
        <v>5039054</v>
      </c>
      <c r="AE220">
        <f t="shared" ref="AE220:AE227" si="131">AC220</f>
        <v>5039054</v>
      </c>
      <c r="AF220" s="16">
        <f t="shared" si="86"/>
        <v>5039.0540000000001</v>
      </c>
      <c r="AH220">
        <f t="shared" ref="AH220:AH227" si="132">J220</f>
        <v>33748</v>
      </c>
      <c r="AI220">
        <f t="shared" ref="AI220:AI227" si="133">AC220</f>
        <v>5039054</v>
      </c>
      <c r="AJ220" s="16">
        <f t="shared" ref="AJ220:AJ227" si="134">IF(AI220*AH220&gt;0,AI220/AH220*$AI$8,"")</f>
        <v>149314.15194974517</v>
      </c>
      <c r="AL220" s="16">
        <f t="shared" ref="AL220:AL221" si="135">IF(AI220&gt;0,M220/L220*AJ220,"")</f>
        <v>1505543.4717657606</v>
      </c>
    </row>
    <row r="221" spans="2:38">
      <c r="B221" s="5" t="s">
        <v>34</v>
      </c>
      <c r="C221" s="3">
        <v>7492</v>
      </c>
      <c r="D221" s="3"/>
      <c r="E221" s="7">
        <v>7492</v>
      </c>
      <c r="G221" s="5" t="s">
        <v>34</v>
      </c>
      <c r="H221" s="3">
        <v>58309</v>
      </c>
      <c r="I221" s="3"/>
      <c r="J221" s="7">
        <v>58309</v>
      </c>
      <c r="L221">
        <f t="shared" si="129"/>
        <v>7492</v>
      </c>
      <c r="M221">
        <f t="shared" si="130"/>
        <v>58309</v>
      </c>
      <c r="N221" s="19">
        <f t="shared" si="85"/>
        <v>7.7828350240256272</v>
      </c>
      <c r="P221" s="5" t="s">
        <v>34</v>
      </c>
      <c r="Q221" s="3">
        <v>43548</v>
      </c>
      <c r="R221" s="3"/>
      <c r="S221" s="7">
        <v>43548</v>
      </c>
      <c r="U221" s="5" t="s">
        <v>34</v>
      </c>
      <c r="V221" s="3">
        <v>7063</v>
      </c>
      <c r="W221" s="3"/>
      <c r="X221" s="7">
        <v>7063</v>
      </c>
      <c r="Z221" s="5" t="s">
        <v>34</v>
      </c>
      <c r="AA221" s="3">
        <v>7214250</v>
      </c>
      <c r="AB221" s="3"/>
      <c r="AC221" s="7">
        <v>7214250</v>
      </c>
      <c r="AE221">
        <f t="shared" si="131"/>
        <v>7214250</v>
      </c>
      <c r="AF221" s="16">
        <f t="shared" si="86"/>
        <v>7214.25</v>
      </c>
      <c r="AH221">
        <f t="shared" si="132"/>
        <v>58309</v>
      </c>
      <c r="AI221">
        <f t="shared" si="133"/>
        <v>7214250</v>
      </c>
      <c r="AJ221" s="16">
        <f t="shared" si="134"/>
        <v>123724.46792090415</v>
      </c>
      <c r="AL221" s="16">
        <f t="shared" si="135"/>
        <v>962927.12226374797</v>
      </c>
    </row>
    <row r="222" spans="2:38">
      <c r="B222" s="5" t="s">
        <v>35</v>
      </c>
      <c r="C222" s="3">
        <v>1462</v>
      </c>
      <c r="D222" s="3">
        <v>1499</v>
      </c>
      <c r="E222" s="7">
        <v>2961</v>
      </c>
      <c r="G222" s="5" t="s">
        <v>35</v>
      </c>
      <c r="H222" s="3">
        <v>18710</v>
      </c>
      <c r="I222" s="3">
        <v>28365</v>
      </c>
      <c r="J222" s="7">
        <v>47075</v>
      </c>
      <c r="L222">
        <f t="shared" si="129"/>
        <v>2961</v>
      </c>
      <c r="M222">
        <f t="shared" si="130"/>
        <v>47075</v>
      </c>
      <c r="N222" s="19">
        <f t="shared" ref="N222:N236" si="136">IF(M222+L222&gt;0,M222/L222,"")</f>
        <v>15.898345153664303</v>
      </c>
      <c r="P222" s="5" t="s">
        <v>35</v>
      </c>
      <c r="Q222" s="3">
        <v>14894</v>
      </c>
      <c r="R222" s="3">
        <v>14672</v>
      </c>
      <c r="S222" s="7">
        <v>29566</v>
      </c>
      <c r="U222" s="5" t="s">
        <v>35</v>
      </c>
      <c r="V222" s="3">
        <v>2322</v>
      </c>
      <c r="W222" s="3">
        <v>12155</v>
      </c>
      <c r="X222" s="7">
        <v>14477</v>
      </c>
      <c r="Z222" s="5" t="s">
        <v>35</v>
      </c>
      <c r="AA222" s="3">
        <v>3308571</v>
      </c>
      <c r="AB222" s="3">
        <v>892683</v>
      </c>
      <c r="AC222" s="7">
        <v>4201254</v>
      </c>
      <c r="AE222">
        <f t="shared" si="131"/>
        <v>4201254</v>
      </c>
      <c r="AF222" s="16">
        <f t="shared" si="86"/>
        <v>4201.2539999999999</v>
      </c>
      <c r="AH222">
        <f t="shared" si="132"/>
        <v>47075</v>
      </c>
      <c r="AI222">
        <f t="shared" si="133"/>
        <v>4201254</v>
      </c>
      <c r="AJ222" s="16">
        <f t="shared" si="134"/>
        <v>89245.969198088162</v>
      </c>
      <c r="AL222" s="16">
        <f t="shared" si="93"/>
        <v>1418863.2218844986</v>
      </c>
    </row>
    <row r="223" spans="2:38">
      <c r="B223" s="5" t="s">
        <v>36</v>
      </c>
      <c r="C223" s="3">
        <v>1837</v>
      </c>
      <c r="D223" s="3"/>
      <c r="E223" s="7">
        <v>1837</v>
      </c>
      <c r="G223" s="5" t="s">
        <v>36</v>
      </c>
      <c r="H223" s="3">
        <v>21241</v>
      </c>
      <c r="I223" s="3"/>
      <c r="J223" s="7">
        <v>21241</v>
      </c>
      <c r="L223">
        <f t="shared" si="129"/>
        <v>1837</v>
      </c>
      <c r="M223">
        <f t="shared" si="130"/>
        <v>21241</v>
      </c>
      <c r="N223" s="19">
        <f t="shared" si="136"/>
        <v>11.562874251497005</v>
      </c>
      <c r="P223" s="5" t="s">
        <v>36</v>
      </c>
      <c r="Q223" s="3">
        <v>16010</v>
      </c>
      <c r="R223" s="3"/>
      <c r="S223" s="7">
        <v>16010</v>
      </c>
      <c r="U223" s="5" t="s">
        <v>36</v>
      </c>
      <c r="V223" s="3">
        <v>3304</v>
      </c>
      <c r="W223" s="3"/>
      <c r="X223" s="7">
        <v>3304</v>
      </c>
      <c r="Z223" s="5" t="s">
        <v>36</v>
      </c>
      <c r="AA223" s="3">
        <v>5169902</v>
      </c>
      <c r="AB223" s="3"/>
      <c r="AC223" s="7">
        <v>5169902</v>
      </c>
      <c r="AE223">
        <f t="shared" si="131"/>
        <v>5169902</v>
      </c>
      <c r="AF223" s="16">
        <f t="shared" si="86"/>
        <v>5169.902</v>
      </c>
      <c r="AH223">
        <f t="shared" si="132"/>
        <v>21241</v>
      </c>
      <c r="AI223">
        <f t="shared" si="133"/>
        <v>5169902</v>
      </c>
      <c r="AJ223" s="16">
        <f t="shared" si="134"/>
        <v>243392.58980274</v>
      </c>
      <c r="AL223" s="16">
        <f t="shared" si="93"/>
        <v>2814317.9096352747</v>
      </c>
    </row>
    <row r="224" spans="2:38">
      <c r="B224" s="5" t="s">
        <v>37</v>
      </c>
      <c r="C224" s="3">
        <v>445</v>
      </c>
      <c r="D224" s="3">
        <v>14</v>
      </c>
      <c r="E224" s="7">
        <v>459</v>
      </c>
      <c r="G224" s="5" t="s">
        <v>37</v>
      </c>
      <c r="H224" s="3">
        <v>21171</v>
      </c>
      <c r="I224" s="3">
        <v>273</v>
      </c>
      <c r="J224" s="7">
        <v>21444</v>
      </c>
      <c r="L224">
        <f t="shared" si="129"/>
        <v>459</v>
      </c>
      <c r="M224">
        <f t="shared" si="130"/>
        <v>21444</v>
      </c>
      <c r="N224" s="19">
        <f t="shared" si="136"/>
        <v>46.718954248366011</v>
      </c>
      <c r="P224" s="5" t="s">
        <v>37</v>
      </c>
      <c r="Q224" s="3">
        <v>14099</v>
      </c>
      <c r="R224" s="3">
        <v>143</v>
      </c>
      <c r="S224" s="7">
        <v>14242</v>
      </c>
      <c r="U224" s="5" t="s">
        <v>37</v>
      </c>
      <c r="V224" s="3">
        <v>6602</v>
      </c>
      <c r="W224" s="3">
        <v>116</v>
      </c>
      <c r="X224" s="7">
        <v>6718</v>
      </c>
      <c r="Z224" s="5" t="s">
        <v>37</v>
      </c>
      <c r="AA224" s="3">
        <v>1669402</v>
      </c>
      <c r="AB224" s="3">
        <v>50914</v>
      </c>
      <c r="AC224" s="7">
        <v>1720316</v>
      </c>
      <c r="AE224">
        <f t="shared" si="131"/>
        <v>1720316</v>
      </c>
      <c r="AF224" s="16">
        <f t="shared" ref="AF224:AF236" si="137">IF(AE224/$AE$8&gt;0,AE224/$AE$8,"")</f>
        <v>1720.316</v>
      </c>
      <c r="AH224">
        <f t="shared" si="132"/>
        <v>21444</v>
      </c>
      <c r="AI224">
        <f t="shared" si="133"/>
        <v>1720316</v>
      </c>
      <c r="AJ224" s="16">
        <f t="shared" si="134"/>
        <v>80223.65230367468</v>
      </c>
      <c r="AL224" s="16">
        <f t="shared" si="93"/>
        <v>3747965.1416122001</v>
      </c>
    </row>
    <row r="225" spans="2:38">
      <c r="B225" s="5" t="s">
        <v>38</v>
      </c>
      <c r="C225" s="3">
        <v>559</v>
      </c>
      <c r="D225" s="3"/>
      <c r="E225" s="7">
        <v>559</v>
      </c>
      <c r="G225" s="5" t="s">
        <v>38</v>
      </c>
      <c r="H225" s="3">
        <v>8459</v>
      </c>
      <c r="I225" s="3"/>
      <c r="J225" s="7">
        <v>8459</v>
      </c>
      <c r="L225">
        <f t="shared" si="129"/>
        <v>559</v>
      </c>
      <c r="M225">
        <f t="shared" si="130"/>
        <v>8459</v>
      </c>
      <c r="N225" s="19">
        <f t="shared" si="136"/>
        <v>15.132379248658319</v>
      </c>
      <c r="P225" s="5" t="s">
        <v>38</v>
      </c>
      <c r="Q225" s="3">
        <v>6489</v>
      </c>
      <c r="R225" s="3"/>
      <c r="S225" s="7">
        <v>6489</v>
      </c>
      <c r="U225" s="5" t="s">
        <v>38</v>
      </c>
      <c r="V225" s="3">
        <v>1349</v>
      </c>
      <c r="W225" s="3"/>
      <c r="X225" s="7">
        <v>1349</v>
      </c>
      <c r="Z225" s="5" t="s">
        <v>38</v>
      </c>
      <c r="AA225" s="3">
        <v>746019</v>
      </c>
      <c r="AB225" s="3"/>
      <c r="AC225" s="7">
        <v>746019</v>
      </c>
      <c r="AE225">
        <f t="shared" si="131"/>
        <v>746019</v>
      </c>
      <c r="AF225" s="16">
        <f t="shared" si="137"/>
        <v>746.01900000000001</v>
      </c>
      <c r="AH225">
        <f t="shared" si="132"/>
        <v>8459</v>
      </c>
      <c r="AI225">
        <f t="shared" si="133"/>
        <v>746019</v>
      </c>
      <c r="AJ225" s="16">
        <f t="shared" si="134"/>
        <v>88192.339520037829</v>
      </c>
      <c r="AL225" s="16">
        <f t="shared" si="93"/>
        <v>1334559.9284436493</v>
      </c>
    </row>
    <row r="226" spans="2:38">
      <c r="B226" s="5" t="s">
        <v>39</v>
      </c>
      <c r="C226" s="3">
        <v>1927</v>
      </c>
      <c r="D226" s="3">
        <v>1276</v>
      </c>
      <c r="E226" s="7">
        <v>3203</v>
      </c>
      <c r="G226" s="5" t="s">
        <v>39</v>
      </c>
      <c r="H226" s="3">
        <v>9167</v>
      </c>
      <c r="I226" s="3">
        <v>4639</v>
      </c>
      <c r="J226" s="7">
        <v>13806</v>
      </c>
      <c r="L226">
        <f t="shared" si="129"/>
        <v>3203</v>
      </c>
      <c r="M226">
        <f t="shared" si="130"/>
        <v>13806</v>
      </c>
      <c r="N226" s="19">
        <f t="shared" si="136"/>
        <v>4.3103340618170467</v>
      </c>
      <c r="P226" s="5" t="s">
        <v>39</v>
      </c>
      <c r="Q226" s="3">
        <v>5569</v>
      </c>
      <c r="R226" s="3">
        <v>2053</v>
      </c>
      <c r="S226" s="7">
        <v>7622</v>
      </c>
      <c r="U226" s="5" t="s">
        <v>39</v>
      </c>
      <c r="V226" s="3">
        <v>1611</v>
      </c>
      <c r="W226" s="3">
        <v>1259</v>
      </c>
      <c r="X226" s="7">
        <v>2870</v>
      </c>
      <c r="Z226" s="5" t="s">
        <v>39</v>
      </c>
      <c r="AA226" s="3">
        <v>437867</v>
      </c>
      <c r="AB226" s="3">
        <v>335017</v>
      </c>
      <c r="AC226" s="7">
        <v>772884</v>
      </c>
      <c r="AE226">
        <f t="shared" si="131"/>
        <v>772884</v>
      </c>
      <c r="AF226" s="16">
        <f t="shared" si="137"/>
        <v>772.88400000000001</v>
      </c>
      <c r="AH226">
        <f t="shared" si="132"/>
        <v>13806</v>
      </c>
      <c r="AI226">
        <f t="shared" si="133"/>
        <v>772884</v>
      </c>
      <c r="AJ226" s="16">
        <f t="shared" si="134"/>
        <v>55981.747066492826</v>
      </c>
      <c r="AL226" s="16">
        <f t="shared" si="93"/>
        <v>241300.03122073057</v>
      </c>
    </row>
    <row r="227" spans="2:38">
      <c r="B227" s="28" t="s">
        <v>13</v>
      </c>
      <c r="C227" s="7">
        <v>16829</v>
      </c>
      <c r="D227" s="7">
        <v>3029</v>
      </c>
      <c r="E227" s="7">
        <v>19858</v>
      </c>
      <c r="G227" s="28" t="s">
        <v>13</v>
      </c>
      <c r="H227" s="7">
        <v>170038</v>
      </c>
      <c r="I227" s="7">
        <v>34044</v>
      </c>
      <c r="J227" s="7">
        <v>204082</v>
      </c>
      <c r="L227">
        <f t="shared" si="129"/>
        <v>19858</v>
      </c>
      <c r="M227">
        <f t="shared" si="130"/>
        <v>204082</v>
      </c>
      <c r="N227" s="19">
        <f t="shared" si="136"/>
        <v>10.27706717695639</v>
      </c>
      <c r="P227" s="28" t="s">
        <v>13</v>
      </c>
      <c r="Q227" s="7">
        <v>127257</v>
      </c>
      <c r="R227" s="7">
        <v>17250</v>
      </c>
      <c r="S227" s="7">
        <v>144507</v>
      </c>
      <c r="U227" s="28" t="s">
        <v>13</v>
      </c>
      <c r="V227" s="7">
        <v>25387</v>
      </c>
      <c r="W227" s="7">
        <v>13666</v>
      </c>
      <c r="X227" s="7">
        <v>39053</v>
      </c>
      <c r="Z227" s="28" t="s">
        <v>13</v>
      </c>
      <c r="AA227" s="7">
        <v>23509949</v>
      </c>
      <c r="AB227" s="7">
        <v>1353730</v>
      </c>
      <c r="AC227" s="7">
        <v>24863679</v>
      </c>
      <c r="AE227">
        <f t="shared" si="131"/>
        <v>24863679</v>
      </c>
      <c r="AF227" s="16">
        <f t="shared" si="137"/>
        <v>24863.679</v>
      </c>
      <c r="AH227">
        <f t="shared" si="132"/>
        <v>204082</v>
      </c>
      <c r="AI227">
        <f t="shared" si="133"/>
        <v>24863679</v>
      </c>
      <c r="AJ227" s="16">
        <f t="shared" si="134"/>
        <v>121831.80780274596</v>
      </c>
      <c r="AL227" s="16">
        <f t="shared" si="93"/>
        <v>1252073.6730788599</v>
      </c>
    </row>
    <row r="228" spans="2:38">
      <c r="B228" s="4" t="s">
        <v>195</v>
      </c>
      <c r="C228" s="3"/>
      <c r="D228" s="3"/>
      <c r="E228" s="7"/>
      <c r="G228" s="4" t="s">
        <v>195</v>
      </c>
      <c r="H228" s="3"/>
      <c r="I228" s="3"/>
      <c r="J228" s="7"/>
      <c r="N228" s="18" t="str">
        <f t="shared" si="136"/>
        <v/>
      </c>
      <c r="P228" s="4" t="s">
        <v>195</v>
      </c>
      <c r="Q228" s="3"/>
      <c r="R228" s="3"/>
      <c r="S228" s="7"/>
      <c r="U228" s="4" t="s">
        <v>195</v>
      </c>
      <c r="V228" s="3"/>
      <c r="W228" s="3"/>
      <c r="X228" s="7"/>
      <c r="Z228" s="4" t="s">
        <v>195</v>
      </c>
      <c r="AA228" s="3"/>
      <c r="AB228" s="3"/>
      <c r="AC228" s="7"/>
      <c r="AF228" s="15" t="str">
        <f t="shared" si="137"/>
        <v/>
      </c>
      <c r="AJ228" s="15"/>
      <c r="AL228" s="15"/>
    </row>
    <row r="229" spans="2:38">
      <c r="B229" s="5" t="s">
        <v>33</v>
      </c>
      <c r="C229" s="3">
        <v>2423</v>
      </c>
      <c r="D229" s="3">
        <v>265</v>
      </c>
      <c r="E229" s="7">
        <v>2688</v>
      </c>
      <c r="G229" s="5" t="s">
        <v>33</v>
      </c>
      <c r="H229" s="3">
        <v>20763</v>
      </c>
      <c r="I229" s="3">
        <v>600</v>
      </c>
      <c r="J229" s="7">
        <v>21363</v>
      </c>
      <c r="L229">
        <f t="shared" ref="L229:L236" si="138">E229</f>
        <v>2688</v>
      </c>
      <c r="M229">
        <f t="shared" ref="M229:M236" si="139">J229</f>
        <v>21363</v>
      </c>
      <c r="N229" s="19">
        <f t="shared" si="136"/>
        <v>7.9475446428571432</v>
      </c>
      <c r="P229" s="5" t="s">
        <v>33</v>
      </c>
      <c r="Q229" s="3">
        <v>16439</v>
      </c>
      <c r="R229" s="3">
        <v>225</v>
      </c>
      <c r="S229" s="7">
        <v>16664</v>
      </c>
      <c r="U229" s="5" t="s">
        <v>33</v>
      </c>
      <c r="V229" s="3">
        <v>1829</v>
      </c>
      <c r="W229" s="3">
        <v>106</v>
      </c>
      <c r="X229" s="7">
        <v>1935</v>
      </c>
      <c r="Z229" s="5" t="s">
        <v>33</v>
      </c>
      <c r="AA229" s="3">
        <v>2759739</v>
      </c>
      <c r="AB229" s="3">
        <v>48767</v>
      </c>
      <c r="AC229" s="7">
        <v>2808506</v>
      </c>
      <c r="AE229">
        <f t="shared" ref="AE229:AE236" si="140">AC229</f>
        <v>2808506</v>
      </c>
      <c r="AF229" s="16">
        <f t="shared" si="137"/>
        <v>2808.5059999999999</v>
      </c>
      <c r="AH229">
        <f t="shared" ref="AH229:AH236" si="141">J229</f>
        <v>21363</v>
      </c>
      <c r="AI229">
        <f t="shared" ref="AI229:AI236" si="142">AC229</f>
        <v>2808506</v>
      </c>
      <c r="AJ229" s="16">
        <f t="shared" ref="AJ229:AJ236" si="143">IF(AI229*AH229&gt;0,AI229/AH229*$AI$8,"")</f>
        <v>131465.89898422506</v>
      </c>
      <c r="AL229" s="16">
        <f t="shared" ref="AL229:AL236" si="144">IF(AI229&gt;0,M229/L229*AJ229,"")</f>
        <v>1044831.1011904762</v>
      </c>
    </row>
    <row r="230" spans="2:38">
      <c r="B230" s="5" t="s">
        <v>34</v>
      </c>
      <c r="C230" s="3">
        <v>6820</v>
      </c>
      <c r="D230" s="3"/>
      <c r="E230" s="7">
        <v>6820</v>
      </c>
      <c r="G230" s="5" t="s">
        <v>34</v>
      </c>
      <c r="H230" s="3">
        <v>40046</v>
      </c>
      <c r="I230" s="3"/>
      <c r="J230" s="7">
        <v>40046</v>
      </c>
      <c r="L230">
        <f t="shared" si="138"/>
        <v>6820</v>
      </c>
      <c r="M230">
        <f t="shared" si="139"/>
        <v>40046</v>
      </c>
      <c r="N230" s="19">
        <f t="shared" si="136"/>
        <v>5.8718475073313785</v>
      </c>
      <c r="P230" s="5" t="s">
        <v>34</v>
      </c>
      <c r="Q230" s="3">
        <v>28379</v>
      </c>
      <c r="R230" s="3"/>
      <c r="S230" s="7">
        <v>28379</v>
      </c>
      <c r="U230" s="5" t="s">
        <v>34</v>
      </c>
      <c r="V230" s="3">
        <v>4646</v>
      </c>
      <c r="W230" s="3"/>
      <c r="X230" s="7">
        <v>4646</v>
      </c>
      <c r="Z230" s="5" t="s">
        <v>34</v>
      </c>
      <c r="AA230" s="3">
        <v>4750537</v>
      </c>
      <c r="AB230" s="3"/>
      <c r="AC230" s="7">
        <v>4750537</v>
      </c>
      <c r="AE230">
        <f t="shared" si="140"/>
        <v>4750537</v>
      </c>
      <c r="AF230" s="16">
        <f t="shared" si="137"/>
        <v>4750.5370000000003</v>
      </c>
      <c r="AH230">
        <f t="shared" si="141"/>
        <v>40046</v>
      </c>
      <c r="AI230">
        <f t="shared" si="142"/>
        <v>4750537</v>
      </c>
      <c r="AJ230" s="16">
        <f t="shared" si="143"/>
        <v>118627.00394546271</v>
      </c>
      <c r="AL230" s="16">
        <f t="shared" si="144"/>
        <v>696559.67741935479</v>
      </c>
    </row>
    <row r="231" spans="2:38">
      <c r="B231" s="5" t="s">
        <v>35</v>
      </c>
      <c r="C231" s="3">
        <v>1412</v>
      </c>
      <c r="D231" s="3">
        <v>520</v>
      </c>
      <c r="E231" s="7">
        <v>1932</v>
      </c>
      <c r="G231" s="5" t="s">
        <v>35</v>
      </c>
      <c r="H231" s="3">
        <v>11908</v>
      </c>
      <c r="I231" s="3">
        <v>11195</v>
      </c>
      <c r="J231" s="7">
        <v>23103</v>
      </c>
      <c r="L231">
        <f t="shared" si="138"/>
        <v>1932</v>
      </c>
      <c r="M231">
        <f t="shared" si="139"/>
        <v>23103</v>
      </c>
      <c r="N231" s="19">
        <f t="shared" si="136"/>
        <v>11.95807453416149</v>
      </c>
      <c r="P231" s="5" t="s">
        <v>35</v>
      </c>
      <c r="Q231" s="3">
        <v>9003</v>
      </c>
      <c r="R231" s="3">
        <v>7649</v>
      </c>
      <c r="S231" s="7">
        <v>16652</v>
      </c>
      <c r="U231" s="5" t="s">
        <v>35</v>
      </c>
      <c r="V231" s="3">
        <v>1451</v>
      </c>
      <c r="W231" s="3">
        <v>3010</v>
      </c>
      <c r="X231" s="7">
        <v>4461</v>
      </c>
      <c r="Z231" s="5" t="s">
        <v>35</v>
      </c>
      <c r="AA231" s="3">
        <v>1696387</v>
      </c>
      <c r="AB231" s="3">
        <v>417084</v>
      </c>
      <c r="AC231" s="7">
        <v>2113471</v>
      </c>
      <c r="AE231">
        <f t="shared" si="140"/>
        <v>2113471</v>
      </c>
      <c r="AF231" s="16">
        <f t="shared" si="137"/>
        <v>2113.471</v>
      </c>
      <c r="AH231">
        <f t="shared" si="141"/>
        <v>23103</v>
      </c>
      <c r="AI231">
        <f t="shared" si="142"/>
        <v>2113471</v>
      </c>
      <c r="AJ231" s="16">
        <f t="shared" si="143"/>
        <v>91480.370514651775</v>
      </c>
      <c r="AL231" s="16">
        <f t="shared" si="144"/>
        <v>1093929.0890269151</v>
      </c>
    </row>
    <row r="232" spans="2:38">
      <c r="B232" s="5" t="s">
        <v>36</v>
      </c>
      <c r="C232" s="3">
        <v>1769</v>
      </c>
      <c r="D232" s="3"/>
      <c r="E232" s="7">
        <v>1769</v>
      </c>
      <c r="G232" s="5" t="s">
        <v>36</v>
      </c>
      <c r="H232" s="3">
        <v>15814</v>
      </c>
      <c r="I232" s="3"/>
      <c r="J232" s="7">
        <v>15814</v>
      </c>
      <c r="L232">
        <f t="shared" si="138"/>
        <v>1769</v>
      </c>
      <c r="M232">
        <f t="shared" si="139"/>
        <v>15814</v>
      </c>
      <c r="N232" s="19">
        <f t="shared" si="136"/>
        <v>8.9395138496325615</v>
      </c>
      <c r="P232" s="5" t="s">
        <v>36</v>
      </c>
      <c r="Q232" s="3">
        <v>12233</v>
      </c>
      <c r="R232" s="3"/>
      <c r="S232" s="7">
        <v>12233</v>
      </c>
      <c r="U232" s="5" t="s">
        <v>36</v>
      </c>
      <c r="V232" s="3">
        <v>1702</v>
      </c>
      <c r="W232" s="3"/>
      <c r="X232" s="7">
        <v>1702</v>
      </c>
      <c r="Z232" s="5" t="s">
        <v>36</v>
      </c>
      <c r="AA232" s="3">
        <v>3726595</v>
      </c>
      <c r="AB232" s="3"/>
      <c r="AC232" s="7">
        <v>3726595</v>
      </c>
      <c r="AE232">
        <f t="shared" si="140"/>
        <v>3726595</v>
      </c>
      <c r="AF232" s="16">
        <f t="shared" si="137"/>
        <v>3726.5949999999998</v>
      </c>
      <c r="AH232">
        <f t="shared" si="141"/>
        <v>15814</v>
      </c>
      <c r="AI232">
        <f t="shared" si="142"/>
        <v>3726595</v>
      </c>
      <c r="AJ232" s="16">
        <f t="shared" si="143"/>
        <v>235651.63778930061</v>
      </c>
      <c r="AL232" s="16">
        <f t="shared" si="144"/>
        <v>2106611.0797060486</v>
      </c>
    </row>
    <row r="233" spans="2:38">
      <c r="B233" s="5" t="s">
        <v>37</v>
      </c>
      <c r="C233" s="3">
        <v>634</v>
      </c>
      <c r="D233" s="3">
        <v>35</v>
      </c>
      <c r="E233" s="7">
        <v>669</v>
      </c>
      <c r="G233" s="5" t="s">
        <v>37</v>
      </c>
      <c r="H233" s="3">
        <v>14157</v>
      </c>
      <c r="I233" s="3">
        <v>416</v>
      </c>
      <c r="J233" s="7">
        <v>14573</v>
      </c>
      <c r="L233">
        <f t="shared" si="138"/>
        <v>669</v>
      </c>
      <c r="M233">
        <f t="shared" si="139"/>
        <v>14573</v>
      </c>
      <c r="N233" s="19">
        <f t="shared" si="136"/>
        <v>21.783258594917786</v>
      </c>
      <c r="P233" s="5" t="s">
        <v>37</v>
      </c>
      <c r="Q233" s="3">
        <v>11030</v>
      </c>
      <c r="R233" s="3">
        <v>290</v>
      </c>
      <c r="S233" s="7">
        <v>11320</v>
      </c>
      <c r="U233" s="5" t="s">
        <v>37</v>
      </c>
      <c r="V233" s="3">
        <v>2465</v>
      </c>
      <c r="W233" s="3">
        <v>90</v>
      </c>
      <c r="X233" s="7">
        <v>2555</v>
      </c>
      <c r="Z233" s="5" t="s">
        <v>37</v>
      </c>
      <c r="AA233" s="3">
        <v>1112509</v>
      </c>
      <c r="AB233" s="3">
        <v>68234</v>
      </c>
      <c r="AC233" s="7">
        <v>1180743</v>
      </c>
      <c r="AE233">
        <f t="shared" si="140"/>
        <v>1180743</v>
      </c>
      <c r="AF233" s="16">
        <f t="shared" si="137"/>
        <v>1180.7429999999999</v>
      </c>
      <c r="AH233">
        <f t="shared" si="141"/>
        <v>14573</v>
      </c>
      <c r="AI233">
        <f t="shared" si="142"/>
        <v>1180743</v>
      </c>
      <c r="AJ233" s="16">
        <f t="shared" si="143"/>
        <v>81022.644616757025</v>
      </c>
      <c r="AL233" s="16">
        <f t="shared" si="144"/>
        <v>1764937.2197309418</v>
      </c>
    </row>
    <row r="234" spans="2:38">
      <c r="B234" s="5" t="s">
        <v>38</v>
      </c>
      <c r="C234" s="3">
        <v>413</v>
      </c>
      <c r="D234" s="3"/>
      <c r="E234" s="7">
        <v>413</v>
      </c>
      <c r="G234" s="5" t="s">
        <v>38</v>
      </c>
      <c r="H234" s="3">
        <v>5013</v>
      </c>
      <c r="I234" s="3"/>
      <c r="J234" s="7">
        <v>5013</v>
      </c>
      <c r="L234">
        <f t="shared" si="138"/>
        <v>413</v>
      </c>
      <c r="M234">
        <f t="shared" si="139"/>
        <v>5013</v>
      </c>
      <c r="N234" s="19">
        <f t="shared" si="136"/>
        <v>12.138014527845037</v>
      </c>
      <c r="P234" s="5" t="s">
        <v>38</v>
      </c>
      <c r="Q234" s="3">
        <v>3960</v>
      </c>
      <c r="R234" s="3"/>
      <c r="S234" s="7">
        <v>3960</v>
      </c>
      <c r="U234" s="5" t="s">
        <v>38</v>
      </c>
      <c r="V234" s="3">
        <v>609</v>
      </c>
      <c r="W234" s="3"/>
      <c r="X234" s="7">
        <v>609</v>
      </c>
      <c r="Z234" s="5" t="s">
        <v>38</v>
      </c>
      <c r="AA234" s="3">
        <v>438419</v>
      </c>
      <c r="AB234" s="3"/>
      <c r="AC234" s="7">
        <v>438419</v>
      </c>
      <c r="AE234">
        <f t="shared" si="140"/>
        <v>438419</v>
      </c>
      <c r="AF234" s="16">
        <f t="shared" si="137"/>
        <v>438.41899999999998</v>
      </c>
      <c r="AH234">
        <f t="shared" si="141"/>
        <v>5013</v>
      </c>
      <c r="AI234">
        <f t="shared" si="142"/>
        <v>438419</v>
      </c>
      <c r="AJ234" s="16">
        <f t="shared" si="143"/>
        <v>87456.413325354079</v>
      </c>
      <c r="AL234" s="16">
        <f t="shared" si="144"/>
        <v>1061547.215496368</v>
      </c>
    </row>
    <row r="235" spans="2:38">
      <c r="B235" s="5" t="s">
        <v>39</v>
      </c>
      <c r="C235" s="3">
        <v>1865</v>
      </c>
      <c r="D235" s="3">
        <v>1167</v>
      </c>
      <c r="E235" s="7">
        <v>3032</v>
      </c>
      <c r="G235" s="5" t="s">
        <v>39</v>
      </c>
      <c r="H235" s="3">
        <v>6791</v>
      </c>
      <c r="I235" s="3">
        <v>3932</v>
      </c>
      <c r="J235" s="7">
        <v>10723</v>
      </c>
      <c r="L235">
        <f t="shared" si="138"/>
        <v>3032</v>
      </c>
      <c r="M235">
        <f t="shared" si="139"/>
        <v>10723</v>
      </c>
      <c r="N235" s="19">
        <f t="shared" si="136"/>
        <v>3.5366094986807388</v>
      </c>
      <c r="P235" s="5" t="s">
        <v>39</v>
      </c>
      <c r="Q235" s="3">
        <v>3807</v>
      </c>
      <c r="R235" s="3">
        <v>1982</v>
      </c>
      <c r="S235" s="7">
        <v>5789</v>
      </c>
      <c r="U235" s="5" t="s">
        <v>39</v>
      </c>
      <c r="V235" s="3">
        <v>1067</v>
      </c>
      <c r="W235" s="3">
        <v>742</v>
      </c>
      <c r="X235" s="7">
        <v>1809</v>
      </c>
      <c r="Z235" s="5" t="s">
        <v>39</v>
      </c>
      <c r="AA235" s="3">
        <v>285525</v>
      </c>
      <c r="AB235" s="3">
        <v>235221</v>
      </c>
      <c r="AC235" s="7">
        <v>520746</v>
      </c>
      <c r="AE235">
        <f t="shared" si="140"/>
        <v>520746</v>
      </c>
      <c r="AF235" s="16">
        <f t="shared" si="137"/>
        <v>520.74599999999998</v>
      </c>
      <c r="AH235">
        <f t="shared" si="141"/>
        <v>10723</v>
      </c>
      <c r="AI235">
        <f t="shared" si="142"/>
        <v>520746</v>
      </c>
      <c r="AJ235" s="16">
        <f t="shared" si="143"/>
        <v>48563.461717802849</v>
      </c>
      <c r="AL235" s="16">
        <f t="shared" si="144"/>
        <v>171750</v>
      </c>
    </row>
    <row r="236" spans="2:38">
      <c r="B236" s="28" t="s">
        <v>13</v>
      </c>
      <c r="C236" s="7">
        <v>15336</v>
      </c>
      <c r="D236" s="7">
        <v>1987</v>
      </c>
      <c r="E236" s="7">
        <v>17323</v>
      </c>
      <c r="G236" s="28" t="s">
        <v>13</v>
      </c>
      <c r="H236" s="7">
        <v>114492</v>
      </c>
      <c r="I236" s="7">
        <v>16143</v>
      </c>
      <c r="J236" s="7">
        <v>130635</v>
      </c>
      <c r="L236">
        <f t="shared" si="138"/>
        <v>17323</v>
      </c>
      <c r="M236">
        <f t="shared" si="139"/>
        <v>130635</v>
      </c>
      <c r="N236" s="20">
        <f t="shared" si="136"/>
        <v>7.5411302892108756</v>
      </c>
      <c r="P236" s="28" t="s">
        <v>13</v>
      </c>
      <c r="Q236" s="7">
        <v>84851</v>
      </c>
      <c r="R236" s="7">
        <v>10146</v>
      </c>
      <c r="S236" s="7">
        <v>94997</v>
      </c>
      <c r="U236" s="28" t="s">
        <v>13</v>
      </c>
      <c r="V236" s="7">
        <v>13769</v>
      </c>
      <c r="W236" s="7">
        <v>3948</v>
      </c>
      <c r="X236" s="7">
        <v>17717</v>
      </c>
      <c r="Z236" s="28" t="s">
        <v>13</v>
      </c>
      <c r="AA236" s="7">
        <v>14769711</v>
      </c>
      <c r="AB236" s="7">
        <v>769306</v>
      </c>
      <c r="AC236" s="7">
        <v>15539017</v>
      </c>
      <c r="AE236">
        <f t="shared" si="140"/>
        <v>15539017</v>
      </c>
      <c r="AF236" s="17">
        <f t="shared" si="137"/>
        <v>15539.017</v>
      </c>
      <c r="AH236">
        <f t="shared" si="141"/>
        <v>130635</v>
      </c>
      <c r="AI236">
        <f t="shared" si="142"/>
        <v>15539017</v>
      </c>
      <c r="AJ236" s="17">
        <f t="shared" si="143"/>
        <v>118949.87560760899</v>
      </c>
      <c r="AL236" s="17">
        <f t="shared" si="144"/>
        <v>897016.50984240603</v>
      </c>
    </row>
    <row r="238" spans="2:38" ht="19.899999999999999">
      <c r="B238" s="10" t="s">
        <v>42</v>
      </c>
    </row>
    <row r="239" spans="2:38" ht="22.5" customHeight="1">
      <c r="B239" s="11"/>
      <c r="C239" s="98" t="s">
        <v>4</v>
      </c>
      <c r="D239" s="98"/>
      <c r="E239" s="98"/>
      <c r="F239" s="13"/>
      <c r="G239" s="11"/>
      <c r="H239" s="98" t="s">
        <v>17</v>
      </c>
      <c r="I239" s="98"/>
      <c r="J239" s="98"/>
      <c r="N239" s="103" t="s">
        <v>18</v>
      </c>
      <c r="Q239" s="98" t="s">
        <v>19</v>
      </c>
      <c r="R239" s="98"/>
      <c r="S239" s="98"/>
      <c r="V239" s="98" t="s">
        <v>43</v>
      </c>
      <c r="W239" s="98"/>
      <c r="X239" s="98"/>
      <c r="AA239" s="102" t="s">
        <v>21</v>
      </c>
      <c r="AB239" s="98"/>
      <c r="AC239" s="98"/>
      <c r="AF239" s="96" t="s">
        <v>22</v>
      </c>
      <c r="AJ239" s="96" t="s">
        <v>23</v>
      </c>
      <c r="AL239" s="96" t="s">
        <v>24</v>
      </c>
    </row>
    <row r="240" spans="2:38">
      <c r="B240" s="2" t="s">
        <v>4</v>
      </c>
      <c r="C240" s="2" t="s">
        <v>25</v>
      </c>
      <c r="D240" s="3"/>
      <c r="E240" s="3"/>
      <c r="G240" s="2" t="s">
        <v>143</v>
      </c>
      <c r="H240" s="2" t="s">
        <v>25</v>
      </c>
      <c r="I240" s="3"/>
      <c r="J240" s="3"/>
      <c r="N240" s="103"/>
      <c r="P240" s="2" t="s">
        <v>144</v>
      </c>
      <c r="Q240" s="2" t="s">
        <v>25</v>
      </c>
      <c r="R240" s="3"/>
      <c r="S240" s="3"/>
      <c r="U240" s="2" t="s">
        <v>166</v>
      </c>
      <c r="V240" s="2" t="s">
        <v>25</v>
      </c>
      <c r="W240" s="3"/>
      <c r="X240" s="3"/>
      <c r="Z240" s="2" t="s">
        <v>167</v>
      </c>
      <c r="AA240" s="2" t="s">
        <v>25</v>
      </c>
      <c r="AB240" s="3"/>
      <c r="AC240" s="3"/>
      <c r="AF240" s="96"/>
      <c r="AJ240" s="96"/>
      <c r="AL240" s="96"/>
    </row>
    <row r="241" spans="2:38">
      <c r="B241" s="2" t="s">
        <v>204</v>
      </c>
      <c r="C241" s="47" t="s">
        <v>30</v>
      </c>
      <c r="D241" s="47" t="s">
        <v>31</v>
      </c>
      <c r="E241" s="44" t="s">
        <v>7</v>
      </c>
      <c r="F241" s="45"/>
      <c r="G241" s="46" t="s">
        <v>204</v>
      </c>
      <c r="H241" s="47" t="s">
        <v>30</v>
      </c>
      <c r="I241" s="47" t="s">
        <v>31</v>
      </c>
      <c r="J241" s="44" t="s">
        <v>7</v>
      </c>
      <c r="K241" s="45"/>
      <c r="L241" s="45"/>
      <c r="M241" s="45"/>
      <c r="N241" s="48" t="s">
        <v>32</v>
      </c>
      <c r="O241" s="45"/>
      <c r="P241" s="46" t="s">
        <v>204</v>
      </c>
      <c r="Q241" s="47" t="s">
        <v>30</v>
      </c>
      <c r="R241" s="47" t="s">
        <v>31</v>
      </c>
      <c r="S241" s="44" t="s">
        <v>7</v>
      </c>
      <c r="T241" s="45"/>
      <c r="U241" s="46" t="s">
        <v>204</v>
      </c>
      <c r="V241" s="47" t="s">
        <v>30</v>
      </c>
      <c r="W241" s="47" t="s">
        <v>31</v>
      </c>
      <c r="X241" s="44" t="s">
        <v>7</v>
      </c>
      <c r="Y241" s="45"/>
      <c r="Z241" s="46" t="s">
        <v>204</v>
      </c>
      <c r="AA241" s="47" t="s">
        <v>30</v>
      </c>
      <c r="AB241" s="47" t="s">
        <v>31</v>
      </c>
      <c r="AC241" s="44" t="s">
        <v>7</v>
      </c>
      <c r="AD241" s="45"/>
      <c r="AE241" s="45"/>
      <c r="AF241" s="56" t="s">
        <v>7</v>
      </c>
      <c r="AG241" s="45"/>
      <c r="AH241" s="45"/>
      <c r="AI241" s="45"/>
      <c r="AJ241" s="56" t="s">
        <v>7</v>
      </c>
      <c r="AK241" s="45"/>
      <c r="AL241" s="56" t="s">
        <v>7</v>
      </c>
    </row>
    <row r="242" spans="2:38">
      <c r="B242" s="4" t="s">
        <v>180</v>
      </c>
      <c r="C242" s="3"/>
      <c r="D242" s="3"/>
      <c r="E242" s="7"/>
      <c r="G242" s="4" t="s">
        <v>180</v>
      </c>
      <c r="H242" s="3"/>
      <c r="I242" s="3"/>
      <c r="J242" s="7"/>
      <c r="N242" s="18"/>
      <c r="P242" s="4" t="s">
        <v>180</v>
      </c>
      <c r="Q242" s="3"/>
      <c r="R242" s="3"/>
      <c r="S242" s="7"/>
      <c r="U242" s="4" t="s">
        <v>180</v>
      </c>
      <c r="V242" s="3"/>
      <c r="W242" s="3"/>
      <c r="X242" s="7"/>
      <c r="Z242" s="4" t="s">
        <v>180</v>
      </c>
      <c r="AA242" s="3"/>
      <c r="AB242" s="3"/>
      <c r="AC242" s="7"/>
      <c r="AF242" s="15"/>
      <c r="AJ242" s="15"/>
      <c r="AL242" s="15"/>
    </row>
    <row r="243" spans="2:38">
      <c r="B243" s="5" t="s">
        <v>13</v>
      </c>
      <c r="C243" s="3"/>
      <c r="D243" s="3"/>
      <c r="E243" s="7"/>
      <c r="G243" s="5" t="s">
        <v>13</v>
      </c>
      <c r="H243" s="3"/>
      <c r="I243" s="3"/>
      <c r="J243" s="7"/>
      <c r="N243" s="37"/>
      <c r="P243" s="5" t="s">
        <v>13</v>
      </c>
      <c r="Q243" s="3"/>
      <c r="R243" s="3"/>
      <c r="S243" s="7"/>
      <c r="U243" s="5" t="s">
        <v>13</v>
      </c>
      <c r="V243" s="3"/>
      <c r="W243" s="3"/>
      <c r="X243" s="7"/>
      <c r="Z243" s="5" t="s">
        <v>13</v>
      </c>
      <c r="AA243" s="3"/>
      <c r="AB243" s="3"/>
      <c r="AC243" s="7"/>
      <c r="AF243" s="36"/>
      <c r="AJ243" s="36"/>
      <c r="AL243" s="36"/>
    </row>
    <row r="244" spans="2:38">
      <c r="B244" s="29" t="s">
        <v>13</v>
      </c>
      <c r="C244" s="3">
        <v>65508</v>
      </c>
      <c r="D244" s="3">
        <v>11564</v>
      </c>
      <c r="E244" s="7">
        <v>77072</v>
      </c>
      <c r="G244" s="29" t="s">
        <v>13</v>
      </c>
      <c r="H244" s="3">
        <v>711558</v>
      </c>
      <c r="I244" s="3">
        <v>170075</v>
      </c>
      <c r="J244" s="7">
        <v>881633</v>
      </c>
      <c r="L244">
        <f t="shared" ref="L244" si="145">E244</f>
        <v>77072</v>
      </c>
      <c r="M244">
        <f t="shared" ref="M244" si="146">J244</f>
        <v>881633</v>
      </c>
      <c r="N244" s="19">
        <f t="shared" ref="N244:N307" si="147">IF(M244+L244&gt;0,M244/L244,"")</f>
        <v>11.439082935436995</v>
      </c>
      <c r="P244" s="29" t="s">
        <v>13</v>
      </c>
      <c r="Q244" s="3">
        <v>514581</v>
      </c>
      <c r="R244" s="3">
        <v>73606</v>
      </c>
      <c r="S244" s="7">
        <v>588187</v>
      </c>
      <c r="U244" s="29" t="s">
        <v>13</v>
      </c>
      <c r="V244" s="3">
        <v>129082</v>
      </c>
      <c r="W244" s="3">
        <v>84526</v>
      </c>
      <c r="X244" s="7">
        <v>213608</v>
      </c>
      <c r="Z244" s="29" t="s">
        <v>13</v>
      </c>
      <c r="AA244" s="3">
        <v>112441611</v>
      </c>
      <c r="AB244" s="3">
        <v>7272435</v>
      </c>
      <c r="AC244" s="7">
        <v>119714046</v>
      </c>
      <c r="AE244">
        <f t="shared" ref="AE244" si="148">AC244</f>
        <v>119714046</v>
      </c>
      <c r="AF244" s="16">
        <f t="shared" ref="AF244" si="149">IF(AE244/$AE$8&gt;0,AE244/$AE$8,"")</f>
        <v>119714.046</v>
      </c>
      <c r="AH244">
        <f t="shared" ref="AH244" si="150">J244</f>
        <v>881633</v>
      </c>
      <c r="AI244">
        <f t="shared" ref="AI244" si="151">AC244</f>
        <v>119714046</v>
      </c>
      <c r="AJ244" s="16">
        <f t="shared" ref="AJ244" si="152">IF(AI244*AH244&gt;0,AI244/AH244*$AI$8,"")</f>
        <v>135786.71170430325</v>
      </c>
      <c r="AL244" s="16">
        <f t="shared" ref="AL244" si="153">IF(AI244*M244&gt;0,M244/L244*AJ244,"")</f>
        <v>1553275.456715798</v>
      </c>
    </row>
    <row r="245" spans="2:38">
      <c r="B245" s="5" t="s">
        <v>33</v>
      </c>
      <c r="C245" s="3"/>
      <c r="D245" s="3"/>
      <c r="E245" s="7"/>
      <c r="G245" s="5" t="s">
        <v>33</v>
      </c>
      <c r="H245" s="3"/>
      <c r="I245" s="3"/>
      <c r="J245" s="7"/>
      <c r="N245" s="37" t="str">
        <f t="shared" si="147"/>
        <v/>
      </c>
      <c r="P245" s="5" t="s">
        <v>33</v>
      </c>
      <c r="Q245" s="3"/>
      <c r="R245" s="3"/>
      <c r="S245" s="7"/>
      <c r="U245" s="5" t="s">
        <v>33</v>
      </c>
      <c r="V245" s="3"/>
      <c r="W245" s="3"/>
      <c r="X245" s="7"/>
      <c r="Z245" s="5" t="s">
        <v>33</v>
      </c>
      <c r="AA245" s="3"/>
      <c r="AB245" s="3"/>
      <c r="AC245" s="7"/>
      <c r="AF245" s="36"/>
      <c r="AJ245" s="36"/>
      <c r="AL245" s="36"/>
    </row>
    <row r="246" spans="2:38">
      <c r="B246" s="29" t="s">
        <v>45</v>
      </c>
      <c r="C246" s="3">
        <v>20</v>
      </c>
      <c r="D246" s="3"/>
      <c r="E246" s="7">
        <v>20</v>
      </c>
      <c r="G246" s="29" t="s">
        <v>45</v>
      </c>
      <c r="H246" s="3">
        <v>740</v>
      </c>
      <c r="I246" s="3"/>
      <c r="J246" s="7">
        <v>740</v>
      </c>
      <c r="L246">
        <f t="shared" ref="L246:L255" si="154">E246</f>
        <v>20</v>
      </c>
      <c r="M246">
        <f t="shared" ref="M246:M255" si="155">J246</f>
        <v>740</v>
      </c>
      <c r="N246" s="19">
        <f t="shared" si="147"/>
        <v>37</v>
      </c>
      <c r="P246" s="29" t="s">
        <v>45</v>
      </c>
      <c r="Q246" s="3">
        <v>668</v>
      </c>
      <c r="R246" s="3"/>
      <c r="S246" s="7">
        <v>668</v>
      </c>
      <c r="U246" s="29" t="s">
        <v>45</v>
      </c>
      <c r="V246" s="3">
        <v>52</v>
      </c>
      <c r="W246" s="3"/>
      <c r="X246" s="7">
        <v>52</v>
      </c>
      <c r="Z246" s="29" t="s">
        <v>45</v>
      </c>
      <c r="AA246" s="3">
        <v>154041</v>
      </c>
      <c r="AB246" s="3"/>
      <c r="AC246" s="7">
        <v>154041</v>
      </c>
      <c r="AE246">
        <f t="shared" ref="AE246:AE255" si="156">AC246</f>
        <v>154041</v>
      </c>
      <c r="AF246" s="16">
        <f t="shared" ref="AF246:AF255" si="157">IF(AE246/$AE$8&gt;0,AE246/$AE$8,"")</f>
        <v>154.041</v>
      </c>
      <c r="AH246">
        <f t="shared" ref="AH246:AH255" si="158">J246</f>
        <v>740</v>
      </c>
      <c r="AI246">
        <f t="shared" ref="AI246:AI255" si="159">AC246</f>
        <v>154041</v>
      </c>
      <c r="AJ246" s="16">
        <f t="shared" ref="AJ246:AJ255" si="160">IF(AI246*AH246&gt;0,AI246/AH246*$AI$8,"")</f>
        <v>208163.51351351352</v>
      </c>
      <c r="AL246" s="16">
        <f t="shared" ref="AL246:AL255" si="161">IF(AI246*M246&gt;0,M246/L246*AJ246,"")</f>
        <v>7702050</v>
      </c>
    </row>
    <row r="247" spans="2:38">
      <c r="B247" s="29" t="s">
        <v>46</v>
      </c>
      <c r="C247" s="3">
        <v>738</v>
      </c>
      <c r="D247" s="3"/>
      <c r="E247" s="7">
        <v>738</v>
      </c>
      <c r="G247" s="29" t="s">
        <v>46</v>
      </c>
      <c r="H247" s="3">
        <v>8108</v>
      </c>
      <c r="I247" s="3"/>
      <c r="J247" s="7">
        <v>8108</v>
      </c>
      <c r="L247">
        <f t="shared" si="154"/>
        <v>738</v>
      </c>
      <c r="M247">
        <f t="shared" si="155"/>
        <v>8108</v>
      </c>
      <c r="N247" s="19">
        <f t="shared" si="147"/>
        <v>10.986449864498645</v>
      </c>
      <c r="P247" s="29" t="s">
        <v>46</v>
      </c>
      <c r="Q247" s="3">
        <v>6331</v>
      </c>
      <c r="R247" s="3"/>
      <c r="S247" s="7">
        <v>6331</v>
      </c>
      <c r="U247" s="29" t="s">
        <v>46</v>
      </c>
      <c r="V247" s="3">
        <v>1018</v>
      </c>
      <c r="W247" s="3"/>
      <c r="X247" s="7">
        <v>1018</v>
      </c>
      <c r="Z247" s="29" t="s">
        <v>46</v>
      </c>
      <c r="AA247" s="3">
        <v>1341058</v>
      </c>
      <c r="AB247" s="3"/>
      <c r="AC247" s="7">
        <v>1341058</v>
      </c>
      <c r="AE247">
        <f t="shared" si="156"/>
        <v>1341058</v>
      </c>
      <c r="AF247" s="16">
        <f t="shared" si="157"/>
        <v>1341.058</v>
      </c>
      <c r="AH247">
        <f t="shared" si="158"/>
        <v>8108</v>
      </c>
      <c r="AI247">
        <f t="shared" si="159"/>
        <v>1341058</v>
      </c>
      <c r="AJ247" s="16">
        <f t="shared" si="160"/>
        <v>165399.35865811544</v>
      </c>
      <c r="AL247" s="16">
        <f t="shared" si="161"/>
        <v>1817151.7615176153</v>
      </c>
    </row>
    <row r="248" spans="2:38">
      <c r="B248" s="29" t="s">
        <v>47</v>
      </c>
      <c r="C248" s="3">
        <v>333</v>
      </c>
      <c r="D248" s="3"/>
      <c r="E248" s="7">
        <v>333</v>
      </c>
      <c r="G248" s="29" t="s">
        <v>47</v>
      </c>
      <c r="H248" s="3">
        <v>4669</v>
      </c>
      <c r="I248" s="3"/>
      <c r="J248" s="7">
        <v>4669</v>
      </c>
      <c r="L248">
        <f t="shared" si="154"/>
        <v>333</v>
      </c>
      <c r="M248">
        <f t="shared" si="155"/>
        <v>4669</v>
      </c>
      <c r="N248" s="19">
        <f t="shared" si="147"/>
        <v>14.021021021021021</v>
      </c>
      <c r="P248" s="29" t="s">
        <v>47</v>
      </c>
      <c r="Q248" s="3">
        <v>3304</v>
      </c>
      <c r="R248" s="3"/>
      <c r="S248" s="7">
        <v>3304</v>
      </c>
      <c r="U248" s="29" t="s">
        <v>47</v>
      </c>
      <c r="V248" s="3">
        <v>1016</v>
      </c>
      <c r="W248" s="3"/>
      <c r="X248" s="7">
        <v>1016</v>
      </c>
      <c r="Z248" s="29" t="s">
        <v>47</v>
      </c>
      <c r="AA248" s="3">
        <v>447733</v>
      </c>
      <c r="AB248" s="3"/>
      <c r="AC248" s="7">
        <v>447733</v>
      </c>
      <c r="AE248">
        <f t="shared" si="156"/>
        <v>447733</v>
      </c>
      <c r="AF248" s="16">
        <f t="shared" si="157"/>
        <v>447.733</v>
      </c>
      <c r="AH248">
        <f t="shared" si="158"/>
        <v>4669</v>
      </c>
      <c r="AI248">
        <f t="shared" si="159"/>
        <v>447733</v>
      </c>
      <c r="AJ248" s="16">
        <f t="shared" si="160"/>
        <v>95894.83829513815</v>
      </c>
      <c r="AL248" s="16">
        <f t="shared" si="161"/>
        <v>1344543.5435435437</v>
      </c>
    </row>
    <row r="249" spans="2:38">
      <c r="B249" s="29" t="s">
        <v>145</v>
      </c>
      <c r="C249" s="3"/>
      <c r="D249" s="3">
        <v>822</v>
      </c>
      <c r="E249" s="7">
        <v>822</v>
      </c>
      <c r="G249" s="29" t="s">
        <v>145</v>
      </c>
      <c r="H249" s="3"/>
      <c r="I249" s="3">
        <v>2901</v>
      </c>
      <c r="J249" s="7">
        <v>2901</v>
      </c>
      <c r="L249">
        <f t="shared" si="154"/>
        <v>822</v>
      </c>
      <c r="M249">
        <f t="shared" si="155"/>
        <v>2901</v>
      </c>
      <c r="N249" s="19">
        <f t="shared" si="147"/>
        <v>3.5291970802919708</v>
      </c>
      <c r="P249" s="29" t="s">
        <v>145</v>
      </c>
      <c r="Q249" s="3"/>
      <c r="R249" s="3">
        <v>1492</v>
      </c>
      <c r="S249" s="7">
        <v>1492</v>
      </c>
      <c r="U249" s="29" t="s">
        <v>145</v>
      </c>
      <c r="V249" s="3"/>
      <c r="W249" s="3">
        <v>561</v>
      </c>
      <c r="X249" s="7">
        <v>561</v>
      </c>
      <c r="Z249" s="29" t="s">
        <v>145</v>
      </c>
      <c r="AA249" s="3"/>
      <c r="AB249" s="3">
        <v>243789</v>
      </c>
      <c r="AC249" s="7">
        <v>243789</v>
      </c>
      <c r="AE249">
        <f t="shared" si="156"/>
        <v>243789</v>
      </c>
      <c r="AF249" s="16">
        <f t="shared" si="157"/>
        <v>243.78899999999999</v>
      </c>
      <c r="AH249">
        <f t="shared" si="158"/>
        <v>2901</v>
      </c>
      <c r="AI249">
        <f t="shared" si="159"/>
        <v>243789</v>
      </c>
      <c r="AJ249" s="16">
        <f t="shared" si="160"/>
        <v>84036.19441571871</v>
      </c>
      <c r="AL249" s="16">
        <f t="shared" si="161"/>
        <v>296580.29197080288</v>
      </c>
    </row>
    <row r="250" spans="2:38">
      <c r="B250" s="29" t="s">
        <v>48</v>
      </c>
      <c r="C250" s="3">
        <v>2982</v>
      </c>
      <c r="D250" s="3"/>
      <c r="E250" s="7">
        <v>2982</v>
      </c>
      <c r="G250" s="29" t="s">
        <v>48</v>
      </c>
      <c r="H250" s="3">
        <v>58679</v>
      </c>
      <c r="I250" s="3"/>
      <c r="J250" s="7">
        <v>58679</v>
      </c>
      <c r="L250">
        <f t="shared" si="154"/>
        <v>2982</v>
      </c>
      <c r="M250">
        <f t="shared" si="155"/>
        <v>58679</v>
      </c>
      <c r="N250" s="19">
        <f t="shared" si="147"/>
        <v>19.677733065057009</v>
      </c>
      <c r="P250" s="29" t="s">
        <v>48</v>
      </c>
      <c r="Q250" s="3">
        <v>50474</v>
      </c>
      <c r="R250" s="3"/>
      <c r="S250" s="7">
        <v>50474</v>
      </c>
      <c r="U250" s="29" t="s">
        <v>48</v>
      </c>
      <c r="V250" s="3">
        <v>5132</v>
      </c>
      <c r="W250" s="3"/>
      <c r="X250" s="7">
        <v>5132</v>
      </c>
      <c r="Z250" s="29" t="s">
        <v>48</v>
      </c>
      <c r="AA250" s="3">
        <v>13473082</v>
      </c>
      <c r="AB250" s="3"/>
      <c r="AC250" s="7">
        <v>13473082</v>
      </c>
      <c r="AE250">
        <f t="shared" si="156"/>
        <v>13473082</v>
      </c>
      <c r="AF250" s="16">
        <f t="shared" si="157"/>
        <v>13473.082</v>
      </c>
      <c r="AH250">
        <f t="shared" si="158"/>
        <v>58679</v>
      </c>
      <c r="AI250">
        <f t="shared" si="159"/>
        <v>13473082</v>
      </c>
      <c r="AJ250" s="16">
        <f t="shared" si="160"/>
        <v>229606.53726205285</v>
      </c>
      <c r="AL250" s="16">
        <f t="shared" si="161"/>
        <v>4518136.1502347412</v>
      </c>
    </row>
    <row r="251" spans="2:38">
      <c r="B251" s="29" t="s">
        <v>49</v>
      </c>
      <c r="C251" s="3">
        <v>526</v>
      </c>
      <c r="D251" s="3"/>
      <c r="E251" s="7">
        <v>526</v>
      </c>
      <c r="G251" s="29" t="s">
        <v>49</v>
      </c>
      <c r="H251" s="3">
        <v>15512</v>
      </c>
      <c r="I251" s="3"/>
      <c r="J251" s="7">
        <v>15512</v>
      </c>
      <c r="L251">
        <f t="shared" si="154"/>
        <v>526</v>
      </c>
      <c r="M251">
        <f t="shared" si="155"/>
        <v>15512</v>
      </c>
      <c r="N251" s="19">
        <f t="shared" si="147"/>
        <v>29.490494296577946</v>
      </c>
      <c r="P251" s="29" t="s">
        <v>49</v>
      </c>
      <c r="Q251" s="3">
        <v>13626</v>
      </c>
      <c r="R251" s="3"/>
      <c r="S251" s="7">
        <v>13626</v>
      </c>
      <c r="U251" s="29" t="s">
        <v>49</v>
      </c>
      <c r="V251" s="3">
        <v>1347</v>
      </c>
      <c r="W251" s="3"/>
      <c r="X251" s="7">
        <v>1347</v>
      </c>
      <c r="Z251" s="29" t="s">
        <v>49</v>
      </c>
      <c r="AA251" s="3">
        <v>2854380</v>
      </c>
      <c r="AB251" s="3"/>
      <c r="AC251" s="7">
        <v>2854380</v>
      </c>
      <c r="AE251">
        <f t="shared" si="156"/>
        <v>2854380</v>
      </c>
      <c r="AF251" s="16">
        <f t="shared" si="157"/>
        <v>2854.38</v>
      </c>
      <c r="AH251">
        <f t="shared" si="158"/>
        <v>15512</v>
      </c>
      <c r="AI251">
        <f t="shared" si="159"/>
        <v>2854380</v>
      </c>
      <c r="AJ251" s="16">
        <f t="shared" si="160"/>
        <v>184011.08818978854</v>
      </c>
      <c r="AL251" s="16">
        <f t="shared" si="161"/>
        <v>5426577.9467680603</v>
      </c>
    </row>
    <row r="252" spans="2:38">
      <c r="B252" s="29" t="s">
        <v>146</v>
      </c>
      <c r="C252" s="3">
        <v>181</v>
      </c>
      <c r="D252" s="3"/>
      <c r="E252" s="7">
        <v>181</v>
      </c>
      <c r="G252" s="29" t="s">
        <v>146</v>
      </c>
      <c r="H252" s="3">
        <v>2073</v>
      </c>
      <c r="I252" s="3"/>
      <c r="J252" s="7">
        <v>2073</v>
      </c>
      <c r="L252">
        <f t="shared" si="154"/>
        <v>181</v>
      </c>
      <c r="M252">
        <f t="shared" si="155"/>
        <v>2073</v>
      </c>
      <c r="N252" s="19">
        <f t="shared" si="147"/>
        <v>11.453038674033149</v>
      </c>
      <c r="P252" s="29" t="s">
        <v>146</v>
      </c>
      <c r="Q252" s="3">
        <v>1605</v>
      </c>
      <c r="R252" s="3"/>
      <c r="S252" s="7">
        <v>1605</v>
      </c>
      <c r="U252" s="29" t="s">
        <v>146</v>
      </c>
      <c r="V252" s="3">
        <v>282</v>
      </c>
      <c r="W252" s="3"/>
      <c r="X252" s="7">
        <v>282</v>
      </c>
      <c r="Z252" s="29" t="s">
        <v>146</v>
      </c>
      <c r="AA252" s="3">
        <v>405083</v>
      </c>
      <c r="AB252" s="3"/>
      <c r="AC252" s="7">
        <v>405083</v>
      </c>
      <c r="AE252">
        <f t="shared" si="156"/>
        <v>405083</v>
      </c>
      <c r="AF252" s="16">
        <f t="shared" si="157"/>
        <v>405.08300000000003</v>
      </c>
      <c r="AH252">
        <f t="shared" si="158"/>
        <v>2073</v>
      </c>
      <c r="AI252">
        <f t="shared" si="159"/>
        <v>405083</v>
      </c>
      <c r="AJ252" s="16">
        <f t="shared" si="160"/>
        <v>195409.06898215145</v>
      </c>
      <c r="AL252" s="16">
        <f t="shared" si="161"/>
        <v>2238027.6243093922</v>
      </c>
    </row>
    <row r="253" spans="2:38">
      <c r="B253" s="29" t="s">
        <v>3</v>
      </c>
      <c r="C253" s="3">
        <v>64</v>
      </c>
      <c r="D253" s="3"/>
      <c r="E253" s="7">
        <v>64</v>
      </c>
      <c r="G253" s="29" t="s">
        <v>3</v>
      </c>
      <c r="H253" s="3">
        <v>611</v>
      </c>
      <c r="I253" s="3"/>
      <c r="J253" s="7">
        <v>611</v>
      </c>
      <c r="L253">
        <f t="shared" si="154"/>
        <v>64</v>
      </c>
      <c r="M253">
        <f t="shared" si="155"/>
        <v>611</v>
      </c>
      <c r="N253" s="19">
        <f t="shared" si="147"/>
        <v>9.546875</v>
      </c>
      <c r="P253" s="29" t="s">
        <v>3</v>
      </c>
      <c r="Q253" s="3">
        <v>434</v>
      </c>
      <c r="R253" s="3"/>
      <c r="S253" s="7">
        <v>434</v>
      </c>
      <c r="U253" s="29" t="s">
        <v>3</v>
      </c>
      <c r="V253" s="3">
        <v>110</v>
      </c>
      <c r="W253" s="3"/>
      <c r="X253" s="7">
        <v>110</v>
      </c>
      <c r="Z253" s="29" t="s">
        <v>3</v>
      </c>
      <c r="AA253" s="3">
        <v>87022</v>
      </c>
      <c r="AB253" s="3"/>
      <c r="AC253" s="7">
        <v>87022</v>
      </c>
      <c r="AE253">
        <f t="shared" si="156"/>
        <v>87022</v>
      </c>
      <c r="AF253" s="16">
        <f t="shared" si="157"/>
        <v>87.022000000000006</v>
      </c>
      <c r="AH253">
        <f t="shared" si="158"/>
        <v>611</v>
      </c>
      <c r="AI253">
        <f t="shared" si="159"/>
        <v>87022</v>
      </c>
      <c r="AJ253" s="16">
        <f t="shared" si="160"/>
        <v>142425.53191489363</v>
      </c>
      <c r="AL253" s="16">
        <f t="shared" si="161"/>
        <v>1359718.75</v>
      </c>
    </row>
    <row r="254" spans="2:38">
      <c r="B254" s="29" t="s">
        <v>50</v>
      </c>
      <c r="C254" s="3">
        <v>2764</v>
      </c>
      <c r="D254" s="3"/>
      <c r="E254" s="7">
        <v>2764</v>
      </c>
      <c r="G254" s="29" t="s">
        <v>50</v>
      </c>
      <c r="H254" s="3">
        <v>25561</v>
      </c>
      <c r="I254" s="3"/>
      <c r="J254" s="7">
        <v>25561</v>
      </c>
      <c r="L254">
        <f t="shared" si="154"/>
        <v>2764</v>
      </c>
      <c r="M254">
        <f t="shared" si="155"/>
        <v>25561</v>
      </c>
      <c r="N254" s="19">
        <f t="shared" si="147"/>
        <v>9.2478292329956577</v>
      </c>
      <c r="P254" s="29" t="s">
        <v>50</v>
      </c>
      <c r="Q254" s="3">
        <v>18594</v>
      </c>
      <c r="R254" s="3"/>
      <c r="S254" s="7">
        <v>18594</v>
      </c>
      <c r="U254" s="29" t="s">
        <v>50</v>
      </c>
      <c r="V254" s="3">
        <v>4111</v>
      </c>
      <c r="W254" s="3"/>
      <c r="X254" s="7">
        <v>4111</v>
      </c>
      <c r="Z254" s="29" t="s">
        <v>50</v>
      </c>
      <c r="AA254" s="3">
        <v>3889300</v>
      </c>
      <c r="AB254" s="3"/>
      <c r="AC254" s="7">
        <v>3889300</v>
      </c>
      <c r="AE254">
        <f t="shared" si="156"/>
        <v>3889300</v>
      </c>
      <c r="AF254" s="16">
        <f t="shared" si="157"/>
        <v>3889.3</v>
      </c>
      <c r="AH254">
        <f t="shared" si="158"/>
        <v>25561</v>
      </c>
      <c r="AI254">
        <f t="shared" si="159"/>
        <v>3889300</v>
      </c>
      <c r="AJ254" s="16">
        <f t="shared" si="160"/>
        <v>152157.58381909941</v>
      </c>
      <c r="AL254" s="16">
        <f t="shared" si="161"/>
        <v>1407127.3516642547</v>
      </c>
    </row>
    <row r="255" spans="2:38">
      <c r="B255" s="30" t="s">
        <v>33</v>
      </c>
      <c r="C255" s="7">
        <v>7608</v>
      </c>
      <c r="D255" s="7">
        <v>822</v>
      </c>
      <c r="E255" s="7">
        <v>8430</v>
      </c>
      <c r="G255" s="30" t="s">
        <v>33</v>
      </c>
      <c r="H255" s="7">
        <v>115953</v>
      </c>
      <c r="I255" s="7">
        <v>2901</v>
      </c>
      <c r="J255" s="7">
        <v>118854</v>
      </c>
      <c r="L255">
        <f t="shared" si="154"/>
        <v>8430</v>
      </c>
      <c r="M255">
        <f t="shared" si="155"/>
        <v>118854</v>
      </c>
      <c r="N255" s="19">
        <f t="shared" si="147"/>
        <v>14.098932384341637</v>
      </c>
      <c r="P255" s="30" t="s">
        <v>33</v>
      </c>
      <c r="Q255" s="7">
        <v>95036</v>
      </c>
      <c r="R255" s="7">
        <v>1492</v>
      </c>
      <c r="S255" s="7">
        <v>96528</v>
      </c>
      <c r="U255" s="30" t="s">
        <v>33</v>
      </c>
      <c r="V255" s="7">
        <v>13068</v>
      </c>
      <c r="W255" s="7">
        <v>561</v>
      </c>
      <c r="X255" s="7">
        <v>13629</v>
      </c>
      <c r="Z255" s="30" t="s">
        <v>33</v>
      </c>
      <c r="AA255" s="7">
        <v>22651699</v>
      </c>
      <c r="AB255" s="7">
        <v>243789</v>
      </c>
      <c r="AC255" s="7">
        <v>22895488</v>
      </c>
      <c r="AE255">
        <f t="shared" si="156"/>
        <v>22895488</v>
      </c>
      <c r="AF255" s="16">
        <f t="shared" si="157"/>
        <v>22895.488000000001</v>
      </c>
      <c r="AH255">
        <f t="shared" si="158"/>
        <v>118854</v>
      </c>
      <c r="AI255">
        <f t="shared" si="159"/>
        <v>22895488</v>
      </c>
      <c r="AJ255" s="16">
        <f t="shared" si="160"/>
        <v>192635.40141686439</v>
      </c>
      <c r="AL255" s="16">
        <f t="shared" si="161"/>
        <v>2715953.4994068802</v>
      </c>
    </row>
    <row r="256" spans="2:38">
      <c r="B256" s="5" t="s">
        <v>34</v>
      </c>
      <c r="C256" s="3"/>
      <c r="D256" s="3"/>
      <c r="E256" s="7"/>
      <c r="G256" s="5" t="s">
        <v>34</v>
      </c>
      <c r="H256" s="3"/>
      <c r="I256" s="3"/>
      <c r="J256" s="7"/>
      <c r="N256" s="37" t="str">
        <f t="shared" si="147"/>
        <v/>
      </c>
      <c r="P256" s="5" t="s">
        <v>34</v>
      </c>
      <c r="Q256" s="3"/>
      <c r="R256" s="3"/>
      <c r="S256" s="7"/>
      <c r="U256" s="5" t="s">
        <v>34</v>
      </c>
      <c r="V256" s="3"/>
      <c r="W256" s="3"/>
      <c r="X256" s="7"/>
      <c r="Z256" s="5" t="s">
        <v>34</v>
      </c>
      <c r="AA256" s="3"/>
      <c r="AB256" s="3"/>
      <c r="AC256" s="7"/>
      <c r="AF256" s="36"/>
      <c r="AJ256" s="36"/>
      <c r="AL256" s="36"/>
    </row>
    <row r="257" spans="2:38">
      <c r="B257" s="29" t="s">
        <v>54</v>
      </c>
      <c r="C257" s="3">
        <v>6223</v>
      </c>
      <c r="D257" s="3"/>
      <c r="E257" s="7">
        <v>6223</v>
      </c>
      <c r="G257" s="29" t="s">
        <v>54</v>
      </c>
      <c r="H257" s="3">
        <v>71312</v>
      </c>
      <c r="I257" s="3"/>
      <c r="J257" s="7">
        <v>71312</v>
      </c>
      <c r="L257" s="3">
        <f>E257</f>
        <v>6223</v>
      </c>
      <c r="M257" s="3">
        <f>J257</f>
        <v>71312</v>
      </c>
      <c r="N257" s="19">
        <f t="shared" si="147"/>
        <v>11.459424714767797</v>
      </c>
      <c r="P257" s="29" t="s">
        <v>54</v>
      </c>
      <c r="Q257" s="3">
        <v>54245</v>
      </c>
      <c r="R257" s="3"/>
      <c r="S257" s="7">
        <v>54245</v>
      </c>
      <c r="U257" s="29" t="s">
        <v>54</v>
      </c>
      <c r="V257" s="3">
        <v>10660</v>
      </c>
      <c r="W257" s="3"/>
      <c r="X257" s="7">
        <v>10660</v>
      </c>
      <c r="Z257" s="29" t="s">
        <v>54</v>
      </c>
      <c r="AA257" s="3">
        <v>10877774</v>
      </c>
      <c r="AB257" s="3"/>
      <c r="AC257" s="7">
        <v>10877774</v>
      </c>
      <c r="AE257">
        <f t="shared" ref="AE257:AE270" si="162">AC257</f>
        <v>10877774</v>
      </c>
      <c r="AF257" s="16">
        <f t="shared" ref="AF257:AF270" si="163">IF(AE257/$AE$8&gt;0,AE257/$AE$8,"")</f>
        <v>10877.773999999999</v>
      </c>
      <c r="AH257">
        <f t="shared" ref="AH257:AH270" si="164">J257</f>
        <v>71312</v>
      </c>
      <c r="AI257">
        <f t="shared" ref="AI257:AI270" si="165">AC257</f>
        <v>10877774</v>
      </c>
      <c r="AJ257" s="16">
        <f t="shared" ref="AJ257:AJ270" si="166">IF(AI257*AH257&gt;0,AI257/AH257*$AI$8,"")</f>
        <v>152537.77765312992</v>
      </c>
      <c r="AL257" s="16">
        <f t="shared" ref="AL257:AL270" si="167">IF(AI257*M257&gt;0,M257/L257*AJ257,"")</f>
        <v>1747995.1791740321</v>
      </c>
    </row>
    <row r="258" spans="2:38">
      <c r="B258" s="29" t="s">
        <v>55</v>
      </c>
      <c r="C258" s="3">
        <v>395</v>
      </c>
      <c r="D258" s="3"/>
      <c r="E258" s="7">
        <v>395</v>
      </c>
      <c r="G258" s="29" t="s">
        <v>55</v>
      </c>
      <c r="H258" s="3">
        <v>2506</v>
      </c>
      <c r="I258" s="3"/>
      <c r="J258" s="7">
        <v>2506</v>
      </c>
      <c r="L258">
        <f t="shared" ref="L258:L266" si="168">E258</f>
        <v>395</v>
      </c>
      <c r="M258">
        <f t="shared" ref="M258:M266" si="169">J258</f>
        <v>2506</v>
      </c>
      <c r="N258" s="19">
        <f t="shared" si="147"/>
        <v>6.3443037974683545</v>
      </c>
      <c r="P258" s="29" t="s">
        <v>55</v>
      </c>
      <c r="Q258" s="3">
        <v>1633</v>
      </c>
      <c r="R258" s="3"/>
      <c r="S258" s="7">
        <v>1633</v>
      </c>
      <c r="U258" s="29" t="s">
        <v>55</v>
      </c>
      <c r="V258" s="3">
        <v>473</v>
      </c>
      <c r="W258" s="3"/>
      <c r="X258" s="7">
        <v>473</v>
      </c>
      <c r="Z258" s="29" t="s">
        <v>55</v>
      </c>
      <c r="AA258" s="3">
        <v>364312</v>
      </c>
      <c r="AB258" s="3"/>
      <c r="AC258" s="7">
        <v>364312</v>
      </c>
      <c r="AE258">
        <f t="shared" si="162"/>
        <v>364312</v>
      </c>
      <c r="AF258" s="16">
        <f t="shared" si="163"/>
        <v>364.31200000000001</v>
      </c>
      <c r="AH258">
        <f t="shared" si="164"/>
        <v>2506</v>
      </c>
      <c r="AI258">
        <f t="shared" si="165"/>
        <v>364312</v>
      </c>
      <c r="AJ258" s="16">
        <f t="shared" si="166"/>
        <v>145375.89784517157</v>
      </c>
      <c r="AL258" s="16">
        <f t="shared" si="167"/>
        <v>922308.86075949355</v>
      </c>
    </row>
    <row r="259" spans="2:38">
      <c r="B259" s="29" t="s">
        <v>147</v>
      </c>
      <c r="C259" s="3">
        <v>3787</v>
      </c>
      <c r="D259" s="3"/>
      <c r="E259" s="7">
        <v>3787</v>
      </c>
      <c r="G259" s="29" t="s">
        <v>147</v>
      </c>
      <c r="H259" s="3">
        <v>14523</v>
      </c>
      <c r="I259" s="3"/>
      <c r="J259" s="7">
        <v>14523</v>
      </c>
      <c r="L259">
        <f t="shared" si="168"/>
        <v>3787</v>
      </c>
      <c r="M259">
        <f t="shared" si="169"/>
        <v>14523</v>
      </c>
      <c r="N259" s="19">
        <f t="shared" si="147"/>
        <v>3.8349617111169789</v>
      </c>
      <c r="P259" s="29" t="s">
        <v>147</v>
      </c>
      <c r="Q259" s="3">
        <v>7854</v>
      </c>
      <c r="R259" s="3"/>
      <c r="S259" s="7">
        <v>7854</v>
      </c>
      <c r="U259" s="29" t="s">
        <v>147</v>
      </c>
      <c r="V259" s="3">
        <v>2771</v>
      </c>
      <c r="W259" s="3"/>
      <c r="X259" s="7">
        <v>2771</v>
      </c>
      <c r="Z259" s="29" t="s">
        <v>147</v>
      </c>
      <c r="AA259" s="3">
        <v>1326158</v>
      </c>
      <c r="AB259" s="3"/>
      <c r="AC259" s="7">
        <v>1326158</v>
      </c>
      <c r="AE259">
        <f t="shared" si="162"/>
        <v>1326158</v>
      </c>
      <c r="AF259" s="16">
        <f t="shared" si="163"/>
        <v>1326.1579999999999</v>
      </c>
      <c r="AH259">
        <f t="shared" si="164"/>
        <v>14523</v>
      </c>
      <c r="AI259">
        <f t="shared" si="165"/>
        <v>1326158</v>
      </c>
      <c r="AJ259" s="16">
        <f t="shared" si="166"/>
        <v>91314.328995386633</v>
      </c>
      <c r="AL259" s="16">
        <f t="shared" si="167"/>
        <v>350186.95537364669</v>
      </c>
    </row>
    <row r="260" spans="2:38">
      <c r="B260" s="29" t="s">
        <v>56</v>
      </c>
      <c r="C260" s="3">
        <v>677</v>
      </c>
      <c r="D260" s="3"/>
      <c r="E260" s="7">
        <v>677</v>
      </c>
      <c r="G260" s="29" t="s">
        <v>56</v>
      </c>
      <c r="H260" s="3">
        <v>7098</v>
      </c>
      <c r="I260" s="3"/>
      <c r="J260" s="7">
        <v>7098</v>
      </c>
      <c r="L260">
        <f t="shared" si="168"/>
        <v>677</v>
      </c>
      <c r="M260">
        <f t="shared" si="169"/>
        <v>7098</v>
      </c>
      <c r="N260" s="19">
        <f t="shared" si="147"/>
        <v>10.484490398818316</v>
      </c>
      <c r="P260" s="29" t="s">
        <v>56</v>
      </c>
      <c r="Q260" s="3">
        <v>5334</v>
      </c>
      <c r="R260" s="3"/>
      <c r="S260" s="7">
        <v>5334</v>
      </c>
      <c r="U260" s="29" t="s">
        <v>56</v>
      </c>
      <c r="V260" s="3">
        <v>1059</v>
      </c>
      <c r="W260" s="3"/>
      <c r="X260" s="7">
        <v>1059</v>
      </c>
      <c r="Z260" s="29" t="s">
        <v>56</v>
      </c>
      <c r="AA260" s="3">
        <v>1037838</v>
      </c>
      <c r="AB260" s="3"/>
      <c r="AC260" s="7">
        <v>1037838</v>
      </c>
      <c r="AE260">
        <f t="shared" si="162"/>
        <v>1037838</v>
      </c>
      <c r="AF260" s="16">
        <f t="shared" si="163"/>
        <v>1037.838</v>
      </c>
      <c r="AH260">
        <f t="shared" si="164"/>
        <v>7098</v>
      </c>
      <c r="AI260">
        <f t="shared" si="165"/>
        <v>1037838</v>
      </c>
      <c r="AJ260" s="16">
        <f t="shared" si="166"/>
        <v>146215.55367709213</v>
      </c>
      <c r="AL260" s="16">
        <f t="shared" si="167"/>
        <v>1532995.5686853766</v>
      </c>
    </row>
    <row r="261" spans="2:38">
      <c r="B261" s="29" t="s">
        <v>57</v>
      </c>
      <c r="C261" s="3">
        <v>5538</v>
      </c>
      <c r="D261" s="3"/>
      <c r="E261" s="7">
        <v>5538</v>
      </c>
      <c r="G261" s="29" t="s">
        <v>57</v>
      </c>
      <c r="H261" s="3">
        <v>50389</v>
      </c>
      <c r="I261" s="3"/>
      <c r="J261" s="7">
        <v>50389</v>
      </c>
      <c r="L261">
        <f t="shared" si="168"/>
        <v>5538</v>
      </c>
      <c r="M261">
        <f t="shared" si="169"/>
        <v>50389</v>
      </c>
      <c r="N261" s="19">
        <f t="shared" si="147"/>
        <v>9.0987721198988805</v>
      </c>
      <c r="P261" s="29" t="s">
        <v>57</v>
      </c>
      <c r="Q261" s="3">
        <v>36727</v>
      </c>
      <c r="R261" s="3"/>
      <c r="S261" s="7">
        <v>36727</v>
      </c>
      <c r="U261" s="29" t="s">
        <v>57</v>
      </c>
      <c r="V261" s="3">
        <v>7956</v>
      </c>
      <c r="W261" s="3"/>
      <c r="X261" s="7">
        <v>7956</v>
      </c>
      <c r="Z261" s="29" t="s">
        <v>57</v>
      </c>
      <c r="AA261" s="3">
        <v>7925553</v>
      </c>
      <c r="AB261" s="3"/>
      <c r="AC261" s="7">
        <v>7925553</v>
      </c>
      <c r="AE261">
        <f t="shared" si="162"/>
        <v>7925553</v>
      </c>
      <c r="AF261" s="16">
        <f t="shared" si="163"/>
        <v>7925.5529999999999</v>
      </c>
      <c r="AH261">
        <f t="shared" si="164"/>
        <v>50389</v>
      </c>
      <c r="AI261">
        <f t="shared" si="165"/>
        <v>7925553</v>
      </c>
      <c r="AJ261" s="16">
        <f t="shared" si="166"/>
        <v>157287.36430570163</v>
      </c>
      <c r="AL261" s="16">
        <f t="shared" si="167"/>
        <v>1431121.8851570964</v>
      </c>
    </row>
    <row r="262" spans="2:38">
      <c r="B262" s="29" t="s">
        <v>58</v>
      </c>
      <c r="C262" s="3">
        <v>612</v>
      </c>
      <c r="D262" s="3"/>
      <c r="E262" s="7">
        <v>612</v>
      </c>
      <c r="G262" s="29" t="s">
        <v>58</v>
      </c>
      <c r="H262" s="3">
        <v>5715</v>
      </c>
      <c r="I262" s="3"/>
      <c r="J262" s="7">
        <v>5715</v>
      </c>
      <c r="L262">
        <f t="shared" si="168"/>
        <v>612</v>
      </c>
      <c r="M262">
        <f t="shared" si="169"/>
        <v>5715</v>
      </c>
      <c r="N262" s="19">
        <f t="shared" si="147"/>
        <v>9.3382352941176467</v>
      </c>
      <c r="P262" s="29" t="s">
        <v>58</v>
      </c>
      <c r="Q262" s="3">
        <v>4089</v>
      </c>
      <c r="R262" s="3"/>
      <c r="S262" s="7">
        <v>4089</v>
      </c>
      <c r="U262" s="29" t="s">
        <v>58</v>
      </c>
      <c r="V262" s="3">
        <v>1004</v>
      </c>
      <c r="W262" s="3"/>
      <c r="X262" s="7">
        <v>1004</v>
      </c>
      <c r="Z262" s="29" t="s">
        <v>58</v>
      </c>
      <c r="AA262" s="3">
        <v>785033</v>
      </c>
      <c r="AB262" s="3"/>
      <c r="AC262" s="7">
        <v>785033</v>
      </c>
      <c r="AE262">
        <f t="shared" si="162"/>
        <v>785033</v>
      </c>
      <c r="AF262" s="16">
        <f t="shared" si="163"/>
        <v>785.03300000000002</v>
      </c>
      <c r="AH262">
        <f t="shared" si="164"/>
        <v>5715</v>
      </c>
      <c r="AI262">
        <f t="shared" si="165"/>
        <v>785033</v>
      </c>
      <c r="AJ262" s="16">
        <f t="shared" si="166"/>
        <v>137363.60454943133</v>
      </c>
      <c r="AL262" s="16">
        <f t="shared" si="167"/>
        <v>1282733.660130719</v>
      </c>
    </row>
    <row r="263" spans="2:38">
      <c r="B263" s="29" t="s">
        <v>59</v>
      </c>
      <c r="C263" s="3">
        <v>3851</v>
      </c>
      <c r="D263" s="3"/>
      <c r="E263" s="7">
        <v>3851</v>
      </c>
      <c r="G263" s="29" t="s">
        <v>59</v>
      </c>
      <c r="H263" s="3">
        <v>29004</v>
      </c>
      <c r="I263" s="3"/>
      <c r="J263" s="7">
        <v>29004</v>
      </c>
      <c r="L263">
        <f t="shared" si="168"/>
        <v>3851</v>
      </c>
      <c r="M263">
        <f t="shared" si="169"/>
        <v>29004</v>
      </c>
      <c r="N263" s="19">
        <f t="shared" si="147"/>
        <v>7.5315502466891715</v>
      </c>
      <c r="P263" s="29" t="s">
        <v>59</v>
      </c>
      <c r="Q263" s="3">
        <v>20675</v>
      </c>
      <c r="R263" s="3"/>
      <c r="S263" s="7">
        <v>20675</v>
      </c>
      <c r="U263" s="29" t="s">
        <v>59</v>
      </c>
      <c r="V263" s="3">
        <v>4330</v>
      </c>
      <c r="W263" s="3"/>
      <c r="X263" s="7">
        <v>4330</v>
      </c>
      <c r="Z263" s="29" t="s">
        <v>59</v>
      </c>
      <c r="AA263" s="3">
        <v>3038254</v>
      </c>
      <c r="AB263" s="3"/>
      <c r="AC263" s="7">
        <v>3038254</v>
      </c>
      <c r="AE263">
        <f t="shared" si="162"/>
        <v>3038254</v>
      </c>
      <c r="AF263" s="16">
        <f t="shared" si="163"/>
        <v>3038.2539999999999</v>
      </c>
      <c r="AH263">
        <f t="shared" si="164"/>
        <v>29004</v>
      </c>
      <c r="AI263">
        <f t="shared" si="165"/>
        <v>3038254</v>
      </c>
      <c r="AJ263" s="16">
        <f t="shared" si="166"/>
        <v>104752.93063025789</v>
      </c>
      <c r="AL263" s="16">
        <f t="shared" si="167"/>
        <v>788951.96052973252</v>
      </c>
    </row>
    <row r="264" spans="2:38">
      <c r="B264" s="29" t="s">
        <v>148</v>
      </c>
      <c r="C264" s="3">
        <v>283</v>
      </c>
      <c r="D264" s="3"/>
      <c r="E264" s="7">
        <v>283</v>
      </c>
      <c r="G264" s="29" t="s">
        <v>148</v>
      </c>
      <c r="H264" s="3">
        <v>1335</v>
      </c>
      <c r="I264" s="3"/>
      <c r="J264" s="7">
        <v>1335</v>
      </c>
      <c r="L264">
        <f t="shared" si="168"/>
        <v>283</v>
      </c>
      <c r="M264">
        <f t="shared" si="169"/>
        <v>1335</v>
      </c>
      <c r="N264" s="19">
        <f t="shared" si="147"/>
        <v>4.7173144876325086</v>
      </c>
      <c r="P264" s="29" t="s">
        <v>148</v>
      </c>
      <c r="Q264" s="3">
        <v>742</v>
      </c>
      <c r="R264" s="3"/>
      <c r="S264" s="7">
        <v>742</v>
      </c>
      <c r="U264" s="29" t="s">
        <v>148</v>
      </c>
      <c r="V264" s="3">
        <v>305</v>
      </c>
      <c r="W264" s="3"/>
      <c r="X264" s="7">
        <v>305</v>
      </c>
      <c r="Z264" s="29" t="s">
        <v>148</v>
      </c>
      <c r="AA264" s="3">
        <v>205473</v>
      </c>
      <c r="AB264" s="3"/>
      <c r="AC264" s="7">
        <v>205473</v>
      </c>
      <c r="AE264">
        <f t="shared" si="162"/>
        <v>205473</v>
      </c>
      <c r="AF264" s="16">
        <f t="shared" si="163"/>
        <v>205.47300000000001</v>
      </c>
      <c r="AH264">
        <f t="shared" si="164"/>
        <v>1335</v>
      </c>
      <c r="AI264">
        <f t="shared" si="165"/>
        <v>205473</v>
      </c>
      <c r="AJ264" s="16">
        <f t="shared" si="166"/>
        <v>153912.35955056181</v>
      </c>
      <c r="AL264" s="16">
        <f t="shared" si="167"/>
        <v>726053.00353356893</v>
      </c>
    </row>
    <row r="265" spans="2:38">
      <c r="B265" s="29" t="s">
        <v>60</v>
      </c>
      <c r="C265" s="3">
        <v>466</v>
      </c>
      <c r="D265" s="3"/>
      <c r="E265" s="7">
        <v>466</v>
      </c>
      <c r="G265" s="29" t="s">
        <v>60</v>
      </c>
      <c r="H265" s="3">
        <v>2663</v>
      </c>
      <c r="I265" s="3"/>
      <c r="J265" s="7">
        <v>2663</v>
      </c>
      <c r="L265">
        <f t="shared" si="168"/>
        <v>466</v>
      </c>
      <c r="M265">
        <f t="shared" si="169"/>
        <v>2663</v>
      </c>
      <c r="N265" s="19">
        <f t="shared" si="147"/>
        <v>5.7145922746781119</v>
      </c>
      <c r="P265" s="29" t="s">
        <v>60</v>
      </c>
      <c r="Q265" s="3">
        <v>1753</v>
      </c>
      <c r="R265" s="3"/>
      <c r="S265" s="7">
        <v>1753</v>
      </c>
      <c r="U265" s="29" t="s">
        <v>60</v>
      </c>
      <c r="V265" s="3">
        <v>431</v>
      </c>
      <c r="W265" s="3"/>
      <c r="X265" s="7">
        <v>431</v>
      </c>
      <c r="Z265" s="29" t="s">
        <v>60</v>
      </c>
      <c r="AA265" s="3">
        <v>321114</v>
      </c>
      <c r="AB265" s="3"/>
      <c r="AC265" s="7">
        <v>321114</v>
      </c>
      <c r="AE265">
        <f t="shared" si="162"/>
        <v>321114</v>
      </c>
      <c r="AF265" s="16">
        <f t="shared" si="163"/>
        <v>321.11399999999998</v>
      </c>
      <c r="AH265">
        <f t="shared" si="164"/>
        <v>2663</v>
      </c>
      <c r="AI265">
        <f t="shared" si="165"/>
        <v>321114</v>
      </c>
      <c r="AJ265" s="16">
        <f t="shared" si="166"/>
        <v>120583.55238452872</v>
      </c>
      <c r="AL265" s="16">
        <f t="shared" si="167"/>
        <v>689085.83690987132</v>
      </c>
    </row>
    <row r="266" spans="2:38">
      <c r="B266" s="29" t="s">
        <v>61</v>
      </c>
      <c r="C266" s="3">
        <v>1689</v>
      </c>
      <c r="D266" s="3"/>
      <c r="E266" s="7">
        <v>1689</v>
      </c>
      <c r="G266" s="29" t="s">
        <v>61</v>
      </c>
      <c r="H266" s="3">
        <v>7941</v>
      </c>
      <c r="I266" s="3"/>
      <c r="J266" s="7">
        <v>7941</v>
      </c>
      <c r="L266">
        <f t="shared" si="168"/>
        <v>1689</v>
      </c>
      <c r="M266">
        <f t="shared" si="169"/>
        <v>7941</v>
      </c>
      <c r="N266" s="19">
        <f t="shared" si="147"/>
        <v>4.7015985790408523</v>
      </c>
      <c r="P266" s="29" t="s">
        <v>61</v>
      </c>
      <c r="Q266" s="3">
        <v>4433</v>
      </c>
      <c r="R266" s="3"/>
      <c r="S266" s="7">
        <v>4433</v>
      </c>
      <c r="U266" s="29" t="s">
        <v>61</v>
      </c>
      <c r="V266" s="3">
        <v>1769</v>
      </c>
      <c r="W266" s="3"/>
      <c r="X266" s="7">
        <v>1769</v>
      </c>
      <c r="Z266" s="29" t="s">
        <v>61</v>
      </c>
      <c r="AA266" s="3">
        <v>783042</v>
      </c>
      <c r="AB266" s="3"/>
      <c r="AC266" s="7">
        <v>783042</v>
      </c>
      <c r="AE266">
        <f t="shared" si="162"/>
        <v>783042</v>
      </c>
      <c r="AF266" s="16">
        <f t="shared" si="163"/>
        <v>783.04200000000003</v>
      </c>
      <c r="AH266">
        <f t="shared" si="164"/>
        <v>7941</v>
      </c>
      <c r="AI266">
        <f t="shared" si="165"/>
        <v>783042</v>
      </c>
      <c r="AJ266" s="16">
        <f t="shared" si="166"/>
        <v>98607.480166225912</v>
      </c>
      <c r="AL266" s="16">
        <f t="shared" si="167"/>
        <v>463612.78863232676</v>
      </c>
    </row>
    <row r="267" spans="2:38">
      <c r="B267" s="29" t="s">
        <v>149</v>
      </c>
      <c r="C267" s="3">
        <v>516</v>
      </c>
      <c r="D267" s="3"/>
      <c r="E267" s="7">
        <v>516</v>
      </c>
      <c r="G267" s="29" t="s">
        <v>149</v>
      </c>
      <c r="H267" s="3">
        <v>3882</v>
      </c>
      <c r="I267" s="3"/>
      <c r="J267" s="7">
        <v>3882</v>
      </c>
      <c r="N267" s="19" t="str">
        <f t="shared" si="147"/>
        <v/>
      </c>
      <c r="P267" s="29" t="s">
        <v>149</v>
      </c>
      <c r="Q267" s="3">
        <v>2635</v>
      </c>
      <c r="R267" s="3"/>
      <c r="S267" s="7">
        <v>2635</v>
      </c>
      <c r="U267" s="29" t="s">
        <v>149</v>
      </c>
      <c r="V267" s="3">
        <v>714</v>
      </c>
      <c r="W267" s="3"/>
      <c r="X267" s="7">
        <v>714</v>
      </c>
      <c r="Z267" s="29" t="s">
        <v>149</v>
      </c>
      <c r="AA267" s="3">
        <v>562743</v>
      </c>
      <c r="AB267" s="3"/>
      <c r="AC267" s="7">
        <v>562743</v>
      </c>
      <c r="AE267">
        <f t="shared" si="162"/>
        <v>562743</v>
      </c>
      <c r="AF267" s="16">
        <f t="shared" si="163"/>
        <v>562.74300000000005</v>
      </c>
      <c r="AH267">
        <f t="shared" si="164"/>
        <v>3882</v>
      </c>
      <c r="AI267">
        <f t="shared" si="165"/>
        <v>562743</v>
      </c>
      <c r="AJ267" s="16">
        <f t="shared" si="166"/>
        <v>144962.13292117466</v>
      </c>
      <c r="AL267" s="16" t="str">
        <f t="shared" si="167"/>
        <v/>
      </c>
    </row>
    <row r="268" spans="2:38">
      <c r="B268" s="29" t="s">
        <v>62</v>
      </c>
      <c r="C268" s="3">
        <v>1971</v>
      </c>
      <c r="D268" s="3"/>
      <c r="E268" s="7">
        <v>1971</v>
      </c>
      <c r="G268" s="29" t="s">
        <v>62</v>
      </c>
      <c r="H268" s="3">
        <v>15331</v>
      </c>
      <c r="I268" s="3"/>
      <c r="J268" s="7">
        <v>15331</v>
      </c>
      <c r="L268">
        <f t="shared" ref="L268:L277" si="170">E268</f>
        <v>1971</v>
      </c>
      <c r="M268">
        <f t="shared" ref="M268:M277" si="171">J268</f>
        <v>15331</v>
      </c>
      <c r="N268" s="19">
        <f t="shared" si="147"/>
        <v>7.7782851344495176</v>
      </c>
      <c r="P268" s="29" t="s">
        <v>62</v>
      </c>
      <c r="Q268" s="3">
        <v>10995</v>
      </c>
      <c r="R268" s="3"/>
      <c r="S268" s="7">
        <v>10995</v>
      </c>
      <c r="U268" s="29" t="s">
        <v>62</v>
      </c>
      <c r="V268" s="3">
        <v>2276</v>
      </c>
      <c r="W268" s="3"/>
      <c r="X268" s="7">
        <v>2276</v>
      </c>
      <c r="Z268" s="29" t="s">
        <v>62</v>
      </c>
      <c r="AA268" s="3">
        <v>1622783</v>
      </c>
      <c r="AB268" s="3"/>
      <c r="AC268" s="7">
        <v>1622783</v>
      </c>
      <c r="AE268">
        <f t="shared" si="162"/>
        <v>1622783</v>
      </c>
      <c r="AF268" s="16">
        <f t="shared" si="163"/>
        <v>1622.7829999999999</v>
      </c>
      <c r="AH268">
        <f t="shared" si="164"/>
        <v>15331</v>
      </c>
      <c r="AI268">
        <f t="shared" si="165"/>
        <v>1622783</v>
      </c>
      <c r="AJ268" s="16">
        <f t="shared" si="166"/>
        <v>105849.78148848738</v>
      </c>
      <c r="AL268" s="16">
        <f t="shared" si="167"/>
        <v>823329.78183663113</v>
      </c>
    </row>
    <row r="269" spans="2:38">
      <c r="B269" s="29" t="s">
        <v>63</v>
      </c>
      <c r="C269" s="3">
        <v>3400</v>
      </c>
      <c r="D269" s="3"/>
      <c r="E269" s="7">
        <v>3400</v>
      </c>
      <c r="G269" s="29" t="s">
        <v>63</v>
      </c>
      <c r="H269" s="3">
        <v>26759</v>
      </c>
      <c r="I269" s="3"/>
      <c r="J269" s="7">
        <v>26759</v>
      </c>
      <c r="L269">
        <f t="shared" si="170"/>
        <v>3400</v>
      </c>
      <c r="M269">
        <f t="shared" si="171"/>
        <v>26759</v>
      </c>
      <c r="N269" s="19">
        <f t="shared" si="147"/>
        <v>7.8702941176470587</v>
      </c>
      <c r="P269" s="29" t="s">
        <v>63</v>
      </c>
      <c r="Q269" s="3">
        <v>18645</v>
      </c>
      <c r="R269" s="3"/>
      <c r="S269" s="7">
        <v>18645</v>
      </c>
      <c r="U269" s="29" t="s">
        <v>63</v>
      </c>
      <c r="V269" s="3">
        <v>4580</v>
      </c>
      <c r="W269" s="3"/>
      <c r="X269" s="7">
        <v>4580</v>
      </c>
      <c r="Z269" s="29" t="s">
        <v>63</v>
      </c>
      <c r="AA269" s="3">
        <v>3285491</v>
      </c>
      <c r="AB269" s="3"/>
      <c r="AC269" s="7">
        <v>3285491</v>
      </c>
      <c r="AE269">
        <f t="shared" si="162"/>
        <v>3285491</v>
      </c>
      <c r="AF269" s="16">
        <f t="shared" si="163"/>
        <v>3285.491</v>
      </c>
      <c r="AH269">
        <f t="shared" si="164"/>
        <v>26759</v>
      </c>
      <c r="AI269">
        <f t="shared" si="165"/>
        <v>3285491</v>
      </c>
      <c r="AJ269" s="16">
        <f t="shared" si="166"/>
        <v>122780.78403527784</v>
      </c>
      <c r="AL269" s="16">
        <f t="shared" si="167"/>
        <v>966320.88235294109</v>
      </c>
    </row>
    <row r="270" spans="2:38">
      <c r="B270" s="30" t="s">
        <v>34</v>
      </c>
      <c r="C270" s="7">
        <v>29408</v>
      </c>
      <c r="D270" s="7"/>
      <c r="E270" s="7">
        <v>29408</v>
      </c>
      <c r="G270" s="30" t="s">
        <v>34</v>
      </c>
      <c r="H270" s="7">
        <v>238458</v>
      </c>
      <c r="I270" s="7"/>
      <c r="J270" s="7">
        <v>238458</v>
      </c>
      <c r="L270">
        <f t="shared" si="170"/>
        <v>29408</v>
      </c>
      <c r="M270">
        <f t="shared" si="171"/>
        <v>238458</v>
      </c>
      <c r="N270" s="19">
        <f t="shared" si="147"/>
        <v>8.1086099020674638</v>
      </c>
      <c r="P270" s="30" t="s">
        <v>34</v>
      </c>
      <c r="Q270" s="7">
        <v>169760</v>
      </c>
      <c r="R270" s="7"/>
      <c r="S270" s="7">
        <v>169760</v>
      </c>
      <c r="U270" s="30" t="s">
        <v>34</v>
      </c>
      <c r="V270" s="7">
        <v>38328</v>
      </c>
      <c r="W270" s="7"/>
      <c r="X270" s="7">
        <v>38328</v>
      </c>
      <c r="Z270" s="30" t="s">
        <v>34</v>
      </c>
      <c r="AA270" s="7">
        <v>32135568</v>
      </c>
      <c r="AB270" s="7"/>
      <c r="AC270" s="7">
        <v>32135568</v>
      </c>
      <c r="AE270">
        <f t="shared" si="162"/>
        <v>32135568</v>
      </c>
      <c r="AF270" s="16">
        <f t="shared" si="163"/>
        <v>32135.567999999999</v>
      </c>
      <c r="AH270">
        <f t="shared" si="164"/>
        <v>238458</v>
      </c>
      <c r="AI270">
        <f t="shared" si="165"/>
        <v>32135568</v>
      </c>
      <c r="AJ270" s="16">
        <f t="shared" si="166"/>
        <v>134764.05907958632</v>
      </c>
      <c r="AL270" s="16">
        <f t="shared" si="167"/>
        <v>1092749.1838955383</v>
      </c>
    </row>
    <row r="271" spans="2:38">
      <c r="B271" s="5" t="s">
        <v>35</v>
      </c>
      <c r="C271" s="3"/>
      <c r="D271" s="3"/>
      <c r="E271" s="7"/>
      <c r="G271" s="5" t="s">
        <v>35</v>
      </c>
      <c r="H271" s="3"/>
      <c r="I271" s="3"/>
      <c r="J271" s="7"/>
      <c r="N271" s="37" t="str">
        <f t="shared" si="147"/>
        <v/>
      </c>
      <c r="P271" s="5" t="s">
        <v>35</v>
      </c>
      <c r="Q271" s="3"/>
      <c r="R271" s="3"/>
      <c r="S271" s="7"/>
      <c r="U271" s="5" t="s">
        <v>35</v>
      </c>
      <c r="V271" s="3"/>
      <c r="W271" s="3"/>
      <c r="X271" s="7"/>
      <c r="Z271" s="5" t="s">
        <v>35</v>
      </c>
      <c r="AA271" s="3"/>
      <c r="AB271" s="3"/>
      <c r="AC271" s="7"/>
      <c r="AF271" s="36"/>
      <c r="AJ271" s="36"/>
      <c r="AL271" s="36"/>
    </row>
    <row r="272" spans="2:38">
      <c r="B272" s="29" t="s">
        <v>150</v>
      </c>
      <c r="C272" s="3">
        <v>167</v>
      </c>
      <c r="D272" s="3"/>
      <c r="E272" s="7">
        <v>167</v>
      </c>
      <c r="G272" s="29" t="s">
        <v>150</v>
      </c>
      <c r="H272" s="3">
        <v>1781</v>
      </c>
      <c r="I272" s="3"/>
      <c r="J272" s="7">
        <v>1781</v>
      </c>
      <c r="L272">
        <f t="shared" si="170"/>
        <v>167</v>
      </c>
      <c r="M272">
        <f t="shared" si="171"/>
        <v>1781</v>
      </c>
      <c r="N272" s="19">
        <f t="shared" si="147"/>
        <v>10.664670658682635</v>
      </c>
      <c r="P272" s="29" t="s">
        <v>150</v>
      </c>
      <c r="Q272" s="3">
        <v>1313</v>
      </c>
      <c r="R272" s="3"/>
      <c r="S272" s="7">
        <v>1313</v>
      </c>
      <c r="U272" s="29" t="s">
        <v>150</v>
      </c>
      <c r="V272" s="3">
        <v>294</v>
      </c>
      <c r="W272" s="3"/>
      <c r="X272" s="7">
        <v>294</v>
      </c>
      <c r="Z272" s="29" t="s">
        <v>150</v>
      </c>
      <c r="AA272" s="3">
        <v>240726</v>
      </c>
      <c r="AB272" s="3"/>
      <c r="AC272" s="7">
        <v>240726</v>
      </c>
      <c r="AE272">
        <f t="shared" ref="AE272:AE299" si="172">AC272</f>
        <v>240726</v>
      </c>
      <c r="AF272" s="16">
        <f t="shared" ref="AF272:AF299" si="173">IF(AE272/$AE$8&gt;0,AE272/$AE$8,"")</f>
        <v>240.726</v>
      </c>
      <c r="AH272">
        <f t="shared" ref="AH272:AH299" si="174">J272</f>
        <v>1781</v>
      </c>
      <c r="AI272">
        <f t="shared" ref="AI272:AI299" si="175">AC272</f>
        <v>240726</v>
      </c>
      <c r="AJ272" s="16">
        <f t="shared" ref="AJ272:AJ299" si="176">IF(AI272*AH272&gt;0,AI272/AH272*$AI$8,"")</f>
        <v>135163.3913531724</v>
      </c>
      <c r="AL272" s="16">
        <f t="shared" ref="AL272:AL299" si="177">IF(AI272*M272&gt;0,M272/L272*AJ272,"")</f>
        <v>1441473.0538922157</v>
      </c>
    </row>
    <row r="273" spans="2:38">
      <c r="B273" s="29" t="s">
        <v>67</v>
      </c>
      <c r="C273" s="3">
        <v>3</v>
      </c>
      <c r="D273" s="3"/>
      <c r="E273" s="7">
        <v>3</v>
      </c>
      <c r="G273" s="29" t="s">
        <v>67</v>
      </c>
      <c r="H273" s="3">
        <v>6</v>
      </c>
      <c r="I273" s="3"/>
      <c r="J273" s="7">
        <v>6</v>
      </c>
      <c r="L273">
        <f t="shared" si="170"/>
        <v>3</v>
      </c>
      <c r="M273">
        <f t="shared" si="171"/>
        <v>6</v>
      </c>
      <c r="N273" s="19">
        <f t="shared" si="147"/>
        <v>2</v>
      </c>
      <c r="P273" s="29" t="s">
        <v>67</v>
      </c>
      <c r="Q273" s="3">
        <v>1</v>
      </c>
      <c r="R273" s="3"/>
      <c r="S273" s="7">
        <v>1</v>
      </c>
      <c r="U273" s="29" t="s">
        <v>67</v>
      </c>
      <c r="V273" s="3">
        <v>2</v>
      </c>
      <c r="W273" s="3"/>
      <c r="X273" s="7">
        <v>2</v>
      </c>
      <c r="Z273" s="29" t="s">
        <v>67</v>
      </c>
      <c r="AA273" s="3">
        <v>354</v>
      </c>
      <c r="AB273" s="3"/>
      <c r="AC273" s="7">
        <v>354</v>
      </c>
      <c r="AE273">
        <f t="shared" si="172"/>
        <v>354</v>
      </c>
      <c r="AF273" s="16">
        <f t="shared" si="173"/>
        <v>0.35399999999999998</v>
      </c>
      <c r="AH273">
        <f t="shared" si="174"/>
        <v>6</v>
      </c>
      <c r="AI273">
        <f t="shared" si="175"/>
        <v>354</v>
      </c>
      <c r="AJ273" s="16">
        <f t="shared" si="176"/>
        <v>59000</v>
      </c>
      <c r="AL273" s="16">
        <f t="shared" si="177"/>
        <v>118000</v>
      </c>
    </row>
    <row r="274" spans="2:38">
      <c r="B274" s="29" t="s">
        <v>68</v>
      </c>
      <c r="C274" s="3"/>
      <c r="D274" s="3">
        <v>54</v>
      </c>
      <c r="E274" s="7">
        <v>54</v>
      </c>
      <c r="G274" s="29" t="s">
        <v>68</v>
      </c>
      <c r="H274" s="3"/>
      <c r="I274" s="3">
        <v>295</v>
      </c>
      <c r="J274" s="7">
        <v>295</v>
      </c>
      <c r="L274">
        <f t="shared" si="170"/>
        <v>54</v>
      </c>
      <c r="M274">
        <f t="shared" si="171"/>
        <v>295</v>
      </c>
      <c r="N274" s="19">
        <f t="shared" si="147"/>
        <v>5.4629629629629628</v>
      </c>
      <c r="P274" s="29" t="s">
        <v>68</v>
      </c>
      <c r="Q274" s="3"/>
      <c r="R274" s="3">
        <v>152</v>
      </c>
      <c r="S274" s="7">
        <v>152</v>
      </c>
      <c r="U274" s="29" t="s">
        <v>68</v>
      </c>
      <c r="V274" s="3"/>
      <c r="W274" s="3">
        <v>87</v>
      </c>
      <c r="X274" s="7">
        <v>87</v>
      </c>
      <c r="Z274" s="29" t="s">
        <v>68</v>
      </c>
      <c r="AA274" s="3"/>
      <c r="AB274" s="3">
        <v>17124</v>
      </c>
      <c r="AC274" s="7">
        <v>17124</v>
      </c>
      <c r="AE274">
        <f t="shared" si="172"/>
        <v>17124</v>
      </c>
      <c r="AF274" s="16">
        <f t="shared" si="173"/>
        <v>17.123999999999999</v>
      </c>
      <c r="AH274">
        <f t="shared" si="174"/>
        <v>295</v>
      </c>
      <c r="AI274">
        <f t="shared" si="175"/>
        <v>17124</v>
      </c>
      <c r="AJ274" s="16">
        <f t="shared" si="176"/>
        <v>58047.457627118645</v>
      </c>
      <c r="AL274" s="16">
        <f t="shared" si="177"/>
        <v>317111.11111111112</v>
      </c>
    </row>
    <row r="275" spans="2:38">
      <c r="B275" s="29" t="s">
        <v>69</v>
      </c>
      <c r="C275" s="3">
        <v>40</v>
      </c>
      <c r="D275" s="3"/>
      <c r="E275" s="7">
        <v>40</v>
      </c>
      <c r="G275" s="29" t="s">
        <v>69</v>
      </c>
      <c r="H275" s="3">
        <v>767</v>
      </c>
      <c r="I275" s="3"/>
      <c r="J275" s="7">
        <v>767</v>
      </c>
      <c r="L275">
        <f t="shared" si="170"/>
        <v>40</v>
      </c>
      <c r="M275">
        <f t="shared" si="171"/>
        <v>767</v>
      </c>
      <c r="N275" s="19">
        <f t="shared" si="147"/>
        <v>19.175000000000001</v>
      </c>
      <c r="P275" s="29" t="s">
        <v>69</v>
      </c>
      <c r="Q275" s="3">
        <v>644</v>
      </c>
      <c r="R275" s="3"/>
      <c r="S275" s="7">
        <v>644</v>
      </c>
      <c r="U275" s="29" t="s">
        <v>69</v>
      </c>
      <c r="V275" s="3">
        <v>82</v>
      </c>
      <c r="W275" s="3"/>
      <c r="X275" s="7">
        <v>82</v>
      </c>
      <c r="Z275" s="29" t="s">
        <v>69</v>
      </c>
      <c r="AA275" s="3">
        <v>155825</v>
      </c>
      <c r="AB275" s="3"/>
      <c r="AC275" s="7">
        <v>155825</v>
      </c>
      <c r="AE275">
        <f t="shared" si="172"/>
        <v>155825</v>
      </c>
      <c r="AF275" s="16">
        <f t="shared" si="173"/>
        <v>155.82499999999999</v>
      </c>
      <c r="AH275">
        <f t="shared" si="174"/>
        <v>767</v>
      </c>
      <c r="AI275">
        <f t="shared" si="175"/>
        <v>155825</v>
      </c>
      <c r="AJ275" s="16">
        <f t="shared" si="176"/>
        <v>203161.66883963492</v>
      </c>
      <c r="AL275" s="16">
        <f t="shared" si="177"/>
        <v>3895624.9999999995</v>
      </c>
    </row>
    <row r="276" spans="2:38">
      <c r="B276" s="29" t="s">
        <v>70</v>
      </c>
      <c r="C276" s="3">
        <v>141</v>
      </c>
      <c r="D276" s="3"/>
      <c r="E276" s="7">
        <v>141</v>
      </c>
      <c r="G276" s="29" t="s">
        <v>70</v>
      </c>
      <c r="H276" s="3">
        <v>7440</v>
      </c>
      <c r="I276" s="3"/>
      <c r="J276" s="7">
        <v>7440</v>
      </c>
      <c r="L276">
        <f t="shared" si="170"/>
        <v>141</v>
      </c>
      <c r="M276">
        <f t="shared" si="171"/>
        <v>7440</v>
      </c>
      <c r="N276" s="19">
        <f t="shared" si="147"/>
        <v>52.765957446808514</v>
      </c>
      <c r="P276" s="29" t="s">
        <v>70</v>
      </c>
      <c r="Q276" s="3">
        <v>6720</v>
      </c>
      <c r="R276" s="3"/>
      <c r="S276" s="7">
        <v>6720</v>
      </c>
      <c r="U276" s="29" t="s">
        <v>70</v>
      </c>
      <c r="V276" s="3">
        <v>578</v>
      </c>
      <c r="W276" s="3"/>
      <c r="X276" s="7">
        <v>578</v>
      </c>
      <c r="Z276" s="29" t="s">
        <v>70</v>
      </c>
      <c r="AA276" s="3">
        <v>1710228</v>
      </c>
      <c r="AB276" s="3"/>
      <c r="AC276" s="7">
        <v>1710228</v>
      </c>
      <c r="AE276">
        <f t="shared" si="172"/>
        <v>1710228</v>
      </c>
      <c r="AF276" s="16">
        <f t="shared" si="173"/>
        <v>1710.2280000000001</v>
      </c>
      <c r="AH276">
        <f t="shared" si="174"/>
        <v>7440</v>
      </c>
      <c r="AI276">
        <f t="shared" si="175"/>
        <v>1710228</v>
      </c>
      <c r="AJ276" s="16">
        <f t="shared" si="176"/>
        <v>229869.3548387097</v>
      </c>
      <c r="AL276" s="16">
        <f t="shared" si="177"/>
        <v>12129276.595744682</v>
      </c>
    </row>
    <row r="277" spans="2:38">
      <c r="B277" s="29" t="s">
        <v>151</v>
      </c>
      <c r="C277" s="3"/>
      <c r="D277" s="3">
        <v>1</v>
      </c>
      <c r="E277" s="7">
        <v>1</v>
      </c>
      <c r="G277" s="29" t="s">
        <v>151</v>
      </c>
      <c r="H277" s="3"/>
      <c r="I277" s="3"/>
      <c r="J277" s="7"/>
      <c r="L277">
        <f t="shared" si="170"/>
        <v>1</v>
      </c>
      <c r="M277">
        <f t="shared" si="171"/>
        <v>0</v>
      </c>
      <c r="N277" s="19">
        <f t="shared" si="147"/>
        <v>0</v>
      </c>
      <c r="P277" s="29" t="s">
        <v>151</v>
      </c>
      <c r="Q277" s="3"/>
      <c r="R277" s="3"/>
      <c r="S277" s="7"/>
      <c r="U277" s="29" t="s">
        <v>151</v>
      </c>
      <c r="V277" s="3"/>
      <c r="W277" s="3"/>
      <c r="X277" s="7"/>
      <c r="Z277" s="29" t="s">
        <v>151</v>
      </c>
      <c r="AA277" s="3"/>
      <c r="AB277" s="3"/>
      <c r="AC277" s="7"/>
      <c r="AE277">
        <f t="shared" si="172"/>
        <v>0</v>
      </c>
      <c r="AF277" s="16" t="str">
        <f t="shared" si="173"/>
        <v/>
      </c>
      <c r="AH277">
        <f t="shared" si="174"/>
        <v>0</v>
      </c>
      <c r="AI277">
        <f t="shared" si="175"/>
        <v>0</v>
      </c>
      <c r="AJ277" s="16" t="str">
        <f t="shared" si="176"/>
        <v/>
      </c>
      <c r="AL277" s="16" t="str">
        <f t="shared" si="177"/>
        <v/>
      </c>
    </row>
    <row r="278" spans="2:38">
      <c r="B278" s="29" t="s">
        <v>71</v>
      </c>
      <c r="C278" s="3">
        <v>90</v>
      </c>
      <c r="D278" s="3"/>
      <c r="E278" s="7">
        <v>90</v>
      </c>
      <c r="G278" s="29" t="s">
        <v>71</v>
      </c>
      <c r="H278" s="3">
        <v>2257</v>
      </c>
      <c r="I278" s="3"/>
      <c r="J278" s="7">
        <v>2257</v>
      </c>
      <c r="N278" s="19" t="str">
        <f t="shared" si="147"/>
        <v/>
      </c>
      <c r="P278" s="29" t="s">
        <v>71</v>
      </c>
      <c r="Q278" s="3">
        <v>1918</v>
      </c>
      <c r="R278" s="3"/>
      <c r="S278" s="7">
        <v>1918</v>
      </c>
      <c r="U278" s="29" t="s">
        <v>71</v>
      </c>
      <c r="V278" s="3">
        <v>249</v>
      </c>
      <c r="W278" s="3"/>
      <c r="X278" s="7">
        <v>249</v>
      </c>
      <c r="Z278" s="29" t="s">
        <v>71</v>
      </c>
      <c r="AA278" s="3">
        <v>424488</v>
      </c>
      <c r="AB278" s="3"/>
      <c r="AC278" s="7">
        <v>424488</v>
      </c>
      <c r="AE278">
        <f t="shared" si="172"/>
        <v>424488</v>
      </c>
      <c r="AF278" s="16">
        <f t="shared" si="173"/>
        <v>424.488</v>
      </c>
      <c r="AH278">
        <f t="shared" si="174"/>
        <v>2257</v>
      </c>
      <c r="AI278">
        <f t="shared" si="175"/>
        <v>424488</v>
      </c>
      <c r="AJ278" s="16">
        <f t="shared" si="176"/>
        <v>188076.20735489586</v>
      </c>
      <c r="AL278" s="16" t="str">
        <f t="shared" si="177"/>
        <v/>
      </c>
    </row>
    <row r="279" spans="2:38">
      <c r="B279" s="29" t="s">
        <v>72</v>
      </c>
      <c r="C279" s="3"/>
      <c r="D279" s="3">
        <v>1</v>
      </c>
      <c r="E279" s="7">
        <v>1</v>
      </c>
      <c r="G279" s="29" t="s">
        <v>72</v>
      </c>
      <c r="H279" s="3"/>
      <c r="I279" s="3"/>
      <c r="J279" s="7"/>
      <c r="L279">
        <f t="shared" ref="L279:L288" si="178">E279</f>
        <v>1</v>
      </c>
      <c r="M279">
        <f t="shared" ref="M279:M288" si="179">J279</f>
        <v>0</v>
      </c>
      <c r="N279" s="19">
        <f t="shared" si="147"/>
        <v>0</v>
      </c>
      <c r="P279" s="29" t="s">
        <v>72</v>
      </c>
      <c r="Q279" s="3"/>
      <c r="R279" s="3"/>
      <c r="S279" s="7"/>
      <c r="U279" s="29" t="s">
        <v>72</v>
      </c>
      <c r="V279" s="3"/>
      <c r="W279" s="3"/>
      <c r="X279" s="7"/>
      <c r="Z279" s="29" t="s">
        <v>72</v>
      </c>
      <c r="AA279" s="3"/>
      <c r="AB279" s="3"/>
      <c r="AC279" s="7"/>
      <c r="AE279">
        <f t="shared" si="172"/>
        <v>0</v>
      </c>
      <c r="AF279" s="16" t="str">
        <f t="shared" si="173"/>
        <v/>
      </c>
      <c r="AH279">
        <f t="shared" si="174"/>
        <v>0</v>
      </c>
      <c r="AI279">
        <f t="shared" si="175"/>
        <v>0</v>
      </c>
      <c r="AJ279" s="16" t="str">
        <f t="shared" si="176"/>
        <v/>
      </c>
      <c r="AL279" s="16" t="str">
        <f t="shared" si="177"/>
        <v/>
      </c>
    </row>
    <row r="280" spans="2:38">
      <c r="B280" s="29" t="s">
        <v>73</v>
      </c>
      <c r="C280" s="3">
        <v>2591</v>
      </c>
      <c r="D280" s="3"/>
      <c r="E280" s="7">
        <v>2591</v>
      </c>
      <c r="G280" s="29" t="s">
        <v>73</v>
      </c>
      <c r="H280" s="3">
        <v>57202</v>
      </c>
      <c r="I280" s="3"/>
      <c r="J280" s="7">
        <v>57202</v>
      </c>
      <c r="L280">
        <f t="shared" si="178"/>
        <v>2591</v>
      </c>
      <c r="M280">
        <f t="shared" si="179"/>
        <v>57202</v>
      </c>
      <c r="N280" s="19">
        <f t="shared" si="147"/>
        <v>22.077190274025472</v>
      </c>
      <c r="P280" s="29" t="s">
        <v>73</v>
      </c>
      <c r="Q280" s="3">
        <v>46652</v>
      </c>
      <c r="R280" s="3"/>
      <c r="S280" s="7">
        <v>46652</v>
      </c>
      <c r="U280" s="29" t="s">
        <v>73</v>
      </c>
      <c r="V280" s="3">
        <v>7896</v>
      </c>
      <c r="W280" s="3"/>
      <c r="X280" s="7">
        <v>7896</v>
      </c>
      <c r="Z280" s="29" t="s">
        <v>73</v>
      </c>
      <c r="AA280" s="3">
        <v>8843719</v>
      </c>
      <c r="AB280" s="3"/>
      <c r="AC280" s="7">
        <v>8843719</v>
      </c>
      <c r="AE280">
        <f t="shared" si="172"/>
        <v>8843719</v>
      </c>
      <c r="AF280" s="16">
        <f t="shared" si="173"/>
        <v>8843.7189999999991</v>
      </c>
      <c r="AH280">
        <f t="shared" si="174"/>
        <v>57202</v>
      </c>
      <c r="AI280">
        <f t="shared" si="175"/>
        <v>8843719</v>
      </c>
      <c r="AJ280" s="16">
        <f t="shared" si="176"/>
        <v>154605.06625642462</v>
      </c>
      <c r="AL280" s="16">
        <f t="shared" si="177"/>
        <v>3413245.4650714011</v>
      </c>
    </row>
    <row r="281" spans="2:38">
      <c r="B281" s="29" t="s">
        <v>74</v>
      </c>
      <c r="C281" s="3"/>
      <c r="D281" s="3"/>
      <c r="E281" s="7"/>
      <c r="G281" s="29" t="s">
        <v>74</v>
      </c>
      <c r="H281" s="3"/>
      <c r="I281" s="3"/>
      <c r="J281" s="7"/>
      <c r="L281">
        <f t="shared" si="178"/>
        <v>0</v>
      </c>
      <c r="M281">
        <f t="shared" si="179"/>
        <v>0</v>
      </c>
      <c r="N281" s="19" t="str">
        <f t="shared" si="147"/>
        <v/>
      </c>
      <c r="P281" s="29" t="s">
        <v>74</v>
      </c>
      <c r="Q281" s="3"/>
      <c r="R281" s="3"/>
      <c r="S281" s="7"/>
      <c r="U281" s="29" t="s">
        <v>74</v>
      </c>
      <c r="V281" s="3"/>
      <c r="W281" s="3"/>
      <c r="X281" s="7"/>
      <c r="Z281" s="29" t="s">
        <v>74</v>
      </c>
      <c r="AA281" s="3"/>
      <c r="AB281" s="3"/>
      <c r="AC281" s="7"/>
      <c r="AE281">
        <f t="shared" si="172"/>
        <v>0</v>
      </c>
      <c r="AF281" s="16" t="str">
        <f t="shared" si="173"/>
        <v/>
      </c>
      <c r="AH281">
        <f t="shared" si="174"/>
        <v>0</v>
      </c>
      <c r="AI281">
        <f t="shared" si="175"/>
        <v>0</v>
      </c>
      <c r="AJ281" s="16" t="str">
        <f t="shared" si="176"/>
        <v/>
      </c>
      <c r="AL281" s="16" t="str">
        <f t="shared" si="177"/>
        <v/>
      </c>
    </row>
    <row r="282" spans="2:38">
      <c r="B282" s="29" t="s">
        <v>75</v>
      </c>
      <c r="C282" s="3"/>
      <c r="D282" s="3">
        <v>78</v>
      </c>
      <c r="E282" s="7">
        <v>78</v>
      </c>
      <c r="G282" s="29" t="s">
        <v>75</v>
      </c>
      <c r="H282" s="3"/>
      <c r="I282" s="3">
        <v>2478</v>
      </c>
      <c r="J282" s="7">
        <v>2478</v>
      </c>
      <c r="L282">
        <f t="shared" si="178"/>
        <v>78</v>
      </c>
      <c r="M282">
        <f t="shared" si="179"/>
        <v>2478</v>
      </c>
      <c r="N282" s="19">
        <f t="shared" si="147"/>
        <v>31.76923076923077</v>
      </c>
      <c r="P282" s="29" t="s">
        <v>75</v>
      </c>
      <c r="Q282" s="3"/>
      <c r="R282" s="3">
        <v>2088</v>
      </c>
      <c r="S282" s="7">
        <v>2088</v>
      </c>
      <c r="U282" s="29" t="s">
        <v>75</v>
      </c>
      <c r="V282" s="3"/>
      <c r="W282" s="3">
        <v>310</v>
      </c>
      <c r="X282" s="7">
        <v>310</v>
      </c>
      <c r="Z282" s="29" t="s">
        <v>75</v>
      </c>
      <c r="AA282" s="3"/>
      <c r="AB282" s="3">
        <v>320509</v>
      </c>
      <c r="AC282" s="7">
        <v>320509</v>
      </c>
      <c r="AE282">
        <f t="shared" si="172"/>
        <v>320509</v>
      </c>
      <c r="AF282" s="16">
        <f t="shared" si="173"/>
        <v>320.50900000000001</v>
      </c>
      <c r="AH282">
        <f t="shared" si="174"/>
        <v>2478</v>
      </c>
      <c r="AI282">
        <f t="shared" si="175"/>
        <v>320509</v>
      </c>
      <c r="AJ282" s="16">
        <f t="shared" si="176"/>
        <v>129341.80790960451</v>
      </c>
      <c r="AL282" s="16">
        <f t="shared" si="177"/>
        <v>4109089.7435897435</v>
      </c>
    </row>
    <row r="283" spans="2:38">
      <c r="B283" s="29" t="s">
        <v>76</v>
      </c>
      <c r="C283" s="3"/>
      <c r="D283" s="3">
        <v>4878</v>
      </c>
      <c r="E283" s="7">
        <v>4878</v>
      </c>
      <c r="G283" s="29" t="s">
        <v>76</v>
      </c>
      <c r="H283" s="3"/>
      <c r="I283" s="3">
        <v>134446</v>
      </c>
      <c r="J283" s="7">
        <v>134446</v>
      </c>
      <c r="L283">
        <f t="shared" si="178"/>
        <v>4878</v>
      </c>
      <c r="M283">
        <f t="shared" si="179"/>
        <v>134446</v>
      </c>
      <c r="N283" s="19">
        <f t="shared" si="147"/>
        <v>27.56170561705617</v>
      </c>
      <c r="P283" s="29" t="s">
        <v>76</v>
      </c>
      <c r="Q283" s="3"/>
      <c r="R283" s="3">
        <v>53653</v>
      </c>
      <c r="S283" s="7">
        <v>53653</v>
      </c>
      <c r="U283" s="29" t="s">
        <v>76</v>
      </c>
      <c r="V283" s="3"/>
      <c r="W283" s="3">
        <v>75779</v>
      </c>
      <c r="X283" s="7">
        <v>75779</v>
      </c>
      <c r="Z283" s="29" t="s">
        <v>76</v>
      </c>
      <c r="AA283" s="3"/>
      <c r="AB283" s="3">
        <v>3611238</v>
      </c>
      <c r="AC283" s="7">
        <v>3611238</v>
      </c>
      <c r="AE283">
        <f t="shared" si="172"/>
        <v>3611238</v>
      </c>
      <c r="AF283" s="16">
        <f t="shared" si="173"/>
        <v>3611.2379999999998</v>
      </c>
      <c r="AH283">
        <f t="shared" si="174"/>
        <v>134446</v>
      </c>
      <c r="AI283">
        <f t="shared" si="175"/>
        <v>3611238</v>
      </c>
      <c r="AJ283" s="16">
        <f t="shared" si="176"/>
        <v>26860.137155437871</v>
      </c>
      <c r="AL283" s="16">
        <f t="shared" si="177"/>
        <v>740311.19311193109</v>
      </c>
    </row>
    <row r="284" spans="2:38">
      <c r="B284" s="29" t="s">
        <v>152</v>
      </c>
      <c r="C284" s="3"/>
      <c r="D284" s="3">
        <v>9</v>
      </c>
      <c r="E284" s="7">
        <v>9</v>
      </c>
      <c r="G284" s="29" t="s">
        <v>152</v>
      </c>
      <c r="H284" s="3"/>
      <c r="I284" s="3"/>
      <c r="J284" s="7"/>
      <c r="L284">
        <f t="shared" si="178"/>
        <v>9</v>
      </c>
      <c r="M284">
        <f t="shared" si="179"/>
        <v>0</v>
      </c>
      <c r="N284" s="19">
        <f t="shared" si="147"/>
        <v>0</v>
      </c>
      <c r="P284" s="29" t="s">
        <v>152</v>
      </c>
      <c r="Q284" s="3"/>
      <c r="R284" s="3"/>
      <c r="S284" s="7"/>
      <c r="U284" s="29" t="s">
        <v>152</v>
      </c>
      <c r="V284" s="3"/>
      <c r="W284" s="3"/>
      <c r="X284" s="7"/>
      <c r="Z284" s="29" t="s">
        <v>152</v>
      </c>
      <c r="AA284" s="3"/>
      <c r="AB284" s="3"/>
      <c r="AC284" s="7"/>
      <c r="AE284">
        <f t="shared" si="172"/>
        <v>0</v>
      </c>
      <c r="AF284" s="16" t="str">
        <f t="shared" si="173"/>
        <v/>
      </c>
      <c r="AH284">
        <f t="shared" si="174"/>
        <v>0</v>
      </c>
      <c r="AI284">
        <f t="shared" si="175"/>
        <v>0</v>
      </c>
      <c r="AJ284" s="16" t="str">
        <f t="shared" si="176"/>
        <v/>
      </c>
      <c r="AL284" s="16" t="str">
        <f t="shared" si="177"/>
        <v/>
      </c>
    </row>
    <row r="285" spans="2:38">
      <c r="B285" s="29" t="s">
        <v>77</v>
      </c>
      <c r="C285" s="3">
        <v>18</v>
      </c>
      <c r="D285" s="3"/>
      <c r="E285" s="7">
        <v>18</v>
      </c>
      <c r="G285" s="29" t="s">
        <v>77</v>
      </c>
      <c r="H285" s="3">
        <v>122</v>
      </c>
      <c r="I285" s="3"/>
      <c r="J285" s="7">
        <v>122</v>
      </c>
      <c r="L285">
        <f t="shared" si="178"/>
        <v>18</v>
      </c>
      <c r="M285">
        <f t="shared" si="179"/>
        <v>122</v>
      </c>
      <c r="N285" s="19">
        <f t="shared" si="147"/>
        <v>6.7777777777777777</v>
      </c>
      <c r="P285" s="29" t="s">
        <v>77</v>
      </c>
      <c r="Q285" s="3">
        <v>89</v>
      </c>
      <c r="R285" s="3"/>
      <c r="S285" s="7">
        <v>89</v>
      </c>
      <c r="U285" s="29" t="s">
        <v>77</v>
      </c>
      <c r="V285" s="3">
        <v>15</v>
      </c>
      <c r="W285" s="3"/>
      <c r="X285" s="7">
        <v>15</v>
      </c>
      <c r="Z285" s="29" t="s">
        <v>77</v>
      </c>
      <c r="AA285" s="3">
        <v>11545</v>
      </c>
      <c r="AB285" s="3"/>
      <c r="AC285" s="7">
        <v>11545</v>
      </c>
      <c r="AE285">
        <f t="shared" si="172"/>
        <v>11545</v>
      </c>
      <c r="AF285" s="16">
        <f t="shared" si="173"/>
        <v>11.545</v>
      </c>
      <c r="AH285">
        <f t="shared" si="174"/>
        <v>122</v>
      </c>
      <c r="AI285">
        <f t="shared" si="175"/>
        <v>11545</v>
      </c>
      <c r="AJ285" s="16">
        <f t="shared" si="176"/>
        <v>94631.147540983598</v>
      </c>
      <c r="AL285" s="16">
        <f t="shared" si="177"/>
        <v>641388.88888888888</v>
      </c>
    </row>
    <row r="286" spans="2:38">
      <c r="B286" s="29" t="s">
        <v>78</v>
      </c>
      <c r="C286" s="3">
        <v>13</v>
      </c>
      <c r="D286" s="3"/>
      <c r="E286" s="7">
        <v>13</v>
      </c>
      <c r="G286" s="29" t="s">
        <v>78</v>
      </c>
      <c r="H286" s="3">
        <v>111</v>
      </c>
      <c r="I286" s="3"/>
      <c r="J286" s="7">
        <v>111</v>
      </c>
      <c r="L286">
        <f t="shared" si="178"/>
        <v>13</v>
      </c>
      <c r="M286">
        <f t="shared" si="179"/>
        <v>111</v>
      </c>
      <c r="N286" s="19">
        <f t="shared" si="147"/>
        <v>8.5384615384615383</v>
      </c>
      <c r="P286" s="29" t="s">
        <v>78</v>
      </c>
      <c r="Q286" s="3">
        <v>79</v>
      </c>
      <c r="R286" s="3"/>
      <c r="S286" s="7">
        <v>79</v>
      </c>
      <c r="U286" s="29" t="s">
        <v>78</v>
      </c>
      <c r="V286" s="3">
        <v>18</v>
      </c>
      <c r="W286" s="3"/>
      <c r="X286" s="7">
        <v>18</v>
      </c>
      <c r="Z286" s="29" t="s">
        <v>78</v>
      </c>
      <c r="AA286" s="3">
        <v>11395</v>
      </c>
      <c r="AB286" s="3"/>
      <c r="AC286" s="7">
        <v>11395</v>
      </c>
      <c r="AE286">
        <f t="shared" si="172"/>
        <v>11395</v>
      </c>
      <c r="AF286" s="16">
        <f t="shared" si="173"/>
        <v>11.395</v>
      </c>
      <c r="AH286">
        <f t="shared" si="174"/>
        <v>111</v>
      </c>
      <c r="AI286">
        <f t="shared" si="175"/>
        <v>11395</v>
      </c>
      <c r="AJ286" s="16">
        <f t="shared" si="176"/>
        <v>102657.65765765765</v>
      </c>
      <c r="AL286" s="16">
        <f t="shared" si="177"/>
        <v>876538.46153846139</v>
      </c>
    </row>
    <row r="287" spans="2:38">
      <c r="B287" s="29" t="s">
        <v>79</v>
      </c>
      <c r="C287" s="3">
        <v>379</v>
      </c>
      <c r="D287" s="3"/>
      <c r="E287" s="7">
        <v>379</v>
      </c>
      <c r="G287" s="29" t="s">
        <v>79</v>
      </c>
      <c r="H287" s="3">
        <v>3398</v>
      </c>
      <c r="I287" s="3"/>
      <c r="J287" s="7">
        <v>3398</v>
      </c>
      <c r="L287">
        <f t="shared" si="178"/>
        <v>379</v>
      </c>
      <c r="M287">
        <f t="shared" si="179"/>
        <v>3398</v>
      </c>
      <c r="N287" s="19">
        <f t="shared" si="147"/>
        <v>8.9656992084432723</v>
      </c>
      <c r="P287" s="29" t="s">
        <v>79</v>
      </c>
      <c r="Q287" s="3">
        <v>2469</v>
      </c>
      <c r="R287" s="3"/>
      <c r="S287" s="7">
        <v>2469</v>
      </c>
      <c r="U287" s="29" t="s">
        <v>79</v>
      </c>
      <c r="V287" s="3">
        <v>534</v>
      </c>
      <c r="W287" s="3"/>
      <c r="X287" s="7">
        <v>534</v>
      </c>
      <c r="Z287" s="29" t="s">
        <v>79</v>
      </c>
      <c r="AA287" s="3">
        <v>538881</v>
      </c>
      <c r="AB287" s="3"/>
      <c r="AC287" s="7">
        <v>538881</v>
      </c>
      <c r="AE287">
        <f t="shared" si="172"/>
        <v>538881</v>
      </c>
      <c r="AF287" s="16">
        <f t="shared" si="173"/>
        <v>538.88099999999997</v>
      </c>
      <c r="AH287">
        <f t="shared" si="174"/>
        <v>3398</v>
      </c>
      <c r="AI287">
        <f t="shared" si="175"/>
        <v>538881</v>
      </c>
      <c r="AJ287" s="16">
        <f t="shared" si="176"/>
        <v>158587.69864626252</v>
      </c>
      <c r="AL287" s="16">
        <f t="shared" si="177"/>
        <v>1421849.6042216362</v>
      </c>
    </row>
    <row r="288" spans="2:38">
      <c r="B288" s="29" t="s">
        <v>80</v>
      </c>
      <c r="C288" s="3">
        <v>345</v>
      </c>
      <c r="D288" s="3"/>
      <c r="E288" s="7">
        <v>345</v>
      </c>
      <c r="G288" s="29" t="s">
        <v>80</v>
      </c>
      <c r="H288" s="3">
        <v>5772</v>
      </c>
      <c r="I288" s="3"/>
      <c r="J288" s="7">
        <v>5772</v>
      </c>
      <c r="L288">
        <f t="shared" si="178"/>
        <v>345</v>
      </c>
      <c r="M288">
        <f t="shared" si="179"/>
        <v>5772</v>
      </c>
      <c r="N288" s="19">
        <f t="shared" si="147"/>
        <v>16.730434782608697</v>
      </c>
      <c r="P288" s="29" t="s">
        <v>80</v>
      </c>
      <c r="Q288" s="3">
        <v>4862</v>
      </c>
      <c r="R288" s="3"/>
      <c r="S288" s="7">
        <v>4862</v>
      </c>
      <c r="U288" s="29" t="s">
        <v>80</v>
      </c>
      <c r="V288" s="3">
        <v>556</v>
      </c>
      <c r="W288" s="3"/>
      <c r="X288" s="7">
        <v>556</v>
      </c>
      <c r="Z288" s="29" t="s">
        <v>80</v>
      </c>
      <c r="AA288" s="3">
        <v>1147191</v>
      </c>
      <c r="AB288" s="3"/>
      <c r="AC288" s="7">
        <v>1147191</v>
      </c>
      <c r="AE288">
        <f t="shared" si="172"/>
        <v>1147191</v>
      </c>
      <c r="AF288" s="16">
        <f t="shared" si="173"/>
        <v>1147.191</v>
      </c>
      <c r="AH288">
        <f t="shared" si="174"/>
        <v>5772</v>
      </c>
      <c r="AI288">
        <f t="shared" si="175"/>
        <v>1147191</v>
      </c>
      <c r="AJ288" s="16">
        <f t="shared" si="176"/>
        <v>198751.03950103952</v>
      </c>
      <c r="AL288" s="16">
        <f t="shared" si="177"/>
        <v>3325191.3043478266</v>
      </c>
    </row>
    <row r="289" spans="2:38">
      <c r="B289" s="29" t="s">
        <v>153</v>
      </c>
      <c r="C289" s="3">
        <v>494</v>
      </c>
      <c r="D289" s="3"/>
      <c r="E289" s="7">
        <v>494</v>
      </c>
      <c r="G289" s="29" t="s">
        <v>153</v>
      </c>
      <c r="H289" s="3">
        <v>5053</v>
      </c>
      <c r="I289" s="3"/>
      <c r="J289" s="7">
        <v>5053</v>
      </c>
      <c r="N289" s="19" t="str">
        <f t="shared" si="147"/>
        <v/>
      </c>
      <c r="P289" s="29" t="s">
        <v>153</v>
      </c>
      <c r="Q289" s="3">
        <v>3577</v>
      </c>
      <c r="R289" s="3"/>
      <c r="S289" s="7">
        <v>3577</v>
      </c>
      <c r="U289" s="29" t="s">
        <v>153</v>
      </c>
      <c r="V289" s="3">
        <v>961</v>
      </c>
      <c r="W289" s="3"/>
      <c r="X289" s="7">
        <v>961</v>
      </c>
      <c r="Z289" s="29" t="s">
        <v>153</v>
      </c>
      <c r="AA289" s="3">
        <v>1497309</v>
      </c>
      <c r="AB289" s="3"/>
      <c r="AC289" s="7">
        <v>1497309</v>
      </c>
      <c r="AE289">
        <f t="shared" si="172"/>
        <v>1497309</v>
      </c>
      <c r="AF289" s="16">
        <f t="shared" si="173"/>
        <v>1497.309</v>
      </c>
      <c r="AH289">
        <f t="shared" si="174"/>
        <v>5053</v>
      </c>
      <c r="AI289">
        <f t="shared" si="175"/>
        <v>1497309</v>
      </c>
      <c r="AJ289" s="16">
        <f t="shared" si="176"/>
        <v>296320.79952503467</v>
      </c>
      <c r="AL289" s="16" t="str">
        <f t="shared" si="177"/>
        <v/>
      </c>
    </row>
    <row r="290" spans="2:38">
      <c r="B290" s="29" t="s">
        <v>154</v>
      </c>
      <c r="C290" s="3"/>
      <c r="D290" s="3">
        <v>16</v>
      </c>
      <c r="E290" s="7">
        <v>16</v>
      </c>
      <c r="G290" s="29" t="s">
        <v>154</v>
      </c>
      <c r="H290" s="3"/>
      <c r="I290" s="3">
        <v>183</v>
      </c>
      <c r="J290" s="7">
        <v>183</v>
      </c>
      <c r="L290">
        <f t="shared" ref="L290:L299" si="180">E290</f>
        <v>16</v>
      </c>
      <c r="M290">
        <f t="shared" ref="M290:M299" si="181">J290</f>
        <v>183</v>
      </c>
      <c r="N290" s="19">
        <f t="shared" si="147"/>
        <v>11.4375</v>
      </c>
      <c r="P290" s="29" t="s">
        <v>154</v>
      </c>
      <c r="Q290" s="3"/>
      <c r="R290" s="3">
        <v>158</v>
      </c>
      <c r="S290" s="7">
        <v>158</v>
      </c>
      <c r="U290" s="29" t="s">
        <v>154</v>
      </c>
      <c r="V290" s="3"/>
      <c r="W290" s="3">
        <v>9</v>
      </c>
      <c r="X290" s="7">
        <v>9</v>
      </c>
      <c r="Z290" s="29" t="s">
        <v>154</v>
      </c>
      <c r="AA290" s="3"/>
      <c r="AB290" s="3">
        <v>24066</v>
      </c>
      <c r="AC290" s="7">
        <v>24066</v>
      </c>
      <c r="AE290">
        <f t="shared" si="172"/>
        <v>24066</v>
      </c>
      <c r="AF290" s="16">
        <f t="shared" si="173"/>
        <v>24.065999999999999</v>
      </c>
      <c r="AH290">
        <f t="shared" si="174"/>
        <v>183</v>
      </c>
      <c r="AI290">
        <f t="shared" si="175"/>
        <v>24066</v>
      </c>
      <c r="AJ290" s="16">
        <f t="shared" si="176"/>
        <v>131508.19672131145</v>
      </c>
      <c r="AL290" s="16">
        <f t="shared" si="177"/>
        <v>1504124.9999999998</v>
      </c>
    </row>
    <row r="291" spans="2:38">
      <c r="B291" s="29" t="s">
        <v>81</v>
      </c>
      <c r="C291" s="3">
        <v>2568</v>
      </c>
      <c r="D291" s="3"/>
      <c r="E291" s="7">
        <v>2568</v>
      </c>
      <c r="G291" s="29" t="s">
        <v>81</v>
      </c>
      <c r="H291" s="3">
        <v>30201</v>
      </c>
      <c r="I291" s="3"/>
      <c r="J291" s="7">
        <v>30201</v>
      </c>
      <c r="L291">
        <f t="shared" si="180"/>
        <v>2568</v>
      </c>
      <c r="M291">
        <f t="shared" si="181"/>
        <v>30201</v>
      </c>
      <c r="N291" s="19">
        <f t="shared" si="147"/>
        <v>11.760514018691589</v>
      </c>
      <c r="P291" s="29" t="s">
        <v>81</v>
      </c>
      <c r="Q291" s="3">
        <v>21955</v>
      </c>
      <c r="R291" s="3"/>
      <c r="S291" s="7">
        <v>21955</v>
      </c>
      <c r="U291" s="29" t="s">
        <v>81</v>
      </c>
      <c r="V291" s="3">
        <v>5608</v>
      </c>
      <c r="W291" s="3"/>
      <c r="X291" s="7">
        <v>5608</v>
      </c>
      <c r="Z291" s="29" t="s">
        <v>81</v>
      </c>
      <c r="AA291" s="3">
        <v>4400417</v>
      </c>
      <c r="AB291" s="3"/>
      <c r="AC291" s="7">
        <v>4400417</v>
      </c>
      <c r="AE291">
        <f t="shared" si="172"/>
        <v>4400417</v>
      </c>
      <c r="AF291" s="16">
        <f t="shared" si="173"/>
        <v>4400.4170000000004</v>
      </c>
      <c r="AH291">
        <f t="shared" si="174"/>
        <v>30201</v>
      </c>
      <c r="AI291">
        <f t="shared" si="175"/>
        <v>4400417</v>
      </c>
      <c r="AJ291" s="16">
        <f t="shared" si="176"/>
        <v>145704.34753816098</v>
      </c>
      <c r="AL291" s="16">
        <f t="shared" si="177"/>
        <v>1713558.0218068536</v>
      </c>
    </row>
    <row r="292" spans="2:38">
      <c r="B292" s="29" t="s">
        <v>82</v>
      </c>
      <c r="C292" s="3"/>
      <c r="D292" s="3">
        <v>54</v>
      </c>
      <c r="E292" s="7">
        <v>54</v>
      </c>
      <c r="G292" s="29" t="s">
        <v>82</v>
      </c>
      <c r="H292" s="3"/>
      <c r="I292" s="3">
        <v>247</v>
      </c>
      <c r="J292" s="7">
        <v>247</v>
      </c>
      <c r="L292">
        <f t="shared" si="180"/>
        <v>54</v>
      </c>
      <c r="M292">
        <f t="shared" si="181"/>
        <v>247</v>
      </c>
      <c r="N292" s="19">
        <f t="shared" si="147"/>
        <v>4.5740740740740744</v>
      </c>
      <c r="P292" s="29" t="s">
        <v>82</v>
      </c>
      <c r="Q292" s="3"/>
      <c r="R292" s="3">
        <v>126</v>
      </c>
      <c r="S292" s="7">
        <v>126</v>
      </c>
      <c r="U292" s="29" t="s">
        <v>82</v>
      </c>
      <c r="V292" s="3"/>
      <c r="W292" s="3">
        <v>65</v>
      </c>
      <c r="X292" s="7">
        <v>65</v>
      </c>
      <c r="Z292" s="29" t="s">
        <v>82</v>
      </c>
      <c r="AA292" s="3"/>
      <c r="AB292" s="3">
        <v>20314</v>
      </c>
      <c r="AC292" s="7">
        <v>20314</v>
      </c>
      <c r="AE292">
        <f t="shared" si="172"/>
        <v>20314</v>
      </c>
      <c r="AF292" s="16">
        <f t="shared" si="173"/>
        <v>20.314</v>
      </c>
      <c r="AH292">
        <f t="shared" si="174"/>
        <v>247</v>
      </c>
      <c r="AI292">
        <f t="shared" si="175"/>
        <v>20314</v>
      </c>
      <c r="AJ292" s="16">
        <f t="shared" si="176"/>
        <v>82242.914979757086</v>
      </c>
      <c r="AL292" s="16">
        <f t="shared" si="177"/>
        <v>376185.18518518523</v>
      </c>
    </row>
    <row r="293" spans="2:38">
      <c r="B293" s="29" t="s">
        <v>83</v>
      </c>
      <c r="C293" s="3"/>
      <c r="D293" s="3">
        <v>134</v>
      </c>
      <c r="E293" s="7">
        <v>134</v>
      </c>
      <c r="G293" s="29" t="s">
        <v>83</v>
      </c>
      <c r="H293" s="3"/>
      <c r="I293" s="3">
        <v>1885</v>
      </c>
      <c r="J293" s="7">
        <v>1885</v>
      </c>
      <c r="L293">
        <f t="shared" si="180"/>
        <v>134</v>
      </c>
      <c r="M293">
        <f t="shared" si="181"/>
        <v>1885</v>
      </c>
      <c r="N293" s="19">
        <f t="shared" si="147"/>
        <v>14.067164179104477</v>
      </c>
      <c r="P293" s="29" t="s">
        <v>83</v>
      </c>
      <c r="Q293" s="3"/>
      <c r="R293" s="3">
        <v>1522</v>
      </c>
      <c r="S293" s="7">
        <v>1522</v>
      </c>
      <c r="U293" s="29" t="s">
        <v>83</v>
      </c>
      <c r="V293" s="3"/>
      <c r="W293" s="3">
        <v>227</v>
      </c>
      <c r="X293" s="7">
        <v>227</v>
      </c>
      <c r="Z293" s="29" t="s">
        <v>83</v>
      </c>
      <c r="AA293" s="3"/>
      <c r="AB293" s="3">
        <v>233552</v>
      </c>
      <c r="AC293" s="7">
        <v>233552</v>
      </c>
      <c r="AE293">
        <f t="shared" si="172"/>
        <v>233552</v>
      </c>
      <c r="AF293" s="16">
        <f t="shared" si="173"/>
        <v>233.55199999999999</v>
      </c>
      <c r="AH293">
        <f t="shared" si="174"/>
        <v>1885</v>
      </c>
      <c r="AI293">
        <f t="shared" si="175"/>
        <v>233552</v>
      </c>
      <c r="AJ293" s="16">
        <f t="shared" si="176"/>
        <v>123900.26525198939</v>
      </c>
      <c r="AL293" s="16">
        <f t="shared" si="177"/>
        <v>1742925.3731343283</v>
      </c>
    </row>
    <row r="294" spans="2:38">
      <c r="B294" s="29" t="s">
        <v>84</v>
      </c>
      <c r="C294" s="3"/>
      <c r="D294" s="3">
        <v>65</v>
      </c>
      <c r="E294" s="7">
        <v>65</v>
      </c>
      <c r="G294" s="29" t="s">
        <v>84</v>
      </c>
      <c r="H294" s="3"/>
      <c r="I294" s="3">
        <v>1194</v>
      </c>
      <c r="J294" s="7">
        <v>1194</v>
      </c>
      <c r="L294">
        <f t="shared" si="180"/>
        <v>65</v>
      </c>
      <c r="M294">
        <f t="shared" si="181"/>
        <v>1194</v>
      </c>
      <c r="N294" s="19">
        <f t="shared" si="147"/>
        <v>18.369230769230768</v>
      </c>
      <c r="P294" s="29" t="s">
        <v>84</v>
      </c>
      <c r="Q294" s="3"/>
      <c r="R294" s="3">
        <v>1006</v>
      </c>
      <c r="S294" s="7">
        <v>1006</v>
      </c>
      <c r="U294" s="29" t="s">
        <v>84</v>
      </c>
      <c r="V294" s="3"/>
      <c r="W294" s="3">
        <v>122</v>
      </c>
      <c r="X294" s="7">
        <v>122</v>
      </c>
      <c r="Z294" s="29" t="s">
        <v>84</v>
      </c>
      <c r="AA294" s="3"/>
      <c r="AB294" s="3">
        <v>192883</v>
      </c>
      <c r="AC294" s="7">
        <v>192883</v>
      </c>
      <c r="AE294">
        <f t="shared" si="172"/>
        <v>192883</v>
      </c>
      <c r="AF294" s="16">
        <f t="shared" si="173"/>
        <v>192.88300000000001</v>
      </c>
      <c r="AH294">
        <f t="shared" si="174"/>
        <v>1194</v>
      </c>
      <c r="AI294">
        <f t="shared" si="175"/>
        <v>192883</v>
      </c>
      <c r="AJ294" s="16">
        <f t="shared" si="176"/>
        <v>161543.5510887772</v>
      </c>
      <c r="AL294" s="16">
        <f t="shared" si="177"/>
        <v>2967430.7692307686</v>
      </c>
    </row>
    <row r="295" spans="2:38">
      <c r="B295" s="29" t="s">
        <v>155</v>
      </c>
      <c r="C295" s="3"/>
      <c r="D295" s="3">
        <v>130</v>
      </c>
      <c r="E295" s="7">
        <v>130</v>
      </c>
      <c r="G295" s="29" t="s">
        <v>155</v>
      </c>
      <c r="H295" s="3"/>
      <c r="I295" s="3">
        <v>1368</v>
      </c>
      <c r="J295" s="7">
        <v>1368</v>
      </c>
      <c r="L295">
        <f t="shared" si="180"/>
        <v>130</v>
      </c>
      <c r="M295">
        <f t="shared" si="181"/>
        <v>1368</v>
      </c>
      <c r="N295" s="19">
        <f t="shared" si="147"/>
        <v>10.523076923076923</v>
      </c>
      <c r="P295" s="29" t="s">
        <v>155</v>
      </c>
      <c r="Q295" s="3"/>
      <c r="R295" s="3">
        <v>695</v>
      </c>
      <c r="S295" s="7">
        <v>695</v>
      </c>
      <c r="U295" s="29" t="s">
        <v>155</v>
      </c>
      <c r="V295" s="3"/>
      <c r="W295" s="3">
        <v>538</v>
      </c>
      <c r="X295" s="7">
        <v>538</v>
      </c>
      <c r="Z295" s="29" t="s">
        <v>155</v>
      </c>
      <c r="AA295" s="3"/>
      <c r="AB295" s="3">
        <v>110732</v>
      </c>
      <c r="AC295" s="7">
        <v>110732</v>
      </c>
      <c r="AE295">
        <f t="shared" si="172"/>
        <v>110732</v>
      </c>
      <c r="AF295" s="16">
        <f t="shared" si="173"/>
        <v>110.732</v>
      </c>
      <c r="AH295">
        <f t="shared" si="174"/>
        <v>1368</v>
      </c>
      <c r="AI295">
        <f t="shared" si="175"/>
        <v>110732</v>
      </c>
      <c r="AJ295" s="16">
        <f t="shared" si="176"/>
        <v>80944.444444444438</v>
      </c>
      <c r="AL295" s="16">
        <f t="shared" si="177"/>
        <v>851784.61538461526</v>
      </c>
    </row>
    <row r="296" spans="2:38">
      <c r="B296" s="29" t="s">
        <v>156</v>
      </c>
      <c r="C296" s="3">
        <v>329</v>
      </c>
      <c r="D296" s="3"/>
      <c r="E296" s="7">
        <v>329</v>
      </c>
      <c r="G296" s="29" t="s">
        <v>156</v>
      </c>
      <c r="H296" s="3">
        <v>2215</v>
      </c>
      <c r="I296" s="3"/>
      <c r="J296" s="7">
        <v>2215</v>
      </c>
      <c r="L296">
        <f t="shared" si="180"/>
        <v>329</v>
      </c>
      <c r="M296">
        <f t="shared" si="181"/>
        <v>2215</v>
      </c>
      <c r="N296" s="19">
        <f t="shared" si="147"/>
        <v>6.7325227963525833</v>
      </c>
      <c r="P296" s="29" t="s">
        <v>156</v>
      </c>
      <c r="Q296" s="3">
        <v>1388</v>
      </c>
      <c r="R296" s="3"/>
      <c r="S296" s="7">
        <v>1388</v>
      </c>
      <c r="U296" s="29" t="s">
        <v>156</v>
      </c>
      <c r="V296" s="3">
        <v>478</v>
      </c>
      <c r="W296" s="3"/>
      <c r="X296" s="7">
        <v>478</v>
      </c>
      <c r="Z296" s="29" t="s">
        <v>156</v>
      </c>
      <c r="AA296" s="3">
        <v>198636</v>
      </c>
      <c r="AB296" s="3"/>
      <c r="AC296" s="7">
        <v>198636</v>
      </c>
      <c r="AE296">
        <f t="shared" si="172"/>
        <v>198636</v>
      </c>
      <c r="AF296" s="16">
        <f t="shared" si="173"/>
        <v>198.636</v>
      </c>
      <c r="AH296">
        <f t="shared" si="174"/>
        <v>2215</v>
      </c>
      <c r="AI296">
        <f t="shared" si="175"/>
        <v>198636</v>
      </c>
      <c r="AJ296" s="16">
        <f t="shared" si="176"/>
        <v>89677.652370203155</v>
      </c>
      <c r="AL296" s="16">
        <f t="shared" si="177"/>
        <v>603756.83890577499</v>
      </c>
    </row>
    <row r="297" spans="2:38">
      <c r="B297" s="29" t="s">
        <v>85</v>
      </c>
      <c r="C297" s="3">
        <v>11</v>
      </c>
      <c r="D297" s="3"/>
      <c r="E297" s="7">
        <v>11</v>
      </c>
      <c r="G297" s="29" t="s">
        <v>85</v>
      </c>
      <c r="H297" s="3">
        <v>332</v>
      </c>
      <c r="I297" s="3"/>
      <c r="J297" s="7">
        <v>332</v>
      </c>
      <c r="L297">
        <f t="shared" si="180"/>
        <v>11</v>
      </c>
      <c r="M297">
        <f t="shared" si="181"/>
        <v>332</v>
      </c>
      <c r="N297" s="19">
        <f t="shared" si="147"/>
        <v>30.181818181818183</v>
      </c>
      <c r="P297" s="29" t="s">
        <v>85</v>
      </c>
      <c r="Q297" s="3">
        <v>293</v>
      </c>
      <c r="R297" s="3"/>
      <c r="S297" s="7">
        <v>293</v>
      </c>
      <c r="U297" s="29" t="s">
        <v>85</v>
      </c>
      <c r="V297" s="3">
        <v>28</v>
      </c>
      <c r="W297" s="3"/>
      <c r="X297" s="7">
        <v>28</v>
      </c>
      <c r="Z297" s="29" t="s">
        <v>85</v>
      </c>
      <c r="AA297" s="3">
        <v>53684</v>
      </c>
      <c r="AB297" s="3"/>
      <c r="AC297" s="7">
        <v>53684</v>
      </c>
      <c r="AE297">
        <f t="shared" si="172"/>
        <v>53684</v>
      </c>
      <c r="AF297" s="16">
        <f t="shared" si="173"/>
        <v>53.683999999999997</v>
      </c>
      <c r="AH297">
        <f t="shared" si="174"/>
        <v>332</v>
      </c>
      <c r="AI297">
        <f t="shared" si="175"/>
        <v>53684</v>
      </c>
      <c r="AJ297" s="16">
        <f t="shared" si="176"/>
        <v>161698.7951807229</v>
      </c>
      <c r="AL297" s="16">
        <f t="shared" si="177"/>
        <v>4880363.6363636367</v>
      </c>
    </row>
    <row r="298" spans="2:38">
      <c r="B298" s="29" t="s">
        <v>86</v>
      </c>
      <c r="C298" s="3"/>
      <c r="D298" s="3"/>
      <c r="E298" s="7"/>
      <c r="G298" s="29" t="s">
        <v>86</v>
      </c>
      <c r="H298" s="3"/>
      <c r="I298" s="3"/>
      <c r="J298" s="7"/>
      <c r="L298">
        <f t="shared" si="180"/>
        <v>0</v>
      </c>
      <c r="M298">
        <f t="shared" si="181"/>
        <v>0</v>
      </c>
      <c r="N298" s="19" t="str">
        <f t="shared" si="147"/>
        <v/>
      </c>
      <c r="P298" s="29" t="s">
        <v>86</v>
      </c>
      <c r="Q298" s="3"/>
      <c r="R298" s="3"/>
      <c r="S298" s="7"/>
      <c r="U298" s="29" t="s">
        <v>86</v>
      </c>
      <c r="V298" s="3"/>
      <c r="W298" s="3"/>
      <c r="X298" s="7"/>
      <c r="Z298" s="29" t="s">
        <v>86</v>
      </c>
      <c r="AA298" s="3"/>
      <c r="AB298" s="3"/>
      <c r="AC298" s="7"/>
      <c r="AE298">
        <f t="shared" si="172"/>
        <v>0</v>
      </c>
      <c r="AF298" s="16" t="str">
        <f t="shared" si="173"/>
        <v/>
      </c>
      <c r="AH298">
        <f t="shared" si="174"/>
        <v>0</v>
      </c>
      <c r="AI298">
        <f t="shared" si="175"/>
        <v>0</v>
      </c>
      <c r="AJ298" s="16" t="str">
        <f t="shared" si="176"/>
        <v/>
      </c>
      <c r="AL298" s="16" t="str">
        <f t="shared" si="177"/>
        <v/>
      </c>
    </row>
    <row r="299" spans="2:38">
      <c r="B299" s="30" t="s">
        <v>35</v>
      </c>
      <c r="C299" s="7">
        <v>7189</v>
      </c>
      <c r="D299" s="7">
        <v>5420</v>
      </c>
      <c r="E299" s="7">
        <v>12609</v>
      </c>
      <c r="G299" s="30" t="s">
        <v>35</v>
      </c>
      <c r="H299" s="7">
        <v>116657</v>
      </c>
      <c r="I299" s="7">
        <v>142130</v>
      </c>
      <c r="J299" s="7">
        <v>258787</v>
      </c>
      <c r="L299">
        <f t="shared" si="180"/>
        <v>12609</v>
      </c>
      <c r="M299">
        <f t="shared" si="181"/>
        <v>258787</v>
      </c>
      <c r="N299" s="19">
        <f t="shared" si="147"/>
        <v>20.523990800222062</v>
      </c>
      <c r="P299" s="30" t="s">
        <v>35</v>
      </c>
      <c r="Q299" s="7">
        <v>91960</v>
      </c>
      <c r="R299" s="7">
        <v>59417</v>
      </c>
      <c r="S299" s="7">
        <v>151377</v>
      </c>
      <c r="U299" s="30" t="s">
        <v>35</v>
      </c>
      <c r="V299" s="7">
        <v>17299</v>
      </c>
      <c r="W299" s="7">
        <v>77142</v>
      </c>
      <c r="X299" s="7">
        <v>94441</v>
      </c>
      <c r="Z299" s="30" t="s">
        <v>35</v>
      </c>
      <c r="AA299" s="7">
        <v>19234398</v>
      </c>
      <c r="AB299" s="7">
        <v>4532041</v>
      </c>
      <c r="AC299" s="7">
        <v>23766439</v>
      </c>
      <c r="AE299">
        <f t="shared" si="172"/>
        <v>23766439</v>
      </c>
      <c r="AF299" s="16">
        <f t="shared" si="173"/>
        <v>23766.438999999998</v>
      </c>
      <c r="AH299">
        <f t="shared" si="174"/>
        <v>258787</v>
      </c>
      <c r="AI299">
        <f t="shared" si="175"/>
        <v>23766439</v>
      </c>
      <c r="AJ299" s="16">
        <f t="shared" si="176"/>
        <v>91837.839613272692</v>
      </c>
      <c r="AL299" s="16">
        <f t="shared" si="177"/>
        <v>1884878.9753350781</v>
      </c>
    </row>
    <row r="300" spans="2:38">
      <c r="B300" s="5" t="s">
        <v>36</v>
      </c>
      <c r="C300" s="3"/>
      <c r="D300" s="3"/>
      <c r="E300" s="7"/>
      <c r="G300" s="5" t="s">
        <v>36</v>
      </c>
      <c r="H300" s="3"/>
      <c r="I300" s="3"/>
      <c r="J300" s="7"/>
      <c r="N300" s="37" t="str">
        <f t="shared" si="147"/>
        <v/>
      </c>
      <c r="P300" s="5" t="s">
        <v>36</v>
      </c>
      <c r="Q300" s="3"/>
      <c r="R300" s="3"/>
      <c r="S300" s="7"/>
      <c r="U300" s="5" t="s">
        <v>36</v>
      </c>
      <c r="V300" s="3"/>
      <c r="W300" s="3"/>
      <c r="X300" s="7"/>
      <c r="Z300" s="5" t="s">
        <v>36</v>
      </c>
      <c r="AA300" s="3"/>
      <c r="AB300" s="3"/>
      <c r="AC300" s="7"/>
      <c r="AF300" s="36"/>
      <c r="AJ300" s="36"/>
      <c r="AL300" s="36"/>
    </row>
    <row r="301" spans="2:38">
      <c r="B301" s="29" t="s">
        <v>157</v>
      </c>
      <c r="C301" s="3">
        <v>633</v>
      </c>
      <c r="D301" s="3"/>
      <c r="E301" s="7">
        <v>633</v>
      </c>
      <c r="G301" s="29" t="s">
        <v>157</v>
      </c>
      <c r="H301" s="3">
        <v>7021</v>
      </c>
      <c r="I301" s="3"/>
      <c r="J301" s="7">
        <v>7021</v>
      </c>
      <c r="L301">
        <f t="shared" ref="L301:L310" si="182">E301</f>
        <v>633</v>
      </c>
      <c r="M301">
        <f t="shared" ref="M301:M310" si="183">J301</f>
        <v>7021</v>
      </c>
      <c r="N301" s="19">
        <f t="shared" si="147"/>
        <v>11.091627172195892</v>
      </c>
      <c r="P301" s="29" t="s">
        <v>157</v>
      </c>
      <c r="Q301" s="3">
        <v>5146</v>
      </c>
      <c r="R301" s="3"/>
      <c r="S301" s="7">
        <v>5146</v>
      </c>
      <c r="U301" s="29" t="s">
        <v>157</v>
      </c>
      <c r="V301" s="3">
        <v>1212</v>
      </c>
      <c r="W301" s="3"/>
      <c r="X301" s="7">
        <v>1212</v>
      </c>
      <c r="Z301" s="29" t="s">
        <v>157</v>
      </c>
      <c r="AA301" s="3">
        <v>1214084</v>
      </c>
      <c r="AB301" s="3"/>
      <c r="AC301" s="7">
        <v>1214084</v>
      </c>
      <c r="AE301">
        <f t="shared" ref="AE301:AE305" si="184">AC301</f>
        <v>1214084</v>
      </c>
      <c r="AF301" s="16">
        <f t="shared" ref="AF301:AF305" si="185">IF(AE301/$AE$8&gt;0,AE301/$AE$8,"")</f>
        <v>1214.0840000000001</v>
      </c>
      <c r="AH301">
        <f t="shared" ref="AH301:AH305" si="186">J301</f>
        <v>7021</v>
      </c>
      <c r="AI301">
        <f t="shared" ref="AI301:AI305" si="187">AC301</f>
        <v>1214084</v>
      </c>
      <c r="AJ301" s="16">
        <f t="shared" ref="AJ301:AJ305" si="188">IF(AI301*AH301&gt;0,AI301/AH301*$AI$8,"")</f>
        <v>172921.80601053979</v>
      </c>
      <c r="AL301" s="16">
        <f t="shared" ref="AL301:AL305" si="189">IF(AI301*M301&gt;0,M301/L301*AJ301,"")</f>
        <v>1917984.2022116901</v>
      </c>
    </row>
    <row r="302" spans="2:38">
      <c r="B302" s="29" t="s">
        <v>94</v>
      </c>
      <c r="C302" s="3">
        <v>5772</v>
      </c>
      <c r="D302" s="3"/>
      <c r="E302" s="7">
        <v>5772</v>
      </c>
      <c r="G302" s="29" t="s">
        <v>94</v>
      </c>
      <c r="H302" s="3">
        <v>77779</v>
      </c>
      <c r="I302" s="3"/>
      <c r="J302" s="7">
        <v>77779</v>
      </c>
      <c r="L302">
        <f t="shared" si="182"/>
        <v>5772</v>
      </c>
      <c r="M302">
        <f t="shared" si="183"/>
        <v>77779</v>
      </c>
      <c r="N302" s="19">
        <f t="shared" si="147"/>
        <v>13.475225225225225</v>
      </c>
      <c r="P302" s="29" t="s">
        <v>94</v>
      </c>
      <c r="Q302" s="3">
        <v>58003</v>
      </c>
      <c r="R302" s="3"/>
      <c r="S302" s="7">
        <v>58003</v>
      </c>
      <c r="U302" s="29" t="s">
        <v>94</v>
      </c>
      <c r="V302" s="3">
        <v>13740</v>
      </c>
      <c r="W302" s="3"/>
      <c r="X302" s="7">
        <v>13740</v>
      </c>
      <c r="Z302" s="29" t="s">
        <v>94</v>
      </c>
      <c r="AA302" s="3">
        <v>24130560</v>
      </c>
      <c r="AB302" s="3"/>
      <c r="AC302" s="7">
        <v>24130560</v>
      </c>
      <c r="AE302">
        <f t="shared" si="184"/>
        <v>24130560</v>
      </c>
      <c r="AF302" s="16">
        <f t="shared" si="185"/>
        <v>24130.560000000001</v>
      </c>
      <c r="AH302">
        <f t="shared" si="186"/>
        <v>77779</v>
      </c>
      <c r="AI302">
        <f t="shared" si="187"/>
        <v>24130560</v>
      </c>
      <c r="AJ302" s="16">
        <f t="shared" si="188"/>
        <v>310245.1818614279</v>
      </c>
      <c r="AL302" s="16">
        <f t="shared" si="189"/>
        <v>4180623.7006237009</v>
      </c>
    </row>
    <row r="303" spans="2:38">
      <c r="B303" s="29" t="s">
        <v>158</v>
      </c>
      <c r="C303" s="3">
        <v>31</v>
      </c>
      <c r="D303" s="3"/>
      <c r="E303" s="7">
        <v>31</v>
      </c>
      <c r="G303" s="29" t="s">
        <v>158</v>
      </c>
      <c r="H303" s="3">
        <v>395</v>
      </c>
      <c r="I303" s="3"/>
      <c r="J303" s="7">
        <v>395</v>
      </c>
      <c r="L303">
        <f t="shared" si="182"/>
        <v>31</v>
      </c>
      <c r="M303">
        <f t="shared" si="183"/>
        <v>395</v>
      </c>
      <c r="N303" s="19">
        <f t="shared" si="147"/>
        <v>12.741935483870968</v>
      </c>
      <c r="P303" s="29" t="s">
        <v>158</v>
      </c>
      <c r="Q303" s="3">
        <v>255</v>
      </c>
      <c r="R303" s="3"/>
      <c r="S303" s="7">
        <v>255</v>
      </c>
      <c r="U303" s="29" t="s">
        <v>158</v>
      </c>
      <c r="V303" s="3">
        <v>108</v>
      </c>
      <c r="W303" s="3"/>
      <c r="X303" s="7">
        <v>108</v>
      </c>
      <c r="Z303" s="29" t="s">
        <v>158</v>
      </c>
      <c r="AA303" s="3">
        <v>68321</v>
      </c>
      <c r="AB303" s="3"/>
      <c r="AC303" s="7">
        <v>68321</v>
      </c>
      <c r="AE303">
        <f t="shared" si="184"/>
        <v>68321</v>
      </c>
      <c r="AF303" s="16">
        <f t="shared" si="185"/>
        <v>68.320999999999998</v>
      </c>
      <c r="AH303">
        <f t="shared" si="186"/>
        <v>395</v>
      </c>
      <c r="AI303">
        <f t="shared" si="187"/>
        <v>68321</v>
      </c>
      <c r="AJ303" s="16">
        <f t="shared" si="188"/>
        <v>172964.55696202532</v>
      </c>
      <c r="AL303" s="16">
        <f t="shared" si="189"/>
        <v>2203903.2258064519</v>
      </c>
    </row>
    <row r="304" spans="2:38">
      <c r="B304" s="29" t="s">
        <v>95</v>
      </c>
      <c r="C304" s="3">
        <v>473</v>
      </c>
      <c r="D304" s="3"/>
      <c r="E304" s="7">
        <v>473</v>
      </c>
      <c r="G304" s="29" t="s">
        <v>95</v>
      </c>
      <c r="H304" s="3">
        <v>4255</v>
      </c>
      <c r="I304" s="3"/>
      <c r="J304" s="7">
        <v>4255</v>
      </c>
      <c r="L304">
        <f t="shared" si="182"/>
        <v>473</v>
      </c>
      <c r="M304">
        <f t="shared" si="183"/>
        <v>4255</v>
      </c>
      <c r="N304" s="19">
        <f t="shared" si="147"/>
        <v>8.9957716701902743</v>
      </c>
      <c r="P304" s="29" t="s">
        <v>95</v>
      </c>
      <c r="Q304" s="3">
        <v>2752</v>
      </c>
      <c r="R304" s="3"/>
      <c r="S304" s="7">
        <v>2752</v>
      </c>
      <c r="U304" s="29" t="s">
        <v>95</v>
      </c>
      <c r="V304" s="3">
        <v>1012</v>
      </c>
      <c r="W304" s="3"/>
      <c r="X304" s="7">
        <v>1012</v>
      </c>
      <c r="Z304" s="29" t="s">
        <v>95</v>
      </c>
      <c r="AA304" s="3">
        <v>778535</v>
      </c>
      <c r="AB304" s="3"/>
      <c r="AC304" s="7">
        <v>778535</v>
      </c>
      <c r="AE304">
        <f t="shared" si="184"/>
        <v>778535</v>
      </c>
      <c r="AF304" s="16">
        <f t="shared" si="185"/>
        <v>778.53499999999997</v>
      </c>
      <c r="AH304">
        <f t="shared" si="186"/>
        <v>4255</v>
      </c>
      <c r="AI304">
        <f t="shared" si="187"/>
        <v>778535</v>
      </c>
      <c r="AJ304" s="16">
        <f t="shared" si="188"/>
        <v>182969.44770857814</v>
      </c>
      <c r="AL304" s="16">
        <f t="shared" si="189"/>
        <v>1645951.3742071881</v>
      </c>
    </row>
    <row r="305" spans="2:38">
      <c r="B305" s="30" t="s">
        <v>36</v>
      </c>
      <c r="C305" s="7">
        <v>6909</v>
      </c>
      <c r="D305" s="7"/>
      <c r="E305" s="7">
        <v>6909</v>
      </c>
      <c r="G305" s="30" t="s">
        <v>36</v>
      </c>
      <c r="H305" s="7">
        <v>89450</v>
      </c>
      <c r="I305" s="7"/>
      <c r="J305" s="7">
        <v>89450</v>
      </c>
      <c r="L305">
        <f t="shared" si="182"/>
        <v>6909</v>
      </c>
      <c r="M305">
        <f t="shared" si="183"/>
        <v>89450</v>
      </c>
      <c r="N305" s="19">
        <f t="shared" si="147"/>
        <v>12.946880880011578</v>
      </c>
      <c r="P305" s="30" t="s">
        <v>36</v>
      </c>
      <c r="Q305" s="7">
        <v>66156</v>
      </c>
      <c r="R305" s="7"/>
      <c r="S305" s="7">
        <v>66156</v>
      </c>
      <c r="U305" s="30" t="s">
        <v>36</v>
      </c>
      <c r="V305" s="7">
        <v>16072</v>
      </c>
      <c r="W305" s="7"/>
      <c r="X305" s="7">
        <v>16072</v>
      </c>
      <c r="Z305" s="30" t="s">
        <v>36</v>
      </c>
      <c r="AA305" s="7">
        <v>26191500</v>
      </c>
      <c r="AB305" s="7"/>
      <c r="AC305" s="7">
        <v>26191500</v>
      </c>
      <c r="AE305">
        <f t="shared" si="184"/>
        <v>26191500</v>
      </c>
      <c r="AF305" s="16">
        <f t="shared" si="185"/>
        <v>26191.5</v>
      </c>
      <c r="AH305">
        <f t="shared" si="186"/>
        <v>89450</v>
      </c>
      <c r="AI305">
        <f t="shared" si="187"/>
        <v>26191500</v>
      </c>
      <c r="AJ305" s="16">
        <f t="shared" si="188"/>
        <v>292806.03689211851</v>
      </c>
      <c r="AL305" s="16">
        <f t="shared" si="189"/>
        <v>3790924.8805905338</v>
      </c>
    </row>
    <row r="306" spans="2:38">
      <c r="B306" s="5" t="s">
        <v>37</v>
      </c>
      <c r="C306" s="3"/>
      <c r="D306" s="3"/>
      <c r="E306" s="7"/>
      <c r="G306" s="5" t="s">
        <v>37</v>
      </c>
      <c r="H306" s="3"/>
      <c r="I306" s="3"/>
      <c r="J306" s="7"/>
      <c r="N306" s="37" t="str">
        <f t="shared" si="147"/>
        <v/>
      </c>
      <c r="P306" s="5" t="s">
        <v>37</v>
      </c>
      <c r="Q306" s="3"/>
      <c r="R306" s="3"/>
      <c r="S306" s="7"/>
      <c r="U306" s="5" t="s">
        <v>37</v>
      </c>
      <c r="V306" s="3"/>
      <c r="W306" s="3"/>
      <c r="X306" s="7"/>
      <c r="Z306" s="5" t="s">
        <v>37</v>
      </c>
      <c r="AA306" s="3"/>
      <c r="AB306" s="3"/>
      <c r="AC306" s="7"/>
      <c r="AF306" s="36"/>
      <c r="AJ306" s="36"/>
      <c r="AL306" s="36"/>
    </row>
    <row r="307" spans="2:38">
      <c r="B307" s="29" t="s">
        <v>98</v>
      </c>
      <c r="C307" s="3">
        <v>1186</v>
      </c>
      <c r="D307" s="3"/>
      <c r="E307" s="7">
        <v>1186</v>
      </c>
      <c r="G307" s="29" t="s">
        <v>98</v>
      </c>
      <c r="H307" s="3">
        <v>53683</v>
      </c>
      <c r="I307" s="3"/>
      <c r="J307" s="7">
        <v>53683</v>
      </c>
      <c r="L307" s="3">
        <f>E307</f>
        <v>1186</v>
      </c>
      <c r="M307" s="3">
        <f>J307</f>
        <v>53683</v>
      </c>
      <c r="N307" s="19">
        <f t="shared" si="147"/>
        <v>45.263912310286678</v>
      </c>
      <c r="P307" s="29" t="s">
        <v>98</v>
      </c>
      <c r="Q307" s="3">
        <v>31525</v>
      </c>
      <c r="R307" s="3"/>
      <c r="S307" s="7">
        <v>31525</v>
      </c>
      <c r="U307" s="29" t="s">
        <v>98</v>
      </c>
      <c r="V307" s="3">
        <v>20920</v>
      </c>
      <c r="W307" s="3"/>
      <c r="X307" s="7">
        <v>20920</v>
      </c>
      <c r="Z307" s="29" t="s">
        <v>98</v>
      </c>
      <c r="AA307" s="3">
        <v>2641079</v>
      </c>
      <c r="AB307" s="3"/>
      <c r="AC307" s="7">
        <v>2641079</v>
      </c>
      <c r="AE307">
        <f t="shared" ref="AE307:AE313" si="190">AC307</f>
        <v>2641079</v>
      </c>
      <c r="AF307" s="16">
        <f t="shared" ref="AF307:AF313" si="191">IF(AE307/$AE$8&gt;0,AE307/$AE$8,"")</f>
        <v>2641.0790000000002</v>
      </c>
      <c r="AH307">
        <f t="shared" ref="AH307:AH313" si="192">J307</f>
        <v>53683</v>
      </c>
      <c r="AI307">
        <f t="shared" ref="AI307:AI313" si="193">AC307</f>
        <v>2641079</v>
      </c>
      <c r="AJ307" s="16">
        <f t="shared" ref="AJ307:AJ313" si="194">IF(AI307*AH307&gt;0,AI307/AH307*$AI$8,"")</f>
        <v>49197.678967270833</v>
      </c>
      <c r="AL307" s="16">
        <f t="shared" ref="AL307:AL313" si="195">IF(AI307*M307&gt;0,M307/L307*AJ307,"")</f>
        <v>2226879.4266441823</v>
      </c>
    </row>
    <row r="308" spans="2:38">
      <c r="B308" s="29" t="s">
        <v>99</v>
      </c>
      <c r="C308" s="3"/>
      <c r="D308" s="3">
        <v>72</v>
      </c>
      <c r="E308" s="7">
        <v>72</v>
      </c>
      <c r="G308" s="29" t="s">
        <v>99</v>
      </c>
      <c r="H308" s="3"/>
      <c r="I308" s="3">
        <v>1591</v>
      </c>
      <c r="J308" s="7">
        <v>1591</v>
      </c>
      <c r="L308">
        <f t="shared" si="182"/>
        <v>72</v>
      </c>
      <c r="M308">
        <f t="shared" si="183"/>
        <v>1591</v>
      </c>
      <c r="N308" s="19">
        <f t="shared" ref="N308:N371" si="196">IF(M308+L308&gt;0,M308/L308,"")</f>
        <v>22.097222222222221</v>
      </c>
      <c r="P308" s="29" t="s">
        <v>99</v>
      </c>
      <c r="Q308" s="3"/>
      <c r="R308" s="3">
        <v>750</v>
      </c>
      <c r="S308" s="7">
        <v>750</v>
      </c>
      <c r="U308" s="29" t="s">
        <v>99</v>
      </c>
      <c r="V308" s="3"/>
      <c r="W308" s="3">
        <v>763</v>
      </c>
      <c r="X308" s="7">
        <v>763</v>
      </c>
      <c r="Z308" s="29" t="s">
        <v>99</v>
      </c>
      <c r="AA308" s="3"/>
      <c r="AB308" s="3">
        <v>115561</v>
      </c>
      <c r="AC308" s="7">
        <v>115561</v>
      </c>
      <c r="AE308">
        <f t="shared" si="190"/>
        <v>115561</v>
      </c>
      <c r="AF308" s="16">
        <f t="shared" si="191"/>
        <v>115.56100000000001</v>
      </c>
      <c r="AH308">
        <f t="shared" si="192"/>
        <v>1591</v>
      </c>
      <c r="AI308">
        <f t="shared" si="193"/>
        <v>115561</v>
      </c>
      <c r="AJ308" s="16">
        <f t="shared" si="194"/>
        <v>72634.192331866754</v>
      </c>
      <c r="AL308" s="16">
        <f t="shared" si="195"/>
        <v>1605013.888888889</v>
      </c>
    </row>
    <row r="309" spans="2:38">
      <c r="B309" s="29" t="s">
        <v>100</v>
      </c>
      <c r="C309" s="3">
        <v>1264</v>
      </c>
      <c r="D309" s="3"/>
      <c r="E309" s="7">
        <v>1264</v>
      </c>
      <c r="G309" s="29" t="s">
        <v>100</v>
      </c>
      <c r="H309" s="3">
        <v>29957</v>
      </c>
      <c r="I309" s="3"/>
      <c r="J309" s="7">
        <v>29957</v>
      </c>
      <c r="L309">
        <f t="shared" si="182"/>
        <v>1264</v>
      </c>
      <c r="M309">
        <f t="shared" si="183"/>
        <v>29957</v>
      </c>
      <c r="N309" s="19">
        <f t="shared" si="196"/>
        <v>23.7001582278481</v>
      </c>
      <c r="P309" s="29" t="s">
        <v>100</v>
      </c>
      <c r="Q309" s="3">
        <v>20432</v>
      </c>
      <c r="R309" s="3"/>
      <c r="S309" s="7">
        <v>20432</v>
      </c>
      <c r="U309" s="29" t="s">
        <v>100</v>
      </c>
      <c r="V309" s="3">
        <v>8180</v>
      </c>
      <c r="W309" s="3"/>
      <c r="X309" s="7">
        <v>8180</v>
      </c>
      <c r="Z309" s="29" t="s">
        <v>100</v>
      </c>
      <c r="AA309" s="3">
        <v>5143226</v>
      </c>
      <c r="AB309" s="3"/>
      <c r="AC309" s="7">
        <v>5143226</v>
      </c>
      <c r="AE309">
        <f t="shared" si="190"/>
        <v>5143226</v>
      </c>
      <c r="AF309" s="16">
        <f t="shared" si="191"/>
        <v>5143.2259999999997</v>
      </c>
      <c r="AH309">
        <f t="shared" si="192"/>
        <v>29957</v>
      </c>
      <c r="AI309">
        <f t="shared" si="193"/>
        <v>5143226</v>
      </c>
      <c r="AJ309" s="16">
        <f t="shared" si="194"/>
        <v>171686.95129685884</v>
      </c>
      <c r="AL309" s="16">
        <f t="shared" si="195"/>
        <v>4069007.9113924052</v>
      </c>
    </row>
    <row r="310" spans="2:38">
      <c r="B310" s="29" t="s">
        <v>101</v>
      </c>
      <c r="C310" s="3">
        <v>328</v>
      </c>
      <c r="D310" s="3"/>
      <c r="E310" s="7">
        <v>328</v>
      </c>
      <c r="G310" s="29" t="s">
        <v>101</v>
      </c>
      <c r="H310" s="3">
        <v>5684</v>
      </c>
      <c r="I310" s="3"/>
      <c r="J310" s="7">
        <v>5684</v>
      </c>
      <c r="L310">
        <f t="shared" si="182"/>
        <v>328</v>
      </c>
      <c r="M310">
        <f t="shared" si="183"/>
        <v>5684</v>
      </c>
      <c r="N310" s="19">
        <f t="shared" si="196"/>
        <v>17.329268292682926</v>
      </c>
      <c r="P310" s="29" t="s">
        <v>101</v>
      </c>
      <c r="Q310" s="3">
        <v>2862</v>
      </c>
      <c r="R310" s="3"/>
      <c r="S310" s="7">
        <v>2862</v>
      </c>
      <c r="U310" s="29" t="s">
        <v>101</v>
      </c>
      <c r="V310" s="3">
        <v>2477</v>
      </c>
      <c r="W310" s="3"/>
      <c r="X310" s="7">
        <v>2477</v>
      </c>
      <c r="Z310" s="29" t="s">
        <v>101</v>
      </c>
      <c r="AA310" s="3">
        <v>342040</v>
      </c>
      <c r="AB310" s="3"/>
      <c r="AC310" s="7">
        <v>342040</v>
      </c>
      <c r="AE310">
        <f t="shared" si="190"/>
        <v>342040</v>
      </c>
      <c r="AF310" s="16">
        <f t="shared" si="191"/>
        <v>342.04</v>
      </c>
      <c r="AH310">
        <f t="shared" si="192"/>
        <v>5684</v>
      </c>
      <c r="AI310">
        <f t="shared" si="193"/>
        <v>342040</v>
      </c>
      <c r="AJ310" s="16">
        <f t="shared" si="194"/>
        <v>60175.932441942292</v>
      </c>
      <c r="AL310" s="16">
        <f t="shared" si="195"/>
        <v>1042804.8780487804</v>
      </c>
    </row>
    <row r="311" spans="2:38">
      <c r="B311" s="29" t="s">
        <v>102</v>
      </c>
      <c r="C311" s="3"/>
      <c r="D311" s="3">
        <v>112</v>
      </c>
      <c r="E311" s="7">
        <v>112</v>
      </c>
      <c r="G311" s="29" t="s">
        <v>102</v>
      </c>
      <c r="H311" s="3"/>
      <c r="I311" s="3">
        <v>2019</v>
      </c>
      <c r="J311" s="7">
        <v>2019</v>
      </c>
      <c r="N311" s="19" t="str">
        <f t="shared" si="196"/>
        <v/>
      </c>
      <c r="P311" s="29" t="s">
        <v>102</v>
      </c>
      <c r="Q311" s="3"/>
      <c r="R311" s="3">
        <v>1356</v>
      </c>
      <c r="S311" s="7">
        <v>1356</v>
      </c>
      <c r="U311" s="29" t="s">
        <v>102</v>
      </c>
      <c r="V311" s="3"/>
      <c r="W311" s="3">
        <v>539</v>
      </c>
      <c r="X311" s="7">
        <v>539</v>
      </c>
      <c r="Z311" s="29" t="s">
        <v>102</v>
      </c>
      <c r="AA311" s="3"/>
      <c r="AB311" s="3">
        <v>698414</v>
      </c>
      <c r="AC311" s="7">
        <v>698414</v>
      </c>
      <c r="AE311">
        <f t="shared" si="190"/>
        <v>698414</v>
      </c>
      <c r="AF311" s="16">
        <f t="shared" si="191"/>
        <v>698.41399999999999</v>
      </c>
      <c r="AH311">
        <f t="shared" si="192"/>
        <v>2019</v>
      </c>
      <c r="AI311">
        <f t="shared" si="193"/>
        <v>698414</v>
      </c>
      <c r="AJ311" s="16">
        <f t="shared" si="194"/>
        <v>345920.7528479445</v>
      </c>
      <c r="AL311" s="16" t="str">
        <f t="shared" si="195"/>
        <v/>
      </c>
    </row>
    <row r="312" spans="2:38">
      <c r="B312" s="29" t="s">
        <v>103</v>
      </c>
      <c r="C312" s="3"/>
      <c r="D312" s="3">
        <v>36</v>
      </c>
      <c r="E312" s="7">
        <v>36</v>
      </c>
      <c r="G312" s="29" t="s">
        <v>103</v>
      </c>
      <c r="H312" s="3"/>
      <c r="I312" s="3">
        <v>425</v>
      </c>
      <c r="J312" s="7">
        <v>425</v>
      </c>
      <c r="L312">
        <f t="shared" ref="L312:L320" si="197">E312</f>
        <v>36</v>
      </c>
      <c r="M312">
        <f t="shared" ref="M312:M320" si="198">J312</f>
        <v>425</v>
      </c>
      <c r="N312" s="19">
        <f t="shared" si="196"/>
        <v>11.805555555555555</v>
      </c>
      <c r="P312" s="29" t="s">
        <v>103</v>
      </c>
      <c r="Q312" s="3"/>
      <c r="R312" s="3">
        <v>198</v>
      </c>
      <c r="S312" s="7">
        <v>198</v>
      </c>
      <c r="U312" s="29" t="s">
        <v>103</v>
      </c>
      <c r="V312" s="3"/>
      <c r="W312" s="3">
        <v>190</v>
      </c>
      <c r="X312" s="7">
        <v>190</v>
      </c>
      <c r="Z312" s="29" t="s">
        <v>103</v>
      </c>
      <c r="AA312" s="3"/>
      <c r="AB312" s="3">
        <v>65732</v>
      </c>
      <c r="AC312" s="7">
        <v>65732</v>
      </c>
      <c r="AE312">
        <f t="shared" si="190"/>
        <v>65732</v>
      </c>
      <c r="AF312" s="16">
        <f t="shared" si="191"/>
        <v>65.731999999999999</v>
      </c>
      <c r="AH312">
        <f t="shared" si="192"/>
        <v>425</v>
      </c>
      <c r="AI312">
        <f t="shared" si="193"/>
        <v>65732</v>
      </c>
      <c r="AJ312" s="16">
        <f t="shared" si="194"/>
        <v>154663.5294117647</v>
      </c>
      <c r="AL312" s="16">
        <f t="shared" si="195"/>
        <v>1825888.8888888888</v>
      </c>
    </row>
    <row r="313" spans="2:38">
      <c r="B313" s="30" t="s">
        <v>37</v>
      </c>
      <c r="C313" s="7">
        <v>2778</v>
      </c>
      <c r="D313" s="7">
        <v>220</v>
      </c>
      <c r="E313" s="7">
        <v>2998</v>
      </c>
      <c r="G313" s="30" t="s">
        <v>37</v>
      </c>
      <c r="H313" s="7">
        <v>89324</v>
      </c>
      <c r="I313" s="7">
        <v>4035</v>
      </c>
      <c r="J313" s="7">
        <v>93359</v>
      </c>
      <c r="L313">
        <f t="shared" si="197"/>
        <v>2998</v>
      </c>
      <c r="M313">
        <f t="shared" si="198"/>
        <v>93359</v>
      </c>
      <c r="N313" s="19">
        <f t="shared" si="196"/>
        <v>31.140426951300867</v>
      </c>
      <c r="P313" s="30" t="s">
        <v>37</v>
      </c>
      <c r="Q313" s="7">
        <v>54819</v>
      </c>
      <c r="R313" s="7">
        <v>2304</v>
      </c>
      <c r="S313" s="7">
        <v>57123</v>
      </c>
      <c r="U313" s="30" t="s">
        <v>37</v>
      </c>
      <c r="V313" s="7">
        <v>31577</v>
      </c>
      <c r="W313" s="7">
        <v>1492</v>
      </c>
      <c r="X313" s="7">
        <v>33069</v>
      </c>
      <c r="Z313" s="30" t="s">
        <v>37</v>
      </c>
      <c r="AA313" s="7">
        <v>8126345</v>
      </c>
      <c r="AB313" s="7">
        <v>879707</v>
      </c>
      <c r="AC313" s="7">
        <v>9006052</v>
      </c>
      <c r="AE313">
        <f t="shared" si="190"/>
        <v>9006052</v>
      </c>
      <c r="AF313" s="16">
        <f t="shared" si="191"/>
        <v>9006.0519999999997</v>
      </c>
      <c r="AH313">
        <f t="shared" si="192"/>
        <v>93359</v>
      </c>
      <c r="AI313">
        <f t="shared" si="193"/>
        <v>9006052</v>
      </c>
      <c r="AJ313" s="16">
        <f t="shared" si="194"/>
        <v>96466.885892093953</v>
      </c>
      <c r="AL313" s="16">
        <f t="shared" si="195"/>
        <v>3004020.0133422278</v>
      </c>
    </row>
    <row r="314" spans="2:38">
      <c r="B314" s="5" t="s">
        <v>38</v>
      </c>
      <c r="C314" s="3"/>
      <c r="D314" s="3"/>
      <c r="E314" s="7"/>
      <c r="G314" s="5" t="s">
        <v>38</v>
      </c>
      <c r="H314" s="3"/>
      <c r="I314" s="3"/>
      <c r="J314" s="7"/>
      <c r="N314" s="37" t="str">
        <f t="shared" si="196"/>
        <v/>
      </c>
      <c r="P314" s="5" t="s">
        <v>38</v>
      </c>
      <c r="Q314" s="3"/>
      <c r="R314" s="3"/>
      <c r="S314" s="7"/>
      <c r="U314" s="5" t="s">
        <v>38</v>
      </c>
      <c r="V314" s="3"/>
      <c r="W314" s="3"/>
      <c r="X314" s="7"/>
      <c r="Z314" s="5" t="s">
        <v>38</v>
      </c>
      <c r="AA314" s="3"/>
      <c r="AB314" s="3"/>
      <c r="AC314" s="7"/>
      <c r="AF314" s="36"/>
      <c r="AJ314" s="36"/>
      <c r="AL314" s="36"/>
    </row>
    <row r="315" spans="2:38">
      <c r="B315" s="29" t="s">
        <v>104</v>
      </c>
      <c r="C315" s="3">
        <v>968</v>
      </c>
      <c r="D315" s="3"/>
      <c r="E315" s="7">
        <v>968</v>
      </c>
      <c r="G315" s="29" t="s">
        <v>104</v>
      </c>
      <c r="H315" s="3">
        <v>8281</v>
      </c>
      <c r="I315" s="3"/>
      <c r="J315" s="7">
        <v>8281</v>
      </c>
      <c r="L315">
        <f t="shared" si="197"/>
        <v>968</v>
      </c>
      <c r="M315">
        <f t="shared" si="198"/>
        <v>8281</v>
      </c>
      <c r="N315" s="19">
        <f t="shared" si="196"/>
        <v>8.5547520661157019</v>
      </c>
      <c r="P315" s="29" t="s">
        <v>104</v>
      </c>
      <c r="Q315" s="3">
        <v>5721</v>
      </c>
      <c r="R315" s="3"/>
      <c r="S315" s="7">
        <v>5721</v>
      </c>
      <c r="U315" s="29" t="s">
        <v>104</v>
      </c>
      <c r="V315" s="3">
        <v>1497</v>
      </c>
      <c r="W315" s="3"/>
      <c r="X315" s="7">
        <v>1497</v>
      </c>
      <c r="Z315" s="29" t="s">
        <v>104</v>
      </c>
      <c r="AA315" s="3">
        <v>809732</v>
      </c>
      <c r="AB315" s="3"/>
      <c r="AC315" s="7">
        <v>809732</v>
      </c>
      <c r="AE315">
        <f t="shared" ref="AE315:AE320" si="199">AC315</f>
        <v>809732</v>
      </c>
      <c r="AF315" s="16">
        <f t="shared" ref="AF315:AF320" si="200">IF(AE315/$AE$8&gt;0,AE315/$AE$8,"")</f>
        <v>809.73199999999997</v>
      </c>
      <c r="AH315">
        <f t="shared" ref="AH315:AH320" si="201">J315</f>
        <v>8281</v>
      </c>
      <c r="AI315">
        <f t="shared" ref="AI315:AI320" si="202">AC315</f>
        <v>809732</v>
      </c>
      <c r="AJ315" s="16">
        <f t="shared" ref="AJ315:AJ320" si="203">IF(AI315*AH315&gt;0,AI315/AH315*$AI$8,"")</f>
        <v>97781.910397295011</v>
      </c>
      <c r="AL315" s="16">
        <f t="shared" ref="AL315:AL320" si="204">IF(AI315&gt;0,M315/L315*AJ315,"")</f>
        <v>836499.99999999988</v>
      </c>
    </row>
    <row r="316" spans="2:38">
      <c r="B316" s="29" t="s">
        <v>105</v>
      </c>
      <c r="C316" s="3">
        <v>189</v>
      </c>
      <c r="D316" s="3"/>
      <c r="E316" s="7">
        <v>189</v>
      </c>
      <c r="G316" s="29" t="s">
        <v>105</v>
      </c>
      <c r="H316" s="3">
        <v>1632</v>
      </c>
      <c r="I316" s="3"/>
      <c r="J316" s="7">
        <v>1632</v>
      </c>
      <c r="L316">
        <f t="shared" si="197"/>
        <v>189</v>
      </c>
      <c r="M316">
        <f t="shared" si="198"/>
        <v>1632</v>
      </c>
      <c r="N316" s="19">
        <f t="shared" si="196"/>
        <v>8.6349206349206344</v>
      </c>
      <c r="P316" s="29" t="s">
        <v>105</v>
      </c>
      <c r="Q316" s="3">
        <v>1213</v>
      </c>
      <c r="R316" s="3"/>
      <c r="S316" s="7">
        <v>1213</v>
      </c>
      <c r="U316" s="29" t="s">
        <v>105</v>
      </c>
      <c r="V316" s="3">
        <v>212</v>
      </c>
      <c r="W316" s="3"/>
      <c r="X316" s="7">
        <v>212</v>
      </c>
      <c r="Z316" s="29" t="s">
        <v>105</v>
      </c>
      <c r="AA316" s="3">
        <v>201391</v>
      </c>
      <c r="AB316" s="3"/>
      <c r="AC316" s="7">
        <v>201391</v>
      </c>
      <c r="AE316">
        <f t="shared" si="199"/>
        <v>201391</v>
      </c>
      <c r="AF316" s="16">
        <f t="shared" si="200"/>
        <v>201.39099999999999</v>
      </c>
      <c r="AH316">
        <f t="shared" si="201"/>
        <v>1632</v>
      </c>
      <c r="AI316">
        <f t="shared" si="202"/>
        <v>201391</v>
      </c>
      <c r="AJ316" s="16">
        <f t="shared" si="203"/>
        <v>123401.34803921569</v>
      </c>
      <c r="AL316" s="16">
        <f t="shared" si="204"/>
        <v>1065560.8465608465</v>
      </c>
    </row>
    <row r="317" spans="2:38">
      <c r="B317" s="29" t="s">
        <v>106</v>
      </c>
      <c r="C317" s="3">
        <v>244</v>
      </c>
      <c r="D317" s="3"/>
      <c r="E317" s="7">
        <v>244</v>
      </c>
      <c r="G317" s="29" t="s">
        <v>106</v>
      </c>
      <c r="H317" s="3">
        <v>1880</v>
      </c>
      <c r="I317" s="3"/>
      <c r="J317" s="7">
        <v>1880</v>
      </c>
      <c r="L317">
        <f t="shared" si="197"/>
        <v>244</v>
      </c>
      <c r="M317">
        <f t="shared" si="198"/>
        <v>1880</v>
      </c>
      <c r="N317" s="19">
        <f t="shared" si="196"/>
        <v>7.7049180327868854</v>
      </c>
      <c r="P317" s="29" t="s">
        <v>106</v>
      </c>
      <c r="Q317" s="3">
        <v>1142</v>
      </c>
      <c r="R317" s="3"/>
      <c r="S317" s="7">
        <v>1142</v>
      </c>
      <c r="U317" s="29" t="s">
        <v>106</v>
      </c>
      <c r="V317" s="3">
        <v>489</v>
      </c>
      <c r="W317" s="3"/>
      <c r="X317" s="7">
        <v>489</v>
      </c>
      <c r="Z317" s="29" t="s">
        <v>106</v>
      </c>
      <c r="AA317" s="3">
        <v>155234</v>
      </c>
      <c r="AB317" s="3"/>
      <c r="AC317" s="7">
        <v>155234</v>
      </c>
      <c r="AE317">
        <f t="shared" si="199"/>
        <v>155234</v>
      </c>
      <c r="AF317" s="16">
        <f t="shared" si="200"/>
        <v>155.23400000000001</v>
      </c>
      <c r="AH317">
        <f t="shared" si="201"/>
        <v>1880</v>
      </c>
      <c r="AI317">
        <f t="shared" si="202"/>
        <v>155234</v>
      </c>
      <c r="AJ317" s="16">
        <f t="shared" si="203"/>
        <v>82571.276595744683</v>
      </c>
      <c r="AL317" s="16">
        <f t="shared" si="204"/>
        <v>636204.91803278693</v>
      </c>
    </row>
    <row r="318" spans="2:38">
      <c r="B318" s="29" t="s">
        <v>107</v>
      </c>
      <c r="C318" s="3">
        <v>170</v>
      </c>
      <c r="D318" s="3"/>
      <c r="E318" s="7">
        <v>170</v>
      </c>
      <c r="G318" s="29" t="s">
        <v>107</v>
      </c>
      <c r="H318" s="3">
        <v>6351</v>
      </c>
      <c r="I318" s="3"/>
      <c r="J318" s="7">
        <v>6351</v>
      </c>
      <c r="L318">
        <f t="shared" si="197"/>
        <v>170</v>
      </c>
      <c r="M318">
        <f t="shared" si="198"/>
        <v>6351</v>
      </c>
      <c r="N318" s="19">
        <f t="shared" si="196"/>
        <v>37.358823529411765</v>
      </c>
      <c r="P318" s="29" t="s">
        <v>107</v>
      </c>
      <c r="Q318" s="3">
        <v>5480</v>
      </c>
      <c r="R318" s="3"/>
      <c r="S318" s="7">
        <v>5480</v>
      </c>
      <c r="U318" s="29" t="s">
        <v>107</v>
      </c>
      <c r="V318" s="3">
        <v>697</v>
      </c>
      <c r="W318" s="3"/>
      <c r="X318" s="7">
        <v>697</v>
      </c>
      <c r="Z318" s="29" t="s">
        <v>107</v>
      </c>
      <c r="AA318" s="3">
        <v>661023</v>
      </c>
      <c r="AB318" s="3"/>
      <c r="AC318" s="7">
        <v>661023</v>
      </c>
      <c r="AE318">
        <f t="shared" si="199"/>
        <v>661023</v>
      </c>
      <c r="AF318" s="16">
        <f t="shared" si="200"/>
        <v>661.02300000000002</v>
      </c>
      <c r="AH318">
        <f t="shared" si="201"/>
        <v>6351</v>
      </c>
      <c r="AI318">
        <f t="shared" si="202"/>
        <v>661023</v>
      </c>
      <c r="AJ318" s="16">
        <f t="shared" si="203"/>
        <v>104081.71941426546</v>
      </c>
      <c r="AL318" s="16">
        <f t="shared" si="204"/>
        <v>3888370.588235294</v>
      </c>
    </row>
    <row r="319" spans="2:38">
      <c r="B319" s="29" t="s">
        <v>108</v>
      </c>
      <c r="C319" s="3">
        <v>822</v>
      </c>
      <c r="D319" s="3"/>
      <c r="E319" s="7">
        <v>822</v>
      </c>
      <c r="G319" s="29" t="s">
        <v>108</v>
      </c>
      <c r="H319" s="3">
        <v>7902</v>
      </c>
      <c r="I319" s="3"/>
      <c r="J319" s="7">
        <v>7902</v>
      </c>
      <c r="L319">
        <f t="shared" si="197"/>
        <v>822</v>
      </c>
      <c r="M319">
        <f t="shared" si="198"/>
        <v>7902</v>
      </c>
      <c r="N319" s="19">
        <f t="shared" si="196"/>
        <v>9.6131386861313874</v>
      </c>
      <c r="P319" s="29" t="s">
        <v>108</v>
      </c>
      <c r="Q319" s="3">
        <v>5065</v>
      </c>
      <c r="R319" s="3"/>
      <c r="S319" s="7">
        <v>5065</v>
      </c>
      <c r="U319" s="29" t="s">
        <v>108</v>
      </c>
      <c r="V319" s="3">
        <v>1977</v>
      </c>
      <c r="W319" s="3"/>
      <c r="X319" s="7">
        <v>1977</v>
      </c>
      <c r="Z319" s="29" t="s">
        <v>108</v>
      </c>
      <c r="AA319" s="3">
        <v>606401</v>
      </c>
      <c r="AB319" s="3"/>
      <c r="AC319" s="7">
        <v>606401</v>
      </c>
      <c r="AE319">
        <f t="shared" si="199"/>
        <v>606401</v>
      </c>
      <c r="AF319" s="16">
        <f t="shared" si="200"/>
        <v>606.40099999999995</v>
      </c>
      <c r="AH319">
        <f t="shared" si="201"/>
        <v>7902</v>
      </c>
      <c r="AI319">
        <f t="shared" si="202"/>
        <v>606401</v>
      </c>
      <c r="AJ319" s="16">
        <f t="shared" si="203"/>
        <v>76740.192356365485</v>
      </c>
      <c r="AL319" s="16">
        <f t="shared" si="204"/>
        <v>737714.11192214128</v>
      </c>
    </row>
    <row r="320" spans="2:38">
      <c r="B320" s="30" t="s">
        <v>38</v>
      </c>
      <c r="C320" s="7">
        <v>2393</v>
      </c>
      <c r="D320" s="7"/>
      <c r="E320" s="7">
        <v>2393</v>
      </c>
      <c r="G320" s="30" t="s">
        <v>38</v>
      </c>
      <c r="H320" s="7">
        <v>26046</v>
      </c>
      <c r="I320" s="7"/>
      <c r="J320" s="7">
        <v>26046</v>
      </c>
      <c r="L320">
        <f t="shared" si="197"/>
        <v>2393</v>
      </c>
      <c r="M320">
        <f t="shared" si="198"/>
        <v>26046</v>
      </c>
      <c r="N320" s="19">
        <f t="shared" si="196"/>
        <v>10.884245716673631</v>
      </c>
      <c r="P320" s="30" t="s">
        <v>38</v>
      </c>
      <c r="Q320" s="7">
        <v>18621</v>
      </c>
      <c r="R320" s="7"/>
      <c r="S320" s="7">
        <v>18621</v>
      </c>
      <c r="U320" s="30" t="s">
        <v>38</v>
      </c>
      <c r="V320" s="7">
        <v>4872</v>
      </c>
      <c r="W320" s="7"/>
      <c r="X320" s="7">
        <v>4872</v>
      </c>
      <c r="Z320" s="30" t="s">
        <v>38</v>
      </c>
      <c r="AA320" s="7">
        <v>2433781</v>
      </c>
      <c r="AB320" s="7"/>
      <c r="AC320" s="7">
        <v>2433781</v>
      </c>
      <c r="AE320">
        <f t="shared" si="199"/>
        <v>2433781</v>
      </c>
      <c r="AF320" s="16">
        <f t="shared" si="200"/>
        <v>2433.7809999999999</v>
      </c>
      <c r="AH320">
        <f t="shared" si="201"/>
        <v>26046</v>
      </c>
      <c r="AI320">
        <f t="shared" si="202"/>
        <v>2433781</v>
      </c>
      <c r="AJ320" s="16">
        <f t="shared" si="203"/>
        <v>93441.641710819327</v>
      </c>
      <c r="AL320" s="16">
        <f t="shared" si="204"/>
        <v>1017041.7885499373</v>
      </c>
    </row>
    <row r="321" spans="2:38">
      <c r="B321" s="5" t="s">
        <v>39</v>
      </c>
      <c r="C321" s="3"/>
      <c r="D321" s="3"/>
      <c r="E321" s="7"/>
      <c r="G321" s="5" t="s">
        <v>39</v>
      </c>
      <c r="H321" s="3"/>
      <c r="I321" s="3"/>
      <c r="J321" s="7"/>
      <c r="N321" s="37" t="str">
        <f t="shared" si="196"/>
        <v/>
      </c>
      <c r="P321" s="5" t="s">
        <v>39</v>
      </c>
      <c r="Q321" s="3"/>
      <c r="R321" s="3"/>
      <c r="S321" s="7"/>
      <c r="U321" s="5" t="s">
        <v>39</v>
      </c>
      <c r="V321" s="3"/>
      <c r="W321" s="3"/>
      <c r="X321" s="7"/>
      <c r="Z321" s="5" t="s">
        <v>39</v>
      </c>
      <c r="AA321" s="3"/>
      <c r="AB321" s="3"/>
      <c r="AC321" s="7"/>
      <c r="AF321" s="36"/>
      <c r="AJ321" s="36"/>
      <c r="AL321" s="36"/>
    </row>
    <row r="322" spans="2:38">
      <c r="B322" s="29" t="s">
        <v>109</v>
      </c>
      <c r="C322" s="3"/>
      <c r="D322" s="3">
        <v>445</v>
      </c>
      <c r="E322" s="7">
        <v>445</v>
      </c>
      <c r="G322" s="29" t="s">
        <v>109</v>
      </c>
      <c r="H322" s="3"/>
      <c r="I322" s="3">
        <v>3617</v>
      </c>
      <c r="J322" s="7">
        <v>3617</v>
      </c>
      <c r="N322" s="19" t="str">
        <f t="shared" si="196"/>
        <v/>
      </c>
      <c r="P322" s="29" t="s">
        <v>109</v>
      </c>
      <c r="Q322" s="3"/>
      <c r="R322" s="3">
        <v>1403</v>
      </c>
      <c r="S322" s="7">
        <v>1403</v>
      </c>
      <c r="U322" s="29" t="s">
        <v>109</v>
      </c>
      <c r="V322" s="3"/>
      <c r="W322" s="3">
        <v>1733</v>
      </c>
      <c r="X322" s="7">
        <v>1733</v>
      </c>
      <c r="Z322" s="29" t="s">
        <v>109</v>
      </c>
      <c r="AA322" s="3"/>
      <c r="AB322" s="3">
        <v>268843</v>
      </c>
      <c r="AC322" s="7">
        <v>268843</v>
      </c>
      <c r="AE322">
        <f t="shared" ref="AE322:AE354" si="205">AC322</f>
        <v>268843</v>
      </c>
      <c r="AF322" s="16">
        <f t="shared" ref="AF322:AF354" si="206">IF(AE322/$AE$8&gt;0,AE322/$AE$8,"")</f>
        <v>268.84300000000002</v>
      </c>
      <c r="AH322">
        <f t="shared" ref="AH322:AH354" si="207">J322</f>
        <v>3617</v>
      </c>
      <c r="AI322">
        <f t="shared" ref="AI322:AI354" si="208">AC322</f>
        <v>268843</v>
      </c>
      <c r="AJ322" s="16">
        <f t="shared" ref="AJ322:AJ354" si="209">IF(AI322*AH322&gt;0,AI322/AH322*$AI$8,"")</f>
        <v>74327.619574232784</v>
      </c>
      <c r="AL322" s="16" t="str">
        <f>IF(AI322*M322&gt;0,M322/L322*AJ322,"")</f>
        <v/>
      </c>
    </row>
    <row r="323" spans="2:38">
      <c r="B323" s="29" t="s">
        <v>110</v>
      </c>
      <c r="C323" s="3"/>
      <c r="D323" s="3">
        <v>1</v>
      </c>
      <c r="E323" s="7">
        <v>1</v>
      </c>
      <c r="G323" s="29" t="s">
        <v>110</v>
      </c>
      <c r="H323" s="3"/>
      <c r="I323" s="3"/>
      <c r="J323" s="7"/>
      <c r="L323">
        <f t="shared" ref="L323:L332" si="210">E323</f>
        <v>1</v>
      </c>
      <c r="M323">
        <f t="shared" ref="M323:M332" si="211">J323</f>
        <v>0</v>
      </c>
      <c r="N323" s="19">
        <f t="shared" si="196"/>
        <v>0</v>
      </c>
      <c r="P323" s="29" t="s">
        <v>110</v>
      </c>
      <c r="Q323" s="3"/>
      <c r="R323" s="3"/>
      <c r="S323" s="7"/>
      <c r="U323" s="29" t="s">
        <v>110</v>
      </c>
      <c r="V323" s="3"/>
      <c r="W323" s="3"/>
      <c r="X323" s="7"/>
      <c r="Z323" s="29" t="s">
        <v>110</v>
      </c>
      <c r="AA323" s="3"/>
      <c r="AB323" s="3"/>
      <c r="AC323" s="7"/>
      <c r="AE323">
        <f t="shared" si="205"/>
        <v>0</v>
      </c>
      <c r="AF323" s="16" t="str">
        <f t="shared" si="206"/>
        <v/>
      </c>
      <c r="AH323">
        <f t="shared" si="207"/>
        <v>0</v>
      </c>
      <c r="AI323">
        <f t="shared" si="208"/>
        <v>0</v>
      </c>
      <c r="AJ323" s="16" t="str">
        <f t="shared" si="209"/>
        <v/>
      </c>
      <c r="AL323" s="16" t="str">
        <f t="shared" ref="AL323:AL354" si="212">IF(AI323*M323&gt;0,M323/L323*AJ323,"")</f>
        <v/>
      </c>
    </row>
    <row r="324" spans="2:38">
      <c r="B324" s="29" t="s">
        <v>159</v>
      </c>
      <c r="C324" s="3">
        <v>38</v>
      </c>
      <c r="D324" s="3"/>
      <c r="E324" s="7">
        <v>38</v>
      </c>
      <c r="G324" s="29" t="s">
        <v>159</v>
      </c>
      <c r="H324" s="3">
        <v>344</v>
      </c>
      <c r="I324" s="3"/>
      <c r="J324" s="7">
        <v>344</v>
      </c>
      <c r="L324">
        <f t="shared" si="210"/>
        <v>38</v>
      </c>
      <c r="M324">
        <f t="shared" si="211"/>
        <v>344</v>
      </c>
      <c r="N324" s="19">
        <f t="shared" si="196"/>
        <v>9.0526315789473681</v>
      </c>
      <c r="P324" s="29" t="s">
        <v>159</v>
      </c>
      <c r="Q324" s="3">
        <v>276</v>
      </c>
      <c r="R324" s="3"/>
      <c r="S324" s="7">
        <v>276</v>
      </c>
      <c r="U324" s="29" t="s">
        <v>159</v>
      </c>
      <c r="V324" s="3">
        <v>30</v>
      </c>
      <c r="W324" s="3"/>
      <c r="X324" s="7">
        <v>30</v>
      </c>
      <c r="Z324" s="29" t="s">
        <v>159</v>
      </c>
      <c r="AA324" s="3">
        <v>35538</v>
      </c>
      <c r="AB324" s="3"/>
      <c r="AC324" s="7">
        <v>35538</v>
      </c>
      <c r="AE324">
        <f t="shared" si="205"/>
        <v>35538</v>
      </c>
      <c r="AF324" s="16">
        <f t="shared" si="206"/>
        <v>35.537999999999997</v>
      </c>
      <c r="AH324">
        <f t="shared" si="207"/>
        <v>344</v>
      </c>
      <c r="AI324">
        <f t="shared" si="208"/>
        <v>35538</v>
      </c>
      <c r="AJ324" s="16">
        <f t="shared" si="209"/>
        <v>103308.13953488372</v>
      </c>
      <c r="AL324" s="16">
        <f t="shared" si="212"/>
        <v>935210.52631578944</v>
      </c>
    </row>
    <row r="325" spans="2:38">
      <c r="B325" s="29" t="s">
        <v>111</v>
      </c>
      <c r="C325" s="3">
        <v>53</v>
      </c>
      <c r="D325" s="3"/>
      <c r="E325" s="7">
        <v>53</v>
      </c>
      <c r="G325" s="29" t="s">
        <v>111</v>
      </c>
      <c r="H325" s="3">
        <v>167</v>
      </c>
      <c r="I325" s="3"/>
      <c r="J325" s="7">
        <v>167</v>
      </c>
      <c r="L325">
        <f t="shared" si="210"/>
        <v>53</v>
      </c>
      <c r="M325">
        <f t="shared" si="211"/>
        <v>167</v>
      </c>
      <c r="N325" s="19">
        <f t="shared" si="196"/>
        <v>3.1509433962264151</v>
      </c>
      <c r="P325" s="29" t="s">
        <v>111</v>
      </c>
      <c r="Q325" s="3">
        <v>55</v>
      </c>
      <c r="R325" s="3"/>
      <c r="S325" s="7">
        <v>55</v>
      </c>
      <c r="U325" s="29" t="s">
        <v>111</v>
      </c>
      <c r="V325" s="3">
        <v>57</v>
      </c>
      <c r="W325" s="3"/>
      <c r="X325" s="7">
        <v>57</v>
      </c>
      <c r="Z325" s="29" t="s">
        <v>111</v>
      </c>
      <c r="AA325" s="3">
        <v>9396</v>
      </c>
      <c r="AB325" s="3"/>
      <c r="AC325" s="7">
        <v>9396</v>
      </c>
      <c r="AE325">
        <f t="shared" si="205"/>
        <v>9396</v>
      </c>
      <c r="AF325" s="16">
        <f t="shared" si="206"/>
        <v>9.3960000000000008</v>
      </c>
      <c r="AH325">
        <f t="shared" si="207"/>
        <v>167</v>
      </c>
      <c r="AI325">
        <f t="shared" si="208"/>
        <v>9396</v>
      </c>
      <c r="AJ325" s="16">
        <f t="shared" si="209"/>
        <v>56263.473053892216</v>
      </c>
      <c r="AL325" s="16">
        <f t="shared" si="212"/>
        <v>177283.01886792452</v>
      </c>
    </row>
    <row r="326" spans="2:38">
      <c r="B326" s="29" t="s">
        <v>112</v>
      </c>
      <c r="C326" s="3"/>
      <c r="D326" s="3">
        <v>845</v>
      </c>
      <c r="E326" s="7">
        <v>845</v>
      </c>
      <c r="G326" s="29" t="s">
        <v>112</v>
      </c>
      <c r="H326" s="3"/>
      <c r="I326" s="3">
        <v>1660</v>
      </c>
      <c r="J326" s="7">
        <v>1660</v>
      </c>
      <c r="L326">
        <f t="shared" si="210"/>
        <v>845</v>
      </c>
      <c r="M326">
        <f t="shared" si="211"/>
        <v>1660</v>
      </c>
      <c r="N326" s="19">
        <f t="shared" si="196"/>
        <v>1.9644970414201184</v>
      </c>
      <c r="P326" s="29" t="s">
        <v>112</v>
      </c>
      <c r="Q326" s="3"/>
      <c r="R326" s="3">
        <v>478</v>
      </c>
      <c r="S326" s="7">
        <v>478</v>
      </c>
      <c r="U326" s="29" t="s">
        <v>112</v>
      </c>
      <c r="V326" s="3"/>
      <c r="W326" s="3">
        <v>308</v>
      </c>
      <c r="X326" s="7">
        <v>308</v>
      </c>
      <c r="Z326" s="29" t="s">
        <v>112</v>
      </c>
      <c r="AA326" s="3"/>
      <c r="AB326" s="3">
        <v>109306</v>
      </c>
      <c r="AC326" s="7">
        <v>109306</v>
      </c>
      <c r="AE326">
        <f t="shared" si="205"/>
        <v>109306</v>
      </c>
      <c r="AF326" s="16">
        <f t="shared" si="206"/>
        <v>109.306</v>
      </c>
      <c r="AH326">
        <f t="shared" si="207"/>
        <v>1660</v>
      </c>
      <c r="AI326">
        <f t="shared" si="208"/>
        <v>109306</v>
      </c>
      <c r="AJ326" s="16">
        <f t="shared" si="209"/>
        <v>65846.987951807227</v>
      </c>
      <c r="AL326" s="16">
        <f t="shared" si="212"/>
        <v>129356.21301775148</v>
      </c>
    </row>
    <row r="327" spans="2:38">
      <c r="B327" s="29" t="s">
        <v>113</v>
      </c>
      <c r="C327" s="3">
        <v>7590</v>
      </c>
      <c r="D327" s="3"/>
      <c r="E327" s="7">
        <v>7590</v>
      </c>
      <c r="G327" s="29" t="s">
        <v>113</v>
      </c>
      <c r="H327" s="3">
        <v>28219</v>
      </c>
      <c r="I327" s="3"/>
      <c r="J327" s="7">
        <v>28219</v>
      </c>
      <c r="L327">
        <f t="shared" si="210"/>
        <v>7590</v>
      </c>
      <c r="M327">
        <f t="shared" si="211"/>
        <v>28219</v>
      </c>
      <c r="N327" s="19">
        <f t="shared" si="196"/>
        <v>3.7179183135704874</v>
      </c>
      <c r="P327" s="29" t="s">
        <v>113</v>
      </c>
      <c r="Q327" s="3">
        <v>14293</v>
      </c>
      <c r="R327" s="3"/>
      <c r="S327" s="7">
        <v>14293</v>
      </c>
      <c r="U327" s="29" t="s">
        <v>113</v>
      </c>
      <c r="V327" s="3">
        <v>6029</v>
      </c>
      <c r="W327" s="3"/>
      <c r="X327" s="7">
        <v>6029</v>
      </c>
      <c r="Z327" s="29" t="s">
        <v>113</v>
      </c>
      <c r="AA327" s="3">
        <v>1041436</v>
      </c>
      <c r="AB327" s="3"/>
      <c r="AC327" s="7">
        <v>1041436</v>
      </c>
      <c r="AE327">
        <f t="shared" si="205"/>
        <v>1041436</v>
      </c>
      <c r="AF327" s="16">
        <f t="shared" si="206"/>
        <v>1041.4359999999999</v>
      </c>
      <c r="AH327">
        <f t="shared" si="207"/>
        <v>28219</v>
      </c>
      <c r="AI327">
        <f t="shared" si="208"/>
        <v>1041436</v>
      </c>
      <c r="AJ327" s="16">
        <f t="shared" si="209"/>
        <v>36905.489209397922</v>
      </c>
      <c r="AL327" s="16">
        <f t="shared" si="212"/>
        <v>137211.59420289853</v>
      </c>
    </row>
    <row r="328" spans="2:38">
      <c r="B328" s="29" t="s">
        <v>114</v>
      </c>
      <c r="C328" s="3"/>
      <c r="D328" s="3">
        <v>58</v>
      </c>
      <c r="E328" s="7">
        <v>58</v>
      </c>
      <c r="G328" s="29" t="s">
        <v>114</v>
      </c>
      <c r="H328" s="3"/>
      <c r="I328" s="3">
        <v>106</v>
      </c>
      <c r="J328" s="7">
        <v>106</v>
      </c>
      <c r="L328">
        <f t="shared" si="210"/>
        <v>58</v>
      </c>
      <c r="M328">
        <f t="shared" si="211"/>
        <v>106</v>
      </c>
      <c r="N328" s="19">
        <f t="shared" si="196"/>
        <v>1.8275862068965518</v>
      </c>
      <c r="P328" s="29" t="s">
        <v>114</v>
      </c>
      <c r="Q328" s="3"/>
      <c r="R328" s="3">
        <v>37</v>
      </c>
      <c r="S328" s="7">
        <v>37</v>
      </c>
      <c r="U328" s="29" t="s">
        <v>114</v>
      </c>
      <c r="V328" s="3"/>
      <c r="W328" s="3">
        <v>10</v>
      </c>
      <c r="X328" s="7">
        <v>10</v>
      </c>
      <c r="Z328" s="29" t="s">
        <v>114</v>
      </c>
      <c r="AA328" s="3"/>
      <c r="AB328" s="3">
        <v>9166</v>
      </c>
      <c r="AC328" s="7">
        <v>9166</v>
      </c>
      <c r="AE328">
        <f t="shared" si="205"/>
        <v>9166</v>
      </c>
      <c r="AF328" s="16">
        <f t="shared" si="206"/>
        <v>9.1660000000000004</v>
      </c>
      <c r="AH328">
        <f t="shared" si="207"/>
        <v>106</v>
      </c>
      <c r="AI328">
        <f t="shared" si="208"/>
        <v>9166</v>
      </c>
      <c r="AJ328" s="16">
        <f t="shared" si="209"/>
        <v>86471.698113207545</v>
      </c>
      <c r="AL328" s="16">
        <f t="shared" si="212"/>
        <v>158034.4827586207</v>
      </c>
    </row>
    <row r="329" spans="2:38">
      <c r="B329" s="29" t="s">
        <v>160</v>
      </c>
      <c r="C329" s="3"/>
      <c r="D329" s="3">
        <v>414</v>
      </c>
      <c r="E329" s="7">
        <v>414</v>
      </c>
      <c r="G329" s="29" t="s">
        <v>160</v>
      </c>
      <c r="H329" s="3"/>
      <c r="I329" s="3">
        <v>1397</v>
      </c>
      <c r="J329" s="7">
        <v>1397</v>
      </c>
      <c r="L329">
        <f t="shared" si="210"/>
        <v>414</v>
      </c>
      <c r="M329">
        <f t="shared" si="211"/>
        <v>1397</v>
      </c>
      <c r="N329" s="19">
        <f t="shared" si="196"/>
        <v>3.3743961352657004</v>
      </c>
      <c r="P329" s="29" t="s">
        <v>160</v>
      </c>
      <c r="Q329" s="3"/>
      <c r="R329" s="3">
        <v>709</v>
      </c>
      <c r="S329" s="7">
        <v>709</v>
      </c>
      <c r="U329" s="29" t="s">
        <v>160</v>
      </c>
      <c r="V329" s="3"/>
      <c r="W329" s="3">
        <v>243</v>
      </c>
      <c r="X329" s="7">
        <v>243</v>
      </c>
      <c r="Z329" s="29" t="s">
        <v>160</v>
      </c>
      <c r="AA329" s="3"/>
      <c r="AB329" s="3">
        <v>189363</v>
      </c>
      <c r="AC329" s="7">
        <v>189363</v>
      </c>
      <c r="AE329">
        <f t="shared" si="205"/>
        <v>189363</v>
      </c>
      <c r="AF329" s="16">
        <f t="shared" si="206"/>
        <v>189.363</v>
      </c>
      <c r="AH329">
        <f t="shared" si="207"/>
        <v>1397</v>
      </c>
      <c r="AI329">
        <f t="shared" si="208"/>
        <v>189363</v>
      </c>
      <c r="AJ329" s="16">
        <f t="shared" si="209"/>
        <v>135549.74946313529</v>
      </c>
      <c r="AL329" s="16">
        <f t="shared" si="212"/>
        <v>457398.55072463764</v>
      </c>
    </row>
    <row r="330" spans="2:38">
      <c r="B330" s="29" t="s">
        <v>115</v>
      </c>
      <c r="C330" s="3"/>
      <c r="D330" s="3">
        <v>63</v>
      </c>
      <c r="E330" s="7">
        <v>63</v>
      </c>
      <c r="G330" s="29" t="s">
        <v>115</v>
      </c>
      <c r="H330" s="3"/>
      <c r="I330" s="3">
        <v>586</v>
      </c>
      <c r="J330" s="7">
        <v>586</v>
      </c>
      <c r="L330">
        <f t="shared" si="210"/>
        <v>63</v>
      </c>
      <c r="M330">
        <f t="shared" si="211"/>
        <v>586</v>
      </c>
      <c r="N330" s="19">
        <f t="shared" si="196"/>
        <v>9.3015873015873023</v>
      </c>
      <c r="P330" s="29" t="s">
        <v>115</v>
      </c>
      <c r="Q330" s="3"/>
      <c r="R330" s="3">
        <v>402</v>
      </c>
      <c r="S330" s="7">
        <v>402</v>
      </c>
      <c r="U330" s="29" t="s">
        <v>115</v>
      </c>
      <c r="V330" s="3"/>
      <c r="W330" s="3">
        <v>119</v>
      </c>
      <c r="X330" s="7">
        <v>119</v>
      </c>
      <c r="Z330" s="29" t="s">
        <v>115</v>
      </c>
      <c r="AA330" s="3"/>
      <c r="AB330" s="3">
        <v>68188</v>
      </c>
      <c r="AC330" s="7">
        <v>68188</v>
      </c>
      <c r="AE330">
        <f t="shared" si="205"/>
        <v>68188</v>
      </c>
      <c r="AF330" s="16">
        <f t="shared" si="206"/>
        <v>68.188000000000002</v>
      </c>
      <c r="AH330">
        <f t="shared" si="207"/>
        <v>586</v>
      </c>
      <c r="AI330">
        <f t="shared" si="208"/>
        <v>68188</v>
      </c>
      <c r="AJ330" s="16">
        <f t="shared" si="209"/>
        <v>116361.77474402729</v>
      </c>
      <c r="AL330" s="16">
        <f t="shared" si="212"/>
        <v>1082349.2063492064</v>
      </c>
    </row>
    <row r="331" spans="2:38">
      <c r="B331" s="29" t="s">
        <v>116</v>
      </c>
      <c r="C331" s="3"/>
      <c r="D331" s="3">
        <v>4</v>
      </c>
      <c r="E331" s="7">
        <v>4</v>
      </c>
      <c r="G331" s="29" t="s">
        <v>116</v>
      </c>
      <c r="H331" s="3"/>
      <c r="I331" s="3">
        <v>27</v>
      </c>
      <c r="J331" s="7">
        <v>27</v>
      </c>
      <c r="L331">
        <f t="shared" si="210"/>
        <v>4</v>
      </c>
      <c r="M331">
        <f t="shared" si="211"/>
        <v>27</v>
      </c>
      <c r="N331" s="19">
        <f t="shared" si="196"/>
        <v>6.75</v>
      </c>
      <c r="P331" s="29" t="s">
        <v>116</v>
      </c>
      <c r="Q331" s="3"/>
      <c r="R331" s="3">
        <v>20</v>
      </c>
      <c r="S331" s="7">
        <v>20</v>
      </c>
      <c r="U331" s="29" t="s">
        <v>116</v>
      </c>
      <c r="V331" s="3"/>
      <c r="W331" s="3">
        <v>3</v>
      </c>
      <c r="X331" s="7">
        <v>3</v>
      </c>
      <c r="Z331" s="29" t="s">
        <v>116</v>
      </c>
      <c r="AA331" s="3"/>
      <c r="AB331" s="3"/>
      <c r="AC331" s="7"/>
      <c r="AE331">
        <f t="shared" si="205"/>
        <v>0</v>
      </c>
      <c r="AF331" s="16" t="str">
        <f t="shared" si="206"/>
        <v/>
      </c>
      <c r="AH331">
        <f t="shared" si="207"/>
        <v>27</v>
      </c>
      <c r="AI331">
        <f t="shared" si="208"/>
        <v>0</v>
      </c>
      <c r="AJ331" s="16" t="str">
        <f t="shared" si="209"/>
        <v/>
      </c>
      <c r="AL331" s="16" t="str">
        <f t="shared" si="212"/>
        <v/>
      </c>
    </row>
    <row r="332" spans="2:38">
      <c r="B332" s="29" t="s">
        <v>117</v>
      </c>
      <c r="C332" s="3"/>
      <c r="D332" s="3">
        <v>24</v>
      </c>
      <c r="E332" s="7">
        <v>24</v>
      </c>
      <c r="G332" s="29" t="s">
        <v>117</v>
      </c>
      <c r="H332" s="3"/>
      <c r="I332" s="3">
        <v>52</v>
      </c>
      <c r="J332" s="7">
        <v>52</v>
      </c>
      <c r="L332">
        <f t="shared" si="210"/>
        <v>24</v>
      </c>
      <c r="M332">
        <f t="shared" si="211"/>
        <v>52</v>
      </c>
      <c r="N332" s="19">
        <f t="shared" si="196"/>
        <v>2.1666666666666665</v>
      </c>
      <c r="P332" s="29" t="s">
        <v>117</v>
      </c>
      <c r="Q332" s="3"/>
      <c r="R332" s="3">
        <v>11</v>
      </c>
      <c r="S332" s="7">
        <v>11</v>
      </c>
      <c r="U332" s="29" t="s">
        <v>117</v>
      </c>
      <c r="V332" s="3"/>
      <c r="W332" s="3">
        <v>17</v>
      </c>
      <c r="X332" s="7">
        <v>17</v>
      </c>
      <c r="Z332" s="29" t="s">
        <v>117</v>
      </c>
      <c r="AA332" s="3"/>
      <c r="AB332" s="3">
        <v>4064</v>
      </c>
      <c r="AC332" s="7">
        <v>4064</v>
      </c>
      <c r="AE332">
        <f t="shared" si="205"/>
        <v>4064</v>
      </c>
      <c r="AF332" s="16">
        <f t="shared" si="206"/>
        <v>4.0640000000000001</v>
      </c>
      <c r="AH332">
        <f t="shared" si="207"/>
        <v>52</v>
      </c>
      <c r="AI332">
        <f t="shared" si="208"/>
        <v>4064</v>
      </c>
      <c r="AJ332" s="16">
        <f t="shared" si="209"/>
        <v>78153.846153846156</v>
      </c>
      <c r="AL332" s="16">
        <f t="shared" si="212"/>
        <v>169333.33333333331</v>
      </c>
    </row>
    <row r="333" spans="2:38">
      <c r="B333" s="29" t="s">
        <v>118</v>
      </c>
      <c r="C333" s="3"/>
      <c r="D333" s="3">
        <v>28</v>
      </c>
      <c r="E333" s="7">
        <v>28</v>
      </c>
      <c r="G333" s="29" t="s">
        <v>118</v>
      </c>
      <c r="H333" s="3"/>
      <c r="I333" s="3">
        <v>95</v>
      </c>
      <c r="J333" s="7">
        <v>95</v>
      </c>
      <c r="N333" s="19" t="str">
        <f t="shared" si="196"/>
        <v/>
      </c>
      <c r="P333" s="29" t="s">
        <v>118</v>
      </c>
      <c r="Q333" s="3"/>
      <c r="R333" s="3">
        <v>49</v>
      </c>
      <c r="S333" s="7">
        <v>49</v>
      </c>
      <c r="U333" s="29" t="s">
        <v>118</v>
      </c>
      <c r="V333" s="3"/>
      <c r="W333" s="3">
        <v>16</v>
      </c>
      <c r="X333" s="7">
        <v>16</v>
      </c>
      <c r="Z333" s="29" t="s">
        <v>118</v>
      </c>
      <c r="AA333" s="3"/>
      <c r="AB333" s="3">
        <v>8932</v>
      </c>
      <c r="AC333" s="7">
        <v>8932</v>
      </c>
      <c r="AE333">
        <f t="shared" si="205"/>
        <v>8932</v>
      </c>
      <c r="AF333" s="16">
        <f t="shared" si="206"/>
        <v>8.9320000000000004</v>
      </c>
      <c r="AH333">
        <f t="shared" si="207"/>
        <v>95</v>
      </c>
      <c r="AI333">
        <f t="shared" si="208"/>
        <v>8932</v>
      </c>
      <c r="AJ333" s="16">
        <f t="shared" si="209"/>
        <v>94021.052631578947</v>
      </c>
      <c r="AL333" s="16" t="str">
        <f t="shared" si="212"/>
        <v/>
      </c>
    </row>
    <row r="334" spans="2:38">
      <c r="B334" s="29" t="s">
        <v>119</v>
      </c>
      <c r="C334" s="3"/>
      <c r="D334" s="3">
        <v>42</v>
      </c>
      <c r="E334" s="7">
        <v>42</v>
      </c>
      <c r="G334" s="29" t="s">
        <v>119</v>
      </c>
      <c r="H334" s="3"/>
      <c r="I334" s="3">
        <v>112</v>
      </c>
      <c r="J334" s="7">
        <v>112</v>
      </c>
      <c r="L334">
        <f t="shared" ref="L334:L343" si="213">E334</f>
        <v>42</v>
      </c>
      <c r="M334">
        <f t="shared" ref="M334:M343" si="214">J334</f>
        <v>112</v>
      </c>
      <c r="N334" s="19">
        <f t="shared" si="196"/>
        <v>2.6666666666666665</v>
      </c>
      <c r="P334" s="29" t="s">
        <v>119</v>
      </c>
      <c r="Q334" s="3"/>
      <c r="R334" s="3">
        <v>33</v>
      </c>
      <c r="S334" s="7">
        <v>33</v>
      </c>
      <c r="U334" s="29" t="s">
        <v>119</v>
      </c>
      <c r="V334" s="3"/>
      <c r="W334" s="3">
        <v>37</v>
      </c>
      <c r="X334" s="7">
        <v>37</v>
      </c>
      <c r="Z334" s="29" t="s">
        <v>119</v>
      </c>
      <c r="AA334" s="3"/>
      <c r="AB334" s="3">
        <v>4003</v>
      </c>
      <c r="AC334" s="7">
        <v>4003</v>
      </c>
      <c r="AE334">
        <f t="shared" si="205"/>
        <v>4003</v>
      </c>
      <c r="AF334" s="16">
        <f t="shared" si="206"/>
        <v>4.0030000000000001</v>
      </c>
      <c r="AH334">
        <f t="shared" si="207"/>
        <v>112</v>
      </c>
      <c r="AI334">
        <f t="shared" si="208"/>
        <v>4003</v>
      </c>
      <c r="AJ334" s="16">
        <f t="shared" si="209"/>
        <v>35741.071428571428</v>
      </c>
      <c r="AL334" s="16">
        <f t="shared" si="212"/>
        <v>95309.523809523802</v>
      </c>
    </row>
    <row r="335" spans="2:38">
      <c r="B335" s="29" t="s">
        <v>161</v>
      </c>
      <c r="C335" s="3"/>
      <c r="D335" s="3">
        <v>69</v>
      </c>
      <c r="E335" s="7">
        <v>69</v>
      </c>
      <c r="G335" s="29" t="s">
        <v>161</v>
      </c>
      <c r="H335" s="3"/>
      <c r="I335" s="3">
        <v>216</v>
      </c>
      <c r="J335" s="7">
        <v>216</v>
      </c>
      <c r="L335">
        <f t="shared" si="213"/>
        <v>69</v>
      </c>
      <c r="M335">
        <f t="shared" si="214"/>
        <v>216</v>
      </c>
      <c r="N335" s="19">
        <f t="shared" si="196"/>
        <v>3.1304347826086958</v>
      </c>
      <c r="P335" s="29" t="s">
        <v>161</v>
      </c>
      <c r="Q335" s="3"/>
      <c r="R335" s="3">
        <v>87</v>
      </c>
      <c r="S335" s="7">
        <v>87</v>
      </c>
      <c r="U335" s="29" t="s">
        <v>161</v>
      </c>
      <c r="V335" s="3"/>
      <c r="W335" s="3">
        <v>59</v>
      </c>
      <c r="X335" s="7">
        <v>59</v>
      </c>
      <c r="Z335" s="29" t="s">
        <v>161</v>
      </c>
      <c r="AA335" s="3"/>
      <c r="AB335" s="3">
        <v>22824</v>
      </c>
      <c r="AC335" s="7">
        <v>22824</v>
      </c>
      <c r="AE335">
        <f t="shared" si="205"/>
        <v>22824</v>
      </c>
      <c r="AF335" s="16">
        <f t="shared" si="206"/>
        <v>22.824000000000002</v>
      </c>
      <c r="AH335">
        <f t="shared" si="207"/>
        <v>216</v>
      </c>
      <c r="AI335">
        <f t="shared" si="208"/>
        <v>22824</v>
      </c>
      <c r="AJ335" s="16">
        <f t="shared" si="209"/>
        <v>105666.66666666667</v>
      </c>
      <c r="AL335" s="16">
        <f t="shared" si="212"/>
        <v>330782.60869565222</v>
      </c>
    </row>
    <row r="336" spans="2:38">
      <c r="B336" s="29" t="s">
        <v>162</v>
      </c>
      <c r="C336" s="3"/>
      <c r="D336" s="3">
        <v>3</v>
      </c>
      <c r="E336" s="7">
        <v>3</v>
      </c>
      <c r="G336" s="29" t="s">
        <v>162</v>
      </c>
      <c r="H336" s="3"/>
      <c r="I336" s="3"/>
      <c r="J336" s="7"/>
      <c r="L336">
        <f t="shared" si="213"/>
        <v>3</v>
      </c>
      <c r="M336">
        <f t="shared" si="214"/>
        <v>0</v>
      </c>
      <c r="N336" s="19">
        <f t="shared" si="196"/>
        <v>0</v>
      </c>
      <c r="P336" s="29" t="s">
        <v>162</v>
      </c>
      <c r="Q336" s="3"/>
      <c r="R336" s="3"/>
      <c r="S336" s="7"/>
      <c r="U336" s="29" t="s">
        <v>162</v>
      </c>
      <c r="V336" s="3"/>
      <c r="W336" s="3"/>
      <c r="X336" s="7"/>
      <c r="Z336" s="29" t="s">
        <v>162</v>
      </c>
      <c r="AA336" s="3"/>
      <c r="AB336" s="3"/>
      <c r="AC336" s="7"/>
      <c r="AE336">
        <f t="shared" si="205"/>
        <v>0</v>
      </c>
      <c r="AF336" s="16" t="str">
        <f t="shared" si="206"/>
        <v/>
      </c>
      <c r="AH336">
        <f t="shared" si="207"/>
        <v>0</v>
      </c>
      <c r="AI336">
        <f t="shared" si="208"/>
        <v>0</v>
      </c>
      <c r="AJ336" s="16" t="str">
        <f t="shared" si="209"/>
        <v/>
      </c>
      <c r="AL336" s="16" t="str">
        <f t="shared" si="212"/>
        <v/>
      </c>
    </row>
    <row r="337" spans="2:38">
      <c r="B337" s="29" t="s">
        <v>120</v>
      </c>
      <c r="C337" s="3"/>
      <c r="D337" s="3">
        <v>2235</v>
      </c>
      <c r="E337" s="7">
        <v>2235</v>
      </c>
      <c r="G337" s="29" t="s">
        <v>120</v>
      </c>
      <c r="H337" s="3"/>
      <c r="I337" s="3">
        <v>4621</v>
      </c>
      <c r="J337" s="7">
        <v>4621</v>
      </c>
      <c r="L337">
        <f t="shared" si="213"/>
        <v>2235</v>
      </c>
      <c r="M337">
        <f t="shared" si="214"/>
        <v>4621</v>
      </c>
      <c r="N337" s="19">
        <f t="shared" si="196"/>
        <v>2.0675615212527965</v>
      </c>
      <c r="P337" s="29" t="s">
        <v>120</v>
      </c>
      <c r="Q337" s="3"/>
      <c r="R337" s="3">
        <v>1269</v>
      </c>
      <c r="S337" s="7">
        <v>1269</v>
      </c>
      <c r="U337" s="29" t="s">
        <v>120</v>
      </c>
      <c r="V337" s="3"/>
      <c r="W337" s="3">
        <v>1062</v>
      </c>
      <c r="X337" s="7">
        <v>1062</v>
      </c>
      <c r="Z337" s="29" t="s">
        <v>120</v>
      </c>
      <c r="AA337" s="3"/>
      <c r="AB337" s="3">
        <v>189107</v>
      </c>
      <c r="AC337" s="7">
        <v>189107</v>
      </c>
      <c r="AE337">
        <f t="shared" si="205"/>
        <v>189107</v>
      </c>
      <c r="AF337" s="16">
        <f t="shared" si="206"/>
        <v>189.107</v>
      </c>
      <c r="AH337">
        <f t="shared" si="207"/>
        <v>4621</v>
      </c>
      <c r="AI337">
        <f t="shared" si="208"/>
        <v>189107</v>
      </c>
      <c r="AJ337" s="16">
        <f t="shared" si="209"/>
        <v>40923.393204933993</v>
      </c>
      <c r="AL337" s="16">
        <f t="shared" si="212"/>
        <v>84611.633109619681</v>
      </c>
    </row>
    <row r="338" spans="2:38">
      <c r="B338" s="29" t="s">
        <v>121</v>
      </c>
      <c r="C338" s="3"/>
      <c r="D338" s="3">
        <v>12</v>
      </c>
      <c r="E338" s="7">
        <v>12</v>
      </c>
      <c r="G338" s="29" t="s">
        <v>121</v>
      </c>
      <c r="H338" s="3"/>
      <c r="I338" s="3">
        <v>38</v>
      </c>
      <c r="J338" s="7">
        <v>38</v>
      </c>
      <c r="L338">
        <f t="shared" si="213"/>
        <v>12</v>
      </c>
      <c r="M338">
        <f t="shared" si="214"/>
        <v>38</v>
      </c>
      <c r="N338" s="19">
        <f t="shared" si="196"/>
        <v>3.1666666666666665</v>
      </c>
      <c r="P338" s="29" t="s">
        <v>121</v>
      </c>
      <c r="Q338" s="3"/>
      <c r="R338" s="3">
        <v>14</v>
      </c>
      <c r="S338" s="7">
        <v>14</v>
      </c>
      <c r="U338" s="29" t="s">
        <v>121</v>
      </c>
      <c r="V338" s="3"/>
      <c r="W338" s="3">
        <v>11</v>
      </c>
      <c r="X338" s="7">
        <v>11</v>
      </c>
      <c r="Z338" s="29" t="s">
        <v>121</v>
      </c>
      <c r="AA338" s="3"/>
      <c r="AB338" s="3">
        <v>2070</v>
      </c>
      <c r="AC338" s="7">
        <v>2070</v>
      </c>
      <c r="AE338">
        <f t="shared" si="205"/>
        <v>2070</v>
      </c>
      <c r="AF338" s="16">
        <f t="shared" si="206"/>
        <v>2.0699999999999998</v>
      </c>
      <c r="AH338">
        <f t="shared" si="207"/>
        <v>38</v>
      </c>
      <c r="AI338">
        <f t="shared" si="208"/>
        <v>2070</v>
      </c>
      <c r="AJ338" s="16">
        <f t="shared" si="209"/>
        <v>54473.684210526313</v>
      </c>
      <c r="AL338" s="16">
        <f t="shared" si="212"/>
        <v>172499.99999999997</v>
      </c>
    </row>
    <row r="339" spans="2:38">
      <c r="B339" s="29" t="s">
        <v>122</v>
      </c>
      <c r="C339" s="3"/>
      <c r="D339" s="3">
        <v>161</v>
      </c>
      <c r="E339" s="7">
        <v>161</v>
      </c>
      <c r="G339" s="29" t="s">
        <v>122</v>
      </c>
      <c r="H339" s="3"/>
      <c r="I339" s="3">
        <v>818</v>
      </c>
      <c r="J339" s="7">
        <v>818</v>
      </c>
      <c r="L339">
        <f t="shared" si="213"/>
        <v>161</v>
      </c>
      <c r="M339">
        <f t="shared" si="214"/>
        <v>818</v>
      </c>
      <c r="N339" s="19">
        <f t="shared" si="196"/>
        <v>5.0807453416149064</v>
      </c>
      <c r="P339" s="29" t="s">
        <v>122</v>
      </c>
      <c r="Q339" s="3"/>
      <c r="R339" s="3">
        <v>464</v>
      </c>
      <c r="S339" s="7">
        <v>464</v>
      </c>
      <c r="U339" s="29" t="s">
        <v>122</v>
      </c>
      <c r="V339" s="3"/>
      <c r="W339" s="3">
        <v>189</v>
      </c>
      <c r="X339" s="7">
        <v>189</v>
      </c>
      <c r="Z339" s="29" t="s">
        <v>122</v>
      </c>
      <c r="AA339" s="3"/>
      <c r="AB339" s="3">
        <v>87253</v>
      </c>
      <c r="AC339" s="7">
        <v>87253</v>
      </c>
      <c r="AE339">
        <f t="shared" si="205"/>
        <v>87253</v>
      </c>
      <c r="AF339" s="16">
        <f t="shared" si="206"/>
        <v>87.253</v>
      </c>
      <c r="AH339">
        <f t="shared" si="207"/>
        <v>818</v>
      </c>
      <c r="AI339">
        <f t="shared" si="208"/>
        <v>87253</v>
      </c>
      <c r="AJ339" s="16">
        <f t="shared" si="209"/>
        <v>106666.25916870416</v>
      </c>
      <c r="AL339" s="16">
        <f t="shared" si="212"/>
        <v>541944.09937888198</v>
      </c>
    </row>
    <row r="340" spans="2:38">
      <c r="B340" s="29" t="s">
        <v>123</v>
      </c>
      <c r="C340" s="3"/>
      <c r="D340" s="3">
        <v>21</v>
      </c>
      <c r="E340" s="7">
        <v>21</v>
      </c>
      <c r="G340" s="29" t="s">
        <v>123</v>
      </c>
      <c r="H340" s="3"/>
      <c r="I340" s="3">
        <v>58</v>
      </c>
      <c r="J340" s="7">
        <v>58</v>
      </c>
      <c r="L340">
        <f t="shared" si="213"/>
        <v>21</v>
      </c>
      <c r="M340">
        <f t="shared" si="214"/>
        <v>58</v>
      </c>
      <c r="N340" s="19">
        <f t="shared" si="196"/>
        <v>2.7619047619047619</v>
      </c>
      <c r="P340" s="29" t="s">
        <v>123</v>
      </c>
      <c r="Q340" s="3"/>
      <c r="R340" s="3">
        <v>25</v>
      </c>
      <c r="S340" s="7">
        <v>25</v>
      </c>
      <c r="U340" s="29" t="s">
        <v>123</v>
      </c>
      <c r="V340" s="3"/>
      <c r="W340" s="3">
        <v>11</v>
      </c>
      <c r="X340" s="7">
        <v>11</v>
      </c>
      <c r="Z340" s="29" t="s">
        <v>123</v>
      </c>
      <c r="AA340" s="3"/>
      <c r="AB340" s="3">
        <v>8259</v>
      </c>
      <c r="AC340" s="7">
        <v>8259</v>
      </c>
      <c r="AE340">
        <f t="shared" si="205"/>
        <v>8259</v>
      </c>
      <c r="AF340" s="16">
        <f t="shared" si="206"/>
        <v>8.2590000000000003</v>
      </c>
      <c r="AH340">
        <f t="shared" si="207"/>
        <v>58</v>
      </c>
      <c r="AI340">
        <f t="shared" si="208"/>
        <v>8259</v>
      </c>
      <c r="AJ340" s="16">
        <f t="shared" si="209"/>
        <v>142396.55172413794</v>
      </c>
      <c r="AL340" s="16">
        <f t="shared" si="212"/>
        <v>393285.71428571432</v>
      </c>
    </row>
    <row r="341" spans="2:38">
      <c r="B341" s="29" t="s">
        <v>124</v>
      </c>
      <c r="C341" s="3"/>
      <c r="D341" s="3">
        <v>8</v>
      </c>
      <c r="E341" s="7">
        <v>8</v>
      </c>
      <c r="G341" s="29" t="s">
        <v>124</v>
      </c>
      <c r="H341" s="3"/>
      <c r="I341" s="3">
        <v>27</v>
      </c>
      <c r="J341" s="7">
        <v>27</v>
      </c>
      <c r="L341">
        <f t="shared" si="213"/>
        <v>8</v>
      </c>
      <c r="M341">
        <f t="shared" si="214"/>
        <v>27</v>
      </c>
      <c r="N341" s="19">
        <f t="shared" si="196"/>
        <v>3.375</v>
      </c>
      <c r="P341" s="29" t="s">
        <v>124</v>
      </c>
      <c r="Q341" s="3"/>
      <c r="R341" s="3">
        <v>10</v>
      </c>
      <c r="S341" s="7">
        <v>10</v>
      </c>
      <c r="U341" s="29" t="s">
        <v>124</v>
      </c>
      <c r="V341" s="3"/>
      <c r="W341" s="3">
        <v>9</v>
      </c>
      <c r="X341" s="7">
        <v>9</v>
      </c>
      <c r="Z341" s="29" t="s">
        <v>124</v>
      </c>
      <c r="AA341" s="3"/>
      <c r="AB341" s="3">
        <v>1702</v>
      </c>
      <c r="AC341" s="7">
        <v>1702</v>
      </c>
      <c r="AE341">
        <f t="shared" si="205"/>
        <v>1702</v>
      </c>
      <c r="AF341" s="16">
        <f t="shared" si="206"/>
        <v>1.702</v>
      </c>
      <c r="AH341">
        <f t="shared" si="207"/>
        <v>27</v>
      </c>
      <c r="AI341">
        <f t="shared" si="208"/>
        <v>1702</v>
      </c>
      <c r="AJ341" s="16">
        <f t="shared" si="209"/>
        <v>63037.037037037036</v>
      </c>
      <c r="AL341" s="16">
        <f t="shared" si="212"/>
        <v>212750</v>
      </c>
    </row>
    <row r="342" spans="2:38">
      <c r="B342" s="29" t="s">
        <v>163</v>
      </c>
      <c r="C342" s="3">
        <v>50</v>
      </c>
      <c r="D342" s="3"/>
      <c r="E342" s="7">
        <v>50</v>
      </c>
      <c r="G342" s="29" t="s">
        <v>163</v>
      </c>
      <c r="H342" s="3">
        <v>239</v>
      </c>
      <c r="I342" s="3"/>
      <c r="J342" s="7">
        <v>239</v>
      </c>
      <c r="L342">
        <f t="shared" si="213"/>
        <v>50</v>
      </c>
      <c r="M342">
        <f t="shared" si="214"/>
        <v>239</v>
      </c>
      <c r="N342" s="19">
        <f t="shared" si="196"/>
        <v>4.78</v>
      </c>
      <c r="P342" s="29" t="s">
        <v>163</v>
      </c>
      <c r="Q342" s="3">
        <v>135</v>
      </c>
      <c r="R342" s="3"/>
      <c r="S342" s="7">
        <v>135</v>
      </c>
      <c r="U342" s="29" t="s">
        <v>163</v>
      </c>
      <c r="V342" s="3">
        <v>50</v>
      </c>
      <c r="W342" s="3"/>
      <c r="X342" s="7">
        <v>50</v>
      </c>
      <c r="Z342" s="29" t="s">
        <v>163</v>
      </c>
      <c r="AA342" s="3">
        <v>17195</v>
      </c>
      <c r="AB342" s="3"/>
      <c r="AC342" s="7">
        <v>17195</v>
      </c>
      <c r="AE342">
        <f t="shared" si="205"/>
        <v>17195</v>
      </c>
      <c r="AF342" s="16">
        <f t="shared" si="206"/>
        <v>17.195</v>
      </c>
      <c r="AH342">
        <f t="shared" si="207"/>
        <v>239</v>
      </c>
      <c r="AI342">
        <f t="shared" si="208"/>
        <v>17195</v>
      </c>
      <c r="AJ342" s="16">
        <f t="shared" si="209"/>
        <v>71945.606694560673</v>
      </c>
      <c r="AL342" s="16">
        <f t="shared" si="212"/>
        <v>343900.00000000006</v>
      </c>
    </row>
    <row r="343" spans="2:38">
      <c r="B343" s="29" t="s">
        <v>125</v>
      </c>
      <c r="C343" s="3"/>
      <c r="D343" s="3">
        <v>182</v>
      </c>
      <c r="E343" s="7">
        <v>182</v>
      </c>
      <c r="G343" s="29" t="s">
        <v>125</v>
      </c>
      <c r="H343" s="3"/>
      <c r="I343" s="3">
        <v>1324</v>
      </c>
      <c r="J343" s="7">
        <v>1324</v>
      </c>
      <c r="L343">
        <f t="shared" si="213"/>
        <v>182</v>
      </c>
      <c r="M343">
        <f t="shared" si="214"/>
        <v>1324</v>
      </c>
      <c r="N343" s="19">
        <f t="shared" si="196"/>
        <v>7.2747252747252746</v>
      </c>
      <c r="P343" s="29" t="s">
        <v>125</v>
      </c>
      <c r="Q343" s="3"/>
      <c r="R343" s="3">
        <v>952</v>
      </c>
      <c r="S343" s="7">
        <v>952</v>
      </c>
      <c r="U343" s="29" t="s">
        <v>125</v>
      </c>
      <c r="V343" s="3"/>
      <c r="W343" s="3">
        <v>183</v>
      </c>
      <c r="X343" s="7">
        <v>183</v>
      </c>
      <c r="Z343" s="29" t="s">
        <v>125</v>
      </c>
      <c r="AA343" s="3"/>
      <c r="AB343" s="3">
        <v>148009</v>
      </c>
      <c r="AC343" s="7">
        <v>148009</v>
      </c>
      <c r="AE343">
        <f t="shared" si="205"/>
        <v>148009</v>
      </c>
      <c r="AF343" s="16">
        <f t="shared" si="206"/>
        <v>148.00899999999999</v>
      </c>
      <c r="AH343">
        <f t="shared" si="207"/>
        <v>1324</v>
      </c>
      <c r="AI343">
        <f t="shared" si="208"/>
        <v>148009</v>
      </c>
      <c r="AJ343" s="16">
        <f t="shared" si="209"/>
        <v>111789.2749244713</v>
      </c>
      <c r="AL343" s="16">
        <f t="shared" si="212"/>
        <v>813236.26373626373</v>
      </c>
    </row>
    <row r="344" spans="2:38">
      <c r="B344" s="29" t="s">
        <v>126</v>
      </c>
      <c r="C344" s="3">
        <v>876</v>
      </c>
      <c r="D344" s="3"/>
      <c r="E344" s="7">
        <v>876</v>
      </c>
      <c r="G344" s="29" t="s">
        <v>126</v>
      </c>
      <c r="H344" s="3">
        <v>3179</v>
      </c>
      <c r="I344" s="3"/>
      <c r="J344" s="7">
        <v>3179</v>
      </c>
      <c r="N344" s="19" t="str">
        <f t="shared" si="196"/>
        <v/>
      </c>
      <c r="P344" s="29" t="s">
        <v>126</v>
      </c>
      <c r="Q344" s="3">
        <v>1486</v>
      </c>
      <c r="R344" s="3"/>
      <c r="S344" s="7">
        <v>1486</v>
      </c>
      <c r="U344" s="29" t="s">
        <v>126</v>
      </c>
      <c r="V344" s="3">
        <v>812</v>
      </c>
      <c r="W344" s="3"/>
      <c r="X344" s="7">
        <v>812</v>
      </c>
      <c r="Z344" s="29" t="s">
        <v>126</v>
      </c>
      <c r="AA344" s="3">
        <v>251885</v>
      </c>
      <c r="AB344" s="3"/>
      <c r="AC344" s="7">
        <v>251885</v>
      </c>
      <c r="AE344">
        <f t="shared" si="205"/>
        <v>251885</v>
      </c>
      <c r="AF344" s="16">
        <f t="shared" si="206"/>
        <v>251.88499999999999</v>
      </c>
      <c r="AH344">
        <f t="shared" si="207"/>
        <v>3179</v>
      </c>
      <c r="AI344">
        <f t="shared" si="208"/>
        <v>251885</v>
      </c>
      <c r="AJ344" s="16">
        <f t="shared" si="209"/>
        <v>79234.035860333432</v>
      </c>
      <c r="AL344" s="16" t="str">
        <f t="shared" si="212"/>
        <v/>
      </c>
    </row>
    <row r="345" spans="2:38">
      <c r="B345" s="29" t="s">
        <v>127</v>
      </c>
      <c r="C345" s="3"/>
      <c r="D345" s="3">
        <v>96</v>
      </c>
      <c r="E345" s="7">
        <v>96</v>
      </c>
      <c r="G345" s="29" t="s">
        <v>127</v>
      </c>
      <c r="H345" s="3"/>
      <c r="I345" s="3">
        <v>313</v>
      </c>
      <c r="J345" s="7">
        <v>313</v>
      </c>
      <c r="L345">
        <f t="shared" ref="L345:L354" si="215">E345</f>
        <v>96</v>
      </c>
      <c r="M345">
        <f t="shared" ref="M345:M354" si="216">J345</f>
        <v>313</v>
      </c>
      <c r="N345" s="19">
        <f t="shared" si="196"/>
        <v>3.2604166666666665</v>
      </c>
      <c r="P345" s="29" t="s">
        <v>127</v>
      </c>
      <c r="Q345" s="3"/>
      <c r="R345" s="3">
        <v>144</v>
      </c>
      <c r="S345" s="7">
        <v>144</v>
      </c>
      <c r="U345" s="29" t="s">
        <v>127</v>
      </c>
      <c r="V345" s="3"/>
      <c r="W345" s="3">
        <v>73</v>
      </c>
      <c r="X345" s="7">
        <v>73</v>
      </c>
      <c r="Z345" s="29" t="s">
        <v>127</v>
      </c>
      <c r="AA345" s="3"/>
      <c r="AB345" s="3">
        <v>20972</v>
      </c>
      <c r="AC345" s="7">
        <v>20972</v>
      </c>
      <c r="AE345">
        <f t="shared" si="205"/>
        <v>20972</v>
      </c>
      <c r="AF345" s="16">
        <f t="shared" si="206"/>
        <v>20.972000000000001</v>
      </c>
      <c r="AH345">
        <f t="shared" si="207"/>
        <v>313</v>
      </c>
      <c r="AI345">
        <f t="shared" si="208"/>
        <v>20972</v>
      </c>
      <c r="AJ345" s="16">
        <f t="shared" si="209"/>
        <v>67003.194888178914</v>
      </c>
      <c r="AL345" s="16">
        <f t="shared" si="212"/>
        <v>218458.33333333331</v>
      </c>
    </row>
    <row r="346" spans="2:38">
      <c r="B346" s="29" t="s">
        <v>128</v>
      </c>
      <c r="C346" s="3"/>
      <c r="D346" s="3">
        <v>9</v>
      </c>
      <c r="E346" s="7">
        <v>9</v>
      </c>
      <c r="G346" s="29" t="s">
        <v>128</v>
      </c>
      <c r="H346" s="3"/>
      <c r="I346" s="3">
        <v>44</v>
      </c>
      <c r="J346" s="7">
        <v>44</v>
      </c>
      <c r="L346">
        <f t="shared" si="215"/>
        <v>9</v>
      </c>
      <c r="M346">
        <f t="shared" si="216"/>
        <v>44</v>
      </c>
      <c r="N346" s="19">
        <f t="shared" si="196"/>
        <v>4.8888888888888893</v>
      </c>
      <c r="P346" s="29" t="s">
        <v>128</v>
      </c>
      <c r="Q346" s="3"/>
      <c r="R346" s="3">
        <v>20</v>
      </c>
      <c r="S346" s="7">
        <v>20</v>
      </c>
      <c r="U346" s="29" t="s">
        <v>128</v>
      </c>
      <c r="V346" s="3"/>
      <c r="W346" s="3">
        <v>15</v>
      </c>
      <c r="X346" s="7">
        <v>15</v>
      </c>
      <c r="Z346" s="29" t="s">
        <v>128</v>
      </c>
      <c r="AA346" s="3"/>
      <c r="AB346" s="3">
        <v>4653</v>
      </c>
      <c r="AC346" s="7">
        <v>4653</v>
      </c>
      <c r="AE346">
        <f t="shared" si="205"/>
        <v>4653</v>
      </c>
      <c r="AF346" s="16">
        <f t="shared" si="206"/>
        <v>4.6529999999999996</v>
      </c>
      <c r="AH346">
        <f t="shared" si="207"/>
        <v>44</v>
      </c>
      <c r="AI346">
        <f t="shared" si="208"/>
        <v>4653</v>
      </c>
      <c r="AJ346" s="16">
        <f t="shared" si="209"/>
        <v>105750</v>
      </c>
      <c r="AL346" s="16">
        <f t="shared" si="212"/>
        <v>517000.00000000006</v>
      </c>
    </row>
    <row r="347" spans="2:38">
      <c r="B347" s="29" t="s">
        <v>129</v>
      </c>
      <c r="C347" s="3">
        <v>616</v>
      </c>
      <c r="D347" s="3"/>
      <c r="E347" s="7">
        <v>616</v>
      </c>
      <c r="G347" s="29" t="s">
        <v>129</v>
      </c>
      <c r="H347" s="3">
        <v>3522</v>
      </c>
      <c r="I347" s="3"/>
      <c r="J347" s="7">
        <v>3522</v>
      </c>
      <c r="L347">
        <f t="shared" si="215"/>
        <v>616</v>
      </c>
      <c r="M347">
        <f t="shared" si="216"/>
        <v>3522</v>
      </c>
      <c r="N347" s="19">
        <f t="shared" si="196"/>
        <v>5.7175324675324672</v>
      </c>
      <c r="P347" s="29" t="s">
        <v>129</v>
      </c>
      <c r="Q347" s="3">
        <v>1984</v>
      </c>
      <c r="R347" s="3"/>
      <c r="S347" s="7">
        <v>1984</v>
      </c>
      <c r="U347" s="29" t="s">
        <v>129</v>
      </c>
      <c r="V347" s="3">
        <v>888</v>
      </c>
      <c r="W347" s="3"/>
      <c r="X347" s="7">
        <v>888</v>
      </c>
      <c r="Z347" s="29" t="s">
        <v>129</v>
      </c>
      <c r="AA347" s="3">
        <v>312870</v>
      </c>
      <c r="AB347" s="3"/>
      <c r="AC347" s="7">
        <v>312870</v>
      </c>
      <c r="AE347">
        <f t="shared" si="205"/>
        <v>312870</v>
      </c>
      <c r="AF347" s="16">
        <f t="shared" si="206"/>
        <v>312.87</v>
      </c>
      <c r="AH347">
        <f t="shared" si="207"/>
        <v>3522</v>
      </c>
      <c r="AI347">
        <f t="shared" si="208"/>
        <v>312870</v>
      </c>
      <c r="AJ347" s="16">
        <f t="shared" si="209"/>
        <v>88833.049403747864</v>
      </c>
      <c r="AL347" s="16">
        <f t="shared" si="212"/>
        <v>507905.84415584407</v>
      </c>
    </row>
    <row r="348" spans="2:38">
      <c r="B348" s="29" t="s">
        <v>130</v>
      </c>
      <c r="C348" s="3"/>
      <c r="D348" s="3">
        <v>15</v>
      </c>
      <c r="E348" s="7">
        <v>15</v>
      </c>
      <c r="G348" s="29" t="s">
        <v>130</v>
      </c>
      <c r="H348" s="3"/>
      <c r="I348" s="3">
        <v>55</v>
      </c>
      <c r="J348" s="7">
        <v>55</v>
      </c>
      <c r="L348">
        <f t="shared" si="215"/>
        <v>15</v>
      </c>
      <c r="M348">
        <f t="shared" si="216"/>
        <v>55</v>
      </c>
      <c r="N348" s="19">
        <f t="shared" si="196"/>
        <v>3.6666666666666665</v>
      </c>
      <c r="P348" s="29" t="s">
        <v>130</v>
      </c>
      <c r="Q348" s="3"/>
      <c r="R348" s="3">
        <v>19</v>
      </c>
      <c r="S348" s="7">
        <v>19</v>
      </c>
      <c r="U348" s="29" t="s">
        <v>130</v>
      </c>
      <c r="V348" s="3"/>
      <c r="W348" s="3">
        <v>21</v>
      </c>
      <c r="X348" s="7">
        <v>21</v>
      </c>
      <c r="Z348" s="29" t="s">
        <v>130</v>
      </c>
      <c r="AA348" s="3"/>
      <c r="AB348" s="3">
        <v>1753</v>
      </c>
      <c r="AC348" s="7">
        <v>1753</v>
      </c>
      <c r="AE348">
        <f t="shared" si="205"/>
        <v>1753</v>
      </c>
      <c r="AF348" s="16">
        <f t="shared" si="206"/>
        <v>1.7529999999999999</v>
      </c>
      <c r="AH348">
        <f t="shared" si="207"/>
        <v>55</v>
      </c>
      <c r="AI348">
        <f t="shared" si="208"/>
        <v>1753</v>
      </c>
      <c r="AJ348" s="16">
        <f t="shared" si="209"/>
        <v>31872.727272727272</v>
      </c>
      <c r="AL348" s="16">
        <f t="shared" si="212"/>
        <v>116866.66666666666</v>
      </c>
    </row>
    <row r="349" spans="2:38">
      <c r="B349" s="29" t="s">
        <v>131</v>
      </c>
      <c r="C349" s="3"/>
      <c r="D349" s="3">
        <v>178</v>
      </c>
      <c r="E349" s="7">
        <v>178</v>
      </c>
      <c r="G349" s="29" t="s">
        <v>131</v>
      </c>
      <c r="H349" s="3"/>
      <c r="I349" s="3">
        <v>4879</v>
      </c>
      <c r="J349" s="7">
        <v>4879</v>
      </c>
      <c r="L349">
        <f t="shared" si="215"/>
        <v>178</v>
      </c>
      <c r="M349">
        <f t="shared" si="216"/>
        <v>4879</v>
      </c>
      <c r="N349" s="19">
        <f t="shared" si="196"/>
        <v>27.410112359550563</v>
      </c>
      <c r="P349" s="29" t="s">
        <v>131</v>
      </c>
      <c r="Q349" s="3"/>
      <c r="R349" s="3">
        <v>3714</v>
      </c>
      <c r="S349" s="7">
        <v>3714</v>
      </c>
      <c r="U349" s="29" t="s">
        <v>131</v>
      </c>
      <c r="V349" s="3"/>
      <c r="W349" s="3">
        <v>983</v>
      </c>
      <c r="X349" s="7">
        <v>983</v>
      </c>
      <c r="Z349" s="29" t="s">
        <v>131</v>
      </c>
      <c r="AA349" s="3"/>
      <c r="AB349" s="3">
        <v>319413</v>
      </c>
      <c r="AC349" s="7">
        <v>319413</v>
      </c>
      <c r="AE349">
        <f t="shared" si="205"/>
        <v>319413</v>
      </c>
      <c r="AF349" s="16">
        <f t="shared" si="206"/>
        <v>319.41300000000001</v>
      </c>
      <c r="AH349">
        <f t="shared" si="207"/>
        <v>4879</v>
      </c>
      <c r="AI349">
        <f t="shared" si="208"/>
        <v>319413</v>
      </c>
      <c r="AJ349" s="16">
        <f t="shared" si="209"/>
        <v>65466.898954703836</v>
      </c>
      <c r="AL349" s="16">
        <f t="shared" si="212"/>
        <v>1794455.0561797754</v>
      </c>
    </row>
    <row r="350" spans="2:38">
      <c r="B350" s="29" t="s">
        <v>132</v>
      </c>
      <c r="C350" s="3"/>
      <c r="D350" s="3">
        <v>155</v>
      </c>
      <c r="E350" s="7">
        <v>155</v>
      </c>
      <c r="G350" s="29" t="s">
        <v>132</v>
      </c>
      <c r="H350" s="3"/>
      <c r="I350" s="3">
        <v>854</v>
      </c>
      <c r="J350" s="7">
        <v>854</v>
      </c>
      <c r="L350">
        <f t="shared" si="215"/>
        <v>155</v>
      </c>
      <c r="M350">
        <f t="shared" si="216"/>
        <v>854</v>
      </c>
      <c r="N350" s="19">
        <f t="shared" si="196"/>
        <v>5.5096774193548388</v>
      </c>
      <c r="P350" s="29" t="s">
        <v>132</v>
      </c>
      <c r="Q350" s="3"/>
      <c r="R350" s="3">
        <v>493</v>
      </c>
      <c r="S350" s="7">
        <v>493</v>
      </c>
      <c r="U350" s="29" t="s">
        <v>132</v>
      </c>
      <c r="V350" s="3"/>
      <c r="W350" s="3">
        <v>199</v>
      </c>
      <c r="X350" s="7">
        <v>199</v>
      </c>
      <c r="Z350" s="29" t="s">
        <v>132</v>
      </c>
      <c r="AA350" s="3"/>
      <c r="AB350" s="3">
        <v>131055</v>
      </c>
      <c r="AC350" s="7">
        <v>131055</v>
      </c>
      <c r="AE350">
        <f t="shared" si="205"/>
        <v>131055</v>
      </c>
      <c r="AF350" s="16">
        <f t="shared" si="206"/>
        <v>131.05500000000001</v>
      </c>
      <c r="AH350">
        <f t="shared" si="207"/>
        <v>854</v>
      </c>
      <c r="AI350">
        <f t="shared" si="208"/>
        <v>131055</v>
      </c>
      <c r="AJ350" s="16">
        <f t="shared" si="209"/>
        <v>153460.18735362997</v>
      </c>
      <c r="AL350" s="16">
        <f t="shared" si="212"/>
        <v>845516.12903225806</v>
      </c>
    </row>
    <row r="351" spans="2:38">
      <c r="B351" s="29" t="s">
        <v>133</v>
      </c>
      <c r="C351" s="3"/>
      <c r="D351" s="3">
        <v>13</v>
      </c>
      <c r="E351" s="7">
        <v>13</v>
      </c>
      <c r="G351" s="29" t="s">
        <v>133</v>
      </c>
      <c r="H351" s="3"/>
      <c r="I351" s="3">
        <v>36</v>
      </c>
      <c r="J351" s="7">
        <v>36</v>
      </c>
      <c r="L351">
        <f t="shared" si="215"/>
        <v>13</v>
      </c>
      <c r="M351">
        <f t="shared" si="216"/>
        <v>36</v>
      </c>
      <c r="N351" s="19">
        <f t="shared" si="196"/>
        <v>2.7692307692307692</v>
      </c>
      <c r="P351" s="29" t="s">
        <v>133</v>
      </c>
      <c r="Q351" s="3"/>
      <c r="R351" s="3">
        <v>14</v>
      </c>
      <c r="S351" s="7">
        <v>14</v>
      </c>
      <c r="U351" s="29" t="s">
        <v>133</v>
      </c>
      <c r="V351" s="3"/>
      <c r="W351" s="3">
        <v>9</v>
      </c>
      <c r="X351" s="7">
        <v>9</v>
      </c>
      <c r="Z351" s="29" t="s">
        <v>133</v>
      </c>
      <c r="AA351" s="3"/>
      <c r="AB351" s="3">
        <v>2085</v>
      </c>
      <c r="AC351" s="7">
        <v>2085</v>
      </c>
      <c r="AE351">
        <f t="shared" si="205"/>
        <v>2085</v>
      </c>
      <c r="AF351" s="16">
        <f t="shared" si="206"/>
        <v>2.085</v>
      </c>
      <c r="AH351">
        <f t="shared" si="207"/>
        <v>36</v>
      </c>
      <c r="AI351">
        <f t="shared" si="208"/>
        <v>2085</v>
      </c>
      <c r="AJ351" s="16">
        <f t="shared" si="209"/>
        <v>57916.666666666664</v>
      </c>
      <c r="AL351" s="16">
        <f t="shared" si="212"/>
        <v>160384.61538461538</v>
      </c>
    </row>
    <row r="352" spans="2:38">
      <c r="B352" s="29" t="s">
        <v>134</v>
      </c>
      <c r="C352" s="3"/>
      <c r="D352" s="3">
        <v>3</v>
      </c>
      <c r="E352" s="7">
        <v>3</v>
      </c>
      <c r="G352" s="29" t="s">
        <v>134</v>
      </c>
      <c r="H352" s="3"/>
      <c r="I352" s="3">
        <v>28</v>
      </c>
      <c r="J352" s="7">
        <v>28</v>
      </c>
      <c r="L352">
        <f t="shared" si="215"/>
        <v>3</v>
      </c>
      <c r="M352">
        <f t="shared" si="216"/>
        <v>28</v>
      </c>
      <c r="N352" s="19">
        <f t="shared" si="196"/>
        <v>9.3333333333333339</v>
      </c>
      <c r="P352" s="29" t="s">
        <v>134</v>
      </c>
      <c r="Q352" s="3"/>
      <c r="R352" s="3">
        <v>15</v>
      </c>
      <c r="S352" s="7">
        <v>15</v>
      </c>
      <c r="U352" s="29" t="s">
        <v>134</v>
      </c>
      <c r="V352" s="3"/>
      <c r="W352" s="3">
        <v>9</v>
      </c>
      <c r="X352" s="7">
        <v>9</v>
      </c>
      <c r="Z352" s="29" t="s">
        <v>134</v>
      </c>
      <c r="AA352" s="3"/>
      <c r="AB352" s="3"/>
      <c r="AC352" s="7"/>
      <c r="AE352">
        <f t="shared" si="205"/>
        <v>0</v>
      </c>
      <c r="AF352" s="16" t="str">
        <f t="shared" si="206"/>
        <v/>
      </c>
      <c r="AH352">
        <f t="shared" si="207"/>
        <v>28</v>
      </c>
      <c r="AI352">
        <f t="shared" si="208"/>
        <v>0</v>
      </c>
      <c r="AJ352" s="16" t="str">
        <f t="shared" si="209"/>
        <v/>
      </c>
      <c r="AL352" s="16" t="str">
        <f t="shared" si="212"/>
        <v/>
      </c>
    </row>
    <row r="353" spans="2:38">
      <c r="B353" s="29" t="s">
        <v>135</v>
      </c>
      <c r="C353" s="3"/>
      <c r="D353" s="3">
        <v>18</v>
      </c>
      <c r="E353" s="7">
        <v>18</v>
      </c>
      <c r="G353" s="29" t="s">
        <v>135</v>
      </c>
      <c r="H353" s="3"/>
      <c r="I353" s="3">
        <v>25</v>
      </c>
      <c r="J353" s="7">
        <v>25</v>
      </c>
      <c r="L353">
        <f t="shared" si="215"/>
        <v>18</v>
      </c>
      <c r="M353">
        <f t="shared" si="216"/>
        <v>25</v>
      </c>
      <c r="N353" s="19">
        <f t="shared" si="196"/>
        <v>1.3888888888888888</v>
      </c>
      <c r="P353" s="29" t="s">
        <v>135</v>
      </c>
      <c r="Q353" s="3"/>
      <c r="R353" s="3">
        <v>5</v>
      </c>
      <c r="S353" s="7">
        <v>5</v>
      </c>
      <c r="U353" s="29" t="s">
        <v>135</v>
      </c>
      <c r="V353" s="3"/>
      <c r="W353" s="3">
        <v>2</v>
      </c>
      <c r="X353" s="7">
        <v>2</v>
      </c>
      <c r="Z353" s="29" t="s">
        <v>135</v>
      </c>
      <c r="AA353" s="3"/>
      <c r="AB353" s="3">
        <v>1291</v>
      </c>
      <c r="AC353" s="7">
        <v>1291</v>
      </c>
      <c r="AE353">
        <f t="shared" si="205"/>
        <v>1291</v>
      </c>
      <c r="AF353" s="16">
        <f t="shared" si="206"/>
        <v>1.2909999999999999</v>
      </c>
      <c r="AH353">
        <f t="shared" si="207"/>
        <v>25</v>
      </c>
      <c r="AI353">
        <f t="shared" si="208"/>
        <v>1291</v>
      </c>
      <c r="AJ353" s="16">
        <f t="shared" si="209"/>
        <v>51640</v>
      </c>
      <c r="AL353" s="16">
        <f t="shared" si="212"/>
        <v>71722.222222222219</v>
      </c>
    </row>
    <row r="354" spans="2:38">
      <c r="B354" s="30" t="s">
        <v>39</v>
      </c>
      <c r="C354" s="7">
        <v>9223</v>
      </c>
      <c r="D354" s="7">
        <v>5102</v>
      </c>
      <c r="E354" s="7">
        <v>14325</v>
      </c>
      <c r="G354" s="30" t="s">
        <v>39</v>
      </c>
      <c r="H354" s="7">
        <v>35670</v>
      </c>
      <c r="I354" s="7">
        <v>21009</v>
      </c>
      <c r="J354" s="7">
        <v>56679</v>
      </c>
      <c r="L354">
        <f t="shared" si="215"/>
        <v>14325</v>
      </c>
      <c r="M354">
        <f t="shared" si="216"/>
        <v>56679</v>
      </c>
      <c r="N354" s="19">
        <f t="shared" si="196"/>
        <v>3.9566492146596857</v>
      </c>
      <c r="P354" s="30" t="s">
        <v>39</v>
      </c>
      <c r="Q354" s="7">
        <v>18229</v>
      </c>
      <c r="R354" s="7">
        <v>10393</v>
      </c>
      <c r="S354" s="7">
        <v>28622</v>
      </c>
      <c r="U354" s="30" t="s">
        <v>39</v>
      </c>
      <c r="V354" s="7">
        <v>7866</v>
      </c>
      <c r="W354" s="7">
        <v>5331</v>
      </c>
      <c r="X354" s="7">
        <v>13197</v>
      </c>
      <c r="Z354" s="30" t="s">
        <v>39</v>
      </c>
      <c r="AA354" s="7">
        <v>1668320</v>
      </c>
      <c r="AB354" s="7">
        <v>1616898</v>
      </c>
      <c r="AC354" s="7">
        <v>3285218</v>
      </c>
      <c r="AE354">
        <f t="shared" si="205"/>
        <v>3285218</v>
      </c>
      <c r="AF354" s="16">
        <f t="shared" si="206"/>
        <v>3285.2179999999998</v>
      </c>
      <c r="AH354">
        <f t="shared" si="207"/>
        <v>56679</v>
      </c>
      <c r="AI354">
        <f t="shared" si="208"/>
        <v>3285218</v>
      </c>
      <c r="AJ354" s="16">
        <f t="shared" si="209"/>
        <v>57961.820074454386</v>
      </c>
      <c r="AL354" s="16">
        <f t="shared" si="212"/>
        <v>229334.58987783594</v>
      </c>
    </row>
    <row r="355" spans="2:38">
      <c r="B355" s="4" t="s">
        <v>181</v>
      </c>
      <c r="C355" s="3"/>
      <c r="D355" s="3"/>
      <c r="E355" s="7"/>
      <c r="G355" s="4" t="s">
        <v>181</v>
      </c>
      <c r="H355" s="3"/>
      <c r="I355" s="3"/>
      <c r="J355" s="7"/>
      <c r="N355" s="18" t="str">
        <f t="shared" si="196"/>
        <v/>
      </c>
      <c r="P355" s="4" t="s">
        <v>181</v>
      </c>
      <c r="Q355" s="3"/>
      <c r="R355" s="3"/>
      <c r="S355" s="7"/>
      <c r="U355" s="4" t="s">
        <v>181</v>
      </c>
      <c r="V355" s="3"/>
      <c r="W355" s="3"/>
      <c r="X355" s="7"/>
      <c r="Z355" s="4" t="s">
        <v>181</v>
      </c>
      <c r="AA355" s="3"/>
      <c r="AB355" s="3"/>
      <c r="AC355" s="7"/>
      <c r="AF355" s="15"/>
      <c r="AJ355" s="15"/>
      <c r="AL355" s="15"/>
    </row>
    <row r="356" spans="2:38">
      <c r="B356" s="5" t="s">
        <v>13</v>
      </c>
      <c r="C356" s="3"/>
      <c r="D356" s="3"/>
      <c r="E356" s="7"/>
      <c r="G356" s="5" t="s">
        <v>13</v>
      </c>
      <c r="H356" s="3"/>
      <c r="I356" s="3"/>
      <c r="J356" s="7"/>
      <c r="N356" s="37" t="str">
        <f t="shared" si="196"/>
        <v/>
      </c>
      <c r="P356" s="5" t="s">
        <v>13</v>
      </c>
      <c r="Q356" s="3"/>
      <c r="R356" s="3"/>
      <c r="S356" s="7"/>
      <c r="U356" s="5" t="s">
        <v>13</v>
      </c>
      <c r="V356" s="3"/>
      <c r="W356" s="3"/>
      <c r="X356" s="7"/>
      <c r="Z356" s="5" t="s">
        <v>13</v>
      </c>
      <c r="AA356" s="3"/>
      <c r="AB356" s="3"/>
      <c r="AC356" s="7"/>
      <c r="AF356" s="36"/>
      <c r="AJ356" s="36"/>
      <c r="AL356" s="36"/>
    </row>
    <row r="357" spans="2:38">
      <c r="B357" s="29" t="s">
        <v>13</v>
      </c>
      <c r="C357" s="3">
        <v>87979</v>
      </c>
      <c r="D357" s="3">
        <v>17155</v>
      </c>
      <c r="E357" s="7">
        <v>105134</v>
      </c>
      <c r="G357" s="29" t="s">
        <v>13</v>
      </c>
      <c r="H357" s="3">
        <v>900259</v>
      </c>
      <c r="I357" s="3">
        <v>217089</v>
      </c>
      <c r="J357" s="7">
        <v>1117348</v>
      </c>
      <c r="L357">
        <f t="shared" ref="L357" si="217">E357</f>
        <v>105134</v>
      </c>
      <c r="M357">
        <f t="shared" ref="M357" si="218">J357</f>
        <v>1117348</v>
      </c>
      <c r="N357" s="19">
        <f t="shared" si="196"/>
        <v>10.627846367492914</v>
      </c>
      <c r="P357" s="29" t="s">
        <v>13</v>
      </c>
      <c r="Q357" s="3">
        <v>659624</v>
      </c>
      <c r="R357" s="3">
        <v>102974</v>
      </c>
      <c r="S357" s="7">
        <v>762598</v>
      </c>
      <c r="U357" s="29" t="s">
        <v>13</v>
      </c>
      <c r="V357" s="3">
        <v>149680</v>
      </c>
      <c r="W357" s="3">
        <v>96415</v>
      </c>
      <c r="X357" s="7">
        <v>246095</v>
      </c>
      <c r="Z357" s="29" t="s">
        <v>13</v>
      </c>
      <c r="AA357" s="3">
        <v>142824998</v>
      </c>
      <c r="AB357" s="3">
        <v>9580030</v>
      </c>
      <c r="AC357" s="7">
        <v>152405028</v>
      </c>
      <c r="AE357">
        <f t="shared" ref="AE357" si="219">AC357</f>
        <v>152405028</v>
      </c>
      <c r="AF357" s="16">
        <f t="shared" ref="AF357" si="220">IF(AE357/$AE$8&gt;0,AE357/$AE$8,"")</f>
        <v>152405.02799999999</v>
      </c>
      <c r="AH357">
        <f t="shared" ref="AH357" si="221">J357</f>
        <v>1117348</v>
      </c>
      <c r="AI357">
        <f t="shared" ref="AI357" si="222">AC357</f>
        <v>152405028</v>
      </c>
      <c r="AJ357" s="16">
        <f t="shared" ref="AJ357" si="223">IF(AI357*AH357&gt;0,AI357/AH357*$AI$8,"")</f>
        <v>136398.89094534557</v>
      </c>
      <c r="AL357" s="16">
        <f t="shared" ref="AL357" si="224">IF(AI357*M357&gt;0,M357/L357*AJ357,"")</f>
        <v>1449626.4576635531</v>
      </c>
    </row>
    <row r="358" spans="2:38">
      <c r="B358" s="5" t="s">
        <v>33</v>
      </c>
      <c r="C358" s="3"/>
      <c r="D358" s="3"/>
      <c r="E358" s="7"/>
      <c r="G358" s="5" t="s">
        <v>33</v>
      </c>
      <c r="H358" s="3"/>
      <c r="I358" s="3"/>
      <c r="J358" s="7"/>
      <c r="N358" s="37" t="str">
        <f t="shared" si="196"/>
        <v/>
      </c>
      <c r="P358" s="5" t="s">
        <v>33</v>
      </c>
      <c r="Q358" s="3"/>
      <c r="R358" s="3"/>
      <c r="S358" s="7"/>
      <c r="U358" s="5" t="s">
        <v>33</v>
      </c>
      <c r="V358" s="3"/>
      <c r="W358" s="3"/>
      <c r="X358" s="7"/>
      <c r="Z358" s="5" t="s">
        <v>33</v>
      </c>
      <c r="AA358" s="3"/>
      <c r="AB358" s="3"/>
      <c r="AC358" s="7"/>
      <c r="AF358" s="36"/>
      <c r="AJ358" s="36"/>
      <c r="AL358" s="36"/>
    </row>
    <row r="359" spans="2:38">
      <c r="B359" s="29" t="s">
        <v>45</v>
      </c>
      <c r="C359" s="3">
        <v>56</v>
      </c>
      <c r="D359" s="3"/>
      <c r="E359" s="7">
        <v>56</v>
      </c>
      <c r="G359" s="29" t="s">
        <v>45</v>
      </c>
      <c r="H359" s="3">
        <v>1001</v>
      </c>
      <c r="I359" s="3"/>
      <c r="J359" s="7">
        <v>1001</v>
      </c>
      <c r="L359">
        <f t="shared" ref="L359:L368" si="225">E359</f>
        <v>56</v>
      </c>
      <c r="M359">
        <f t="shared" ref="M359:M368" si="226">J359</f>
        <v>1001</v>
      </c>
      <c r="N359" s="19">
        <f t="shared" si="196"/>
        <v>17.875</v>
      </c>
      <c r="P359" s="29" t="s">
        <v>45</v>
      </c>
      <c r="Q359" s="3">
        <v>830</v>
      </c>
      <c r="R359" s="3"/>
      <c r="S359" s="7">
        <v>830</v>
      </c>
      <c r="U359" s="29" t="s">
        <v>45</v>
      </c>
      <c r="V359" s="3">
        <v>115</v>
      </c>
      <c r="W359" s="3"/>
      <c r="X359" s="7">
        <v>115</v>
      </c>
      <c r="Z359" s="29" t="s">
        <v>45</v>
      </c>
      <c r="AA359" s="3">
        <v>277245</v>
      </c>
      <c r="AB359" s="3"/>
      <c r="AC359" s="7">
        <v>277245</v>
      </c>
      <c r="AE359">
        <f t="shared" ref="AE359:AE368" si="227">AC359</f>
        <v>277245</v>
      </c>
      <c r="AF359" s="16">
        <f t="shared" ref="AF359:AF368" si="228">IF(AE359/$AE$8&gt;0,AE359/$AE$8,"")</f>
        <v>277.245</v>
      </c>
      <c r="AH359">
        <f t="shared" ref="AH359:AH368" si="229">J359</f>
        <v>1001</v>
      </c>
      <c r="AI359">
        <f t="shared" ref="AI359:AI368" si="230">AC359</f>
        <v>277245</v>
      </c>
      <c r="AJ359" s="16">
        <f t="shared" ref="AJ359:AJ368" si="231">IF(AI359*AH359&gt;0,AI359/AH359*$AI$8,"")</f>
        <v>276968.03196803201</v>
      </c>
      <c r="AL359" s="16">
        <f t="shared" ref="AL359:AL368" si="232">IF(AI359*M359&gt;0,M359/L359*AJ359,"")</f>
        <v>4950803.5714285718</v>
      </c>
    </row>
    <row r="360" spans="2:38">
      <c r="B360" s="29" t="s">
        <v>46</v>
      </c>
      <c r="C360" s="3">
        <v>845</v>
      </c>
      <c r="D360" s="3"/>
      <c r="E360" s="7">
        <v>845</v>
      </c>
      <c r="G360" s="29" t="s">
        <v>46</v>
      </c>
      <c r="H360" s="3">
        <v>8792</v>
      </c>
      <c r="I360" s="3"/>
      <c r="J360" s="7">
        <v>8792</v>
      </c>
      <c r="L360">
        <f t="shared" si="225"/>
        <v>845</v>
      </c>
      <c r="M360">
        <f t="shared" si="226"/>
        <v>8792</v>
      </c>
      <c r="N360" s="19">
        <f t="shared" si="196"/>
        <v>10.404733727810651</v>
      </c>
      <c r="P360" s="29" t="s">
        <v>46</v>
      </c>
      <c r="Q360" s="3">
        <v>6822</v>
      </c>
      <c r="R360" s="3"/>
      <c r="S360" s="7">
        <v>6822</v>
      </c>
      <c r="U360" s="29" t="s">
        <v>46</v>
      </c>
      <c r="V360" s="3">
        <v>1110</v>
      </c>
      <c r="W360" s="3"/>
      <c r="X360" s="7">
        <v>1110</v>
      </c>
      <c r="Z360" s="29" t="s">
        <v>46</v>
      </c>
      <c r="AA360" s="3">
        <v>1312587</v>
      </c>
      <c r="AB360" s="3"/>
      <c r="AC360" s="7">
        <v>1312587</v>
      </c>
      <c r="AE360">
        <f t="shared" si="227"/>
        <v>1312587</v>
      </c>
      <c r="AF360" s="16">
        <f t="shared" si="228"/>
        <v>1312.587</v>
      </c>
      <c r="AH360">
        <f t="shared" si="229"/>
        <v>8792</v>
      </c>
      <c r="AI360">
        <f t="shared" si="230"/>
        <v>1312587</v>
      </c>
      <c r="AJ360" s="16">
        <f t="shared" si="231"/>
        <v>149293.33484986349</v>
      </c>
      <c r="AL360" s="16">
        <f t="shared" si="232"/>
        <v>1553357.396449704</v>
      </c>
    </row>
    <row r="361" spans="2:38">
      <c r="B361" s="29" t="s">
        <v>47</v>
      </c>
      <c r="C361" s="3">
        <v>435</v>
      </c>
      <c r="D361" s="3"/>
      <c r="E361" s="7">
        <v>435</v>
      </c>
      <c r="G361" s="29" t="s">
        <v>47</v>
      </c>
      <c r="H361" s="3">
        <v>4451</v>
      </c>
      <c r="I361" s="3"/>
      <c r="J361" s="7">
        <v>4451</v>
      </c>
      <c r="L361">
        <f t="shared" si="225"/>
        <v>435</v>
      </c>
      <c r="M361">
        <f t="shared" si="226"/>
        <v>4451</v>
      </c>
      <c r="N361" s="19">
        <f t="shared" si="196"/>
        <v>10.232183908045977</v>
      </c>
      <c r="P361" s="29" t="s">
        <v>47</v>
      </c>
      <c r="Q361" s="3">
        <v>3061</v>
      </c>
      <c r="R361" s="3"/>
      <c r="S361" s="7">
        <v>3061</v>
      </c>
      <c r="U361" s="29" t="s">
        <v>47</v>
      </c>
      <c r="V361" s="3">
        <v>933</v>
      </c>
      <c r="W361" s="3"/>
      <c r="X361" s="7">
        <v>933</v>
      </c>
      <c r="Z361" s="29" t="s">
        <v>47</v>
      </c>
      <c r="AA361" s="3">
        <v>492891</v>
      </c>
      <c r="AB361" s="3"/>
      <c r="AC361" s="7">
        <v>492891</v>
      </c>
      <c r="AE361">
        <f t="shared" si="227"/>
        <v>492891</v>
      </c>
      <c r="AF361" s="16">
        <f t="shared" si="228"/>
        <v>492.89100000000002</v>
      </c>
      <c r="AH361">
        <f t="shared" si="229"/>
        <v>4451</v>
      </c>
      <c r="AI361">
        <f t="shared" si="230"/>
        <v>492891</v>
      </c>
      <c r="AJ361" s="16">
        <f t="shared" si="231"/>
        <v>110737.13772186026</v>
      </c>
      <c r="AL361" s="16">
        <f t="shared" si="232"/>
        <v>1133082.7586206896</v>
      </c>
    </row>
    <row r="362" spans="2:38">
      <c r="B362" s="29" t="s">
        <v>145</v>
      </c>
      <c r="C362" s="3"/>
      <c r="D362" s="3">
        <v>2259</v>
      </c>
      <c r="E362" s="7">
        <v>2259</v>
      </c>
      <c r="G362" s="29" t="s">
        <v>145</v>
      </c>
      <c r="H362" s="3"/>
      <c r="I362" s="3">
        <v>6531</v>
      </c>
      <c r="J362" s="7">
        <v>6531</v>
      </c>
      <c r="L362">
        <f t="shared" si="225"/>
        <v>2259</v>
      </c>
      <c r="M362">
        <f t="shared" si="226"/>
        <v>6531</v>
      </c>
      <c r="N362" s="19">
        <f t="shared" si="196"/>
        <v>2.8911022576361223</v>
      </c>
      <c r="P362" s="29" t="s">
        <v>145</v>
      </c>
      <c r="Q362" s="3"/>
      <c r="R362" s="3">
        <v>2925</v>
      </c>
      <c r="S362" s="7">
        <v>2925</v>
      </c>
      <c r="U362" s="29" t="s">
        <v>145</v>
      </c>
      <c r="V362" s="3"/>
      <c r="W362" s="3">
        <v>1289</v>
      </c>
      <c r="X362" s="7">
        <v>1289</v>
      </c>
      <c r="Z362" s="29" t="s">
        <v>145</v>
      </c>
      <c r="AA362" s="3"/>
      <c r="AB362" s="3">
        <v>602050</v>
      </c>
      <c r="AC362" s="7">
        <v>602050</v>
      </c>
      <c r="AE362">
        <f t="shared" si="227"/>
        <v>602050</v>
      </c>
      <c r="AF362" s="16">
        <f t="shared" si="228"/>
        <v>602.04999999999995</v>
      </c>
      <c r="AH362">
        <f t="shared" si="229"/>
        <v>6531</v>
      </c>
      <c r="AI362">
        <f t="shared" si="230"/>
        <v>602050</v>
      </c>
      <c r="AJ362" s="16">
        <f t="shared" si="231"/>
        <v>92183.432858674016</v>
      </c>
      <c r="AL362" s="16">
        <f t="shared" si="232"/>
        <v>266511.73085436033</v>
      </c>
    </row>
    <row r="363" spans="2:38">
      <c r="B363" s="29" t="s">
        <v>48</v>
      </c>
      <c r="C363" s="3">
        <v>5051</v>
      </c>
      <c r="D363" s="3"/>
      <c r="E363" s="7">
        <v>5051</v>
      </c>
      <c r="G363" s="29" t="s">
        <v>48</v>
      </c>
      <c r="H363" s="3">
        <v>80813</v>
      </c>
      <c r="I363" s="3"/>
      <c r="J363" s="7">
        <v>80813</v>
      </c>
      <c r="L363">
        <f t="shared" si="225"/>
        <v>5051</v>
      </c>
      <c r="M363">
        <f t="shared" si="226"/>
        <v>80813</v>
      </c>
      <c r="N363" s="19">
        <f t="shared" si="196"/>
        <v>15.999406058206295</v>
      </c>
      <c r="P363" s="29" t="s">
        <v>48</v>
      </c>
      <c r="Q363" s="3">
        <v>68302</v>
      </c>
      <c r="R363" s="3"/>
      <c r="S363" s="7">
        <v>68302</v>
      </c>
      <c r="U363" s="29" t="s">
        <v>48</v>
      </c>
      <c r="V363" s="3">
        <v>7326</v>
      </c>
      <c r="W363" s="3"/>
      <c r="X363" s="7">
        <v>7326</v>
      </c>
      <c r="Z363" s="29" t="s">
        <v>48</v>
      </c>
      <c r="AA363" s="3">
        <v>16781361</v>
      </c>
      <c r="AB363" s="3"/>
      <c r="AC363" s="7">
        <v>16781361</v>
      </c>
      <c r="AE363">
        <f t="shared" si="227"/>
        <v>16781361</v>
      </c>
      <c r="AF363" s="16">
        <f t="shared" si="228"/>
        <v>16781.361000000001</v>
      </c>
      <c r="AH363">
        <f t="shared" si="229"/>
        <v>80813</v>
      </c>
      <c r="AI363">
        <f t="shared" si="230"/>
        <v>16781361</v>
      </c>
      <c r="AJ363" s="16">
        <f t="shared" si="231"/>
        <v>207656.70127330997</v>
      </c>
      <c r="AL363" s="16">
        <f t="shared" si="232"/>
        <v>3322383.8843793306</v>
      </c>
    </row>
    <row r="364" spans="2:38">
      <c r="B364" s="29" t="s">
        <v>49</v>
      </c>
      <c r="C364" s="3">
        <v>763</v>
      </c>
      <c r="D364" s="3"/>
      <c r="E364" s="7">
        <v>763</v>
      </c>
      <c r="G364" s="29" t="s">
        <v>49</v>
      </c>
      <c r="H364" s="3">
        <v>14792</v>
      </c>
      <c r="I364" s="3"/>
      <c r="J364" s="7">
        <v>14792</v>
      </c>
      <c r="L364">
        <f t="shared" si="225"/>
        <v>763</v>
      </c>
      <c r="M364">
        <f t="shared" si="226"/>
        <v>14792</v>
      </c>
      <c r="N364" s="19">
        <f t="shared" si="196"/>
        <v>19.386631716906948</v>
      </c>
      <c r="P364" s="29" t="s">
        <v>49</v>
      </c>
      <c r="Q364" s="3">
        <v>12493</v>
      </c>
      <c r="R364" s="3"/>
      <c r="S364" s="7">
        <v>12493</v>
      </c>
      <c r="U364" s="29" t="s">
        <v>49</v>
      </c>
      <c r="V364" s="3">
        <v>1510</v>
      </c>
      <c r="W364" s="3"/>
      <c r="X364" s="7">
        <v>1510</v>
      </c>
      <c r="Z364" s="29" t="s">
        <v>49</v>
      </c>
      <c r="AA364" s="3">
        <v>2703666</v>
      </c>
      <c r="AB364" s="3"/>
      <c r="AC364" s="7">
        <v>2703666</v>
      </c>
      <c r="AE364">
        <f t="shared" si="227"/>
        <v>2703666</v>
      </c>
      <c r="AF364" s="16">
        <f t="shared" si="228"/>
        <v>2703.6660000000002</v>
      </c>
      <c r="AH364">
        <f t="shared" si="229"/>
        <v>14792</v>
      </c>
      <c r="AI364">
        <f t="shared" si="230"/>
        <v>2703666</v>
      </c>
      <c r="AJ364" s="16">
        <f t="shared" si="231"/>
        <v>182778.9345592212</v>
      </c>
      <c r="AL364" s="16">
        <f t="shared" si="232"/>
        <v>3543467.8899082574</v>
      </c>
    </row>
    <row r="365" spans="2:38">
      <c r="B365" s="29" t="s">
        <v>146</v>
      </c>
      <c r="C365" s="3">
        <v>228</v>
      </c>
      <c r="D365" s="3"/>
      <c r="E365" s="7">
        <v>228</v>
      </c>
      <c r="G365" s="29" t="s">
        <v>146</v>
      </c>
      <c r="H365" s="3">
        <v>2614</v>
      </c>
      <c r="I365" s="3"/>
      <c r="J365" s="7">
        <v>2614</v>
      </c>
      <c r="L365">
        <f t="shared" si="225"/>
        <v>228</v>
      </c>
      <c r="M365">
        <f t="shared" si="226"/>
        <v>2614</v>
      </c>
      <c r="N365" s="19">
        <f t="shared" si="196"/>
        <v>11.464912280701755</v>
      </c>
      <c r="P365" s="29" t="s">
        <v>146</v>
      </c>
      <c r="Q365" s="3">
        <v>2022</v>
      </c>
      <c r="R365" s="3"/>
      <c r="S365" s="7">
        <v>2022</v>
      </c>
      <c r="U365" s="29" t="s">
        <v>146</v>
      </c>
      <c r="V365" s="3">
        <v>360</v>
      </c>
      <c r="W365" s="3"/>
      <c r="X365" s="7">
        <v>360</v>
      </c>
      <c r="Z365" s="29" t="s">
        <v>146</v>
      </c>
      <c r="AA365" s="3">
        <v>420158</v>
      </c>
      <c r="AB365" s="3"/>
      <c r="AC365" s="7">
        <v>420158</v>
      </c>
      <c r="AE365">
        <f t="shared" si="227"/>
        <v>420158</v>
      </c>
      <c r="AF365" s="16">
        <f t="shared" si="228"/>
        <v>420.15800000000002</v>
      </c>
      <c r="AH365">
        <f t="shared" si="229"/>
        <v>2614</v>
      </c>
      <c r="AI365">
        <f t="shared" si="230"/>
        <v>420158</v>
      </c>
      <c r="AJ365" s="16">
        <f t="shared" si="231"/>
        <v>160733.74139250192</v>
      </c>
      <c r="AL365" s="16">
        <f t="shared" si="232"/>
        <v>1842798.2456140353</v>
      </c>
    </row>
    <row r="366" spans="2:38">
      <c r="B366" s="29" t="s">
        <v>3</v>
      </c>
      <c r="C366" s="3">
        <v>50</v>
      </c>
      <c r="D366" s="3"/>
      <c r="E366" s="7">
        <v>50</v>
      </c>
      <c r="G366" s="29" t="s">
        <v>3</v>
      </c>
      <c r="H366" s="3">
        <v>363</v>
      </c>
      <c r="I366" s="3"/>
      <c r="J366" s="7">
        <v>363</v>
      </c>
      <c r="L366">
        <f t="shared" si="225"/>
        <v>50</v>
      </c>
      <c r="M366">
        <f t="shared" si="226"/>
        <v>363</v>
      </c>
      <c r="N366" s="19">
        <f t="shared" si="196"/>
        <v>7.26</v>
      </c>
      <c r="P366" s="29" t="s">
        <v>3</v>
      </c>
      <c r="Q366" s="3">
        <v>240</v>
      </c>
      <c r="R366" s="3"/>
      <c r="S366" s="7">
        <v>240</v>
      </c>
      <c r="U366" s="29" t="s">
        <v>3</v>
      </c>
      <c r="V366" s="3">
        <v>72</v>
      </c>
      <c r="W366" s="3"/>
      <c r="X366" s="7">
        <v>72</v>
      </c>
      <c r="Z366" s="29" t="s">
        <v>3</v>
      </c>
      <c r="AA366" s="3">
        <v>46267</v>
      </c>
      <c r="AB366" s="3"/>
      <c r="AC366" s="7">
        <v>46267</v>
      </c>
      <c r="AE366">
        <f t="shared" si="227"/>
        <v>46267</v>
      </c>
      <c r="AF366" s="16">
        <f t="shared" si="228"/>
        <v>46.267000000000003</v>
      </c>
      <c r="AH366">
        <f t="shared" si="229"/>
        <v>363</v>
      </c>
      <c r="AI366">
        <f t="shared" si="230"/>
        <v>46267</v>
      </c>
      <c r="AJ366" s="16">
        <f t="shared" si="231"/>
        <v>127457.30027548209</v>
      </c>
      <c r="AL366" s="16">
        <f t="shared" si="232"/>
        <v>925340</v>
      </c>
    </row>
    <row r="367" spans="2:38">
      <c r="B367" s="29" t="s">
        <v>50</v>
      </c>
      <c r="C367" s="3">
        <v>3483</v>
      </c>
      <c r="D367" s="3"/>
      <c r="E367" s="7">
        <v>3483</v>
      </c>
      <c r="G367" s="29" t="s">
        <v>50</v>
      </c>
      <c r="H367" s="3">
        <v>28333</v>
      </c>
      <c r="I367" s="3"/>
      <c r="J367" s="7">
        <v>28333</v>
      </c>
      <c r="L367">
        <f t="shared" si="225"/>
        <v>3483</v>
      </c>
      <c r="M367">
        <f t="shared" si="226"/>
        <v>28333</v>
      </c>
      <c r="N367" s="19">
        <f t="shared" si="196"/>
        <v>8.1346540338788405</v>
      </c>
      <c r="P367" s="29" t="s">
        <v>50</v>
      </c>
      <c r="Q367" s="3">
        <v>20276</v>
      </c>
      <c r="R367" s="3"/>
      <c r="S367" s="7">
        <v>20276</v>
      </c>
      <c r="U367" s="29" t="s">
        <v>50</v>
      </c>
      <c r="V367" s="3">
        <v>4477</v>
      </c>
      <c r="W367" s="3"/>
      <c r="X367" s="7">
        <v>4477</v>
      </c>
      <c r="Z367" s="29" t="s">
        <v>50</v>
      </c>
      <c r="AA367" s="3">
        <v>4387716</v>
      </c>
      <c r="AB367" s="3"/>
      <c r="AC367" s="7">
        <v>4387716</v>
      </c>
      <c r="AE367">
        <f t="shared" si="227"/>
        <v>4387716</v>
      </c>
      <c r="AF367" s="16">
        <f t="shared" si="228"/>
        <v>4387.7160000000003</v>
      </c>
      <c r="AH367">
        <f t="shared" si="229"/>
        <v>28333</v>
      </c>
      <c r="AI367">
        <f t="shared" si="230"/>
        <v>4387716</v>
      </c>
      <c r="AJ367" s="16">
        <f t="shared" si="231"/>
        <v>154862.38661631313</v>
      </c>
      <c r="AL367" s="16">
        <f t="shared" si="232"/>
        <v>1259751.9379844961</v>
      </c>
    </row>
    <row r="368" spans="2:38">
      <c r="B368" s="30" t="s">
        <v>33</v>
      </c>
      <c r="C368" s="7">
        <v>10911</v>
      </c>
      <c r="D368" s="7">
        <v>2259</v>
      </c>
      <c r="E368" s="7">
        <v>13170</v>
      </c>
      <c r="G368" s="30" t="s">
        <v>33</v>
      </c>
      <c r="H368" s="7">
        <v>141159</v>
      </c>
      <c r="I368" s="7">
        <v>6531</v>
      </c>
      <c r="J368" s="7">
        <v>147690</v>
      </c>
      <c r="L368">
        <f t="shared" si="225"/>
        <v>13170</v>
      </c>
      <c r="M368">
        <f t="shared" si="226"/>
        <v>147690</v>
      </c>
      <c r="N368" s="19">
        <f t="shared" si="196"/>
        <v>11.214123006833713</v>
      </c>
      <c r="P368" s="30" t="s">
        <v>33</v>
      </c>
      <c r="Q368" s="7">
        <v>114046</v>
      </c>
      <c r="R368" s="7">
        <v>2925</v>
      </c>
      <c r="S368" s="7">
        <v>116971</v>
      </c>
      <c r="U368" s="30" t="s">
        <v>33</v>
      </c>
      <c r="V368" s="7">
        <v>15903</v>
      </c>
      <c r="W368" s="7">
        <v>1289</v>
      </c>
      <c r="X368" s="7">
        <v>17192</v>
      </c>
      <c r="Z368" s="30" t="s">
        <v>33</v>
      </c>
      <c r="AA368" s="7">
        <v>26421891</v>
      </c>
      <c r="AB368" s="7">
        <v>602050</v>
      </c>
      <c r="AC368" s="7">
        <v>27023941</v>
      </c>
      <c r="AE368">
        <f t="shared" si="227"/>
        <v>27023941</v>
      </c>
      <c r="AF368" s="16">
        <f t="shared" si="228"/>
        <v>27023.940999999999</v>
      </c>
      <c r="AH368">
        <f t="shared" si="229"/>
        <v>147690</v>
      </c>
      <c r="AI368">
        <f t="shared" si="230"/>
        <v>27023941</v>
      </c>
      <c r="AJ368" s="16">
        <f t="shared" si="231"/>
        <v>182977.45954363869</v>
      </c>
      <c r="AL368" s="16">
        <f t="shared" si="232"/>
        <v>2051931.7388003035</v>
      </c>
    </row>
    <row r="369" spans="2:38">
      <c r="B369" s="5" t="s">
        <v>34</v>
      </c>
      <c r="C369" s="3"/>
      <c r="D369" s="3"/>
      <c r="E369" s="7"/>
      <c r="G369" s="5" t="s">
        <v>34</v>
      </c>
      <c r="H369" s="3"/>
      <c r="I369" s="3"/>
      <c r="J369" s="7"/>
      <c r="N369" s="37" t="str">
        <f t="shared" si="196"/>
        <v/>
      </c>
      <c r="P369" s="5" t="s">
        <v>34</v>
      </c>
      <c r="Q369" s="3"/>
      <c r="R369" s="3"/>
      <c r="S369" s="7"/>
      <c r="U369" s="5" t="s">
        <v>34</v>
      </c>
      <c r="V369" s="3"/>
      <c r="W369" s="3"/>
      <c r="X369" s="7"/>
      <c r="Z369" s="5" t="s">
        <v>34</v>
      </c>
      <c r="AA369" s="3"/>
      <c r="AB369" s="3"/>
      <c r="AC369" s="7"/>
      <c r="AF369" s="36"/>
      <c r="AJ369" s="36"/>
      <c r="AL369" s="36"/>
    </row>
    <row r="370" spans="2:38">
      <c r="B370" s="29" t="s">
        <v>54</v>
      </c>
      <c r="C370" s="3">
        <v>8792</v>
      </c>
      <c r="D370" s="3"/>
      <c r="E370" s="7">
        <v>8792</v>
      </c>
      <c r="G370" s="29" t="s">
        <v>54</v>
      </c>
      <c r="H370" s="3">
        <v>95065</v>
      </c>
      <c r="I370" s="3"/>
      <c r="J370" s="7">
        <v>95065</v>
      </c>
      <c r="L370">
        <f t="shared" ref="L370:L379" si="233">E370</f>
        <v>8792</v>
      </c>
      <c r="M370">
        <f t="shared" ref="M370:M379" si="234">J370</f>
        <v>95065</v>
      </c>
      <c r="N370" s="19">
        <f t="shared" si="196"/>
        <v>10.812670609645131</v>
      </c>
      <c r="P370" s="29" t="s">
        <v>54</v>
      </c>
      <c r="Q370" s="3">
        <v>72407</v>
      </c>
      <c r="R370" s="3"/>
      <c r="S370" s="7">
        <v>72407</v>
      </c>
      <c r="U370" s="29" t="s">
        <v>54</v>
      </c>
      <c r="V370" s="3">
        <v>13621</v>
      </c>
      <c r="W370" s="3"/>
      <c r="X370" s="7">
        <v>13621</v>
      </c>
      <c r="Z370" s="29" t="s">
        <v>54</v>
      </c>
      <c r="AA370" s="3">
        <v>15572703</v>
      </c>
      <c r="AB370" s="3"/>
      <c r="AC370" s="7">
        <v>15572703</v>
      </c>
      <c r="AE370">
        <f t="shared" ref="AE370:AE383" si="235">AC370</f>
        <v>15572703</v>
      </c>
      <c r="AF370" s="16">
        <f t="shared" ref="AF370:AF383" si="236">IF(AE370/$AE$8&gt;0,AE370/$AE$8,"")</f>
        <v>15572.703</v>
      </c>
      <c r="AH370">
        <f t="shared" ref="AH370:AH383" si="237">J370</f>
        <v>95065</v>
      </c>
      <c r="AI370">
        <f t="shared" ref="AI370:AI383" si="238">AC370</f>
        <v>15572703</v>
      </c>
      <c r="AJ370" s="16">
        <f t="shared" ref="AJ370:AJ383" si="239">IF(AI370*AH370&gt;0,AI370/AH370*$AI$8,"")</f>
        <v>163811.10818913375</v>
      </c>
      <c r="AL370" s="16">
        <f t="shared" ref="AL370:AL383" si="240">IF(AI370*M370&gt;0,M370/L370*AJ370,"")</f>
        <v>1771235.5550500455</v>
      </c>
    </row>
    <row r="371" spans="2:38">
      <c r="B371" s="29" t="s">
        <v>55</v>
      </c>
      <c r="C371" s="3">
        <v>602</v>
      </c>
      <c r="D371" s="3"/>
      <c r="E371" s="7">
        <v>602</v>
      </c>
      <c r="G371" s="29" t="s">
        <v>55</v>
      </c>
      <c r="H371" s="3">
        <v>3315</v>
      </c>
      <c r="I371" s="3"/>
      <c r="J371" s="7">
        <v>3315</v>
      </c>
      <c r="L371">
        <f t="shared" si="233"/>
        <v>602</v>
      </c>
      <c r="M371">
        <f t="shared" si="234"/>
        <v>3315</v>
      </c>
      <c r="N371" s="19">
        <f t="shared" si="196"/>
        <v>5.5066445182724255</v>
      </c>
      <c r="P371" s="29" t="s">
        <v>55</v>
      </c>
      <c r="Q371" s="3">
        <v>2074</v>
      </c>
      <c r="R371" s="3"/>
      <c r="S371" s="7">
        <v>2074</v>
      </c>
      <c r="U371" s="29" t="s">
        <v>55</v>
      </c>
      <c r="V371" s="3">
        <v>618</v>
      </c>
      <c r="W371" s="3"/>
      <c r="X371" s="7">
        <v>618</v>
      </c>
      <c r="Z371" s="29" t="s">
        <v>55</v>
      </c>
      <c r="AA371" s="3">
        <v>411439</v>
      </c>
      <c r="AB371" s="3"/>
      <c r="AC371" s="7">
        <v>411439</v>
      </c>
      <c r="AE371">
        <f t="shared" si="235"/>
        <v>411439</v>
      </c>
      <c r="AF371" s="16">
        <f t="shared" si="236"/>
        <v>411.43900000000002</v>
      </c>
      <c r="AH371">
        <f t="shared" si="237"/>
        <v>3315</v>
      </c>
      <c r="AI371">
        <f t="shared" si="238"/>
        <v>411439</v>
      </c>
      <c r="AJ371" s="16">
        <f t="shared" si="239"/>
        <v>124114.32880844646</v>
      </c>
      <c r="AL371" s="16">
        <f t="shared" si="240"/>
        <v>683453.48837209307</v>
      </c>
    </row>
    <row r="372" spans="2:38">
      <c r="B372" s="29" t="s">
        <v>147</v>
      </c>
      <c r="C372" s="3">
        <v>5209</v>
      </c>
      <c r="D372" s="3"/>
      <c r="E372" s="7">
        <v>5209</v>
      </c>
      <c r="G372" s="29" t="s">
        <v>147</v>
      </c>
      <c r="H372" s="3">
        <v>18552</v>
      </c>
      <c r="I372" s="3"/>
      <c r="J372" s="7">
        <v>18552</v>
      </c>
      <c r="L372">
        <f t="shared" si="233"/>
        <v>5209</v>
      </c>
      <c r="M372">
        <f t="shared" si="234"/>
        <v>18552</v>
      </c>
      <c r="N372" s="19">
        <f t="shared" ref="N372:N435" si="241">IF(M372+L372&gt;0,M372/L372,"")</f>
        <v>3.5615281244000769</v>
      </c>
      <c r="P372" s="29" t="s">
        <v>147</v>
      </c>
      <c r="Q372" s="3">
        <v>9770</v>
      </c>
      <c r="R372" s="3"/>
      <c r="S372" s="7">
        <v>9770</v>
      </c>
      <c r="U372" s="29" t="s">
        <v>147</v>
      </c>
      <c r="V372" s="3">
        <v>3457</v>
      </c>
      <c r="W372" s="3"/>
      <c r="X372" s="7">
        <v>3457</v>
      </c>
      <c r="Z372" s="29" t="s">
        <v>147</v>
      </c>
      <c r="AA372" s="3">
        <v>1844545</v>
      </c>
      <c r="AB372" s="3"/>
      <c r="AC372" s="7">
        <v>1844545</v>
      </c>
      <c r="AE372">
        <f t="shared" si="235"/>
        <v>1844545</v>
      </c>
      <c r="AF372" s="16">
        <f t="shared" si="236"/>
        <v>1844.5450000000001</v>
      </c>
      <c r="AH372">
        <f t="shared" si="237"/>
        <v>18552</v>
      </c>
      <c r="AI372">
        <f t="shared" si="238"/>
        <v>1844545</v>
      </c>
      <c r="AJ372" s="16">
        <f t="shared" si="239"/>
        <v>99425.668391548083</v>
      </c>
      <c r="AL372" s="16">
        <f t="shared" si="240"/>
        <v>354107.31426377426</v>
      </c>
    </row>
    <row r="373" spans="2:38">
      <c r="B373" s="29" t="s">
        <v>56</v>
      </c>
      <c r="C373" s="3">
        <v>578</v>
      </c>
      <c r="D373" s="3"/>
      <c r="E373" s="7">
        <v>578</v>
      </c>
      <c r="G373" s="29" t="s">
        <v>56</v>
      </c>
      <c r="H373" s="3">
        <v>4002</v>
      </c>
      <c r="I373" s="3"/>
      <c r="J373" s="7">
        <v>4002</v>
      </c>
      <c r="L373">
        <f t="shared" si="233"/>
        <v>578</v>
      </c>
      <c r="M373">
        <f t="shared" si="234"/>
        <v>4002</v>
      </c>
      <c r="N373" s="19">
        <f t="shared" si="241"/>
        <v>6.9238754325259517</v>
      </c>
      <c r="P373" s="29" t="s">
        <v>56</v>
      </c>
      <c r="Q373" s="3">
        <v>2621</v>
      </c>
      <c r="R373" s="3"/>
      <c r="S373" s="7">
        <v>2621</v>
      </c>
      <c r="U373" s="29" t="s">
        <v>56</v>
      </c>
      <c r="V373" s="3">
        <v>783</v>
      </c>
      <c r="W373" s="3"/>
      <c r="X373" s="7">
        <v>783</v>
      </c>
      <c r="Z373" s="29" t="s">
        <v>56</v>
      </c>
      <c r="AA373" s="3">
        <v>465455</v>
      </c>
      <c r="AB373" s="3"/>
      <c r="AC373" s="7">
        <v>465455</v>
      </c>
      <c r="AE373">
        <f t="shared" si="235"/>
        <v>465455</v>
      </c>
      <c r="AF373" s="16">
        <f t="shared" si="236"/>
        <v>465.45499999999998</v>
      </c>
      <c r="AH373">
        <f t="shared" si="237"/>
        <v>4002</v>
      </c>
      <c r="AI373">
        <f t="shared" si="238"/>
        <v>465455</v>
      </c>
      <c r="AJ373" s="16">
        <f t="shared" si="239"/>
        <v>116305.5972013993</v>
      </c>
      <c r="AL373" s="16">
        <f t="shared" si="240"/>
        <v>805285.4671280277</v>
      </c>
    </row>
    <row r="374" spans="2:38">
      <c r="B374" s="29" t="s">
        <v>57</v>
      </c>
      <c r="C374" s="3">
        <v>7486</v>
      </c>
      <c r="D374" s="3"/>
      <c r="E374" s="7">
        <v>7486</v>
      </c>
      <c r="G374" s="29" t="s">
        <v>57</v>
      </c>
      <c r="H374" s="3">
        <v>70077</v>
      </c>
      <c r="I374" s="3"/>
      <c r="J374" s="7">
        <v>70077</v>
      </c>
      <c r="L374">
        <f t="shared" si="233"/>
        <v>7486</v>
      </c>
      <c r="M374">
        <f t="shared" si="234"/>
        <v>70077</v>
      </c>
      <c r="N374" s="19">
        <f t="shared" si="241"/>
        <v>9.3610740048089767</v>
      </c>
      <c r="P374" s="29" t="s">
        <v>57</v>
      </c>
      <c r="Q374" s="3">
        <v>52526</v>
      </c>
      <c r="R374" s="3"/>
      <c r="S374" s="7">
        <v>52526</v>
      </c>
      <c r="U374" s="29" t="s">
        <v>57</v>
      </c>
      <c r="V374" s="3">
        <v>9875</v>
      </c>
      <c r="W374" s="3"/>
      <c r="X374" s="7">
        <v>9875</v>
      </c>
      <c r="Z374" s="29" t="s">
        <v>57</v>
      </c>
      <c r="AA374" s="3">
        <v>11165396</v>
      </c>
      <c r="AB374" s="3"/>
      <c r="AC374" s="7">
        <v>11165396</v>
      </c>
      <c r="AE374">
        <f t="shared" si="235"/>
        <v>11165396</v>
      </c>
      <c r="AF374" s="16">
        <f t="shared" si="236"/>
        <v>11165.396000000001</v>
      </c>
      <c r="AH374">
        <f t="shared" si="237"/>
        <v>70077</v>
      </c>
      <c r="AI374">
        <f t="shared" si="238"/>
        <v>11165396</v>
      </c>
      <c r="AJ374" s="16">
        <f t="shared" si="239"/>
        <v>159330.3937097764</v>
      </c>
      <c r="AL374" s="16">
        <f t="shared" si="240"/>
        <v>1491503.6067325675</v>
      </c>
    </row>
    <row r="375" spans="2:38">
      <c r="B375" s="29" t="s">
        <v>58</v>
      </c>
      <c r="C375" s="3">
        <v>1306</v>
      </c>
      <c r="D375" s="3"/>
      <c r="E375" s="7">
        <v>1306</v>
      </c>
      <c r="G375" s="29" t="s">
        <v>58</v>
      </c>
      <c r="H375" s="3">
        <v>9340</v>
      </c>
      <c r="I375" s="3"/>
      <c r="J375" s="7">
        <v>9340</v>
      </c>
      <c r="L375">
        <f t="shared" si="233"/>
        <v>1306</v>
      </c>
      <c r="M375">
        <f t="shared" si="234"/>
        <v>9340</v>
      </c>
      <c r="N375" s="19">
        <f t="shared" si="241"/>
        <v>7.1516079632465548</v>
      </c>
      <c r="P375" s="29" t="s">
        <v>58</v>
      </c>
      <c r="Q375" s="3">
        <v>6289</v>
      </c>
      <c r="R375" s="3"/>
      <c r="S375" s="7">
        <v>6289</v>
      </c>
      <c r="U375" s="29" t="s">
        <v>58</v>
      </c>
      <c r="V375" s="3">
        <v>1716</v>
      </c>
      <c r="W375" s="3"/>
      <c r="X375" s="7">
        <v>1716</v>
      </c>
      <c r="Z375" s="29" t="s">
        <v>58</v>
      </c>
      <c r="AA375" s="3">
        <v>1266715</v>
      </c>
      <c r="AB375" s="3"/>
      <c r="AC375" s="7">
        <v>1266715</v>
      </c>
      <c r="AE375">
        <f t="shared" si="235"/>
        <v>1266715</v>
      </c>
      <c r="AF375" s="16">
        <f t="shared" si="236"/>
        <v>1266.7149999999999</v>
      </c>
      <c r="AH375">
        <f t="shared" si="237"/>
        <v>9340</v>
      </c>
      <c r="AI375">
        <f t="shared" si="238"/>
        <v>1266715</v>
      </c>
      <c r="AJ375" s="16">
        <f t="shared" si="239"/>
        <v>135622.59100642399</v>
      </c>
      <c r="AL375" s="16">
        <f t="shared" si="240"/>
        <v>969919.60183767241</v>
      </c>
    </row>
    <row r="376" spans="2:38">
      <c r="B376" s="29" t="s">
        <v>59</v>
      </c>
      <c r="C376" s="3">
        <v>5487</v>
      </c>
      <c r="D376" s="3"/>
      <c r="E376" s="7">
        <v>5487</v>
      </c>
      <c r="G376" s="29" t="s">
        <v>59</v>
      </c>
      <c r="H376" s="3">
        <v>34288</v>
      </c>
      <c r="I376" s="3"/>
      <c r="J376" s="7">
        <v>34288</v>
      </c>
      <c r="L376">
        <f t="shared" si="233"/>
        <v>5487</v>
      </c>
      <c r="M376">
        <f t="shared" si="234"/>
        <v>34288</v>
      </c>
      <c r="N376" s="19">
        <f t="shared" si="241"/>
        <v>6.2489520685256057</v>
      </c>
      <c r="P376" s="29" t="s">
        <v>59</v>
      </c>
      <c r="Q376" s="3">
        <v>23651</v>
      </c>
      <c r="R376" s="3"/>
      <c r="S376" s="7">
        <v>23651</v>
      </c>
      <c r="U376" s="29" t="s">
        <v>59</v>
      </c>
      <c r="V376" s="3">
        <v>4958</v>
      </c>
      <c r="W376" s="3"/>
      <c r="X376" s="7">
        <v>4958</v>
      </c>
      <c r="Z376" s="29" t="s">
        <v>59</v>
      </c>
      <c r="AA376" s="3">
        <v>3298894</v>
      </c>
      <c r="AB376" s="3"/>
      <c r="AC376" s="7">
        <v>3298894</v>
      </c>
      <c r="AE376">
        <f t="shared" si="235"/>
        <v>3298894</v>
      </c>
      <c r="AF376" s="16">
        <f t="shared" si="236"/>
        <v>3298.8939999999998</v>
      </c>
      <c r="AH376">
        <f t="shared" si="237"/>
        <v>34288</v>
      </c>
      <c r="AI376">
        <f t="shared" si="238"/>
        <v>3298894</v>
      </c>
      <c r="AJ376" s="16">
        <f t="shared" si="239"/>
        <v>96211.327578161465</v>
      </c>
      <c r="AL376" s="16">
        <f t="shared" si="240"/>
        <v>601219.9744851467</v>
      </c>
    </row>
    <row r="377" spans="2:38">
      <c r="B377" s="29" t="s">
        <v>148</v>
      </c>
      <c r="C377" s="3">
        <v>495</v>
      </c>
      <c r="D377" s="3"/>
      <c r="E377" s="7">
        <v>495</v>
      </c>
      <c r="G377" s="29" t="s">
        <v>148</v>
      </c>
      <c r="H377" s="3">
        <v>2185</v>
      </c>
      <c r="I377" s="3"/>
      <c r="J377" s="7">
        <v>2185</v>
      </c>
      <c r="L377">
        <f t="shared" si="233"/>
        <v>495</v>
      </c>
      <c r="M377">
        <f t="shared" si="234"/>
        <v>2185</v>
      </c>
      <c r="N377" s="19">
        <f t="shared" si="241"/>
        <v>4.4141414141414144</v>
      </c>
      <c r="P377" s="29" t="s">
        <v>148</v>
      </c>
      <c r="Q377" s="3">
        <v>1222</v>
      </c>
      <c r="R377" s="3"/>
      <c r="S377" s="7">
        <v>1222</v>
      </c>
      <c r="U377" s="29" t="s">
        <v>148</v>
      </c>
      <c r="V377" s="3">
        <v>462</v>
      </c>
      <c r="W377" s="3"/>
      <c r="X377" s="7">
        <v>462</v>
      </c>
      <c r="Z377" s="29" t="s">
        <v>148</v>
      </c>
      <c r="AA377" s="3">
        <v>288204</v>
      </c>
      <c r="AB377" s="3"/>
      <c r="AC377" s="7">
        <v>288204</v>
      </c>
      <c r="AE377">
        <f t="shared" si="235"/>
        <v>288204</v>
      </c>
      <c r="AF377" s="16">
        <f t="shared" si="236"/>
        <v>288.20400000000001</v>
      </c>
      <c r="AH377">
        <f t="shared" si="237"/>
        <v>2185</v>
      </c>
      <c r="AI377">
        <f t="shared" si="238"/>
        <v>288204</v>
      </c>
      <c r="AJ377" s="16">
        <f t="shared" si="239"/>
        <v>131901.14416475972</v>
      </c>
      <c r="AL377" s="16">
        <f t="shared" si="240"/>
        <v>582230.3030303031</v>
      </c>
    </row>
    <row r="378" spans="2:38">
      <c r="B378" s="29" t="s">
        <v>60</v>
      </c>
      <c r="C378" s="3">
        <v>953</v>
      </c>
      <c r="D378" s="3"/>
      <c r="E378" s="7">
        <v>953</v>
      </c>
      <c r="G378" s="29" t="s">
        <v>60</v>
      </c>
      <c r="H378" s="3">
        <v>3392</v>
      </c>
      <c r="I378" s="3"/>
      <c r="J378" s="7">
        <v>3392</v>
      </c>
      <c r="L378">
        <f t="shared" si="233"/>
        <v>953</v>
      </c>
      <c r="M378">
        <f t="shared" si="234"/>
        <v>3392</v>
      </c>
      <c r="N378" s="19">
        <f t="shared" si="241"/>
        <v>3.5592864637985309</v>
      </c>
      <c r="P378" s="29" t="s">
        <v>60</v>
      </c>
      <c r="Q378" s="3">
        <v>1726</v>
      </c>
      <c r="R378" s="3"/>
      <c r="S378" s="7">
        <v>1726</v>
      </c>
      <c r="U378" s="29" t="s">
        <v>60</v>
      </c>
      <c r="V378" s="3">
        <v>679</v>
      </c>
      <c r="W378" s="3"/>
      <c r="X378" s="7">
        <v>679</v>
      </c>
      <c r="Z378" s="29" t="s">
        <v>60</v>
      </c>
      <c r="AA378" s="3">
        <v>368255</v>
      </c>
      <c r="AB378" s="3"/>
      <c r="AC378" s="7">
        <v>368255</v>
      </c>
      <c r="AE378">
        <f t="shared" si="235"/>
        <v>368255</v>
      </c>
      <c r="AF378" s="16">
        <f t="shared" si="236"/>
        <v>368.255</v>
      </c>
      <c r="AH378">
        <f t="shared" si="237"/>
        <v>3392</v>
      </c>
      <c r="AI378">
        <f t="shared" si="238"/>
        <v>368255</v>
      </c>
      <c r="AJ378" s="16">
        <f t="shared" si="239"/>
        <v>108565.74292452831</v>
      </c>
      <c r="AL378" s="16">
        <f t="shared" si="240"/>
        <v>386416.57922350476</v>
      </c>
    </row>
    <row r="379" spans="2:38">
      <c r="B379" s="29" t="s">
        <v>61</v>
      </c>
      <c r="C379" s="3">
        <v>1575</v>
      </c>
      <c r="D379" s="3"/>
      <c r="E379" s="7">
        <v>1575</v>
      </c>
      <c r="G379" s="29" t="s">
        <v>61</v>
      </c>
      <c r="H379" s="3">
        <v>6347</v>
      </c>
      <c r="I379" s="3"/>
      <c r="J379" s="7">
        <v>6347</v>
      </c>
      <c r="L379">
        <f t="shared" si="233"/>
        <v>1575</v>
      </c>
      <c r="M379">
        <f t="shared" si="234"/>
        <v>6347</v>
      </c>
      <c r="N379" s="19">
        <f t="shared" si="241"/>
        <v>4.0298412698412696</v>
      </c>
      <c r="P379" s="29" t="s">
        <v>61</v>
      </c>
      <c r="Q379" s="3">
        <v>3317</v>
      </c>
      <c r="R379" s="3"/>
      <c r="S379" s="7">
        <v>3317</v>
      </c>
      <c r="U379" s="29" t="s">
        <v>61</v>
      </c>
      <c r="V379" s="3">
        <v>1414</v>
      </c>
      <c r="W379" s="3"/>
      <c r="X379" s="7">
        <v>1414</v>
      </c>
      <c r="Z379" s="29" t="s">
        <v>61</v>
      </c>
      <c r="AA379" s="3">
        <v>567088</v>
      </c>
      <c r="AB379" s="3"/>
      <c r="AC379" s="7">
        <v>567088</v>
      </c>
      <c r="AE379">
        <f t="shared" si="235"/>
        <v>567088</v>
      </c>
      <c r="AF379" s="16">
        <f t="shared" si="236"/>
        <v>567.08799999999997</v>
      </c>
      <c r="AH379">
        <f t="shared" si="237"/>
        <v>6347</v>
      </c>
      <c r="AI379">
        <f t="shared" si="238"/>
        <v>567088</v>
      </c>
      <c r="AJ379" s="16">
        <f t="shared" si="239"/>
        <v>89347.408224357961</v>
      </c>
      <c r="AL379" s="16">
        <f t="shared" si="240"/>
        <v>360055.87301587296</v>
      </c>
    </row>
    <row r="380" spans="2:38">
      <c r="B380" s="29" t="s">
        <v>149</v>
      </c>
      <c r="C380" s="3">
        <v>576</v>
      </c>
      <c r="D380" s="3"/>
      <c r="E380" s="7">
        <v>576</v>
      </c>
      <c r="G380" s="29" t="s">
        <v>149</v>
      </c>
      <c r="H380" s="3">
        <v>4467</v>
      </c>
      <c r="I380" s="3"/>
      <c r="J380" s="7">
        <v>4467</v>
      </c>
      <c r="N380" s="19" t="str">
        <f t="shared" si="241"/>
        <v/>
      </c>
      <c r="P380" s="29" t="s">
        <v>149</v>
      </c>
      <c r="Q380" s="3">
        <v>3069</v>
      </c>
      <c r="R380" s="3"/>
      <c r="S380" s="7">
        <v>3069</v>
      </c>
      <c r="U380" s="29" t="s">
        <v>149</v>
      </c>
      <c r="V380" s="3">
        <v>802</v>
      </c>
      <c r="W380" s="3"/>
      <c r="X380" s="7">
        <v>802</v>
      </c>
      <c r="Z380" s="29" t="s">
        <v>149</v>
      </c>
      <c r="AA380" s="3">
        <v>626533</v>
      </c>
      <c r="AB380" s="3"/>
      <c r="AC380" s="7">
        <v>626533</v>
      </c>
      <c r="AE380">
        <f t="shared" si="235"/>
        <v>626533</v>
      </c>
      <c r="AF380" s="16">
        <f t="shared" si="236"/>
        <v>626.53300000000002</v>
      </c>
      <c r="AH380">
        <f t="shared" si="237"/>
        <v>4467</v>
      </c>
      <c r="AI380">
        <f t="shared" si="238"/>
        <v>626533</v>
      </c>
      <c r="AJ380" s="16">
        <f t="shared" si="239"/>
        <v>140258.11506603984</v>
      </c>
      <c r="AL380" s="16" t="str">
        <f t="shared" si="240"/>
        <v/>
      </c>
    </row>
    <row r="381" spans="2:38">
      <c r="B381" s="29" t="s">
        <v>62</v>
      </c>
      <c r="C381" s="3">
        <v>590</v>
      </c>
      <c r="D381" s="3"/>
      <c r="E381" s="7">
        <v>590</v>
      </c>
      <c r="G381" s="29" t="s">
        <v>62</v>
      </c>
      <c r="H381" s="3">
        <v>5362</v>
      </c>
      <c r="I381" s="3"/>
      <c r="J381" s="7">
        <v>5362</v>
      </c>
      <c r="L381">
        <f t="shared" ref="L381:L383" si="242">E381</f>
        <v>590</v>
      </c>
      <c r="M381">
        <f t="shared" ref="M381:M383" si="243">J381</f>
        <v>5362</v>
      </c>
      <c r="N381" s="19">
        <f t="shared" si="241"/>
        <v>9.0881355932203398</v>
      </c>
      <c r="P381" s="29" t="s">
        <v>62</v>
      </c>
      <c r="Q381" s="3">
        <v>4064</v>
      </c>
      <c r="R381" s="3"/>
      <c r="S381" s="7">
        <v>4064</v>
      </c>
      <c r="U381" s="29" t="s">
        <v>62</v>
      </c>
      <c r="V381" s="3">
        <v>685</v>
      </c>
      <c r="W381" s="3"/>
      <c r="X381" s="7">
        <v>685</v>
      </c>
      <c r="Z381" s="29" t="s">
        <v>62</v>
      </c>
      <c r="AA381" s="3">
        <v>825755</v>
      </c>
      <c r="AB381" s="3"/>
      <c r="AC381" s="7">
        <v>825755</v>
      </c>
      <c r="AE381">
        <f t="shared" si="235"/>
        <v>825755</v>
      </c>
      <c r="AF381" s="16">
        <f t="shared" si="236"/>
        <v>825.755</v>
      </c>
      <c r="AH381">
        <f t="shared" si="237"/>
        <v>5362</v>
      </c>
      <c r="AI381">
        <f t="shared" si="238"/>
        <v>825755</v>
      </c>
      <c r="AJ381" s="16">
        <f t="shared" si="239"/>
        <v>154001.30548302873</v>
      </c>
      <c r="AL381" s="16">
        <f t="shared" si="240"/>
        <v>1399584.7457627121</v>
      </c>
    </row>
    <row r="382" spans="2:38">
      <c r="B382" s="29" t="s">
        <v>63</v>
      </c>
      <c r="C382" s="3">
        <v>6210</v>
      </c>
      <c r="D382" s="3"/>
      <c r="E382" s="7">
        <v>6210</v>
      </c>
      <c r="G382" s="29" t="s">
        <v>63</v>
      </c>
      <c r="H382" s="3">
        <v>45582</v>
      </c>
      <c r="I382" s="3"/>
      <c r="J382" s="7">
        <v>45582</v>
      </c>
      <c r="L382">
        <f t="shared" si="242"/>
        <v>6210</v>
      </c>
      <c r="M382">
        <f t="shared" si="243"/>
        <v>45582</v>
      </c>
      <c r="N382" s="19">
        <f t="shared" si="241"/>
        <v>7.3400966183574878</v>
      </c>
      <c r="P382" s="29" t="s">
        <v>63</v>
      </c>
      <c r="Q382" s="3">
        <v>32681</v>
      </c>
      <c r="R382" s="3"/>
      <c r="S382" s="7">
        <v>32681</v>
      </c>
      <c r="U382" s="29" t="s">
        <v>63</v>
      </c>
      <c r="V382" s="3">
        <v>6483</v>
      </c>
      <c r="W382" s="3"/>
      <c r="X382" s="7">
        <v>6483</v>
      </c>
      <c r="Z382" s="29" t="s">
        <v>63</v>
      </c>
      <c r="AA382" s="3">
        <v>6235562</v>
      </c>
      <c r="AB382" s="3"/>
      <c r="AC382" s="7">
        <v>6235562</v>
      </c>
      <c r="AE382">
        <f t="shared" si="235"/>
        <v>6235562</v>
      </c>
      <c r="AF382" s="16">
        <f t="shared" si="236"/>
        <v>6235.5619999999999</v>
      </c>
      <c r="AH382">
        <f t="shared" si="237"/>
        <v>45582</v>
      </c>
      <c r="AI382">
        <f t="shared" si="238"/>
        <v>6235562</v>
      </c>
      <c r="AJ382" s="16">
        <f t="shared" si="239"/>
        <v>136798.78022026239</v>
      </c>
      <c r="AL382" s="16">
        <f t="shared" si="240"/>
        <v>1004116.2640901771</v>
      </c>
    </row>
    <row r="383" spans="2:38">
      <c r="B383" s="30" t="s">
        <v>34</v>
      </c>
      <c r="C383" s="7">
        <v>39859</v>
      </c>
      <c r="D383" s="7"/>
      <c r="E383" s="7">
        <v>39859</v>
      </c>
      <c r="G383" s="30" t="s">
        <v>34</v>
      </c>
      <c r="H383" s="7">
        <v>301974</v>
      </c>
      <c r="I383" s="7"/>
      <c r="J383" s="7">
        <v>301974</v>
      </c>
      <c r="L383">
        <f t="shared" si="242"/>
        <v>39859</v>
      </c>
      <c r="M383">
        <f t="shared" si="243"/>
        <v>301974</v>
      </c>
      <c r="N383" s="19">
        <f t="shared" si="241"/>
        <v>7.5760555959758147</v>
      </c>
      <c r="P383" s="30" t="s">
        <v>34</v>
      </c>
      <c r="Q383" s="7">
        <v>215417</v>
      </c>
      <c r="R383" s="7"/>
      <c r="S383" s="7">
        <v>215417</v>
      </c>
      <c r="U383" s="30" t="s">
        <v>34</v>
      </c>
      <c r="V383" s="7">
        <v>45553</v>
      </c>
      <c r="W383" s="7"/>
      <c r="X383" s="7">
        <v>45553</v>
      </c>
      <c r="Z383" s="30" t="s">
        <v>34</v>
      </c>
      <c r="AA383" s="7">
        <v>42936544</v>
      </c>
      <c r="AB383" s="7"/>
      <c r="AC383" s="7">
        <v>42936544</v>
      </c>
      <c r="AE383">
        <f t="shared" si="235"/>
        <v>42936544</v>
      </c>
      <c r="AF383" s="16">
        <f t="shared" si="236"/>
        <v>42936.544000000002</v>
      </c>
      <c r="AH383">
        <f t="shared" si="237"/>
        <v>301974</v>
      </c>
      <c r="AI383">
        <f t="shared" si="238"/>
        <v>42936544</v>
      </c>
      <c r="AJ383" s="16">
        <f t="shared" si="239"/>
        <v>142186.22795339997</v>
      </c>
      <c r="AL383" s="16">
        <f t="shared" si="240"/>
        <v>1077210.7679570487</v>
      </c>
    </row>
    <row r="384" spans="2:38">
      <c r="B384" s="5" t="s">
        <v>35</v>
      </c>
      <c r="C384" s="3"/>
      <c r="D384" s="3"/>
      <c r="E384" s="7"/>
      <c r="G384" s="5" t="s">
        <v>35</v>
      </c>
      <c r="H384" s="3"/>
      <c r="I384" s="3"/>
      <c r="J384" s="7"/>
      <c r="N384" s="37" t="str">
        <f t="shared" si="241"/>
        <v/>
      </c>
      <c r="P384" s="5" t="s">
        <v>35</v>
      </c>
      <c r="Q384" s="3"/>
      <c r="R384" s="3"/>
      <c r="S384" s="7"/>
      <c r="U384" s="5" t="s">
        <v>35</v>
      </c>
      <c r="V384" s="3"/>
      <c r="W384" s="3"/>
      <c r="X384" s="7"/>
      <c r="Z384" s="5" t="s">
        <v>35</v>
      </c>
      <c r="AA384" s="3"/>
      <c r="AB384" s="3"/>
      <c r="AC384" s="7"/>
      <c r="AF384" s="36"/>
      <c r="AJ384" s="36"/>
      <c r="AL384" s="36"/>
    </row>
    <row r="385" spans="2:38">
      <c r="B385" s="29" t="s">
        <v>150</v>
      </c>
      <c r="C385" s="3">
        <v>105</v>
      </c>
      <c r="D385" s="3"/>
      <c r="E385" s="7">
        <v>105</v>
      </c>
      <c r="G385" s="29" t="s">
        <v>150</v>
      </c>
      <c r="H385" s="3">
        <v>772</v>
      </c>
      <c r="I385" s="3"/>
      <c r="J385" s="7">
        <v>772</v>
      </c>
      <c r="L385">
        <f t="shared" ref="L385:L390" si="244">E385</f>
        <v>105</v>
      </c>
      <c r="M385">
        <f t="shared" ref="M385:M390" si="245">J385</f>
        <v>772</v>
      </c>
      <c r="N385" s="19">
        <f t="shared" si="241"/>
        <v>7.352380952380952</v>
      </c>
      <c r="P385" s="29" t="s">
        <v>150</v>
      </c>
      <c r="Q385" s="3">
        <v>535</v>
      </c>
      <c r="R385" s="3"/>
      <c r="S385" s="7">
        <v>535</v>
      </c>
      <c r="U385" s="29" t="s">
        <v>150</v>
      </c>
      <c r="V385" s="3">
        <v>129</v>
      </c>
      <c r="W385" s="3"/>
      <c r="X385" s="7">
        <v>129</v>
      </c>
      <c r="Z385" s="29" t="s">
        <v>150</v>
      </c>
      <c r="AA385" s="3">
        <v>145421</v>
      </c>
      <c r="AB385" s="3"/>
      <c r="AC385" s="7">
        <v>145421</v>
      </c>
      <c r="AE385">
        <f t="shared" ref="AE385:AE412" si="246">AC385</f>
        <v>145421</v>
      </c>
      <c r="AF385" s="16">
        <f t="shared" ref="AF385:AF412" si="247">IF(AE385/$AE$8&gt;0,AE385/$AE$8,"")</f>
        <v>145.42099999999999</v>
      </c>
      <c r="AH385">
        <f t="shared" ref="AH385:AH412" si="248">J385</f>
        <v>772</v>
      </c>
      <c r="AI385">
        <f t="shared" ref="AI385:AI412" si="249">AC385</f>
        <v>145421</v>
      </c>
      <c r="AJ385" s="16">
        <f t="shared" ref="AJ385:AJ412" si="250">IF(AI385*AH385&gt;0,AI385/AH385*$AI$8,"")</f>
        <v>188369.17098445597</v>
      </c>
      <c r="AL385" s="16">
        <f t="shared" ref="AL385:AL412" si="251">IF(AI385*M385&gt;0,M385/L385*AJ385,"")</f>
        <v>1384961.9047619049</v>
      </c>
    </row>
    <row r="386" spans="2:38">
      <c r="B386" s="29" t="s">
        <v>67</v>
      </c>
      <c r="C386" s="3">
        <v>9</v>
      </c>
      <c r="D386" s="3"/>
      <c r="E386" s="7">
        <v>9</v>
      </c>
      <c r="G386" s="29" t="s">
        <v>67</v>
      </c>
      <c r="H386" s="3"/>
      <c r="I386" s="3"/>
      <c r="J386" s="7"/>
      <c r="L386">
        <f t="shared" si="244"/>
        <v>9</v>
      </c>
      <c r="M386">
        <f t="shared" si="245"/>
        <v>0</v>
      </c>
      <c r="N386" s="19">
        <f t="shared" si="241"/>
        <v>0</v>
      </c>
      <c r="P386" s="29" t="s">
        <v>67</v>
      </c>
      <c r="Q386" s="3"/>
      <c r="R386" s="3"/>
      <c r="S386" s="7"/>
      <c r="U386" s="29" t="s">
        <v>67</v>
      </c>
      <c r="V386" s="3"/>
      <c r="W386" s="3"/>
      <c r="X386" s="7"/>
      <c r="Z386" s="29" t="s">
        <v>67</v>
      </c>
      <c r="AA386" s="3">
        <v>12739</v>
      </c>
      <c r="AB386" s="3"/>
      <c r="AC386" s="7">
        <v>12739</v>
      </c>
      <c r="AE386">
        <f t="shared" si="246"/>
        <v>12739</v>
      </c>
      <c r="AF386" s="16">
        <f t="shared" si="247"/>
        <v>12.739000000000001</v>
      </c>
      <c r="AH386">
        <f t="shared" si="248"/>
        <v>0</v>
      </c>
      <c r="AI386">
        <f t="shared" si="249"/>
        <v>12739</v>
      </c>
      <c r="AJ386" s="16" t="str">
        <f t="shared" si="250"/>
        <v/>
      </c>
      <c r="AL386" s="16" t="str">
        <f t="shared" si="251"/>
        <v/>
      </c>
    </row>
    <row r="387" spans="2:38">
      <c r="B387" s="29" t="s">
        <v>68</v>
      </c>
      <c r="C387" s="3"/>
      <c r="D387" s="3">
        <v>60</v>
      </c>
      <c r="E387" s="7">
        <v>60</v>
      </c>
      <c r="G387" s="29" t="s">
        <v>68</v>
      </c>
      <c r="H387" s="3"/>
      <c r="I387" s="3">
        <v>236</v>
      </c>
      <c r="J387" s="7">
        <v>236</v>
      </c>
      <c r="L387">
        <f t="shared" si="244"/>
        <v>60</v>
      </c>
      <c r="M387">
        <f t="shared" si="245"/>
        <v>236</v>
      </c>
      <c r="N387" s="19">
        <f t="shared" si="241"/>
        <v>3.9333333333333331</v>
      </c>
      <c r="P387" s="29" t="s">
        <v>68</v>
      </c>
      <c r="Q387" s="3"/>
      <c r="R387" s="3">
        <v>117</v>
      </c>
      <c r="S387" s="7">
        <v>117</v>
      </c>
      <c r="U387" s="29" t="s">
        <v>68</v>
      </c>
      <c r="V387" s="3"/>
      <c r="W387" s="3">
        <v>59</v>
      </c>
      <c r="X387" s="7">
        <v>59</v>
      </c>
      <c r="Z387" s="29" t="s">
        <v>68</v>
      </c>
      <c r="AA387" s="3"/>
      <c r="AB387" s="3">
        <v>14868</v>
      </c>
      <c r="AC387" s="7">
        <v>14868</v>
      </c>
      <c r="AE387">
        <f t="shared" si="246"/>
        <v>14868</v>
      </c>
      <c r="AF387" s="16">
        <f t="shared" si="247"/>
        <v>14.868</v>
      </c>
      <c r="AH387">
        <f t="shared" si="248"/>
        <v>236</v>
      </c>
      <c r="AI387">
        <f t="shared" si="249"/>
        <v>14868</v>
      </c>
      <c r="AJ387" s="16">
        <f t="shared" si="250"/>
        <v>63000</v>
      </c>
      <c r="AL387" s="16">
        <f t="shared" si="251"/>
        <v>247800</v>
      </c>
    </row>
    <row r="388" spans="2:38">
      <c r="B388" s="29" t="s">
        <v>69</v>
      </c>
      <c r="C388" s="3">
        <v>73</v>
      </c>
      <c r="D388" s="3"/>
      <c r="E388" s="7">
        <v>73</v>
      </c>
      <c r="G388" s="29" t="s">
        <v>69</v>
      </c>
      <c r="H388" s="3">
        <v>920</v>
      </c>
      <c r="I388" s="3"/>
      <c r="J388" s="7">
        <v>920</v>
      </c>
      <c r="L388">
        <f t="shared" si="244"/>
        <v>73</v>
      </c>
      <c r="M388">
        <f t="shared" si="245"/>
        <v>920</v>
      </c>
      <c r="N388" s="19">
        <f t="shared" si="241"/>
        <v>12.602739726027398</v>
      </c>
      <c r="P388" s="29" t="s">
        <v>69</v>
      </c>
      <c r="Q388" s="3">
        <v>721</v>
      </c>
      <c r="R388" s="3"/>
      <c r="S388" s="7">
        <v>721</v>
      </c>
      <c r="U388" s="29" t="s">
        <v>69</v>
      </c>
      <c r="V388" s="3">
        <v>124</v>
      </c>
      <c r="W388" s="3"/>
      <c r="X388" s="7">
        <v>124</v>
      </c>
      <c r="Z388" s="29" t="s">
        <v>69</v>
      </c>
      <c r="AA388" s="3">
        <v>266121</v>
      </c>
      <c r="AB388" s="3"/>
      <c r="AC388" s="7">
        <v>266121</v>
      </c>
      <c r="AE388">
        <f t="shared" si="246"/>
        <v>266121</v>
      </c>
      <c r="AF388" s="16">
        <f t="shared" si="247"/>
        <v>266.12099999999998</v>
      </c>
      <c r="AH388">
        <f t="shared" si="248"/>
        <v>920</v>
      </c>
      <c r="AI388">
        <f t="shared" si="249"/>
        <v>266121</v>
      </c>
      <c r="AJ388" s="16">
        <f t="shared" si="250"/>
        <v>289261.95652173914</v>
      </c>
      <c r="AL388" s="16">
        <f t="shared" si="251"/>
        <v>3645493.1506849318</v>
      </c>
    </row>
    <row r="389" spans="2:38">
      <c r="B389" s="29" t="s">
        <v>70</v>
      </c>
      <c r="C389" s="3">
        <v>2</v>
      </c>
      <c r="D389" s="3"/>
      <c r="E389" s="7">
        <v>2</v>
      </c>
      <c r="G389" s="29" t="s">
        <v>70</v>
      </c>
      <c r="H389" s="3"/>
      <c r="I389" s="3"/>
      <c r="J389" s="7"/>
      <c r="L389">
        <f t="shared" si="244"/>
        <v>2</v>
      </c>
      <c r="M389">
        <f t="shared" si="245"/>
        <v>0</v>
      </c>
      <c r="N389" s="19">
        <f t="shared" si="241"/>
        <v>0</v>
      </c>
      <c r="P389" s="29" t="s">
        <v>70</v>
      </c>
      <c r="Q389" s="3"/>
      <c r="R389" s="3"/>
      <c r="S389" s="7"/>
      <c r="U389" s="29" t="s">
        <v>70</v>
      </c>
      <c r="V389" s="3"/>
      <c r="W389" s="3"/>
      <c r="X389" s="7"/>
      <c r="Z389" s="29" t="s">
        <v>70</v>
      </c>
      <c r="AA389" s="3"/>
      <c r="AB389" s="3"/>
      <c r="AC389" s="7"/>
      <c r="AE389">
        <f t="shared" si="246"/>
        <v>0</v>
      </c>
      <c r="AF389" s="16" t="str">
        <f t="shared" si="247"/>
        <v/>
      </c>
      <c r="AH389">
        <f t="shared" si="248"/>
        <v>0</v>
      </c>
      <c r="AI389">
        <f t="shared" si="249"/>
        <v>0</v>
      </c>
      <c r="AJ389" s="16" t="str">
        <f t="shared" si="250"/>
        <v/>
      </c>
      <c r="AL389" s="16" t="str">
        <f t="shared" si="251"/>
        <v/>
      </c>
    </row>
    <row r="390" spans="2:38">
      <c r="B390" s="29" t="s">
        <v>151</v>
      </c>
      <c r="C390" s="3"/>
      <c r="D390" s="3">
        <v>3</v>
      </c>
      <c r="E390" s="7">
        <v>3</v>
      </c>
      <c r="G390" s="29" t="s">
        <v>151</v>
      </c>
      <c r="H390" s="3"/>
      <c r="I390" s="3">
        <v>4</v>
      </c>
      <c r="J390" s="7">
        <v>4</v>
      </c>
      <c r="L390">
        <f t="shared" si="244"/>
        <v>3</v>
      </c>
      <c r="M390">
        <f t="shared" si="245"/>
        <v>4</v>
      </c>
      <c r="N390" s="19">
        <f t="shared" si="241"/>
        <v>1.3333333333333333</v>
      </c>
      <c r="P390" s="29" t="s">
        <v>151</v>
      </c>
      <c r="Q390" s="3"/>
      <c r="R390" s="3"/>
      <c r="S390" s="7"/>
      <c r="U390" s="29" t="s">
        <v>151</v>
      </c>
      <c r="V390" s="3"/>
      <c r="W390" s="3">
        <v>1</v>
      </c>
      <c r="X390" s="7">
        <v>1</v>
      </c>
      <c r="Z390" s="29" t="s">
        <v>151</v>
      </c>
      <c r="AA390" s="3"/>
      <c r="AB390" s="3"/>
      <c r="AC390" s="7"/>
      <c r="AE390">
        <f t="shared" si="246"/>
        <v>0</v>
      </c>
      <c r="AF390" s="16" t="str">
        <f t="shared" si="247"/>
        <v/>
      </c>
      <c r="AH390">
        <f t="shared" si="248"/>
        <v>4</v>
      </c>
      <c r="AI390">
        <f t="shared" si="249"/>
        <v>0</v>
      </c>
      <c r="AJ390" s="16" t="str">
        <f t="shared" si="250"/>
        <v/>
      </c>
      <c r="AL390" s="16" t="str">
        <f t="shared" si="251"/>
        <v/>
      </c>
    </row>
    <row r="391" spans="2:38">
      <c r="B391" s="29" t="s">
        <v>71</v>
      </c>
      <c r="C391" s="3">
        <v>97</v>
      </c>
      <c r="D391" s="3"/>
      <c r="E391" s="7">
        <v>97</v>
      </c>
      <c r="G391" s="29" t="s">
        <v>71</v>
      </c>
      <c r="H391" s="3">
        <v>2629</v>
      </c>
      <c r="I391" s="3"/>
      <c r="J391" s="7">
        <v>2629</v>
      </c>
      <c r="N391" s="19" t="str">
        <f t="shared" si="241"/>
        <v/>
      </c>
      <c r="P391" s="29" t="s">
        <v>71</v>
      </c>
      <c r="Q391" s="3">
        <v>2316</v>
      </c>
      <c r="R391" s="3"/>
      <c r="S391" s="7">
        <v>2316</v>
      </c>
      <c r="U391" s="29" t="s">
        <v>71</v>
      </c>
      <c r="V391" s="3">
        <v>215</v>
      </c>
      <c r="W391" s="3"/>
      <c r="X391" s="7">
        <v>215</v>
      </c>
      <c r="Z391" s="29" t="s">
        <v>71</v>
      </c>
      <c r="AA391" s="3">
        <v>631706</v>
      </c>
      <c r="AB391" s="3"/>
      <c r="AC391" s="7">
        <v>631706</v>
      </c>
      <c r="AE391">
        <f t="shared" si="246"/>
        <v>631706</v>
      </c>
      <c r="AF391" s="16">
        <f t="shared" si="247"/>
        <v>631.70600000000002</v>
      </c>
      <c r="AH391">
        <f t="shared" si="248"/>
        <v>2629</v>
      </c>
      <c r="AI391">
        <f t="shared" si="249"/>
        <v>631706</v>
      </c>
      <c r="AJ391" s="16">
        <f t="shared" si="250"/>
        <v>240283.75808292124</v>
      </c>
      <c r="AL391" s="16" t="str">
        <f t="shared" si="251"/>
        <v/>
      </c>
    </row>
    <row r="392" spans="2:38">
      <c r="B392" s="29" t="s">
        <v>72</v>
      </c>
      <c r="C392" s="3"/>
      <c r="D392" s="3">
        <v>7</v>
      </c>
      <c r="E392" s="7">
        <v>7</v>
      </c>
      <c r="G392" s="29" t="s">
        <v>72</v>
      </c>
      <c r="H392" s="3"/>
      <c r="I392" s="3">
        <v>54</v>
      </c>
      <c r="J392" s="7">
        <v>54</v>
      </c>
      <c r="L392">
        <f t="shared" ref="L392:L401" si="252">E392</f>
        <v>7</v>
      </c>
      <c r="M392">
        <f t="shared" ref="M392:M401" si="253">J392</f>
        <v>54</v>
      </c>
      <c r="N392" s="19">
        <f t="shared" si="241"/>
        <v>7.7142857142857144</v>
      </c>
      <c r="P392" s="29" t="s">
        <v>72</v>
      </c>
      <c r="Q392" s="3"/>
      <c r="R392" s="3">
        <v>46</v>
      </c>
      <c r="S392" s="7">
        <v>46</v>
      </c>
      <c r="U392" s="29" t="s">
        <v>72</v>
      </c>
      <c r="V392" s="3"/>
      <c r="W392" s="3">
        <v>1</v>
      </c>
      <c r="X392" s="7">
        <v>1</v>
      </c>
      <c r="Z392" s="29" t="s">
        <v>72</v>
      </c>
      <c r="AA392" s="3"/>
      <c r="AB392" s="3">
        <v>6202</v>
      </c>
      <c r="AC392" s="7">
        <v>6202</v>
      </c>
      <c r="AE392">
        <f t="shared" si="246"/>
        <v>6202</v>
      </c>
      <c r="AF392" s="16">
        <f t="shared" si="247"/>
        <v>6.202</v>
      </c>
      <c r="AH392">
        <f t="shared" si="248"/>
        <v>54</v>
      </c>
      <c r="AI392">
        <f t="shared" si="249"/>
        <v>6202</v>
      </c>
      <c r="AJ392" s="16">
        <f t="shared" si="250"/>
        <v>114851.85185185185</v>
      </c>
      <c r="AL392" s="16">
        <f t="shared" si="251"/>
        <v>886000</v>
      </c>
    </row>
    <row r="393" spans="2:38">
      <c r="B393" s="29" t="s">
        <v>73</v>
      </c>
      <c r="C393" s="3">
        <v>2379</v>
      </c>
      <c r="D393" s="3"/>
      <c r="E393" s="7">
        <v>2379</v>
      </c>
      <c r="G393" s="29" t="s">
        <v>73</v>
      </c>
      <c r="H393" s="3">
        <v>54763</v>
      </c>
      <c r="I393" s="3"/>
      <c r="J393" s="7">
        <v>54763</v>
      </c>
      <c r="L393">
        <f t="shared" si="252"/>
        <v>2379</v>
      </c>
      <c r="M393">
        <f t="shared" si="253"/>
        <v>54763</v>
      </c>
      <c r="N393" s="19">
        <f t="shared" si="241"/>
        <v>23.01933585540143</v>
      </c>
      <c r="P393" s="29" t="s">
        <v>73</v>
      </c>
      <c r="Q393" s="3">
        <v>45236</v>
      </c>
      <c r="R393" s="3"/>
      <c r="S393" s="7">
        <v>45236</v>
      </c>
      <c r="U393" s="29" t="s">
        <v>73</v>
      </c>
      <c r="V393" s="3">
        <v>7097</v>
      </c>
      <c r="W393" s="3"/>
      <c r="X393" s="7">
        <v>7097</v>
      </c>
      <c r="Z393" s="29" t="s">
        <v>73</v>
      </c>
      <c r="AA393" s="3">
        <v>8594095</v>
      </c>
      <c r="AB393" s="3"/>
      <c r="AC393" s="7">
        <v>8594095</v>
      </c>
      <c r="AE393">
        <f t="shared" si="246"/>
        <v>8594095</v>
      </c>
      <c r="AF393" s="16">
        <f t="shared" si="247"/>
        <v>8594.0949999999993</v>
      </c>
      <c r="AH393">
        <f t="shared" si="248"/>
        <v>54763</v>
      </c>
      <c r="AI393">
        <f t="shared" si="249"/>
        <v>8594095</v>
      </c>
      <c r="AJ393" s="16">
        <f t="shared" si="250"/>
        <v>156932.50917590345</v>
      </c>
      <c r="AL393" s="16">
        <f t="shared" si="251"/>
        <v>3612482.1353509882</v>
      </c>
    </row>
    <row r="394" spans="2:38">
      <c r="B394" s="29" t="s">
        <v>74</v>
      </c>
      <c r="C394" s="3"/>
      <c r="D394" s="3"/>
      <c r="E394" s="7"/>
      <c r="G394" s="29" t="s">
        <v>74</v>
      </c>
      <c r="H394" s="3"/>
      <c r="I394" s="3"/>
      <c r="J394" s="7"/>
      <c r="L394">
        <f t="shared" si="252"/>
        <v>0</v>
      </c>
      <c r="M394">
        <f t="shared" si="253"/>
        <v>0</v>
      </c>
      <c r="N394" s="19" t="str">
        <f t="shared" si="241"/>
        <v/>
      </c>
      <c r="P394" s="29" t="s">
        <v>74</v>
      </c>
      <c r="Q394" s="3"/>
      <c r="R394" s="3"/>
      <c r="S394" s="7"/>
      <c r="U394" s="29" t="s">
        <v>74</v>
      </c>
      <c r="V394" s="3"/>
      <c r="W394" s="3"/>
      <c r="X394" s="7"/>
      <c r="Z394" s="29" t="s">
        <v>74</v>
      </c>
      <c r="AA394" s="3"/>
      <c r="AB394" s="3"/>
      <c r="AC394" s="7"/>
      <c r="AE394">
        <f t="shared" si="246"/>
        <v>0</v>
      </c>
      <c r="AF394" s="16" t="str">
        <f t="shared" si="247"/>
        <v/>
      </c>
      <c r="AH394">
        <f t="shared" si="248"/>
        <v>0</v>
      </c>
      <c r="AI394">
        <f t="shared" si="249"/>
        <v>0</v>
      </c>
      <c r="AJ394" s="16" t="str">
        <f t="shared" si="250"/>
        <v/>
      </c>
      <c r="AL394" s="16" t="str">
        <f t="shared" si="251"/>
        <v/>
      </c>
    </row>
    <row r="395" spans="2:38">
      <c r="B395" s="29" t="s">
        <v>75</v>
      </c>
      <c r="C395" s="3"/>
      <c r="D395" s="3">
        <v>54</v>
      </c>
      <c r="E395" s="7">
        <v>54</v>
      </c>
      <c r="G395" s="29" t="s">
        <v>75</v>
      </c>
      <c r="H395" s="3"/>
      <c r="I395" s="3">
        <v>1249</v>
      </c>
      <c r="J395" s="7">
        <v>1249</v>
      </c>
      <c r="L395">
        <f t="shared" si="252"/>
        <v>54</v>
      </c>
      <c r="M395">
        <f t="shared" si="253"/>
        <v>1249</v>
      </c>
      <c r="N395" s="19">
        <f t="shared" si="241"/>
        <v>23.12962962962963</v>
      </c>
      <c r="P395" s="29" t="s">
        <v>75</v>
      </c>
      <c r="Q395" s="3"/>
      <c r="R395" s="3">
        <v>1055</v>
      </c>
      <c r="S395" s="7">
        <v>1055</v>
      </c>
      <c r="U395" s="29" t="s">
        <v>75</v>
      </c>
      <c r="V395" s="3"/>
      <c r="W395" s="3">
        <v>136</v>
      </c>
      <c r="X395" s="7">
        <v>136</v>
      </c>
      <c r="Z395" s="29" t="s">
        <v>75</v>
      </c>
      <c r="AA395" s="3"/>
      <c r="AB395" s="3">
        <v>142948</v>
      </c>
      <c r="AC395" s="7">
        <v>142948</v>
      </c>
      <c r="AE395">
        <f t="shared" si="246"/>
        <v>142948</v>
      </c>
      <c r="AF395" s="16">
        <f t="shared" si="247"/>
        <v>142.94800000000001</v>
      </c>
      <c r="AH395">
        <f t="shared" si="248"/>
        <v>1249</v>
      </c>
      <c r="AI395">
        <f t="shared" si="249"/>
        <v>142948</v>
      </c>
      <c r="AJ395" s="16">
        <f t="shared" si="250"/>
        <v>114449.95996797438</v>
      </c>
      <c r="AL395" s="16">
        <f t="shared" si="251"/>
        <v>2647185.1851851852</v>
      </c>
    </row>
    <row r="396" spans="2:38">
      <c r="B396" s="29" t="s">
        <v>76</v>
      </c>
      <c r="C396" s="3"/>
      <c r="D396" s="3">
        <v>6040</v>
      </c>
      <c r="E396" s="7">
        <v>6040</v>
      </c>
      <c r="G396" s="29" t="s">
        <v>76</v>
      </c>
      <c r="H396" s="3"/>
      <c r="I396" s="3">
        <v>162939</v>
      </c>
      <c r="J396" s="7">
        <v>162939</v>
      </c>
      <c r="L396">
        <f t="shared" si="252"/>
        <v>6040</v>
      </c>
      <c r="M396">
        <f t="shared" si="253"/>
        <v>162939</v>
      </c>
      <c r="N396" s="19">
        <f t="shared" si="241"/>
        <v>26.976655629139074</v>
      </c>
      <c r="P396" s="29" t="s">
        <v>76</v>
      </c>
      <c r="Q396" s="3"/>
      <c r="R396" s="3">
        <v>74020</v>
      </c>
      <c r="S396" s="7">
        <v>74020</v>
      </c>
      <c r="U396" s="29" t="s">
        <v>76</v>
      </c>
      <c r="V396" s="3"/>
      <c r="W396" s="3">
        <v>82695</v>
      </c>
      <c r="X396" s="7">
        <v>82695</v>
      </c>
      <c r="Z396" s="29" t="s">
        <v>76</v>
      </c>
      <c r="AA396" s="3"/>
      <c r="AB396" s="3">
        <v>4473608</v>
      </c>
      <c r="AC396" s="7">
        <v>4473608</v>
      </c>
      <c r="AE396">
        <f t="shared" si="246"/>
        <v>4473608</v>
      </c>
      <c r="AF396" s="16">
        <f t="shared" si="247"/>
        <v>4473.6080000000002</v>
      </c>
      <c r="AH396">
        <f t="shared" si="248"/>
        <v>162939</v>
      </c>
      <c r="AI396">
        <f t="shared" si="249"/>
        <v>4473608</v>
      </c>
      <c r="AJ396" s="16">
        <f t="shared" si="250"/>
        <v>27455.722693768836</v>
      </c>
      <c r="AL396" s="16">
        <f t="shared" si="251"/>
        <v>740663.57615894044</v>
      </c>
    </row>
    <row r="397" spans="2:38">
      <c r="B397" s="29" t="s">
        <v>152</v>
      </c>
      <c r="C397" s="3"/>
      <c r="D397" s="3">
        <v>9</v>
      </c>
      <c r="E397" s="7">
        <v>9</v>
      </c>
      <c r="G397" s="29" t="s">
        <v>152</v>
      </c>
      <c r="H397" s="3"/>
      <c r="I397" s="3">
        <v>37</v>
      </c>
      <c r="J397" s="7">
        <v>37</v>
      </c>
      <c r="L397">
        <f t="shared" si="252"/>
        <v>9</v>
      </c>
      <c r="M397">
        <f t="shared" si="253"/>
        <v>37</v>
      </c>
      <c r="N397" s="19">
        <f t="shared" si="241"/>
        <v>4.1111111111111107</v>
      </c>
      <c r="P397" s="29" t="s">
        <v>152</v>
      </c>
      <c r="Q397" s="3"/>
      <c r="R397" s="3">
        <v>14</v>
      </c>
      <c r="S397" s="7">
        <v>14</v>
      </c>
      <c r="U397" s="29" t="s">
        <v>152</v>
      </c>
      <c r="V397" s="3"/>
      <c r="W397" s="3">
        <v>14</v>
      </c>
      <c r="X397" s="7">
        <v>14</v>
      </c>
      <c r="Z397" s="29" t="s">
        <v>152</v>
      </c>
      <c r="AA397" s="3"/>
      <c r="AB397" s="3"/>
      <c r="AC397" s="7"/>
      <c r="AE397">
        <f t="shared" si="246"/>
        <v>0</v>
      </c>
      <c r="AF397" s="16" t="str">
        <f t="shared" si="247"/>
        <v/>
      </c>
      <c r="AH397">
        <f t="shared" si="248"/>
        <v>37</v>
      </c>
      <c r="AI397">
        <f t="shared" si="249"/>
        <v>0</v>
      </c>
      <c r="AJ397" s="16" t="str">
        <f t="shared" si="250"/>
        <v/>
      </c>
      <c r="AL397" s="16" t="str">
        <f t="shared" si="251"/>
        <v/>
      </c>
    </row>
    <row r="398" spans="2:38">
      <c r="B398" s="29" t="s">
        <v>77</v>
      </c>
      <c r="C398" s="3">
        <v>17</v>
      </c>
      <c r="D398" s="3"/>
      <c r="E398" s="7">
        <v>17</v>
      </c>
      <c r="G398" s="29" t="s">
        <v>77</v>
      </c>
      <c r="H398" s="3">
        <v>189</v>
      </c>
      <c r="I398" s="3"/>
      <c r="J398" s="7">
        <v>189</v>
      </c>
      <c r="L398">
        <f t="shared" si="252"/>
        <v>17</v>
      </c>
      <c r="M398">
        <f t="shared" si="253"/>
        <v>189</v>
      </c>
      <c r="N398" s="19">
        <f t="shared" si="241"/>
        <v>11.117647058823529</v>
      </c>
      <c r="P398" s="29" t="s">
        <v>77</v>
      </c>
      <c r="Q398" s="3">
        <v>134</v>
      </c>
      <c r="R398" s="3"/>
      <c r="S398" s="7">
        <v>134</v>
      </c>
      <c r="U398" s="29" t="s">
        <v>77</v>
      </c>
      <c r="V398" s="3">
        <v>37</v>
      </c>
      <c r="W398" s="3"/>
      <c r="X398" s="7">
        <v>37</v>
      </c>
      <c r="Z398" s="29" t="s">
        <v>77</v>
      </c>
      <c r="AA398" s="3">
        <v>34047</v>
      </c>
      <c r="AB398" s="3"/>
      <c r="AC398" s="7">
        <v>34047</v>
      </c>
      <c r="AE398">
        <f t="shared" si="246"/>
        <v>34047</v>
      </c>
      <c r="AF398" s="16">
        <f t="shared" si="247"/>
        <v>34.046999999999997</v>
      </c>
      <c r="AH398">
        <f t="shared" si="248"/>
        <v>189</v>
      </c>
      <c r="AI398">
        <f t="shared" si="249"/>
        <v>34047</v>
      </c>
      <c r="AJ398" s="16">
        <f t="shared" si="250"/>
        <v>180142.85714285713</v>
      </c>
      <c r="AL398" s="16">
        <f t="shared" si="251"/>
        <v>2002764.7058823528</v>
      </c>
    </row>
    <row r="399" spans="2:38">
      <c r="B399" s="29" t="s">
        <v>78</v>
      </c>
      <c r="C399" s="3">
        <v>27</v>
      </c>
      <c r="D399" s="3"/>
      <c r="E399" s="7">
        <v>27</v>
      </c>
      <c r="G399" s="29" t="s">
        <v>78</v>
      </c>
      <c r="H399" s="3">
        <v>579</v>
      </c>
      <c r="I399" s="3"/>
      <c r="J399" s="7">
        <v>579</v>
      </c>
      <c r="L399">
        <f t="shared" si="252"/>
        <v>27</v>
      </c>
      <c r="M399">
        <f t="shared" si="253"/>
        <v>579</v>
      </c>
      <c r="N399" s="19">
        <f t="shared" si="241"/>
        <v>21.444444444444443</v>
      </c>
      <c r="P399" s="29" t="s">
        <v>78</v>
      </c>
      <c r="Q399" s="3">
        <v>441</v>
      </c>
      <c r="R399" s="3"/>
      <c r="S399" s="7">
        <v>441</v>
      </c>
      <c r="U399" s="29" t="s">
        <v>78</v>
      </c>
      <c r="V399" s="3">
        <v>110</v>
      </c>
      <c r="W399" s="3"/>
      <c r="X399" s="7">
        <v>110</v>
      </c>
      <c r="Z399" s="29" t="s">
        <v>78</v>
      </c>
      <c r="AA399" s="3">
        <v>65358</v>
      </c>
      <c r="AB399" s="3"/>
      <c r="AC399" s="7">
        <v>65358</v>
      </c>
      <c r="AE399">
        <f t="shared" si="246"/>
        <v>65358</v>
      </c>
      <c r="AF399" s="16">
        <f t="shared" si="247"/>
        <v>65.358000000000004</v>
      </c>
      <c r="AH399">
        <f t="shared" si="248"/>
        <v>579</v>
      </c>
      <c r="AI399">
        <f t="shared" si="249"/>
        <v>65358</v>
      </c>
      <c r="AJ399" s="16">
        <f t="shared" si="250"/>
        <v>112880.82901554403</v>
      </c>
      <c r="AL399" s="16">
        <f t="shared" si="251"/>
        <v>2420666.6666666665</v>
      </c>
    </row>
    <row r="400" spans="2:38">
      <c r="B400" s="29" t="s">
        <v>79</v>
      </c>
      <c r="C400" s="3">
        <v>671</v>
      </c>
      <c r="D400" s="3"/>
      <c r="E400" s="7">
        <v>671</v>
      </c>
      <c r="G400" s="29" t="s">
        <v>79</v>
      </c>
      <c r="H400" s="3">
        <v>6048</v>
      </c>
      <c r="I400" s="3"/>
      <c r="J400" s="7">
        <v>6048</v>
      </c>
      <c r="L400">
        <f t="shared" si="252"/>
        <v>671</v>
      </c>
      <c r="M400">
        <f t="shared" si="253"/>
        <v>6048</v>
      </c>
      <c r="N400" s="19">
        <f t="shared" si="241"/>
        <v>9.0134128166915044</v>
      </c>
      <c r="P400" s="29" t="s">
        <v>79</v>
      </c>
      <c r="Q400" s="3">
        <v>4638</v>
      </c>
      <c r="R400" s="3"/>
      <c r="S400" s="7">
        <v>4638</v>
      </c>
      <c r="U400" s="29" t="s">
        <v>79</v>
      </c>
      <c r="V400" s="3">
        <v>723</v>
      </c>
      <c r="W400" s="3"/>
      <c r="X400" s="7">
        <v>723</v>
      </c>
      <c r="Z400" s="29" t="s">
        <v>79</v>
      </c>
      <c r="AA400" s="3">
        <v>995702</v>
      </c>
      <c r="AB400" s="3"/>
      <c r="AC400" s="7">
        <v>995702</v>
      </c>
      <c r="AE400">
        <f t="shared" si="246"/>
        <v>995702</v>
      </c>
      <c r="AF400" s="16">
        <f t="shared" si="247"/>
        <v>995.702</v>
      </c>
      <c r="AH400">
        <f t="shared" si="248"/>
        <v>6048</v>
      </c>
      <c r="AI400">
        <f t="shared" si="249"/>
        <v>995702</v>
      </c>
      <c r="AJ400" s="16">
        <f t="shared" si="250"/>
        <v>164633.2671957672</v>
      </c>
      <c r="AL400" s="16">
        <f t="shared" si="251"/>
        <v>1483907.600596125</v>
      </c>
    </row>
    <row r="401" spans="2:38">
      <c r="B401" s="29" t="s">
        <v>80</v>
      </c>
      <c r="C401" s="3">
        <v>462</v>
      </c>
      <c r="D401" s="3"/>
      <c r="E401" s="7">
        <v>462</v>
      </c>
      <c r="G401" s="29" t="s">
        <v>80</v>
      </c>
      <c r="H401" s="3">
        <v>7809</v>
      </c>
      <c r="I401" s="3"/>
      <c r="J401" s="7">
        <v>7809</v>
      </c>
      <c r="L401">
        <f t="shared" si="252"/>
        <v>462</v>
      </c>
      <c r="M401">
        <f t="shared" si="253"/>
        <v>7809</v>
      </c>
      <c r="N401" s="19">
        <f t="shared" si="241"/>
        <v>16.902597402597401</v>
      </c>
      <c r="P401" s="29" t="s">
        <v>80</v>
      </c>
      <c r="Q401" s="3">
        <v>6661</v>
      </c>
      <c r="R401" s="3"/>
      <c r="S401" s="7">
        <v>6661</v>
      </c>
      <c r="U401" s="29" t="s">
        <v>80</v>
      </c>
      <c r="V401" s="3">
        <v>680</v>
      </c>
      <c r="W401" s="3"/>
      <c r="X401" s="7">
        <v>680</v>
      </c>
      <c r="Z401" s="29" t="s">
        <v>80</v>
      </c>
      <c r="AA401" s="3">
        <v>1579668</v>
      </c>
      <c r="AB401" s="3"/>
      <c r="AC401" s="7">
        <v>1579668</v>
      </c>
      <c r="AE401">
        <f t="shared" si="246"/>
        <v>1579668</v>
      </c>
      <c r="AF401" s="16">
        <f t="shared" si="247"/>
        <v>1579.6679999999999</v>
      </c>
      <c r="AH401">
        <f t="shared" si="248"/>
        <v>7809</v>
      </c>
      <c r="AI401">
        <f t="shared" si="249"/>
        <v>1579668</v>
      </c>
      <c r="AJ401" s="16">
        <f t="shared" si="250"/>
        <v>202288.12908182867</v>
      </c>
      <c r="AL401" s="16">
        <f t="shared" si="251"/>
        <v>3419194.8051948049</v>
      </c>
    </row>
    <row r="402" spans="2:38">
      <c r="B402" s="29" t="s">
        <v>153</v>
      </c>
      <c r="C402" s="3">
        <v>1017</v>
      </c>
      <c r="D402" s="3"/>
      <c r="E402" s="7">
        <v>1017</v>
      </c>
      <c r="G402" s="29" t="s">
        <v>153</v>
      </c>
      <c r="H402" s="3">
        <v>9570</v>
      </c>
      <c r="I402" s="3"/>
      <c r="J402" s="7">
        <v>9570</v>
      </c>
      <c r="N402" s="19" t="str">
        <f t="shared" si="241"/>
        <v/>
      </c>
      <c r="P402" s="29" t="s">
        <v>153</v>
      </c>
      <c r="Q402" s="3">
        <v>7000</v>
      </c>
      <c r="R402" s="3"/>
      <c r="S402" s="7">
        <v>7000</v>
      </c>
      <c r="U402" s="29" t="s">
        <v>153</v>
      </c>
      <c r="V402" s="3">
        <v>1523</v>
      </c>
      <c r="W402" s="3"/>
      <c r="X402" s="7">
        <v>1523</v>
      </c>
      <c r="Z402" s="29" t="s">
        <v>153</v>
      </c>
      <c r="AA402" s="3">
        <v>2753805</v>
      </c>
      <c r="AB402" s="3"/>
      <c r="AC402" s="7">
        <v>2753805</v>
      </c>
      <c r="AE402">
        <f t="shared" si="246"/>
        <v>2753805</v>
      </c>
      <c r="AF402" s="16">
        <f t="shared" si="247"/>
        <v>2753.8049999999998</v>
      </c>
      <c r="AH402">
        <f t="shared" si="248"/>
        <v>9570</v>
      </c>
      <c r="AI402">
        <f t="shared" si="249"/>
        <v>2753805</v>
      </c>
      <c r="AJ402" s="16">
        <f t="shared" si="250"/>
        <v>287753.91849529778</v>
      </c>
      <c r="AL402" s="16" t="str">
        <f t="shared" si="251"/>
        <v/>
      </c>
    </row>
    <row r="403" spans="2:38">
      <c r="B403" s="29" t="s">
        <v>154</v>
      </c>
      <c r="C403" s="3"/>
      <c r="D403" s="3">
        <v>22</v>
      </c>
      <c r="E403" s="7">
        <v>22</v>
      </c>
      <c r="G403" s="29" t="s">
        <v>154</v>
      </c>
      <c r="H403" s="3"/>
      <c r="I403" s="3">
        <v>136</v>
      </c>
      <c r="J403" s="7">
        <v>136</v>
      </c>
      <c r="L403">
        <f t="shared" ref="L403:L412" si="254">E403</f>
        <v>22</v>
      </c>
      <c r="M403">
        <f t="shared" ref="M403:M412" si="255">J403</f>
        <v>136</v>
      </c>
      <c r="N403" s="19">
        <f t="shared" si="241"/>
        <v>6.1818181818181817</v>
      </c>
      <c r="P403" s="29" t="s">
        <v>154</v>
      </c>
      <c r="Q403" s="3"/>
      <c r="R403" s="3">
        <v>86</v>
      </c>
      <c r="S403" s="7">
        <v>86</v>
      </c>
      <c r="U403" s="29" t="s">
        <v>154</v>
      </c>
      <c r="V403" s="3"/>
      <c r="W403" s="3">
        <v>27</v>
      </c>
      <c r="X403" s="7">
        <v>27</v>
      </c>
      <c r="Z403" s="29" t="s">
        <v>154</v>
      </c>
      <c r="AA403" s="3"/>
      <c r="AB403" s="3">
        <v>9291</v>
      </c>
      <c r="AC403" s="7">
        <v>9291</v>
      </c>
      <c r="AE403">
        <f t="shared" si="246"/>
        <v>9291</v>
      </c>
      <c r="AF403" s="16">
        <f t="shared" si="247"/>
        <v>9.2910000000000004</v>
      </c>
      <c r="AH403">
        <f t="shared" si="248"/>
        <v>136</v>
      </c>
      <c r="AI403">
        <f t="shared" si="249"/>
        <v>9291</v>
      </c>
      <c r="AJ403" s="16">
        <f t="shared" si="250"/>
        <v>68316.176470588238</v>
      </c>
      <c r="AL403" s="16">
        <f t="shared" si="251"/>
        <v>422318.18181818182</v>
      </c>
    </row>
    <row r="404" spans="2:38">
      <c r="B404" s="29" t="s">
        <v>81</v>
      </c>
      <c r="C404" s="3">
        <v>3584</v>
      </c>
      <c r="D404" s="3"/>
      <c r="E404" s="7">
        <v>3584</v>
      </c>
      <c r="G404" s="29" t="s">
        <v>81</v>
      </c>
      <c r="H404" s="3">
        <v>44566</v>
      </c>
      <c r="I404" s="3"/>
      <c r="J404" s="7">
        <v>44566</v>
      </c>
      <c r="L404">
        <f t="shared" si="254"/>
        <v>3584</v>
      </c>
      <c r="M404">
        <f t="shared" si="255"/>
        <v>44566</v>
      </c>
      <c r="N404" s="19">
        <f t="shared" si="241"/>
        <v>12.434709821428571</v>
      </c>
      <c r="P404" s="29" t="s">
        <v>81</v>
      </c>
      <c r="Q404" s="3">
        <v>34175</v>
      </c>
      <c r="R404" s="3"/>
      <c r="S404" s="7">
        <v>34175</v>
      </c>
      <c r="U404" s="29" t="s">
        <v>81</v>
      </c>
      <c r="V404" s="3">
        <v>6693</v>
      </c>
      <c r="W404" s="3"/>
      <c r="X404" s="7">
        <v>6693</v>
      </c>
      <c r="Z404" s="29" t="s">
        <v>81</v>
      </c>
      <c r="AA404" s="3">
        <v>7325196</v>
      </c>
      <c r="AB404" s="3"/>
      <c r="AC404" s="7">
        <v>7325196</v>
      </c>
      <c r="AE404">
        <f t="shared" si="246"/>
        <v>7325196</v>
      </c>
      <c r="AF404" s="16">
        <f t="shared" si="247"/>
        <v>7325.1959999999999</v>
      </c>
      <c r="AH404">
        <f t="shared" si="248"/>
        <v>44566</v>
      </c>
      <c r="AI404">
        <f t="shared" si="249"/>
        <v>7325196</v>
      </c>
      <c r="AJ404" s="16">
        <f t="shared" si="250"/>
        <v>164367.36525602479</v>
      </c>
      <c r="AL404" s="16">
        <f t="shared" si="251"/>
        <v>2043860.4910714286</v>
      </c>
    </row>
    <row r="405" spans="2:38">
      <c r="B405" s="29" t="s">
        <v>82</v>
      </c>
      <c r="C405" s="3"/>
      <c r="D405" s="3">
        <v>105</v>
      </c>
      <c r="E405" s="7">
        <v>105</v>
      </c>
      <c r="G405" s="29" t="s">
        <v>82</v>
      </c>
      <c r="H405" s="3"/>
      <c r="I405" s="3">
        <v>504</v>
      </c>
      <c r="J405" s="7">
        <v>504</v>
      </c>
      <c r="L405">
        <f t="shared" si="254"/>
        <v>105</v>
      </c>
      <c r="M405">
        <f t="shared" si="255"/>
        <v>504</v>
      </c>
      <c r="N405" s="19">
        <f t="shared" si="241"/>
        <v>4.8</v>
      </c>
      <c r="P405" s="29" t="s">
        <v>82</v>
      </c>
      <c r="Q405" s="3"/>
      <c r="R405" s="3">
        <v>289</v>
      </c>
      <c r="S405" s="7">
        <v>289</v>
      </c>
      <c r="U405" s="29" t="s">
        <v>82</v>
      </c>
      <c r="V405" s="3"/>
      <c r="W405" s="3">
        <v>106</v>
      </c>
      <c r="X405" s="7">
        <v>106</v>
      </c>
      <c r="Z405" s="29" t="s">
        <v>82</v>
      </c>
      <c r="AA405" s="3"/>
      <c r="AB405" s="3">
        <v>50521</v>
      </c>
      <c r="AC405" s="7">
        <v>50521</v>
      </c>
      <c r="AE405">
        <f t="shared" si="246"/>
        <v>50521</v>
      </c>
      <c r="AF405" s="16">
        <f t="shared" si="247"/>
        <v>50.521000000000001</v>
      </c>
      <c r="AH405">
        <f t="shared" si="248"/>
        <v>504</v>
      </c>
      <c r="AI405">
        <f t="shared" si="249"/>
        <v>50521</v>
      </c>
      <c r="AJ405" s="16">
        <f t="shared" si="250"/>
        <v>100240.07936507936</v>
      </c>
      <c r="AL405" s="16">
        <f t="shared" si="251"/>
        <v>481152.38095238095</v>
      </c>
    </row>
    <row r="406" spans="2:38">
      <c r="B406" s="29" t="s">
        <v>83</v>
      </c>
      <c r="C406" s="3"/>
      <c r="D406" s="3">
        <v>96</v>
      </c>
      <c r="E406" s="7">
        <v>96</v>
      </c>
      <c r="G406" s="29" t="s">
        <v>83</v>
      </c>
      <c r="H406" s="3"/>
      <c r="I406" s="3">
        <v>1418</v>
      </c>
      <c r="J406" s="7">
        <v>1418</v>
      </c>
      <c r="L406">
        <f t="shared" si="254"/>
        <v>96</v>
      </c>
      <c r="M406">
        <f t="shared" si="255"/>
        <v>1418</v>
      </c>
      <c r="N406" s="19">
        <f t="shared" si="241"/>
        <v>14.770833333333334</v>
      </c>
      <c r="P406" s="29" t="s">
        <v>83</v>
      </c>
      <c r="Q406" s="3"/>
      <c r="R406" s="3">
        <v>1189</v>
      </c>
      <c r="S406" s="7">
        <v>1189</v>
      </c>
      <c r="U406" s="29" t="s">
        <v>83</v>
      </c>
      <c r="V406" s="3"/>
      <c r="W406" s="3">
        <v>132</v>
      </c>
      <c r="X406" s="7">
        <v>132</v>
      </c>
      <c r="Z406" s="29" t="s">
        <v>83</v>
      </c>
      <c r="AA406" s="3"/>
      <c r="AB406" s="3">
        <v>188956</v>
      </c>
      <c r="AC406" s="7">
        <v>188956</v>
      </c>
      <c r="AE406">
        <f t="shared" si="246"/>
        <v>188956</v>
      </c>
      <c r="AF406" s="16">
        <f t="shared" si="247"/>
        <v>188.95599999999999</v>
      </c>
      <c r="AH406">
        <f t="shared" si="248"/>
        <v>1418</v>
      </c>
      <c r="AI406">
        <f t="shared" si="249"/>
        <v>188956</v>
      </c>
      <c r="AJ406" s="16">
        <f t="shared" si="250"/>
        <v>133255.28913963327</v>
      </c>
      <c r="AL406" s="16">
        <f t="shared" si="251"/>
        <v>1968291.6666666665</v>
      </c>
    </row>
    <row r="407" spans="2:38">
      <c r="B407" s="29" t="s">
        <v>84</v>
      </c>
      <c r="C407" s="3"/>
      <c r="D407" s="3">
        <v>55</v>
      </c>
      <c r="E407" s="7">
        <v>55</v>
      </c>
      <c r="G407" s="29" t="s">
        <v>84</v>
      </c>
      <c r="H407" s="3"/>
      <c r="I407" s="3">
        <v>582</v>
      </c>
      <c r="J407" s="7">
        <v>582</v>
      </c>
      <c r="L407">
        <f t="shared" si="254"/>
        <v>55</v>
      </c>
      <c r="M407">
        <f t="shared" si="255"/>
        <v>582</v>
      </c>
      <c r="N407" s="19">
        <f t="shared" si="241"/>
        <v>10.581818181818182</v>
      </c>
      <c r="P407" s="29" t="s">
        <v>84</v>
      </c>
      <c r="Q407" s="3"/>
      <c r="R407" s="3">
        <v>431</v>
      </c>
      <c r="S407" s="7">
        <v>431</v>
      </c>
      <c r="U407" s="29" t="s">
        <v>84</v>
      </c>
      <c r="V407" s="3"/>
      <c r="W407" s="3">
        <v>93</v>
      </c>
      <c r="X407" s="7">
        <v>93</v>
      </c>
      <c r="Z407" s="29" t="s">
        <v>84</v>
      </c>
      <c r="AA407" s="3"/>
      <c r="AB407" s="3">
        <v>60789</v>
      </c>
      <c r="AC407" s="7">
        <v>60789</v>
      </c>
      <c r="AE407">
        <f t="shared" si="246"/>
        <v>60789</v>
      </c>
      <c r="AF407" s="16">
        <f t="shared" si="247"/>
        <v>60.789000000000001</v>
      </c>
      <c r="AH407">
        <f t="shared" si="248"/>
        <v>582</v>
      </c>
      <c r="AI407">
        <f t="shared" si="249"/>
        <v>60789</v>
      </c>
      <c r="AJ407" s="16">
        <f t="shared" si="250"/>
        <v>104448.45360824742</v>
      </c>
      <c r="AL407" s="16">
        <f t="shared" si="251"/>
        <v>1105254.5454545454</v>
      </c>
    </row>
    <row r="408" spans="2:38">
      <c r="B408" s="29" t="s">
        <v>155</v>
      </c>
      <c r="C408" s="3"/>
      <c r="D408" s="3">
        <v>239</v>
      </c>
      <c r="E408" s="7">
        <v>239</v>
      </c>
      <c r="G408" s="29" t="s">
        <v>155</v>
      </c>
      <c r="H408" s="3"/>
      <c r="I408" s="3">
        <v>2886</v>
      </c>
      <c r="J408" s="7">
        <v>2886</v>
      </c>
      <c r="L408">
        <f t="shared" si="254"/>
        <v>239</v>
      </c>
      <c r="M408">
        <f t="shared" si="255"/>
        <v>2886</v>
      </c>
      <c r="N408" s="19">
        <f t="shared" si="241"/>
        <v>12.07531380753138</v>
      </c>
      <c r="P408" s="29" t="s">
        <v>155</v>
      </c>
      <c r="Q408" s="3"/>
      <c r="R408" s="3">
        <v>1800</v>
      </c>
      <c r="S408" s="7">
        <v>1800</v>
      </c>
      <c r="U408" s="29" t="s">
        <v>155</v>
      </c>
      <c r="V408" s="3"/>
      <c r="W408" s="3">
        <v>837</v>
      </c>
      <c r="X408" s="7">
        <v>837</v>
      </c>
      <c r="Z408" s="29" t="s">
        <v>155</v>
      </c>
      <c r="AA408" s="3"/>
      <c r="AB408" s="3">
        <v>268972</v>
      </c>
      <c r="AC408" s="7">
        <v>268972</v>
      </c>
      <c r="AE408">
        <f t="shared" si="246"/>
        <v>268972</v>
      </c>
      <c r="AF408" s="16">
        <f t="shared" si="247"/>
        <v>268.97199999999998</v>
      </c>
      <c r="AH408">
        <f t="shared" si="248"/>
        <v>2886</v>
      </c>
      <c r="AI408">
        <f t="shared" si="249"/>
        <v>268972</v>
      </c>
      <c r="AJ408" s="16">
        <f t="shared" si="250"/>
        <v>93198.8911988912</v>
      </c>
      <c r="AL408" s="16">
        <f t="shared" si="251"/>
        <v>1125405.8577405857</v>
      </c>
    </row>
    <row r="409" spans="2:38">
      <c r="B409" s="29" t="s">
        <v>156</v>
      </c>
      <c r="C409" s="3">
        <v>456</v>
      </c>
      <c r="D409" s="3"/>
      <c r="E409" s="7">
        <v>456</v>
      </c>
      <c r="G409" s="29" t="s">
        <v>156</v>
      </c>
      <c r="H409" s="3">
        <v>2865</v>
      </c>
      <c r="I409" s="3"/>
      <c r="J409" s="7">
        <v>2865</v>
      </c>
      <c r="L409">
        <f t="shared" si="254"/>
        <v>456</v>
      </c>
      <c r="M409">
        <f t="shared" si="255"/>
        <v>2865</v>
      </c>
      <c r="N409" s="19">
        <f t="shared" si="241"/>
        <v>6.2828947368421053</v>
      </c>
      <c r="P409" s="29" t="s">
        <v>156</v>
      </c>
      <c r="Q409" s="3">
        <v>1793</v>
      </c>
      <c r="R409" s="3"/>
      <c r="S409" s="7">
        <v>1793</v>
      </c>
      <c r="U409" s="29" t="s">
        <v>156</v>
      </c>
      <c r="V409" s="3">
        <v>591</v>
      </c>
      <c r="W409" s="3"/>
      <c r="X409" s="7">
        <v>591</v>
      </c>
      <c r="Z409" s="29" t="s">
        <v>156</v>
      </c>
      <c r="AA409" s="3">
        <v>265016</v>
      </c>
      <c r="AB409" s="3"/>
      <c r="AC409" s="7">
        <v>265016</v>
      </c>
      <c r="AE409">
        <f t="shared" si="246"/>
        <v>265016</v>
      </c>
      <c r="AF409" s="16">
        <f t="shared" si="247"/>
        <v>265.01600000000002</v>
      </c>
      <c r="AH409">
        <f t="shared" si="248"/>
        <v>2865</v>
      </c>
      <c r="AI409">
        <f t="shared" si="249"/>
        <v>265016</v>
      </c>
      <c r="AJ409" s="16">
        <f t="shared" si="250"/>
        <v>92501.221640488657</v>
      </c>
      <c r="AL409" s="16">
        <f t="shared" si="251"/>
        <v>581175.43859649124</v>
      </c>
    </row>
    <row r="410" spans="2:38">
      <c r="B410" s="29" t="s">
        <v>85</v>
      </c>
      <c r="C410" s="3">
        <v>8</v>
      </c>
      <c r="D410" s="3"/>
      <c r="E410" s="7">
        <v>8</v>
      </c>
      <c r="G410" s="29" t="s">
        <v>85</v>
      </c>
      <c r="H410" s="3">
        <v>741</v>
      </c>
      <c r="I410" s="3"/>
      <c r="J410" s="7">
        <v>741</v>
      </c>
      <c r="L410">
        <f t="shared" si="254"/>
        <v>8</v>
      </c>
      <c r="M410">
        <f t="shared" si="255"/>
        <v>741</v>
      </c>
      <c r="N410" s="19">
        <f t="shared" si="241"/>
        <v>92.625</v>
      </c>
      <c r="P410" s="29" t="s">
        <v>85</v>
      </c>
      <c r="Q410" s="3">
        <v>688</v>
      </c>
      <c r="R410" s="3"/>
      <c r="S410" s="7">
        <v>688</v>
      </c>
      <c r="U410" s="29" t="s">
        <v>85</v>
      </c>
      <c r="V410" s="3">
        <v>45</v>
      </c>
      <c r="W410" s="3"/>
      <c r="X410" s="7">
        <v>45</v>
      </c>
      <c r="Z410" s="29" t="s">
        <v>85</v>
      </c>
      <c r="AA410" s="3"/>
      <c r="AB410" s="3"/>
      <c r="AC410" s="7"/>
      <c r="AE410">
        <f t="shared" si="246"/>
        <v>0</v>
      </c>
      <c r="AF410" s="16" t="str">
        <f t="shared" si="247"/>
        <v/>
      </c>
      <c r="AH410">
        <f t="shared" si="248"/>
        <v>741</v>
      </c>
      <c r="AI410">
        <f t="shared" si="249"/>
        <v>0</v>
      </c>
      <c r="AJ410" s="16" t="str">
        <f t="shared" si="250"/>
        <v/>
      </c>
      <c r="AL410" s="16" t="str">
        <f t="shared" si="251"/>
        <v/>
      </c>
    </row>
    <row r="411" spans="2:38">
      <c r="B411" s="29" t="s">
        <v>86</v>
      </c>
      <c r="C411" s="3"/>
      <c r="D411" s="3"/>
      <c r="E411" s="7"/>
      <c r="G411" s="29" t="s">
        <v>86</v>
      </c>
      <c r="H411" s="3"/>
      <c r="I411" s="3"/>
      <c r="J411" s="7"/>
      <c r="L411">
        <f t="shared" si="254"/>
        <v>0</v>
      </c>
      <c r="M411">
        <f t="shared" si="255"/>
        <v>0</v>
      </c>
      <c r="N411" s="19" t="str">
        <f t="shared" si="241"/>
        <v/>
      </c>
      <c r="P411" s="29" t="s">
        <v>86</v>
      </c>
      <c r="Q411" s="3"/>
      <c r="R411" s="3"/>
      <c r="S411" s="7"/>
      <c r="U411" s="29" t="s">
        <v>86</v>
      </c>
      <c r="V411" s="3"/>
      <c r="W411" s="3"/>
      <c r="X411" s="7"/>
      <c r="Z411" s="29" t="s">
        <v>86</v>
      </c>
      <c r="AA411" s="3"/>
      <c r="AB411" s="3"/>
      <c r="AC411" s="7"/>
      <c r="AE411">
        <f t="shared" si="246"/>
        <v>0</v>
      </c>
      <c r="AF411" s="16" t="str">
        <f t="shared" si="247"/>
        <v/>
      </c>
      <c r="AH411">
        <f t="shared" si="248"/>
        <v>0</v>
      </c>
      <c r="AI411">
        <f t="shared" si="249"/>
        <v>0</v>
      </c>
      <c r="AJ411" s="16" t="str">
        <f t="shared" si="250"/>
        <v/>
      </c>
      <c r="AL411" s="16" t="str">
        <f t="shared" si="251"/>
        <v/>
      </c>
    </row>
    <row r="412" spans="2:38">
      <c r="B412" s="30" t="s">
        <v>35</v>
      </c>
      <c r="C412" s="7">
        <v>8907</v>
      </c>
      <c r="D412" s="7">
        <v>6690</v>
      </c>
      <c r="E412" s="7">
        <v>15597</v>
      </c>
      <c r="G412" s="30" t="s">
        <v>35</v>
      </c>
      <c r="H412" s="7">
        <v>131605</v>
      </c>
      <c r="I412" s="7">
        <v>170045</v>
      </c>
      <c r="J412" s="7">
        <v>301650</v>
      </c>
      <c r="L412">
        <f t="shared" si="254"/>
        <v>15597</v>
      </c>
      <c r="M412">
        <f t="shared" si="255"/>
        <v>301650</v>
      </c>
      <c r="N412" s="19">
        <f t="shared" si="241"/>
        <v>19.340257741873437</v>
      </c>
      <c r="P412" s="30" t="s">
        <v>35</v>
      </c>
      <c r="Q412" s="7">
        <v>104456</v>
      </c>
      <c r="R412" s="7">
        <v>79047</v>
      </c>
      <c r="S412" s="7">
        <v>183503</v>
      </c>
      <c r="U412" s="30" t="s">
        <v>35</v>
      </c>
      <c r="V412" s="7">
        <v>17991</v>
      </c>
      <c r="W412" s="7">
        <v>84101</v>
      </c>
      <c r="X412" s="7">
        <v>102092</v>
      </c>
      <c r="Z412" s="30" t="s">
        <v>35</v>
      </c>
      <c r="AA412" s="7">
        <v>22844915</v>
      </c>
      <c r="AB412" s="7">
        <v>5218696</v>
      </c>
      <c r="AC412" s="7">
        <v>28063611</v>
      </c>
      <c r="AE412">
        <f t="shared" si="246"/>
        <v>28063611</v>
      </c>
      <c r="AF412" s="16">
        <f t="shared" si="247"/>
        <v>28063.611000000001</v>
      </c>
      <c r="AH412">
        <f t="shared" si="248"/>
        <v>301650</v>
      </c>
      <c r="AI412">
        <f t="shared" si="249"/>
        <v>28063611</v>
      </c>
      <c r="AJ412" s="16">
        <f t="shared" si="250"/>
        <v>93033.684733963193</v>
      </c>
      <c r="AL412" s="16">
        <f t="shared" si="251"/>
        <v>1799295.4414310441</v>
      </c>
    </row>
    <row r="413" spans="2:38">
      <c r="B413" s="5" t="s">
        <v>36</v>
      </c>
      <c r="C413" s="3"/>
      <c r="D413" s="3"/>
      <c r="E413" s="7"/>
      <c r="G413" s="5" t="s">
        <v>36</v>
      </c>
      <c r="H413" s="3"/>
      <c r="I413" s="3"/>
      <c r="J413" s="7"/>
      <c r="N413" s="37" t="str">
        <f t="shared" si="241"/>
        <v/>
      </c>
      <c r="P413" s="5" t="s">
        <v>36</v>
      </c>
      <c r="Q413" s="3"/>
      <c r="R413" s="3"/>
      <c r="S413" s="7"/>
      <c r="U413" s="5" t="s">
        <v>36</v>
      </c>
      <c r="V413" s="3"/>
      <c r="W413" s="3"/>
      <c r="X413" s="7"/>
      <c r="Z413" s="5" t="s">
        <v>36</v>
      </c>
      <c r="AA413" s="3"/>
      <c r="AB413" s="3"/>
      <c r="AC413" s="7"/>
      <c r="AF413" s="36"/>
      <c r="AJ413" s="36"/>
      <c r="AL413" s="36"/>
    </row>
    <row r="414" spans="2:38">
      <c r="B414" s="29" t="s">
        <v>157</v>
      </c>
      <c r="C414" s="3">
        <v>560</v>
      </c>
      <c r="D414" s="3"/>
      <c r="E414" s="7">
        <v>560</v>
      </c>
      <c r="G414" s="29" t="s">
        <v>157</v>
      </c>
      <c r="H414" s="3">
        <v>6758</v>
      </c>
      <c r="I414" s="3"/>
      <c r="J414" s="7">
        <v>6758</v>
      </c>
      <c r="L414">
        <f t="shared" ref="L414:L418" si="256">E414</f>
        <v>560</v>
      </c>
      <c r="M414">
        <f t="shared" ref="M414:M418" si="257">J414</f>
        <v>6758</v>
      </c>
      <c r="N414" s="19">
        <f t="shared" si="241"/>
        <v>12.067857142857143</v>
      </c>
      <c r="P414" s="29" t="s">
        <v>157</v>
      </c>
      <c r="Q414" s="3">
        <v>5214</v>
      </c>
      <c r="R414" s="3"/>
      <c r="S414" s="7">
        <v>5214</v>
      </c>
      <c r="U414" s="29" t="s">
        <v>157</v>
      </c>
      <c r="V414" s="3">
        <v>959</v>
      </c>
      <c r="W414" s="3"/>
      <c r="X414" s="7">
        <v>959</v>
      </c>
      <c r="Z414" s="29" t="s">
        <v>157</v>
      </c>
      <c r="AA414" s="3">
        <v>1353665</v>
      </c>
      <c r="AB414" s="3"/>
      <c r="AC414" s="7">
        <v>1353665</v>
      </c>
      <c r="AE414">
        <f t="shared" ref="AE414:AE418" si="258">AC414</f>
        <v>1353665</v>
      </c>
      <c r="AF414" s="16">
        <f t="shared" ref="AF414:AF418" si="259">IF(AE414/$AE$8&gt;0,AE414/$AE$8,"")</f>
        <v>1353.665</v>
      </c>
      <c r="AH414">
        <f t="shared" ref="AH414:AH418" si="260">J414</f>
        <v>6758</v>
      </c>
      <c r="AI414">
        <f t="shared" ref="AI414:AI418" si="261">AC414</f>
        <v>1353665</v>
      </c>
      <c r="AJ414" s="16">
        <f t="shared" ref="AJ414:AJ418" si="262">IF(AI414*AH414&gt;0,AI414/AH414*$AI$8,"")</f>
        <v>200305.56377626516</v>
      </c>
      <c r="AL414" s="16">
        <f t="shared" ref="AL414:AL418" si="263">IF(AI414*M414&gt;0,M414/L414*AJ414,"")</f>
        <v>2417258.9285714286</v>
      </c>
    </row>
    <row r="415" spans="2:38">
      <c r="B415" s="29" t="s">
        <v>94</v>
      </c>
      <c r="C415" s="3">
        <v>8548</v>
      </c>
      <c r="D415" s="3"/>
      <c r="E415" s="7">
        <v>8548</v>
      </c>
      <c r="G415" s="29" t="s">
        <v>94</v>
      </c>
      <c r="H415" s="3">
        <v>110105</v>
      </c>
      <c r="I415" s="3"/>
      <c r="J415" s="7">
        <v>110105</v>
      </c>
      <c r="L415">
        <f t="shared" si="256"/>
        <v>8548</v>
      </c>
      <c r="M415">
        <f t="shared" si="257"/>
        <v>110105</v>
      </c>
      <c r="N415" s="19">
        <f t="shared" si="241"/>
        <v>12.880790828263921</v>
      </c>
      <c r="P415" s="29" t="s">
        <v>94</v>
      </c>
      <c r="Q415" s="3">
        <v>84518</v>
      </c>
      <c r="R415" s="3"/>
      <c r="S415" s="7">
        <v>84518</v>
      </c>
      <c r="U415" s="29" t="s">
        <v>94</v>
      </c>
      <c r="V415" s="3">
        <v>16645</v>
      </c>
      <c r="W415" s="3"/>
      <c r="X415" s="7">
        <v>16645</v>
      </c>
      <c r="Z415" s="29" t="s">
        <v>94</v>
      </c>
      <c r="AA415" s="3">
        <v>33086049</v>
      </c>
      <c r="AB415" s="3"/>
      <c r="AC415" s="7">
        <v>33086049</v>
      </c>
      <c r="AE415">
        <f t="shared" si="258"/>
        <v>33086049</v>
      </c>
      <c r="AF415" s="16">
        <f t="shared" si="259"/>
        <v>33086.048999999999</v>
      </c>
      <c r="AH415">
        <f t="shared" si="260"/>
        <v>110105</v>
      </c>
      <c r="AI415">
        <f t="shared" si="261"/>
        <v>33086049</v>
      </c>
      <c r="AJ415" s="16">
        <f t="shared" si="262"/>
        <v>300495.42709232098</v>
      </c>
      <c r="AL415" s="16">
        <f t="shared" si="263"/>
        <v>3870618.7412260179</v>
      </c>
    </row>
    <row r="416" spans="2:38">
      <c r="B416" s="29" t="s">
        <v>158</v>
      </c>
      <c r="C416" s="3">
        <v>50</v>
      </c>
      <c r="D416" s="3"/>
      <c r="E416" s="7">
        <v>50</v>
      </c>
      <c r="G416" s="29" t="s">
        <v>158</v>
      </c>
      <c r="H416" s="3">
        <v>1216</v>
      </c>
      <c r="I416" s="3"/>
      <c r="J416" s="7">
        <v>1216</v>
      </c>
      <c r="L416">
        <f t="shared" si="256"/>
        <v>50</v>
      </c>
      <c r="M416">
        <f t="shared" si="257"/>
        <v>1216</v>
      </c>
      <c r="N416" s="19">
        <f t="shared" si="241"/>
        <v>24.32</v>
      </c>
      <c r="P416" s="29" t="s">
        <v>158</v>
      </c>
      <c r="Q416" s="3">
        <v>955</v>
      </c>
      <c r="R416" s="3"/>
      <c r="S416" s="7">
        <v>955</v>
      </c>
      <c r="U416" s="29" t="s">
        <v>158</v>
      </c>
      <c r="V416" s="3">
        <v>210</v>
      </c>
      <c r="W416" s="3"/>
      <c r="X416" s="7">
        <v>210</v>
      </c>
      <c r="Z416" s="29" t="s">
        <v>158</v>
      </c>
      <c r="AA416" s="3">
        <v>199062</v>
      </c>
      <c r="AB416" s="3"/>
      <c r="AC416" s="7">
        <v>199062</v>
      </c>
      <c r="AE416">
        <f t="shared" si="258"/>
        <v>199062</v>
      </c>
      <c r="AF416" s="16">
        <f t="shared" si="259"/>
        <v>199.06200000000001</v>
      </c>
      <c r="AH416">
        <f t="shared" si="260"/>
        <v>1216</v>
      </c>
      <c r="AI416">
        <f t="shared" si="261"/>
        <v>199062</v>
      </c>
      <c r="AJ416" s="16">
        <f t="shared" si="262"/>
        <v>163702.30263157896</v>
      </c>
      <c r="AL416" s="16">
        <f t="shared" si="263"/>
        <v>3981240.0000000005</v>
      </c>
    </row>
    <row r="417" spans="2:38">
      <c r="B417" s="29" t="s">
        <v>95</v>
      </c>
      <c r="C417" s="3">
        <v>514</v>
      </c>
      <c r="D417" s="3"/>
      <c r="E417" s="7">
        <v>514</v>
      </c>
      <c r="G417" s="29" t="s">
        <v>95</v>
      </c>
      <c r="H417" s="3">
        <v>4106</v>
      </c>
      <c r="I417" s="3"/>
      <c r="J417" s="7">
        <v>4106</v>
      </c>
      <c r="L417">
        <f t="shared" si="256"/>
        <v>514</v>
      </c>
      <c r="M417">
        <f t="shared" si="257"/>
        <v>4106</v>
      </c>
      <c r="N417" s="19">
        <f t="shared" si="241"/>
        <v>7.9883268482490273</v>
      </c>
      <c r="P417" s="29" t="s">
        <v>95</v>
      </c>
      <c r="Q417" s="3">
        <v>2609</v>
      </c>
      <c r="R417" s="3"/>
      <c r="S417" s="7">
        <v>2609</v>
      </c>
      <c r="U417" s="29" t="s">
        <v>95</v>
      </c>
      <c r="V417" s="3">
        <v>961</v>
      </c>
      <c r="W417" s="3"/>
      <c r="X417" s="7">
        <v>961</v>
      </c>
      <c r="Z417" s="29" t="s">
        <v>95</v>
      </c>
      <c r="AA417" s="3">
        <v>783338</v>
      </c>
      <c r="AB417" s="3"/>
      <c r="AC417" s="7">
        <v>783338</v>
      </c>
      <c r="AE417">
        <f t="shared" si="258"/>
        <v>783338</v>
      </c>
      <c r="AF417" s="16">
        <f t="shared" si="259"/>
        <v>783.33799999999997</v>
      </c>
      <c r="AH417">
        <f t="shared" si="260"/>
        <v>4106</v>
      </c>
      <c r="AI417">
        <f t="shared" si="261"/>
        <v>783338</v>
      </c>
      <c r="AJ417" s="16">
        <f t="shared" si="262"/>
        <v>190778.86020457867</v>
      </c>
      <c r="AL417" s="16">
        <f t="shared" si="263"/>
        <v>1524003.8910505837</v>
      </c>
    </row>
    <row r="418" spans="2:38">
      <c r="B418" s="30" t="s">
        <v>36</v>
      </c>
      <c r="C418" s="7">
        <v>9672</v>
      </c>
      <c r="D418" s="7"/>
      <c r="E418" s="7">
        <v>9672</v>
      </c>
      <c r="G418" s="30" t="s">
        <v>36</v>
      </c>
      <c r="H418" s="7">
        <v>122185</v>
      </c>
      <c r="I418" s="7"/>
      <c r="J418" s="7">
        <v>122185</v>
      </c>
      <c r="L418">
        <f t="shared" si="256"/>
        <v>9672</v>
      </c>
      <c r="M418">
        <f t="shared" si="257"/>
        <v>122185</v>
      </c>
      <c r="N418" s="19">
        <f t="shared" si="241"/>
        <v>12.632857733664185</v>
      </c>
      <c r="P418" s="30" t="s">
        <v>36</v>
      </c>
      <c r="Q418" s="7">
        <v>93296</v>
      </c>
      <c r="R418" s="7"/>
      <c r="S418" s="7">
        <v>93296</v>
      </c>
      <c r="U418" s="30" t="s">
        <v>36</v>
      </c>
      <c r="V418" s="7">
        <v>18775</v>
      </c>
      <c r="W418" s="7"/>
      <c r="X418" s="7">
        <v>18775</v>
      </c>
      <c r="Z418" s="30" t="s">
        <v>36</v>
      </c>
      <c r="AA418" s="7">
        <v>35422114</v>
      </c>
      <c r="AB418" s="7"/>
      <c r="AC418" s="7">
        <v>35422114</v>
      </c>
      <c r="AE418">
        <f t="shared" si="258"/>
        <v>35422114</v>
      </c>
      <c r="AF418" s="16">
        <f t="shared" si="259"/>
        <v>35422.114000000001</v>
      </c>
      <c r="AH418">
        <f t="shared" si="260"/>
        <v>122185</v>
      </c>
      <c r="AI418">
        <f t="shared" si="261"/>
        <v>35422114</v>
      </c>
      <c r="AJ418" s="16">
        <f t="shared" si="262"/>
        <v>289905.58579203667</v>
      </c>
      <c r="AL418" s="16">
        <f t="shared" si="263"/>
        <v>3662336.0215053763</v>
      </c>
    </row>
    <row r="419" spans="2:38">
      <c r="B419" s="5" t="s">
        <v>37</v>
      </c>
      <c r="C419" s="3"/>
      <c r="D419" s="3"/>
      <c r="E419" s="7"/>
      <c r="G419" s="5" t="s">
        <v>37</v>
      </c>
      <c r="H419" s="3"/>
      <c r="I419" s="3"/>
      <c r="J419" s="7"/>
      <c r="N419" s="37" t="str">
        <f t="shared" si="241"/>
        <v/>
      </c>
      <c r="P419" s="5" t="s">
        <v>37</v>
      </c>
      <c r="Q419" s="3"/>
      <c r="R419" s="3"/>
      <c r="S419" s="7"/>
      <c r="U419" s="5" t="s">
        <v>37</v>
      </c>
      <c r="V419" s="3"/>
      <c r="W419" s="3"/>
      <c r="X419" s="7"/>
      <c r="Z419" s="5" t="s">
        <v>37</v>
      </c>
      <c r="AA419" s="3"/>
      <c r="AB419" s="3"/>
      <c r="AC419" s="7"/>
      <c r="AF419" s="36"/>
      <c r="AJ419" s="36"/>
      <c r="AL419" s="36"/>
    </row>
    <row r="420" spans="2:38">
      <c r="B420" s="29" t="s">
        <v>98</v>
      </c>
      <c r="C420" s="3">
        <v>1627</v>
      </c>
      <c r="D420" s="3"/>
      <c r="E420" s="7">
        <v>1627</v>
      </c>
      <c r="G420" s="29" t="s">
        <v>98</v>
      </c>
      <c r="H420" s="3">
        <v>67626</v>
      </c>
      <c r="I420" s="3"/>
      <c r="J420" s="7">
        <v>67626</v>
      </c>
      <c r="L420">
        <f t="shared" ref="L420:L423" si="264">E420</f>
        <v>1627</v>
      </c>
      <c r="M420">
        <f t="shared" ref="M420:M423" si="265">J420</f>
        <v>67626</v>
      </c>
      <c r="N420" s="19">
        <f t="shared" si="241"/>
        <v>41.564843269821758</v>
      </c>
      <c r="P420" s="29" t="s">
        <v>98</v>
      </c>
      <c r="Q420" s="3">
        <v>45761</v>
      </c>
      <c r="R420" s="3"/>
      <c r="S420" s="7">
        <v>45761</v>
      </c>
      <c r="U420" s="29" t="s">
        <v>98</v>
      </c>
      <c r="V420" s="3">
        <v>20168</v>
      </c>
      <c r="W420" s="3"/>
      <c r="X420" s="7">
        <v>20168</v>
      </c>
      <c r="Z420" s="29" t="s">
        <v>98</v>
      </c>
      <c r="AA420" s="3">
        <v>4352015</v>
      </c>
      <c r="AB420" s="3"/>
      <c r="AC420" s="7">
        <v>4352015</v>
      </c>
      <c r="AE420">
        <f t="shared" ref="AE420:AE426" si="266">AC420</f>
        <v>4352015</v>
      </c>
      <c r="AF420" s="16">
        <f t="shared" ref="AF420:AF426" si="267">IF(AE420/$AE$8&gt;0,AE420/$AE$8,"")</f>
        <v>4352.0150000000003</v>
      </c>
      <c r="AH420">
        <f t="shared" ref="AH420:AH426" si="268">J420</f>
        <v>67626</v>
      </c>
      <c r="AI420">
        <f t="shared" ref="AI420:AI426" si="269">AC420</f>
        <v>4352015</v>
      </c>
      <c r="AJ420" s="16">
        <f t="shared" ref="AJ420:AJ426" si="270">IF(AI420*AH420&gt;0,AI420/AH420*$AI$8,"")</f>
        <v>64354.168515068166</v>
      </c>
      <c r="AL420" s="16">
        <f t="shared" ref="AL420:AL426" si="271">IF(AI420*M420&gt;0,M420/L420*AJ420,"")</f>
        <v>2674870.9280885062</v>
      </c>
    </row>
    <row r="421" spans="2:38">
      <c r="B421" s="29" t="s">
        <v>99</v>
      </c>
      <c r="C421" s="3"/>
      <c r="D421" s="3">
        <v>378</v>
      </c>
      <c r="E421" s="7">
        <v>378</v>
      </c>
      <c r="G421" s="29" t="s">
        <v>99</v>
      </c>
      <c r="H421" s="3"/>
      <c r="I421" s="3">
        <v>8077</v>
      </c>
      <c r="J421" s="7">
        <v>8077</v>
      </c>
      <c r="L421">
        <f t="shared" si="264"/>
        <v>378</v>
      </c>
      <c r="M421">
        <f t="shared" si="265"/>
        <v>8077</v>
      </c>
      <c r="N421" s="19">
        <f t="shared" si="241"/>
        <v>21.367724867724867</v>
      </c>
      <c r="P421" s="29" t="s">
        <v>99</v>
      </c>
      <c r="Q421" s="3"/>
      <c r="R421" s="3">
        <v>4654</v>
      </c>
      <c r="S421" s="7">
        <v>4654</v>
      </c>
      <c r="U421" s="29" t="s">
        <v>99</v>
      </c>
      <c r="V421" s="3"/>
      <c r="W421" s="3">
        <v>3024</v>
      </c>
      <c r="X421" s="7">
        <v>3024</v>
      </c>
      <c r="Z421" s="29" t="s">
        <v>99</v>
      </c>
      <c r="AA421" s="3"/>
      <c r="AB421" s="3">
        <v>1054966</v>
      </c>
      <c r="AC421" s="7">
        <v>1054966</v>
      </c>
      <c r="AE421">
        <f t="shared" si="266"/>
        <v>1054966</v>
      </c>
      <c r="AF421" s="16">
        <f t="shared" si="267"/>
        <v>1054.9659999999999</v>
      </c>
      <c r="AH421">
        <f t="shared" si="268"/>
        <v>8077</v>
      </c>
      <c r="AI421">
        <f t="shared" si="269"/>
        <v>1054966</v>
      </c>
      <c r="AJ421" s="16">
        <f t="shared" si="270"/>
        <v>130613.59415624614</v>
      </c>
      <c r="AL421" s="16">
        <f t="shared" si="271"/>
        <v>2790915.3439153438</v>
      </c>
    </row>
    <row r="422" spans="2:38">
      <c r="B422" s="29" t="s">
        <v>100</v>
      </c>
      <c r="C422" s="3">
        <v>2024</v>
      </c>
      <c r="D422" s="3"/>
      <c r="E422" s="7">
        <v>2024</v>
      </c>
      <c r="G422" s="29" t="s">
        <v>100</v>
      </c>
      <c r="H422" s="3">
        <v>39378</v>
      </c>
      <c r="I422" s="3"/>
      <c r="J422" s="7">
        <v>39378</v>
      </c>
      <c r="L422">
        <f t="shared" si="264"/>
        <v>2024</v>
      </c>
      <c r="M422">
        <f t="shared" si="265"/>
        <v>39378</v>
      </c>
      <c r="N422" s="19">
        <f t="shared" si="241"/>
        <v>19.455533596837945</v>
      </c>
      <c r="P422" s="29" t="s">
        <v>100</v>
      </c>
      <c r="Q422" s="3">
        <v>26512</v>
      </c>
      <c r="R422" s="3"/>
      <c r="S422" s="7">
        <v>26512</v>
      </c>
      <c r="U422" s="29" t="s">
        <v>100</v>
      </c>
      <c r="V422" s="3">
        <v>10728</v>
      </c>
      <c r="W422" s="3"/>
      <c r="X422" s="7">
        <v>10728</v>
      </c>
      <c r="Z422" s="29" t="s">
        <v>100</v>
      </c>
      <c r="AA422" s="3">
        <v>4400824</v>
      </c>
      <c r="AB422" s="3"/>
      <c r="AC422" s="7">
        <v>4400824</v>
      </c>
      <c r="AE422">
        <f t="shared" si="266"/>
        <v>4400824</v>
      </c>
      <c r="AF422" s="16">
        <f t="shared" si="267"/>
        <v>4400.8239999999996</v>
      </c>
      <c r="AH422">
        <f t="shared" si="268"/>
        <v>39378</v>
      </c>
      <c r="AI422">
        <f t="shared" si="269"/>
        <v>4400824</v>
      </c>
      <c r="AJ422" s="16">
        <f t="shared" si="270"/>
        <v>111758.44380110722</v>
      </c>
      <c r="AL422" s="16">
        <f t="shared" si="271"/>
        <v>2174320.1581027671</v>
      </c>
    </row>
    <row r="423" spans="2:38">
      <c r="B423" s="29" t="s">
        <v>101</v>
      </c>
      <c r="C423" s="3">
        <v>482</v>
      </c>
      <c r="D423" s="3"/>
      <c r="E423" s="7">
        <v>482</v>
      </c>
      <c r="G423" s="29" t="s">
        <v>101</v>
      </c>
      <c r="H423" s="3">
        <v>8450</v>
      </c>
      <c r="I423" s="3"/>
      <c r="J423" s="7">
        <v>8450</v>
      </c>
      <c r="L423">
        <f t="shared" si="264"/>
        <v>482</v>
      </c>
      <c r="M423">
        <f t="shared" si="265"/>
        <v>8450</v>
      </c>
      <c r="N423" s="19">
        <f t="shared" si="241"/>
        <v>17.531120331950209</v>
      </c>
      <c r="P423" s="29" t="s">
        <v>101</v>
      </c>
      <c r="Q423" s="3">
        <v>4418</v>
      </c>
      <c r="R423" s="3"/>
      <c r="S423" s="7">
        <v>4418</v>
      </c>
      <c r="U423" s="29" t="s">
        <v>101</v>
      </c>
      <c r="V423" s="3">
        <v>3520</v>
      </c>
      <c r="W423" s="3"/>
      <c r="X423" s="7">
        <v>3520</v>
      </c>
      <c r="Z423" s="29" t="s">
        <v>101</v>
      </c>
      <c r="AA423" s="3">
        <v>403643</v>
      </c>
      <c r="AB423" s="3"/>
      <c r="AC423" s="7">
        <v>403643</v>
      </c>
      <c r="AE423">
        <f t="shared" si="266"/>
        <v>403643</v>
      </c>
      <c r="AF423" s="16">
        <f t="shared" si="267"/>
        <v>403.64299999999997</v>
      </c>
      <c r="AH423">
        <f t="shared" si="268"/>
        <v>8450</v>
      </c>
      <c r="AI423">
        <f t="shared" si="269"/>
        <v>403643</v>
      </c>
      <c r="AJ423" s="16">
        <f t="shared" si="270"/>
        <v>47768.402366863906</v>
      </c>
      <c r="AL423" s="16">
        <f t="shared" si="271"/>
        <v>837433.60995850631</v>
      </c>
    </row>
    <row r="424" spans="2:38">
      <c r="B424" s="29" t="s">
        <v>102</v>
      </c>
      <c r="C424" s="3"/>
      <c r="D424" s="3">
        <v>99</v>
      </c>
      <c r="E424" s="7">
        <v>99</v>
      </c>
      <c r="G424" s="29" t="s">
        <v>102</v>
      </c>
      <c r="H424" s="3"/>
      <c r="I424" s="3"/>
      <c r="J424" s="7"/>
      <c r="N424" s="19" t="str">
        <f t="shared" si="241"/>
        <v/>
      </c>
      <c r="P424" s="29" t="s">
        <v>102</v>
      </c>
      <c r="Q424" s="3"/>
      <c r="R424" s="3"/>
      <c r="S424" s="7"/>
      <c r="U424" s="29" t="s">
        <v>102</v>
      </c>
      <c r="V424" s="3"/>
      <c r="W424" s="3"/>
      <c r="X424" s="7"/>
      <c r="Z424" s="29" t="s">
        <v>102</v>
      </c>
      <c r="AA424" s="3"/>
      <c r="AB424" s="3"/>
      <c r="AC424" s="7"/>
      <c r="AE424">
        <f t="shared" si="266"/>
        <v>0</v>
      </c>
      <c r="AF424" s="16" t="str">
        <f t="shared" si="267"/>
        <v/>
      </c>
      <c r="AH424">
        <f t="shared" si="268"/>
        <v>0</v>
      </c>
      <c r="AI424">
        <f t="shared" si="269"/>
        <v>0</v>
      </c>
      <c r="AJ424" s="16" t="str">
        <f t="shared" si="270"/>
        <v/>
      </c>
      <c r="AL424" s="16" t="str">
        <f t="shared" si="271"/>
        <v/>
      </c>
    </row>
    <row r="425" spans="2:38">
      <c r="B425" s="29" t="s">
        <v>103</v>
      </c>
      <c r="C425" s="3"/>
      <c r="D425" s="3">
        <v>1</v>
      </c>
      <c r="E425" s="7">
        <v>1</v>
      </c>
      <c r="G425" s="29" t="s">
        <v>103</v>
      </c>
      <c r="H425" s="3"/>
      <c r="I425" s="3"/>
      <c r="J425" s="7"/>
      <c r="L425">
        <f t="shared" ref="L425:L426" si="272">E425</f>
        <v>1</v>
      </c>
      <c r="M425">
        <f t="shared" ref="M425:M426" si="273">J425</f>
        <v>0</v>
      </c>
      <c r="N425" s="19">
        <f t="shared" si="241"/>
        <v>0</v>
      </c>
      <c r="P425" s="29" t="s">
        <v>103</v>
      </c>
      <c r="Q425" s="3"/>
      <c r="R425" s="3"/>
      <c r="S425" s="7"/>
      <c r="U425" s="29" t="s">
        <v>103</v>
      </c>
      <c r="V425" s="3"/>
      <c r="W425" s="3"/>
      <c r="X425" s="7"/>
      <c r="Z425" s="29" t="s">
        <v>103</v>
      </c>
      <c r="AA425" s="3"/>
      <c r="AB425" s="3"/>
      <c r="AC425" s="7"/>
      <c r="AE425">
        <f t="shared" si="266"/>
        <v>0</v>
      </c>
      <c r="AF425" s="16" t="str">
        <f t="shared" si="267"/>
        <v/>
      </c>
      <c r="AH425">
        <f t="shared" si="268"/>
        <v>0</v>
      </c>
      <c r="AI425">
        <f t="shared" si="269"/>
        <v>0</v>
      </c>
      <c r="AJ425" s="16" t="str">
        <f t="shared" si="270"/>
        <v/>
      </c>
      <c r="AL425" s="16" t="str">
        <f t="shared" si="271"/>
        <v/>
      </c>
    </row>
    <row r="426" spans="2:38">
      <c r="B426" s="30" t="s">
        <v>37</v>
      </c>
      <c r="C426" s="7">
        <v>4133</v>
      </c>
      <c r="D426" s="7">
        <v>478</v>
      </c>
      <c r="E426" s="7">
        <v>4611</v>
      </c>
      <c r="G426" s="30" t="s">
        <v>37</v>
      </c>
      <c r="H426" s="7">
        <v>115454</v>
      </c>
      <c r="I426" s="7">
        <v>9149</v>
      </c>
      <c r="J426" s="7">
        <v>124603</v>
      </c>
      <c r="L426">
        <f t="shared" si="272"/>
        <v>4611</v>
      </c>
      <c r="M426">
        <f t="shared" si="273"/>
        <v>124603</v>
      </c>
      <c r="N426" s="19">
        <f t="shared" si="241"/>
        <v>27.022988505747126</v>
      </c>
      <c r="P426" s="30" t="s">
        <v>37</v>
      </c>
      <c r="Q426" s="7">
        <v>76691</v>
      </c>
      <c r="R426" s="7">
        <v>5257</v>
      </c>
      <c r="S426" s="7">
        <v>81948</v>
      </c>
      <c r="U426" s="30" t="s">
        <v>37</v>
      </c>
      <c r="V426" s="7">
        <v>34416</v>
      </c>
      <c r="W426" s="7">
        <v>3391</v>
      </c>
      <c r="X426" s="7">
        <v>37807</v>
      </c>
      <c r="Z426" s="30" t="s">
        <v>37</v>
      </c>
      <c r="AA426" s="7">
        <v>9156482</v>
      </c>
      <c r="AB426" s="7">
        <v>1433611</v>
      </c>
      <c r="AC426" s="7">
        <v>10590093</v>
      </c>
      <c r="AE426">
        <f t="shared" si="266"/>
        <v>10590093</v>
      </c>
      <c r="AF426" s="16">
        <f t="shared" si="267"/>
        <v>10590.093000000001</v>
      </c>
      <c r="AH426">
        <f t="shared" si="268"/>
        <v>124603</v>
      </c>
      <c r="AI426">
        <f t="shared" si="269"/>
        <v>10590093</v>
      </c>
      <c r="AJ426" s="16">
        <f t="shared" si="270"/>
        <v>84990.67438183671</v>
      </c>
      <c r="AL426" s="16">
        <f t="shared" si="271"/>
        <v>2296702.0169160701</v>
      </c>
    </row>
    <row r="427" spans="2:38">
      <c r="B427" s="5" t="s">
        <v>38</v>
      </c>
      <c r="C427" s="3"/>
      <c r="D427" s="3"/>
      <c r="E427" s="7"/>
      <c r="G427" s="5" t="s">
        <v>38</v>
      </c>
      <c r="H427" s="3"/>
      <c r="I427" s="3"/>
      <c r="J427" s="7"/>
      <c r="N427" s="37" t="str">
        <f t="shared" si="241"/>
        <v/>
      </c>
      <c r="P427" s="5" t="s">
        <v>38</v>
      </c>
      <c r="Q427" s="3"/>
      <c r="R427" s="3"/>
      <c r="S427" s="7"/>
      <c r="U427" s="5" t="s">
        <v>38</v>
      </c>
      <c r="V427" s="3"/>
      <c r="W427" s="3"/>
      <c r="X427" s="7"/>
      <c r="Z427" s="5" t="s">
        <v>38</v>
      </c>
      <c r="AA427" s="3"/>
      <c r="AB427" s="3"/>
      <c r="AC427" s="7"/>
      <c r="AF427" s="36"/>
      <c r="AJ427" s="36"/>
      <c r="AL427" s="36"/>
    </row>
    <row r="428" spans="2:38">
      <c r="B428" s="29" t="s">
        <v>104</v>
      </c>
      <c r="C428" s="3">
        <v>1240</v>
      </c>
      <c r="D428" s="3"/>
      <c r="E428" s="7">
        <v>1240</v>
      </c>
      <c r="G428" s="29" t="s">
        <v>104</v>
      </c>
      <c r="H428" s="3">
        <v>16589</v>
      </c>
      <c r="I428" s="3"/>
      <c r="J428" s="7">
        <v>16589</v>
      </c>
      <c r="L428">
        <f t="shared" ref="L428:L433" si="274">E428</f>
        <v>1240</v>
      </c>
      <c r="M428">
        <f t="shared" ref="M428:M433" si="275">J428</f>
        <v>16589</v>
      </c>
      <c r="N428" s="19">
        <f t="shared" si="241"/>
        <v>13.378225806451614</v>
      </c>
      <c r="P428" s="29" t="s">
        <v>104</v>
      </c>
      <c r="Q428" s="3">
        <v>12645</v>
      </c>
      <c r="R428" s="3"/>
      <c r="S428" s="7">
        <v>12645</v>
      </c>
      <c r="U428" s="29" t="s">
        <v>104</v>
      </c>
      <c r="V428" s="3">
        <v>2580</v>
      </c>
      <c r="W428" s="3"/>
      <c r="X428" s="7">
        <v>2580</v>
      </c>
      <c r="Z428" s="29" t="s">
        <v>104</v>
      </c>
      <c r="AA428" s="3">
        <v>1593789</v>
      </c>
      <c r="AB428" s="3"/>
      <c r="AC428" s="7">
        <v>1593789</v>
      </c>
      <c r="AE428">
        <f t="shared" ref="AE428:AE433" si="276">AC428</f>
        <v>1593789</v>
      </c>
      <c r="AF428" s="16">
        <f t="shared" ref="AF428:AF433" si="277">IF(AE428/$AE$8&gt;0,AE428/$AE$8,"")</f>
        <v>1593.789</v>
      </c>
      <c r="AH428">
        <f t="shared" ref="AH428:AH433" si="278">J428</f>
        <v>16589</v>
      </c>
      <c r="AI428">
        <f t="shared" ref="AI428:AI433" si="279">AC428</f>
        <v>1593789</v>
      </c>
      <c r="AJ428" s="16">
        <f t="shared" ref="AJ428:AJ433" si="280">IF(AI428*AH428&gt;0,AI428/AH428*$AI$8,"")</f>
        <v>96075.049731749954</v>
      </c>
      <c r="AL428" s="16">
        <f t="shared" ref="AL428:AL433" si="281">IF(AI428&gt;0,M428/L428*AJ428,"")</f>
        <v>1285313.7096774194</v>
      </c>
    </row>
    <row r="429" spans="2:38">
      <c r="B429" s="29" t="s">
        <v>105</v>
      </c>
      <c r="C429" s="3">
        <v>215</v>
      </c>
      <c r="D429" s="3"/>
      <c r="E429" s="7">
        <v>215</v>
      </c>
      <c r="G429" s="29" t="s">
        <v>105</v>
      </c>
      <c r="H429" s="3">
        <v>2935</v>
      </c>
      <c r="I429" s="3"/>
      <c r="J429" s="7">
        <v>2935</v>
      </c>
      <c r="L429">
        <f t="shared" si="274"/>
        <v>215</v>
      </c>
      <c r="M429">
        <f t="shared" si="275"/>
        <v>2935</v>
      </c>
      <c r="N429" s="19">
        <f t="shared" si="241"/>
        <v>13.651162790697674</v>
      </c>
      <c r="P429" s="29" t="s">
        <v>105</v>
      </c>
      <c r="Q429" s="3">
        <v>2313</v>
      </c>
      <c r="R429" s="3"/>
      <c r="S429" s="7">
        <v>2313</v>
      </c>
      <c r="U429" s="29" t="s">
        <v>105</v>
      </c>
      <c r="V429" s="3">
        <v>391</v>
      </c>
      <c r="W429" s="3"/>
      <c r="X429" s="7">
        <v>391</v>
      </c>
      <c r="Z429" s="29" t="s">
        <v>105</v>
      </c>
      <c r="AA429" s="3">
        <v>313676</v>
      </c>
      <c r="AB429" s="3"/>
      <c r="AC429" s="7">
        <v>313676</v>
      </c>
      <c r="AE429">
        <f t="shared" si="276"/>
        <v>313676</v>
      </c>
      <c r="AF429" s="16">
        <f t="shared" si="277"/>
        <v>313.67599999999999</v>
      </c>
      <c r="AH429">
        <f t="shared" si="278"/>
        <v>2935</v>
      </c>
      <c r="AI429">
        <f t="shared" si="279"/>
        <v>313676</v>
      </c>
      <c r="AJ429" s="16">
        <f t="shared" si="280"/>
        <v>106874.27597955707</v>
      </c>
      <c r="AL429" s="16">
        <f t="shared" si="281"/>
        <v>1458958.1395348837</v>
      </c>
    </row>
    <row r="430" spans="2:38">
      <c r="B430" s="29" t="s">
        <v>106</v>
      </c>
      <c r="C430" s="3">
        <v>323</v>
      </c>
      <c r="D430" s="3"/>
      <c r="E430" s="7">
        <v>323</v>
      </c>
      <c r="G430" s="29" t="s">
        <v>106</v>
      </c>
      <c r="H430" s="3">
        <v>2639</v>
      </c>
      <c r="I430" s="3"/>
      <c r="J430" s="7">
        <v>2639</v>
      </c>
      <c r="L430">
        <f t="shared" si="274"/>
        <v>323</v>
      </c>
      <c r="M430">
        <f t="shared" si="275"/>
        <v>2639</v>
      </c>
      <c r="N430" s="19">
        <f t="shared" si="241"/>
        <v>8.1702786377708971</v>
      </c>
      <c r="P430" s="29" t="s">
        <v>106</v>
      </c>
      <c r="Q430" s="3">
        <v>1785</v>
      </c>
      <c r="R430" s="3"/>
      <c r="S430" s="7">
        <v>1785</v>
      </c>
      <c r="U430" s="29" t="s">
        <v>106</v>
      </c>
      <c r="V430" s="3">
        <v>510</v>
      </c>
      <c r="W430" s="3"/>
      <c r="X430" s="7">
        <v>510</v>
      </c>
      <c r="Z430" s="29" t="s">
        <v>106</v>
      </c>
      <c r="AA430" s="3">
        <v>225541</v>
      </c>
      <c r="AB430" s="3"/>
      <c r="AC430" s="7">
        <v>225541</v>
      </c>
      <c r="AE430">
        <f t="shared" si="276"/>
        <v>225541</v>
      </c>
      <c r="AF430" s="16">
        <f t="shared" si="277"/>
        <v>225.541</v>
      </c>
      <c r="AH430">
        <f t="shared" si="278"/>
        <v>2639</v>
      </c>
      <c r="AI430">
        <f t="shared" si="279"/>
        <v>225541</v>
      </c>
      <c r="AJ430" s="16">
        <f t="shared" si="280"/>
        <v>85464.569912845778</v>
      </c>
      <c r="AL430" s="16">
        <f t="shared" si="281"/>
        <v>698269.34984520124</v>
      </c>
    </row>
    <row r="431" spans="2:38">
      <c r="B431" s="29" t="s">
        <v>107</v>
      </c>
      <c r="C431" s="3">
        <v>223</v>
      </c>
      <c r="D431" s="3"/>
      <c r="E431" s="7">
        <v>223</v>
      </c>
      <c r="G431" s="29" t="s">
        <v>107</v>
      </c>
      <c r="H431" s="3">
        <v>8157</v>
      </c>
      <c r="I431" s="3"/>
      <c r="J431" s="7">
        <v>8157</v>
      </c>
      <c r="L431">
        <f t="shared" si="274"/>
        <v>223</v>
      </c>
      <c r="M431">
        <f t="shared" si="275"/>
        <v>8157</v>
      </c>
      <c r="N431" s="19">
        <f t="shared" si="241"/>
        <v>36.578475336322867</v>
      </c>
      <c r="P431" s="29" t="s">
        <v>107</v>
      </c>
      <c r="Q431" s="3">
        <v>6944</v>
      </c>
      <c r="R431" s="3"/>
      <c r="S431" s="7">
        <v>6944</v>
      </c>
      <c r="U431" s="29" t="s">
        <v>107</v>
      </c>
      <c r="V431" s="3">
        <v>983</v>
      </c>
      <c r="W431" s="3"/>
      <c r="X431" s="7">
        <v>983</v>
      </c>
      <c r="Z431" s="29" t="s">
        <v>107</v>
      </c>
      <c r="AA431" s="3">
        <v>786243</v>
      </c>
      <c r="AB431" s="3"/>
      <c r="AC431" s="7">
        <v>786243</v>
      </c>
      <c r="AE431">
        <f t="shared" si="276"/>
        <v>786243</v>
      </c>
      <c r="AF431" s="16">
        <f t="shared" si="277"/>
        <v>786.24300000000005</v>
      </c>
      <c r="AH431">
        <f t="shared" si="278"/>
        <v>8157</v>
      </c>
      <c r="AI431">
        <f t="shared" si="279"/>
        <v>786243</v>
      </c>
      <c r="AJ431" s="16">
        <f t="shared" si="280"/>
        <v>96388.745862449432</v>
      </c>
      <c r="AL431" s="16">
        <f t="shared" si="281"/>
        <v>3525753.3632286992</v>
      </c>
    </row>
    <row r="432" spans="2:38">
      <c r="B432" s="29" t="s">
        <v>108</v>
      </c>
      <c r="C432" s="3">
        <v>1191</v>
      </c>
      <c r="D432" s="3"/>
      <c r="E432" s="7">
        <v>1191</v>
      </c>
      <c r="G432" s="29" t="s">
        <v>108</v>
      </c>
      <c r="H432" s="3">
        <v>10100</v>
      </c>
      <c r="I432" s="3"/>
      <c r="J432" s="7">
        <v>10100</v>
      </c>
      <c r="L432">
        <f t="shared" si="274"/>
        <v>1191</v>
      </c>
      <c r="M432">
        <f t="shared" si="275"/>
        <v>10100</v>
      </c>
      <c r="N432" s="19">
        <f t="shared" si="241"/>
        <v>8.4802686817800161</v>
      </c>
      <c r="P432" s="29" t="s">
        <v>108</v>
      </c>
      <c r="Q432" s="3">
        <v>6255</v>
      </c>
      <c r="R432" s="3"/>
      <c r="S432" s="7">
        <v>6255</v>
      </c>
      <c r="U432" s="29" t="s">
        <v>108</v>
      </c>
      <c r="V432" s="3">
        <v>2595</v>
      </c>
      <c r="W432" s="3"/>
      <c r="X432" s="7">
        <v>2595</v>
      </c>
      <c r="Z432" s="29" t="s">
        <v>108</v>
      </c>
      <c r="AA432" s="3">
        <v>730584</v>
      </c>
      <c r="AB432" s="3"/>
      <c r="AC432" s="7">
        <v>730584</v>
      </c>
      <c r="AE432">
        <f t="shared" si="276"/>
        <v>730584</v>
      </c>
      <c r="AF432" s="16">
        <f t="shared" si="277"/>
        <v>730.58399999999995</v>
      </c>
      <c r="AH432">
        <f t="shared" si="278"/>
        <v>10100</v>
      </c>
      <c r="AI432">
        <f t="shared" si="279"/>
        <v>730584</v>
      </c>
      <c r="AJ432" s="16">
        <f t="shared" si="280"/>
        <v>72335.049504950497</v>
      </c>
      <c r="AL432" s="16">
        <f t="shared" si="281"/>
        <v>613420.6549118387</v>
      </c>
    </row>
    <row r="433" spans="2:38">
      <c r="B433" s="30" t="s">
        <v>38</v>
      </c>
      <c r="C433" s="7">
        <v>3192</v>
      </c>
      <c r="D433" s="7"/>
      <c r="E433" s="7">
        <v>3192</v>
      </c>
      <c r="G433" s="30" t="s">
        <v>38</v>
      </c>
      <c r="H433" s="7">
        <v>40420</v>
      </c>
      <c r="I433" s="7"/>
      <c r="J433" s="7">
        <v>40420</v>
      </c>
      <c r="L433">
        <f t="shared" si="274"/>
        <v>3192</v>
      </c>
      <c r="M433">
        <f t="shared" si="275"/>
        <v>40420</v>
      </c>
      <c r="N433" s="19">
        <f t="shared" si="241"/>
        <v>12.662907268170427</v>
      </c>
      <c r="P433" s="30" t="s">
        <v>38</v>
      </c>
      <c r="Q433" s="7">
        <v>29942</v>
      </c>
      <c r="R433" s="7"/>
      <c r="S433" s="7">
        <v>29942</v>
      </c>
      <c r="U433" s="30" t="s">
        <v>38</v>
      </c>
      <c r="V433" s="7">
        <v>7059</v>
      </c>
      <c r="W433" s="7"/>
      <c r="X433" s="7">
        <v>7059</v>
      </c>
      <c r="Z433" s="30" t="s">
        <v>38</v>
      </c>
      <c r="AA433" s="7">
        <v>3649833</v>
      </c>
      <c r="AB433" s="7"/>
      <c r="AC433" s="7">
        <v>3649833</v>
      </c>
      <c r="AE433">
        <f t="shared" si="276"/>
        <v>3649833</v>
      </c>
      <c r="AF433" s="16">
        <f t="shared" si="277"/>
        <v>3649.8330000000001</v>
      </c>
      <c r="AH433">
        <f t="shared" si="278"/>
        <v>40420</v>
      </c>
      <c r="AI433">
        <f t="shared" si="279"/>
        <v>3649833</v>
      </c>
      <c r="AJ433" s="16">
        <f t="shared" si="280"/>
        <v>90297.699158832256</v>
      </c>
      <c r="AL433" s="16">
        <f t="shared" si="281"/>
        <v>1143431.3909774437</v>
      </c>
    </row>
    <row r="434" spans="2:38">
      <c r="B434" s="5" t="s">
        <v>39</v>
      </c>
      <c r="C434" s="3"/>
      <c r="D434" s="3"/>
      <c r="E434" s="7"/>
      <c r="G434" s="5" t="s">
        <v>39</v>
      </c>
      <c r="H434" s="3"/>
      <c r="I434" s="3"/>
      <c r="J434" s="7"/>
      <c r="N434" s="37" t="str">
        <f t="shared" si="241"/>
        <v/>
      </c>
      <c r="P434" s="5" t="s">
        <v>39</v>
      </c>
      <c r="Q434" s="3"/>
      <c r="R434" s="3"/>
      <c r="S434" s="7"/>
      <c r="U434" s="5" t="s">
        <v>39</v>
      </c>
      <c r="V434" s="3"/>
      <c r="W434" s="3"/>
      <c r="X434" s="7"/>
      <c r="Z434" s="5" t="s">
        <v>39</v>
      </c>
      <c r="AA434" s="3"/>
      <c r="AB434" s="3"/>
      <c r="AC434" s="7"/>
      <c r="AF434" s="36"/>
      <c r="AJ434" s="36"/>
      <c r="AL434" s="36"/>
    </row>
    <row r="435" spans="2:38">
      <c r="B435" s="29" t="s">
        <v>109</v>
      </c>
      <c r="C435" s="3"/>
      <c r="D435" s="3">
        <v>438</v>
      </c>
      <c r="E435" s="7">
        <v>438</v>
      </c>
      <c r="G435" s="29" t="s">
        <v>109</v>
      </c>
      <c r="H435" s="3"/>
      <c r="I435" s="3">
        <v>4662</v>
      </c>
      <c r="J435" s="7">
        <v>4662</v>
      </c>
      <c r="N435" s="19" t="str">
        <f t="shared" si="241"/>
        <v/>
      </c>
      <c r="P435" s="29" t="s">
        <v>109</v>
      </c>
      <c r="Q435" s="3"/>
      <c r="R435" s="3">
        <v>2306</v>
      </c>
      <c r="S435" s="7">
        <v>2306</v>
      </c>
      <c r="U435" s="29" t="s">
        <v>109</v>
      </c>
      <c r="V435" s="3"/>
      <c r="W435" s="3">
        <v>1879</v>
      </c>
      <c r="X435" s="7">
        <v>1879</v>
      </c>
      <c r="Z435" s="29" t="s">
        <v>109</v>
      </c>
      <c r="AA435" s="3"/>
      <c r="AB435" s="3">
        <v>357960</v>
      </c>
      <c r="AC435" s="7">
        <v>357960</v>
      </c>
      <c r="AE435">
        <f t="shared" ref="AE435:AE467" si="282">AC435</f>
        <v>357960</v>
      </c>
      <c r="AF435" s="16">
        <f t="shared" ref="AF435:AF467" si="283">IF(AE435/$AE$8&gt;0,AE435/$AE$8,"")</f>
        <v>357.96</v>
      </c>
      <c r="AH435">
        <f t="shared" ref="AH435:AH467" si="284">J435</f>
        <v>4662</v>
      </c>
      <c r="AI435">
        <f t="shared" ref="AI435:AI467" si="285">AC435</f>
        <v>357960</v>
      </c>
      <c r="AJ435" s="16">
        <f t="shared" ref="AJ435:AJ467" si="286">IF(AI435*AH435&gt;0,AI435/AH435*$AI$8,"")</f>
        <v>76782.496782496775</v>
      </c>
      <c r="AL435" s="16" t="str">
        <f t="shared" ref="AL435:AL467" si="287">IF(AI435*M435&gt;0,M435/L435*AJ435,"")</f>
        <v/>
      </c>
    </row>
    <row r="436" spans="2:38">
      <c r="B436" s="29" t="s">
        <v>110</v>
      </c>
      <c r="C436" s="3"/>
      <c r="D436" s="3">
        <v>11</v>
      </c>
      <c r="E436" s="7">
        <v>11</v>
      </c>
      <c r="G436" s="29" t="s">
        <v>110</v>
      </c>
      <c r="H436" s="3"/>
      <c r="I436" s="3">
        <v>98</v>
      </c>
      <c r="J436" s="7">
        <v>98</v>
      </c>
      <c r="L436">
        <f t="shared" ref="L436:L445" si="288">E436</f>
        <v>11</v>
      </c>
      <c r="M436">
        <f t="shared" ref="M436:M445" si="289">J436</f>
        <v>98</v>
      </c>
      <c r="N436" s="19">
        <f t="shared" ref="N436:N499" si="290">IF(M436+L436&gt;0,M436/L436,"")</f>
        <v>8.9090909090909083</v>
      </c>
      <c r="P436" s="29" t="s">
        <v>110</v>
      </c>
      <c r="Q436" s="3"/>
      <c r="R436" s="3">
        <v>69</v>
      </c>
      <c r="S436" s="7">
        <v>69</v>
      </c>
      <c r="U436" s="29" t="s">
        <v>110</v>
      </c>
      <c r="V436" s="3"/>
      <c r="W436" s="3">
        <v>18</v>
      </c>
      <c r="X436" s="7">
        <v>18</v>
      </c>
      <c r="Z436" s="29" t="s">
        <v>110</v>
      </c>
      <c r="AA436" s="3"/>
      <c r="AB436" s="3">
        <v>6476</v>
      </c>
      <c r="AC436" s="7">
        <v>6476</v>
      </c>
      <c r="AE436">
        <f t="shared" si="282"/>
        <v>6476</v>
      </c>
      <c r="AF436" s="16">
        <f t="shared" si="283"/>
        <v>6.476</v>
      </c>
      <c r="AH436">
        <f t="shared" si="284"/>
        <v>98</v>
      </c>
      <c r="AI436">
        <f t="shared" si="285"/>
        <v>6476</v>
      </c>
      <c r="AJ436" s="16">
        <f t="shared" si="286"/>
        <v>66081.632653061213</v>
      </c>
      <c r="AL436" s="16">
        <f t="shared" si="287"/>
        <v>588727.27272727259</v>
      </c>
    </row>
    <row r="437" spans="2:38">
      <c r="B437" s="29" t="s">
        <v>159</v>
      </c>
      <c r="C437" s="3">
        <v>42</v>
      </c>
      <c r="D437" s="3"/>
      <c r="E437" s="7">
        <v>42</v>
      </c>
      <c r="G437" s="29" t="s">
        <v>159</v>
      </c>
      <c r="H437" s="3">
        <v>709</v>
      </c>
      <c r="I437" s="3"/>
      <c r="J437" s="7">
        <v>709</v>
      </c>
      <c r="L437">
        <f t="shared" si="288"/>
        <v>42</v>
      </c>
      <c r="M437">
        <f t="shared" si="289"/>
        <v>709</v>
      </c>
      <c r="N437" s="19">
        <f t="shared" si="290"/>
        <v>16.88095238095238</v>
      </c>
      <c r="P437" s="29" t="s">
        <v>159</v>
      </c>
      <c r="Q437" s="3">
        <v>621</v>
      </c>
      <c r="R437" s="3"/>
      <c r="S437" s="7">
        <v>621</v>
      </c>
      <c r="U437" s="29" t="s">
        <v>159</v>
      </c>
      <c r="V437" s="3">
        <v>44</v>
      </c>
      <c r="W437" s="3"/>
      <c r="X437" s="7">
        <v>44</v>
      </c>
      <c r="Z437" s="29" t="s">
        <v>159</v>
      </c>
      <c r="AA437" s="3">
        <v>117223</v>
      </c>
      <c r="AB437" s="3"/>
      <c r="AC437" s="7">
        <v>117223</v>
      </c>
      <c r="AE437">
        <f t="shared" si="282"/>
        <v>117223</v>
      </c>
      <c r="AF437" s="16">
        <f t="shared" si="283"/>
        <v>117.223</v>
      </c>
      <c r="AH437">
        <f t="shared" si="284"/>
        <v>709</v>
      </c>
      <c r="AI437">
        <f t="shared" si="285"/>
        <v>117223</v>
      </c>
      <c r="AJ437" s="16">
        <f t="shared" si="286"/>
        <v>165335.68406205924</v>
      </c>
      <c r="AL437" s="16">
        <f t="shared" si="287"/>
        <v>2791023.8095238092</v>
      </c>
    </row>
    <row r="438" spans="2:38">
      <c r="B438" s="29" t="s">
        <v>111</v>
      </c>
      <c r="C438" s="3">
        <v>57</v>
      </c>
      <c r="D438" s="3"/>
      <c r="E438" s="7">
        <v>57</v>
      </c>
      <c r="G438" s="29" t="s">
        <v>111</v>
      </c>
      <c r="H438" s="3">
        <v>143</v>
      </c>
      <c r="I438" s="3"/>
      <c r="J438" s="7">
        <v>143</v>
      </c>
      <c r="L438">
        <f t="shared" si="288"/>
        <v>57</v>
      </c>
      <c r="M438">
        <f t="shared" si="289"/>
        <v>143</v>
      </c>
      <c r="N438" s="19">
        <f t="shared" si="290"/>
        <v>2.5087719298245612</v>
      </c>
      <c r="P438" s="29" t="s">
        <v>111</v>
      </c>
      <c r="Q438" s="3">
        <v>39</v>
      </c>
      <c r="R438" s="3"/>
      <c r="S438" s="7">
        <v>39</v>
      </c>
      <c r="U438" s="29" t="s">
        <v>111</v>
      </c>
      <c r="V438" s="3">
        <v>47</v>
      </c>
      <c r="W438" s="3"/>
      <c r="X438" s="7">
        <v>47</v>
      </c>
      <c r="Z438" s="29" t="s">
        <v>111</v>
      </c>
      <c r="AA438" s="3">
        <v>9232</v>
      </c>
      <c r="AB438" s="3"/>
      <c r="AC438" s="7">
        <v>9232</v>
      </c>
      <c r="AE438">
        <f t="shared" si="282"/>
        <v>9232</v>
      </c>
      <c r="AF438" s="16">
        <f t="shared" si="283"/>
        <v>9.2319999999999993</v>
      </c>
      <c r="AH438">
        <f t="shared" si="284"/>
        <v>143</v>
      </c>
      <c r="AI438">
        <f t="shared" si="285"/>
        <v>9232</v>
      </c>
      <c r="AJ438" s="16">
        <f t="shared" si="286"/>
        <v>64559.440559440562</v>
      </c>
      <c r="AL438" s="16">
        <f t="shared" si="287"/>
        <v>161964.91228070174</v>
      </c>
    </row>
    <row r="439" spans="2:38">
      <c r="B439" s="29" t="s">
        <v>112</v>
      </c>
      <c r="C439" s="3"/>
      <c r="D439" s="3">
        <v>1368</v>
      </c>
      <c r="E439" s="7">
        <v>1368</v>
      </c>
      <c r="G439" s="29" t="s">
        <v>112</v>
      </c>
      <c r="H439" s="3"/>
      <c r="I439" s="3">
        <v>2883</v>
      </c>
      <c r="J439" s="7">
        <v>2883</v>
      </c>
      <c r="L439">
        <f t="shared" si="288"/>
        <v>1368</v>
      </c>
      <c r="M439">
        <f t="shared" si="289"/>
        <v>2883</v>
      </c>
      <c r="N439" s="19">
        <f t="shared" si="290"/>
        <v>2.1074561403508771</v>
      </c>
      <c r="P439" s="29" t="s">
        <v>112</v>
      </c>
      <c r="Q439" s="3"/>
      <c r="R439" s="3">
        <v>860</v>
      </c>
      <c r="S439" s="7">
        <v>860</v>
      </c>
      <c r="U439" s="29" t="s">
        <v>112</v>
      </c>
      <c r="V439" s="3"/>
      <c r="W439" s="3">
        <v>607</v>
      </c>
      <c r="X439" s="7">
        <v>607</v>
      </c>
      <c r="Z439" s="29" t="s">
        <v>112</v>
      </c>
      <c r="AA439" s="3"/>
      <c r="AB439" s="3">
        <v>166013</v>
      </c>
      <c r="AC439" s="7">
        <v>166013</v>
      </c>
      <c r="AE439">
        <f t="shared" si="282"/>
        <v>166013</v>
      </c>
      <c r="AF439" s="16">
        <f t="shared" si="283"/>
        <v>166.01300000000001</v>
      </c>
      <c r="AH439">
        <f t="shared" si="284"/>
        <v>2883</v>
      </c>
      <c r="AI439">
        <f t="shared" si="285"/>
        <v>166013</v>
      </c>
      <c r="AJ439" s="16">
        <f t="shared" si="286"/>
        <v>57583.420048560525</v>
      </c>
      <c r="AL439" s="16">
        <f t="shared" si="287"/>
        <v>121354.53216374268</v>
      </c>
    </row>
    <row r="440" spans="2:38">
      <c r="B440" s="29" t="s">
        <v>113</v>
      </c>
      <c r="C440" s="3">
        <v>8917</v>
      </c>
      <c r="D440" s="3"/>
      <c r="E440" s="7">
        <v>8917</v>
      </c>
      <c r="G440" s="29" t="s">
        <v>113</v>
      </c>
      <c r="H440" s="3">
        <v>35849</v>
      </c>
      <c r="I440" s="3"/>
      <c r="J440" s="7">
        <v>35849</v>
      </c>
      <c r="L440">
        <f t="shared" si="288"/>
        <v>8917</v>
      </c>
      <c r="M440">
        <f t="shared" si="289"/>
        <v>35849</v>
      </c>
      <c r="N440" s="19">
        <f t="shared" si="290"/>
        <v>4.0202983066053601</v>
      </c>
      <c r="P440" s="29" t="s">
        <v>113</v>
      </c>
      <c r="Q440" s="3">
        <v>19162</v>
      </c>
      <c r="R440" s="3"/>
      <c r="S440" s="7">
        <v>19162</v>
      </c>
      <c r="U440" s="29" t="s">
        <v>113</v>
      </c>
      <c r="V440" s="3">
        <v>7413</v>
      </c>
      <c r="W440" s="3"/>
      <c r="X440" s="7">
        <v>7413</v>
      </c>
      <c r="Z440" s="29" t="s">
        <v>113</v>
      </c>
      <c r="AA440" s="3">
        <v>1293199</v>
      </c>
      <c r="AB440" s="3"/>
      <c r="AC440" s="7">
        <v>1293199</v>
      </c>
      <c r="AE440">
        <f t="shared" si="282"/>
        <v>1293199</v>
      </c>
      <c r="AF440" s="16">
        <f t="shared" si="283"/>
        <v>1293.1990000000001</v>
      </c>
      <c r="AH440">
        <f t="shared" si="284"/>
        <v>35849</v>
      </c>
      <c r="AI440">
        <f t="shared" si="285"/>
        <v>1293199</v>
      </c>
      <c r="AJ440" s="16">
        <f t="shared" si="286"/>
        <v>36073.502747635917</v>
      </c>
      <c r="AL440" s="16">
        <f t="shared" si="287"/>
        <v>145026.24200964448</v>
      </c>
    </row>
    <row r="441" spans="2:38">
      <c r="B441" s="29" t="s">
        <v>114</v>
      </c>
      <c r="C441" s="3"/>
      <c r="D441" s="3">
        <v>103</v>
      </c>
      <c r="E441" s="7">
        <v>103</v>
      </c>
      <c r="G441" s="29" t="s">
        <v>114</v>
      </c>
      <c r="H441" s="3"/>
      <c r="I441" s="3">
        <v>215</v>
      </c>
      <c r="J441" s="7">
        <v>215</v>
      </c>
      <c r="L441">
        <f t="shared" si="288"/>
        <v>103</v>
      </c>
      <c r="M441">
        <f t="shared" si="289"/>
        <v>215</v>
      </c>
      <c r="N441" s="19">
        <f t="shared" si="290"/>
        <v>2.087378640776699</v>
      </c>
      <c r="P441" s="29" t="s">
        <v>114</v>
      </c>
      <c r="Q441" s="3"/>
      <c r="R441" s="3">
        <v>72</v>
      </c>
      <c r="S441" s="7">
        <v>72</v>
      </c>
      <c r="U441" s="29" t="s">
        <v>114</v>
      </c>
      <c r="V441" s="3"/>
      <c r="W441" s="3">
        <v>35</v>
      </c>
      <c r="X441" s="7">
        <v>35</v>
      </c>
      <c r="Z441" s="29" t="s">
        <v>114</v>
      </c>
      <c r="AA441" s="3"/>
      <c r="AB441" s="3">
        <v>16038</v>
      </c>
      <c r="AC441" s="7">
        <v>16038</v>
      </c>
      <c r="AE441">
        <f t="shared" si="282"/>
        <v>16038</v>
      </c>
      <c r="AF441" s="16">
        <f t="shared" si="283"/>
        <v>16.038</v>
      </c>
      <c r="AH441">
        <f t="shared" si="284"/>
        <v>215</v>
      </c>
      <c r="AI441">
        <f t="shared" si="285"/>
        <v>16038</v>
      </c>
      <c r="AJ441" s="16">
        <f t="shared" si="286"/>
        <v>74595.348837209298</v>
      </c>
      <c r="AL441" s="16">
        <f t="shared" si="287"/>
        <v>155708.73786407764</v>
      </c>
    </row>
    <row r="442" spans="2:38">
      <c r="B442" s="29" t="s">
        <v>160</v>
      </c>
      <c r="C442" s="3"/>
      <c r="D442" s="3">
        <v>536</v>
      </c>
      <c r="E442" s="7">
        <v>536</v>
      </c>
      <c r="G442" s="29" t="s">
        <v>160</v>
      </c>
      <c r="H442" s="3"/>
      <c r="I442" s="3">
        <v>1657</v>
      </c>
      <c r="J442" s="7">
        <v>1657</v>
      </c>
      <c r="L442">
        <f t="shared" si="288"/>
        <v>536</v>
      </c>
      <c r="M442">
        <f t="shared" si="289"/>
        <v>1657</v>
      </c>
      <c r="N442" s="19">
        <f t="shared" si="290"/>
        <v>3.091417910447761</v>
      </c>
      <c r="P442" s="29" t="s">
        <v>160</v>
      </c>
      <c r="Q442" s="3"/>
      <c r="R442" s="3">
        <v>720</v>
      </c>
      <c r="S442" s="7">
        <v>720</v>
      </c>
      <c r="U442" s="29" t="s">
        <v>160</v>
      </c>
      <c r="V442" s="3"/>
      <c r="W442" s="3">
        <v>374</v>
      </c>
      <c r="X442" s="7">
        <v>374</v>
      </c>
      <c r="Z442" s="29" t="s">
        <v>160</v>
      </c>
      <c r="AA442" s="3"/>
      <c r="AB442" s="3">
        <v>219037</v>
      </c>
      <c r="AC442" s="7">
        <v>219037</v>
      </c>
      <c r="AE442">
        <f t="shared" si="282"/>
        <v>219037</v>
      </c>
      <c r="AF442" s="16">
        <f t="shared" si="283"/>
        <v>219.03700000000001</v>
      </c>
      <c r="AH442">
        <f t="shared" si="284"/>
        <v>1657</v>
      </c>
      <c r="AI442">
        <f t="shared" si="285"/>
        <v>219037</v>
      </c>
      <c r="AJ442" s="16">
        <f t="shared" si="286"/>
        <v>132188.89559444779</v>
      </c>
      <c r="AL442" s="16">
        <f t="shared" si="287"/>
        <v>408651.11940298503</v>
      </c>
    </row>
    <row r="443" spans="2:38">
      <c r="B443" s="29" t="s">
        <v>115</v>
      </c>
      <c r="C443" s="3"/>
      <c r="D443" s="3">
        <v>75</v>
      </c>
      <c r="E443" s="7">
        <v>75</v>
      </c>
      <c r="G443" s="29" t="s">
        <v>115</v>
      </c>
      <c r="H443" s="3"/>
      <c r="I443" s="3">
        <v>342</v>
      </c>
      <c r="J443" s="7">
        <v>342</v>
      </c>
      <c r="L443">
        <f t="shared" si="288"/>
        <v>75</v>
      </c>
      <c r="M443">
        <f t="shared" si="289"/>
        <v>342</v>
      </c>
      <c r="N443" s="19">
        <f t="shared" si="290"/>
        <v>4.5599999999999996</v>
      </c>
      <c r="P443" s="29" t="s">
        <v>115</v>
      </c>
      <c r="Q443" s="3"/>
      <c r="R443" s="3">
        <v>182</v>
      </c>
      <c r="S443" s="7">
        <v>182</v>
      </c>
      <c r="U443" s="29" t="s">
        <v>115</v>
      </c>
      <c r="V443" s="3"/>
      <c r="W443" s="3">
        <v>84</v>
      </c>
      <c r="X443" s="7">
        <v>84</v>
      </c>
      <c r="Z443" s="29" t="s">
        <v>115</v>
      </c>
      <c r="AA443" s="3"/>
      <c r="AB443" s="3">
        <v>24208</v>
      </c>
      <c r="AC443" s="7">
        <v>24208</v>
      </c>
      <c r="AE443">
        <f t="shared" si="282"/>
        <v>24208</v>
      </c>
      <c r="AF443" s="16">
        <f t="shared" si="283"/>
        <v>24.207999999999998</v>
      </c>
      <c r="AH443">
        <f t="shared" si="284"/>
        <v>342</v>
      </c>
      <c r="AI443">
        <f t="shared" si="285"/>
        <v>24208</v>
      </c>
      <c r="AJ443" s="16">
        <f t="shared" si="286"/>
        <v>70783.625730994143</v>
      </c>
      <c r="AL443" s="16">
        <f t="shared" si="287"/>
        <v>322773.33333333326</v>
      </c>
    </row>
    <row r="444" spans="2:38">
      <c r="B444" s="29" t="s">
        <v>116</v>
      </c>
      <c r="C444" s="3"/>
      <c r="D444" s="3">
        <v>10</v>
      </c>
      <c r="E444" s="7">
        <v>10</v>
      </c>
      <c r="G444" s="29" t="s">
        <v>116</v>
      </c>
      <c r="H444" s="3"/>
      <c r="I444" s="3">
        <v>48</v>
      </c>
      <c r="J444" s="7">
        <v>48</v>
      </c>
      <c r="L444">
        <f t="shared" si="288"/>
        <v>10</v>
      </c>
      <c r="M444">
        <f t="shared" si="289"/>
        <v>48</v>
      </c>
      <c r="N444" s="19">
        <f t="shared" si="290"/>
        <v>4.8</v>
      </c>
      <c r="P444" s="29" t="s">
        <v>116</v>
      </c>
      <c r="Q444" s="3"/>
      <c r="R444" s="3">
        <v>29</v>
      </c>
      <c r="S444" s="7">
        <v>29</v>
      </c>
      <c r="U444" s="29" t="s">
        <v>116</v>
      </c>
      <c r="V444" s="3"/>
      <c r="W444" s="3">
        <v>9</v>
      </c>
      <c r="X444" s="7">
        <v>9</v>
      </c>
      <c r="Z444" s="29" t="s">
        <v>116</v>
      </c>
      <c r="AA444" s="3"/>
      <c r="AB444" s="3">
        <v>4417</v>
      </c>
      <c r="AC444" s="7">
        <v>4417</v>
      </c>
      <c r="AE444">
        <f t="shared" si="282"/>
        <v>4417</v>
      </c>
      <c r="AF444" s="16">
        <f t="shared" si="283"/>
        <v>4.4169999999999998</v>
      </c>
      <c r="AH444">
        <f t="shared" si="284"/>
        <v>48</v>
      </c>
      <c r="AI444">
        <f t="shared" si="285"/>
        <v>4417</v>
      </c>
      <c r="AJ444" s="16">
        <f t="shared" si="286"/>
        <v>92020.833333333328</v>
      </c>
      <c r="AL444" s="16">
        <f t="shared" si="287"/>
        <v>441699.99999999994</v>
      </c>
    </row>
    <row r="445" spans="2:38">
      <c r="B445" s="29" t="s">
        <v>117</v>
      </c>
      <c r="C445" s="3"/>
      <c r="D445" s="3">
        <v>37</v>
      </c>
      <c r="E445" s="7">
        <v>37</v>
      </c>
      <c r="G445" s="29" t="s">
        <v>117</v>
      </c>
      <c r="H445" s="3"/>
      <c r="I445" s="3">
        <v>78</v>
      </c>
      <c r="J445" s="7">
        <v>78</v>
      </c>
      <c r="L445">
        <f t="shared" si="288"/>
        <v>37</v>
      </c>
      <c r="M445">
        <f t="shared" si="289"/>
        <v>78</v>
      </c>
      <c r="N445" s="19">
        <f t="shared" si="290"/>
        <v>2.1081081081081079</v>
      </c>
      <c r="P445" s="29" t="s">
        <v>117</v>
      </c>
      <c r="Q445" s="3"/>
      <c r="R445" s="3">
        <v>23</v>
      </c>
      <c r="S445" s="7">
        <v>23</v>
      </c>
      <c r="U445" s="29" t="s">
        <v>117</v>
      </c>
      <c r="V445" s="3"/>
      <c r="W445" s="3">
        <v>16</v>
      </c>
      <c r="X445" s="7">
        <v>16</v>
      </c>
      <c r="Z445" s="29" t="s">
        <v>117</v>
      </c>
      <c r="AA445" s="3"/>
      <c r="AB445" s="3">
        <v>4962</v>
      </c>
      <c r="AC445" s="7">
        <v>4962</v>
      </c>
      <c r="AE445">
        <f t="shared" si="282"/>
        <v>4962</v>
      </c>
      <c r="AF445" s="16">
        <f t="shared" si="283"/>
        <v>4.9619999999999997</v>
      </c>
      <c r="AH445">
        <f t="shared" si="284"/>
        <v>78</v>
      </c>
      <c r="AI445">
        <f t="shared" si="285"/>
        <v>4962</v>
      </c>
      <c r="AJ445" s="16">
        <f t="shared" si="286"/>
        <v>63615.38461538461</v>
      </c>
      <c r="AL445" s="16">
        <f t="shared" si="287"/>
        <v>134108.10810810808</v>
      </c>
    </row>
    <row r="446" spans="2:38">
      <c r="B446" s="29" t="s">
        <v>118</v>
      </c>
      <c r="C446" s="3"/>
      <c r="D446" s="3">
        <v>32</v>
      </c>
      <c r="E446" s="7">
        <v>32</v>
      </c>
      <c r="G446" s="29" t="s">
        <v>118</v>
      </c>
      <c r="H446" s="3"/>
      <c r="I446" s="3">
        <v>145</v>
      </c>
      <c r="J446" s="7">
        <v>145</v>
      </c>
      <c r="N446" s="19" t="str">
        <f t="shared" si="290"/>
        <v/>
      </c>
      <c r="P446" s="29" t="s">
        <v>118</v>
      </c>
      <c r="Q446" s="3"/>
      <c r="R446" s="3">
        <v>81</v>
      </c>
      <c r="S446" s="7">
        <v>81</v>
      </c>
      <c r="U446" s="29" t="s">
        <v>118</v>
      </c>
      <c r="V446" s="3"/>
      <c r="W446" s="3">
        <v>32</v>
      </c>
      <c r="X446" s="7">
        <v>32</v>
      </c>
      <c r="Z446" s="29" t="s">
        <v>118</v>
      </c>
      <c r="AA446" s="3"/>
      <c r="AB446" s="3">
        <v>9166</v>
      </c>
      <c r="AC446" s="7">
        <v>9166</v>
      </c>
      <c r="AE446">
        <f t="shared" si="282"/>
        <v>9166</v>
      </c>
      <c r="AF446" s="16">
        <f t="shared" si="283"/>
        <v>9.1660000000000004</v>
      </c>
      <c r="AH446">
        <f t="shared" si="284"/>
        <v>145</v>
      </c>
      <c r="AI446">
        <f t="shared" si="285"/>
        <v>9166</v>
      </c>
      <c r="AJ446" s="16">
        <f t="shared" si="286"/>
        <v>63213.793103448275</v>
      </c>
      <c r="AL446" s="16" t="str">
        <f t="shared" si="287"/>
        <v/>
      </c>
    </row>
    <row r="447" spans="2:38">
      <c r="B447" s="29" t="s">
        <v>119</v>
      </c>
      <c r="C447" s="3"/>
      <c r="D447" s="3">
        <v>109</v>
      </c>
      <c r="E447" s="7">
        <v>109</v>
      </c>
      <c r="G447" s="29" t="s">
        <v>119</v>
      </c>
      <c r="H447" s="3"/>
      <c r="I447" s="3">
        <v>460</v>
      </c>
      <c r="J447" s="7">
        <v>460</v>
      </c>
      <c r="L447">
        <f t="shared" ref="L447:L456" si="291">E447</f>
        <v>109</v>
      </c>
      <c r="M447">
        <f t="shared" ref="M447:M456" si="292">J447</f>
        <v>460</v>
      </c>
      <c r="N447" s="19">
        <f t="shared" si="290"/>
        <v>4.2201834862385317</v>
      </c>
      <c r="P447" s="29" t="s">
        <v>119</v>
      </c>
      <c r="Q447" s="3"/>
      <c r="R447" s="3">
        <v>237</v>
      </c>
      <c r="S447" s="7">
        <v>237</v>
      </c>
      <c r="U447" s="29" t="s">
        <v>119</v>
      </c>
      <c r="V447" s="3"/>
      <c r="W447" s="3">
        <v>108</v>
      </c>
      <c r="X447" s="7">
        <v>108</v>
      </c>
      <c r="Z447" s="29" t="s">
        <v>119</v>
      </c>
      <c r="AA447" s="3"/>
      <c r="AB447" s="3">
        <v>26464</v>
      </c>
      <c r="AC447" s="7">
        <v>26464</v>
      </c>
      <c r="AE447">
        <f t="shared" si="282"/>
        <v>26464</v>
      </c>
      <c r="AF447" s="16">
        <f t="shared" si="283"/>
        <v>26.463999999999999</v>
      </c>
      <c r="AH447">
        <f t="shared" si="284"/>
        <v>460</v>
      </c>
      <c r="AI447">
        <f t="shared" si="285"/>
        <v>26464</v>
      </c>
      <c r="AJ447" s="16">
        <f t="shared" si="286"/>
        <v>57530.434782608696</v>
      </c>
      <c r="AL447" s="16">
        <f t="shared" si="287"/>
        <v>242788.99082568806</v>
      </c>
    </row>
    <row r="448" spans="2:38">
      <c r="B448" s="29" t="s">
        <v>161</v>
      </c>
      <c r="C448" s="3"/>
      <c r="D448" s="3">
        <v>78</v>
      </c>
      <c r="E448" s="7">
        <v>78</v>
      </c>
      <c r="G448" s="29" t="s">
        <v>161</v>
      </c>
      <c r="H448" s="3"/>
      <c r="I448" s="3">
        <v>294</v>
      </c>
      <c r="J448" s="7">
        <v>294</v>
      </c>
      <c r="L448">
        <f t="shared" si="291"/>
        <v>78</v>
      </c>
      <c r="M448">
        <f t="shared" si="292"/>
        <v>294</v>
      </c>
      <c r="N448" s="19">
        <f t="shared" si="290"/>
        <v>3.7692307692307692</v>
      </c>
      <c r="P448" s="29" t="s">
        <v>161</v>
      </c>
      <c r="Q448" s="3"/>
      <c r="R448" s="3">
        <v>151</v>
      </c>
      <c r="S448" s="7">
        <v>151</v>
      </c>
      <c r="U448" s="29" t="s">
        <v>161</v>
      </c>
      <c r="V448" s="3"/>
      <c r="W448" s="3">
        <v>61</v>
      </c>
      <c r="X448" s="7">
        <v>61</v>
      </c>
      <c r="Z448" s="29" t="s">
        <v>161</v>
      </c>
      <c r="AA448" s="3"/>
      <c r="AB448" s="3">
        <v>30671</v>
      </c>
      <c r="AC448" s="7">
        <v>30671</v>
      </c>
      <c r="AE448">
        <f t="shared" si="282"/>
        <v>30671</v>
      </c>
      <c r="AF448" s="16">
        <f t="shared" si="283"/>
        <v>30.670999999999999</v>
      </c>
      <c r="AH448">
        <f t="shared" si="284"/>
        <v>294</v>
      </c>
      <c r="AI448">
        <f t="shared" si="285"/>
        <v>30671</v>
      </c>
      <c r="AJ448" s="16">
        <f t="shared" si="286"/>
        <v>104323.12925170068</v>
      </c>
      <c r="AL448" s="16">
        <f t="shared" si="287"/>
        <v>393217.94871794869</v>
      </c>
    </row>
    <row r="449" spans="2:38">
      <c r="B449" s="29" t="s">
        <v>162</v>
      </c>
      <c r="C449" s="3"/>
      <c r="D449" s="3">
        <v>20</v>
      </c>
      <c r="E449" s="7">
        <v>20</v>
      </c>
      <c r="G449" s="29" t="s">
        <v>162</v>
      </c>
      <c r="H449" s="3"/>
      <c r="I449" s="3">
        <v>55</v>
      </c>
      <c r="J449" s="7">
        <v>55</v>
      </c>
      <c r="L449">
        <f t="shared" si="291"/>
        <v>20</v>
      </c>
      <c r="M449">
        <f t="shared" si="292"/>
        <v>55</v>
      </c>
      <c r="N449" s="19">
        <f t="shared" si="290"/>
        <v>2.75</v>
      </c>
      <c r="P449" s="29" t="s">
        <v>162</v>
      </c>
      <c r="Q449" s="3"/>
      <c r="R449" s="3">
        <v>16</v>
      </c>
      <c r="S449" s="7">
        <v>16</v>
      </c>
      <c r="U449" s="29" t="s">
        <v>162</v>
      </c>
      <c r="V449" s="3"/>
      <c r="W449" s="3">
        <v>17</v>
      </c>
      <c r="X449" s="7">
        <v>17</v>
      </c>
      <c r="Z449" s="29" t="s">
        <v>162</v>
      </c>
      <c r="AA449" s="3"/>
      <c r="AB449" s="3">
        <v>2961</v>
      </c>
      <c r="AC449" s="7">
        <v>2961</v>
      </c>
      <c r="AE449">
        <f t="shared" si="282"/>
        <v>2961</v>
      </c>
      <c r="AF449" s="16">
        <f t="shared" si="283"/>
        <v>2.9609999999999999</v>
      </c>
      <c r="AH449">
        <f t="shared" si="284"/>
        <v>55</v>
      </c>
      <c r="AI449">
        <f t="shared" si="285"/>
        <v>2961</v>
      </c>
      <c r="AJ449" s="16">
        <f t="shared" si="286"/>
        <v>53836.363636363632</v>
      </c>
      <c r="AL449" s="16">
        <f t="shared" si="287"/>
        <v>148050</v>
      </c>
    </row>
    <row r="450" spans="2:38">
      <c r="B450" s="29" t="s">
        <v>120</v>
      </c>
      <c r="C450" s="3"/>
      <c r="D450" s="3">
        <v>3291</v>
      </c>
      <c r="E450" s="7">
        <v>3291</v>
      </c>
      <c r="G450" s="29" t="s">
        <v>120</v>
      </c>
      <c r="H450" s="3"/>
      <c r="I450" s="3">
        <v>7012</v>
      </c>
      <c r="J450" s="7">
        <v>7012</v>
      </c>
      <c r="L450">
        <f t="shared" si="291"/>
        <v>3291</v>
      </c>
      <c r="M450">
        <f t="shared" si="292"/>
        <v>7012</v>
      </c>
      <c r="N450" s="19">
        <f t="shared" si="290"/>
        <v>2.1306593740504405</v>
      </c>
      <c r="P450" s="29" t="s">
        <v>120</v>
      </c>
      <c r="Q450" s="3"/>
      <c r="R450" s="3">
        <v>2053</v>
      </c>
      <c r="S450" s="7">
        <v>2053</v>
      </c>
      <c r="U450" s="29" t="s">
        <v>120</v>
      </c>
      <c r="V450" s="3"/>
      <c r="W450" s="3">
        <v>1604</v>
      </c>
      <c r="X450" s="7">
        <v>1604</v>
      </c>
      <c r="Z450" s="29" t="s">
        <v>120</v>
      </c>
      <c r="AA450" s="3"/>
      <c r="AB450" s="3">
        <v>305295</v>
      </c>
      <c r="AC450" s="7">
        <v>305295</v>
      </c>
      <c r="AE450">
        <f t="shared" si="282"/>
        <v>305295</v>
      </c>
      <c r="AF450" s="16">
        <f t="shared" si="283"/>
        <v>305.29500000000002</v>
      </c>
      <c r="AH450">
        <f t="shared" si="284"/>
        <v>7012</v>
      </c>
      <c r="AI450">
        <f t="shared" si="285"/>
        <v>305295</v>
      </c>
      <c r="AJ450" s="16">
        <f t="shared" si="286"/>
        <v>43538.933257273246</v>
      </c>
      <c r="AL450" s="16">
        <f t="shared" si="287"/>
        <v>92766.636280765713</v>
      </c>
    </row>
    <row r="451" spans="2:38">
      <c r="B451" s="29" t="s">
        <v>121</v>
      </c>
      <c r="C451" s="3"/>
      <c r="D451" s="3">
        <v>30</v>
      </c>
      <c r="E451" s="7">
        <v>30</v>
      </c>
      <c r="G451" s="29" t="s">
        <v>121</v>
      </c>
      <c r="H451" s="3"/>
      <c r="I451" s="3">
        <v>173</v>
      </c>
      <c r="J451" s="7">
        <v>173</v>
      </c>
      <c r="L451">
        <f t="shared" si="291"/>
        <v>30</v>
      </c>
      <c r="M451">
        <f t="shared" si="292"/>
        <v>173</v>
      </c>
      <c r="N451" s="19">
        <f t="shared" si="290"/>
        <v>5.7666666666666666</v>
      </c>
      <c r="P451" s="29" t="s">
        <v>121</v>
      </c>
      <c r="Q451" s="3"/>
      <c r="R451" s="3">
        <v>79</v>
      </c>
      <c r="S451" s="7">
        <v>79</v>
      </c>
      <c r="U451" s="29" t="s">
        <v>121</v>
      </c>
      <c r="V451" s="3"/>
      <c r="W451" s="3">
        <v>63</v>
      </c>
      <c r="X451" s="7">
        <v>63</v>
      </c>
      <c r="Z451" s="29" t="s">
        <v>121</v>
      </c>
      <c r="AA451" s="3"/>
      <c r="AB451" s="3">
        <v>9017</v>
      </c>
      <c r="AC451" s="7">
        <v>9017</v>
      </c>
      <c r="AE451">
        <f t="shared" si="282"/>
        <v>9017</v>
      </c>
      <c r="AF451" s="16">
        <f t="shared" si="283"/>
        <v>9.0169999999999995</v>
      </c>
      <c r="AH451">
        <f t="shared" si="284"/>
        <v>173</v>
      </c>
      <c r="AI451">
        <f t="shared" si="285"/>
        <v>9017</v>
      </c>
      <c r="AJ451" s="16">
        <f t="shared" si="286"/>
        <v>52121.387283236989</v>
      </c>
      <c r="AL451" s="16">
        <f t="shared" si="287"/>
        <v>300566.66666666663</v>
      </c>
    </row>
    <row r="452" spans="2:38">
      <c r="B452" s="29" t="s">
        <v>122</v>
      </c>
      <c r="C452" s="3"/>
      <c r="D452" s="3">
        <v>391</v>
      </c>
      <c r="E452" s="7">
        <v>391</v>
      </c>
      <c r="G452" s="29" t="s">
        <v>122</v>
      </c>
      <c r="H452" s="3"/>
      <c r="I452" s="3">
        <v>1948</v>
      </c>
      <c r="J452" s="7">
        <v>1948</v>
      </c>
      <c r="L452">
        <f t="shared" si="291"/>
        <v>391</v>
      </c>
      <c r="M452">
        <f t="shared" si="292"/>
        <v>1948</v>
      </c>
      <c r="N452" s="19">
        <f t="shared" si="290"/>
        <v>4.9820971867007673</v>
      </c>
      <c r="P452" s="29" t="s">
        <v>122</v>
      </c>
      <c r="Q452" s="3"/>
      <c r="R452" s="3">
        <v>1075</v>
      </c>
      <c r="S452" s="7">
        <v>1075</v>
      </c>
      <c r="U452" s="29" t="s">
        <v>122</v>
      </c>
      <c r="V452" s="3"/>
      <c r="W452" s="3">
        <v>470</v>
      </c>
      <c r="X452" s="7">
        <v>470</v>
      </c>
      <c r="Z452" s="29" t="s">
        <v>122</v>
      </c>
      <c r="AA452" s="3"/>
      <c r="AB452" s="3">
        <v>161821</v>
      </c>
      <c r="AC452" s="7">
        <v>161821</v>
      </c>
      <c r="AE452">
        <f t="shared" si="282"/>
        <v>161821</v>
      </c>
      <c r="AF452" s="16">
        <f t="shared" si="283"/>
        <v>161.821</v>
      </c>
      <c r="AH452">
        <f t="shared" si="284"/>
        <v>1948</v>
      </c>
      <c r="AI452">
        <f t="shared" si="285"/>
        <v>161821</v>
      </c>
      <c r="AJ452" s="16">
        <f t="shared" si="286"/>
        <v>83070.328542094459</v>
      </c>
      <c r="AL452" s="16">
        <f t="shared" si="287"/>
        <v>413864.45012787724</v>
      </c>
    </row>
    <row r="453" spans="2:38">
      <c r="B453" s="29" t="s">
        <v>123</v>
      </c>
      <c r="C453" s="3"/>
      <c r="D453" s="3">
        <v>54</v>
      </c>
      <c r="E453" s="7">
        <v>54</v>
      </c>
      <c r="G453" s="29" t="s">
        <v>123</v>
      </c>
      <c r="H453" s="3"/>
      <c r="I453" s="3">
        <v>272</v>
      </c>
      <c r="J453" s="7">
        <v>272</v>
      </c>
      <c r="L453">
        <f t="shared" si="291"/>
        <v>54</v>
      </c>
      <c r="M453">
        <f t="shared" si="292"/>
        <v>272</v>
      </c>
      <c r="N453" s="19">
        <f t="shared" si="290"/>
        <v>5.0370370370370372</v>
      </c>
      <c r="P453" s="29" t="s">
        <v>123</v>
      </c>
      <c r="Q453" s="3"/>
      <c r="R453" s="3">
        <v>157</v>
      </c>
      <c r="S453" s="7">
        <v>157</v>
      </c>
      <c r="U453" s="29" t="s">
        <v>123</v>
      </c>
      <c r="V453" s="3"/>
      <c r="W453" s="3">
        <v>61</v>
      </c>
      <c r="X453" s="7">
        <v>61</v>
      </c>
      <c r="Z453" s="29" t="s">
        <v>123</v>
      </c>
      <c r="AA453" s="3"/>
      <c r="AB453" s="3">
        <v>27455</v>
      </c>
      <c r="AC453" s="7">
        <v>27455</v>
      </c>
      <c r="AE453">
        <f t="shared" si="282"/>
        <v>27455</v>
      </c>
      <c r="AF453" s="16">
        <f t="shared" si="283"/>
        <v>27.454999999999998</v>
      </c>
      <c r="AH453">
        <f t="shared" si="284"/>
        <v>272</v>
      </c>
      <c r="AI453">
        <f t="shared" si="285"/>
        <v>27455</v>
      </c>
      <c r="AJ453" s="16">
        <f t="shared" si="286"/>
        <v>100937.5</v>
      </c>
      <c r="AL453" s="16">
        <f t="shared" si="287"/>
        <v>508425.92592592596</v>
      </c>
    </row>
    <row r="454" spans="2:38">
      <c r="B454" s="29" t="s">
        <v>124</v>
      </c>
      <c r="C454" s="3"/>
      <c r="D454" s="3">
        <v>19</v>
      </c>
      <c r="E454" s="7">
        <v>19</v>
      </c>
      <c r="G454" s="29" t="s">
        <v>124</v>
      </c>
      <c r="H454" s="3"/>
      <c r="I454" s="3">
        <v>108</v>
      </c>
      <c r="J454" s="7">
        <v>108</v>
      </c>
      <c r="L454">
        <f t="shared" si="291"/>
        <v>19</v>
      </c>
      <c r="M454">
        <f t="shared" si="292"/>
        <v>108</v>
      </c>
      <c r="N454" s="19">
        <f t="shared" si="290"/>
        <v>5.6842105263157894</v>
      </c>
      <c r="P454" s="29" t="s">
        <v>124</v>
      </c>
      <c r="Q454" s="3"/>
      <c r="R454" s="3">
        <v>65</v>
      </c>
      <c r="S454" s="7">
        <v>65</v>
      </c>
      <c r="U454" s="29" t="s">
        <v>124</v>
      </c>
      <c r="V454" s="3"/>
      <c r="W454" s="3">
        <v>24</v>
      </c>
      <c r="X454" s="7">
        <v>24</v>
      </c>
      <c r="Z454" s="29" t="s">
        <v>124</v>
      </c>
      <c r="AA454" s="3"/>
      <c r="AB454" s="3">
        <v>12214</v>
      </c>
      <c r="AC454" s="7">
        <v>12214</v>
      </c>
      <c r="AE454">
        <f t="shared" si="282"/>
        <v>12214</v>
      </c>
      <c r="AF454" s="16">
        <f t="shared" si="283"/>
        <v>12.214</v>
      </c>
      <c r="AH454">
        <f t="shared" si="284"/>
        <v>108</v>
      </c>
      <c r="AI454">
        <f t="shared" si="285"/>
        <v>12214</v>
      </c>
      <c r="AJ454" s="16">
        <f t="shared" si="286"/>
        <v>113092.5925925926</v>
      </c>
      <c r="AL454" s="16">
        <f t="shared" si="287"/>
        <v>642842.10526315786</v>
      </c>
    </row>
    <row r="455" spans="2:38">
      <c r="B455" s="29" t="s">
        <v>163</v>
      </c>
      <c r="C455" s="3">
        <v>65</v>
      </c>
      <c r="D455" s="3"/>
      <c r="E455" s="7">
        <v>65</v>
      </c>
      <c r="G455" s="29" t="s">
        <v>163</v>
      </c>
      <c r="H455" s="3">
        <v>328</v>
      </c>
      <c r="I455" s="3"/>
      <c r="J455" s="7">
        <v>328</v>
      </c>
      <c r="L455">
        <f t="shared" si="291"/>
        <v>65</v>
      </c>
      <c r="M455">
        <f t="shared" si="292"/>
        <v>328</v>
      </c>
      <c r="N455" s="19">
        <f t="shared" si="290"/>
        <v>5.046153846153846</v>
      </c>
      <c r="P455" s="29" t="s">
        <v>163</v>
      </c>
      <c r="Q455" s="3">
        <v>148</v>
      </c>
      <c r="R455" s="3"/>
      <c r="S455" s="7">
        <v>148</v>
      </c>
      <c r="U455" s="29" t="s">
        <v>163</v>
      </c>
      <c r="V455" s="3">
        <v>112</v>
      </c>
      <c r="W455" s="3"/>
      <c r="X455" s="7">
        <v>112</v>
      </c>
      <c r="Z455" s="29" t="s">
        <v>163</v>
      </c>
      <c r="AA455" s="3">
        <v>23338</v>
      </c>
      <c r="AB455" s="3"/>
      <c r="AC455" s="7">
        <v>23338</v>
      </c>
      <c r="AE455">
        <f t="shared" si="282"/>
        <v>23338</v>
      </c>
      <c r="AF455" s="16">
        <f t="shared" si="283"/>
        <v>23.338000000000001</v>
      </c>
      <c r="AH455">
        <f t="shared" si="284"/>
        <v>328</v>
      </c>
      <c r="AI455">
        <f t="shared" si="285"/>
        <v>23338</v>
      </c>
      <c r="AJ455" s="16">
        <f t="shared" si="286"/>
        <v>71152.439024390245</v>
      </c>
      <c r="AL455" s="16">
        <f t="shared" si="287"/>
        <v>359046.15384615381</v>
      </c>
    </row>
    <row r="456" spans="2:38">
      <c r="B456" s="29" t="s">
        <v>125</v>
      </c>
      <c r="C456" s="3"/>
      <c r="D456" s="3">
        <v>258</v>
      </c>
      <c r="E456" s="7">
        <v>258</v>
      </c>
      <c r="G456" s="29" t="s">
        <v>125</v>
      </c>
      <c r="H456" s="3"/>
      <c r="I456" s="3">
        <v>1328</v>
      </c>
      <c r="J456" s="7">
        <v>1328</v>
      </c>
      <c r="L456">
        <f t="shared" si="291"/>
        <v>258</v>
      </c>
      <c r="M456">
        <f t="shared" si="292"/>
        <v>1328</v>
      </c>
      <c r="N456" s="19">
        <f t="shared" si="290"/>
        <v>5.1472868217054266</v>
      </c>
      <c r="P456" s="29" t="s">
        <v>125</v>
      </c>
      <c r="Q456" s="3"/>
      <c r="R456" s="3">
        <v>825</v>
      </c>
      <c r="S456" s="7">
        <v>825</v>
      </c>
      <c r="U456" s="29" t="s">
        <v>125</v>
      </c>
      <c r="V456" s="3"/>
      <c r="W456" s="3">
        <v>236</v>
      </c>
      <c r="X456" s="7">
        <v>236</v>
      </c>
      <c r="Z456" s="29" t="s">
        <v>125</v>
      </c>
      <c r="AA456" s="3"/>
      <c r="AB456" s="3">
        <v>127882</v>
      </c>
      <c r="AC456" s="7">
        <v>127882</v>
      </c>
      <c r="AE456">
        <f t="shared" si="282"/>
        <v>127882</v>
      </c>
      <c r="AF456" s="16">
        <f t="shared" si="283"/>
        <v>127.88200000000001</v>
      </c>
      <c r="AH456">
        <f t="shared" si="284"/>
        <v>1328</v>
      </c>
      <c r="AI456">
        <f t="shared" si="285"/>
        <v>127882</v>
      </c>
      <c r="AJ456" s="16">
        <f t="shared" si="286"/>
        <v>96296.686746987965</v>
      </c>
      <c r="AL456" s="16">
        <f t="shared" si="287"/>
        <v>495666.66666666674</v>
      </c>
    </row>
    <row r="457" spans="2:38">
      <c r="B457" s="29" t="s">
        <v>126</v>
      </c>
      <c r="C457" s="3">
        <v>1397</v>
      </c>
      <c r="D457" s="3"/>
      <c r="E457" s="7">
        <v>1397</v>
      </c>
      <c r="G457" s="29" t="s">
        <v>126</v>
      </c>
      <c r="H457" s="3">
        <v>4948</v>
      </c>
      <c r="I457" s="3"/>
      <c r="J457" s="7">
        <v>4948</v>
      </c>
      <c r="N457" s="19" t="str">
        <f t="shared" si="290"/>
        <v/>
      </c>
      <c r="P457" s="29" t="s">
        <v>126</v>
      </c>
      <c r="Q457" s="3">
        <v>2357</v>
      </c>
      <c r="R457" s="3"/>
      <c r="S457" s="7">
        <v>2357</v>
      </c>
      <c r="U457" s="29" t="s">
        <v>126</v>
      </c>
      <c r="V457" s="3">
        <v>1189</v>
      </c>
      <c r="W457" s="3"/>
      <c r="X457" s="7">
        <v>1189</v>
      </c>
      <c r="Z457" s="29" t="s">
        <v>126</v>
      </c>
      <c r="AA457" s="3">
        <v>386185</v>
      </c>
      <c r="AB457" s="3"/>
      <c r="AC457" s="7">
        <v>386185</v>
      </c>
      <c r="AE457">
        <f t="shared" si="282"/>
        <v>386185</v>
      </c>
      <c r="AF457" s="16">
        <f t="shared" si="283"/>
        <v>386.185</v>
      </c>
      <c r="AH457">
        <f t="shared" si="284"/>
        <v>4948</v>
      </c>
      <c r="AI457">
        <f t="shared" si="285"/>
        <v>386185</v>
      </c>
      <c r="AJ457" s="16">
        <f t="shared" si="286"/>
        <v>78048.706548100236</v>
      </c>
      <c r="AL457" s="16" t="str">
        <f t="shared" si="287"/>
        <v/>
      </c>
    </row>
    <row r="458" spans="2:38">
      <c r="B458" s="29" t="s">
        <v>127</v>
      </c>
      <c r="C458" s="3"/>
      <c r="D458" s="3">
        <v>160</v>
      </c>
      <c r="E458" s="7">
        <v>160</v>
      </c>
      <c r="G458" s="29" t="s">
        <v>127</v>
      </c>
      <c r="H458" s="3"/>
      <c r="I458" s="3">
        <v>644</v>
      </c>
      <c r="J458" s="7">
        <v>644</v>
      </c>
      <c r="L458">
        <f t="shared" ref="L458:L467" si="293">E458</f>
        <v>160</v>
      </c>
      <c r="M458">
        <f t="shared" ref="M458:M467" si="294">J458</f>
        <v>644</v>
      </c>
      <c r="N458" s="19">
        <f t="shared" si="290"/>
        <v>4.0250000000000004</v>
      </c>
      <c r="P458" s="29" t="s">
        <v>127</v>
      </c>
      <c r="Q458" s="3"/>
      <c r="R458" s="3">
        <v>390</v>
      </c>
      <c r="S458" s="7">
        <v>390</v>
      </c>
      <c r="U458" s="29" t="s">
        <v>127</v>
      </c>
      <c r="V458" s="3"/>
      <c r="W458" s="3">
        <v>91</v>
      </c>
      <c r="X458" s="7">
        <v>91</v>
      </c>
      <c r="Z458" s="29" t="s">
        <v>127</v>
      </c>
      <c r="AA458" s="3"/>
      <c r="AB458" s="3">
        <v>41970</v>
      </c>
      <c r="AC458" s="7">
        <v>41970</v>
      </c>
      <c r="AE458">
        <f t="shared" si="282"/>
        <v>41970</v>
      </c>
      <c r="AF458" s="16">
        <f t="shared" si="283"/>
        <v>41.97</v>
      </c>
      <c r="AH458">
        <f t="shared" si="284"/>
        <v>644</v>
      </c>
      <c r="AI458">
        <f t="shared" si="285"/>
        <v>41970</v>
      </c>
      <c r="AJ458" s="16">
        <f t="shared" si="286"/>
        <v>65170.807453416142</v>
      </c>
      <c r="AL458" s="16">
        <f t="shared" si="287"/>
        <v>262312.5</v>
      </c>
    </row>
    <row r="459" spans="2:38">
      <c r="B459" s="29" t="s">
        <v>128</v>
      </c>
      <c r="C459" s="3"/>
      <c r="D459" s="3">
        <v>8</v>
      </c>
      <c r="E459" s="7">
        <v>8</v>
      </c>
      <c r="G459" s="29" t="s">
        <v>128</v>
      </c>
      <c r="H459" s="3"/>
      <c r="I459" s="3">
        <v>45</v>
      </c>
      <c r="J459" s="7">
        <v>45</v>
      </c>
      <c r="L459">
        <f t="shared" si="293"/>
        <v>8</v>
      </c>
      <c r="M459">
        <f t="shared" si="294"/>
        <v>45</v>
      </c>
      <c r="N459" s="19">
        <f t="shared" si="290"/>
        <v>5.625</v>
      </c>
      <c r="P459" s="29" t="s">
        <v>128</v>
      </c>
      <c r="Q459" s="3"/>
      <c r="R459" s="3">
        <v>29</v>
      </c>
      <c r="S459" s="7">
        <v>29</v>
      </c>
      <c r="U459" s="29" t="s">
        <v>128</v>
      </c>
      <c r="V459" s="3"/>
      <c r="W459" s="3">
        <v>8</v>
      </c>
      <c r="X459" s="7">
        <v>8</v>
      </c>
      <c r="Z459" s="29" t="s">
        <v>128</v>
      </c>
      <c r="AA459" s="3"/>
      <c r="AB459" s="3">
        <v>3885</v>
      </c>
      <c r="AC459" s="7">
        <v>3885</v>
      </c>
      <c r="AE459">
        <f t="shared" si="282"/>
        <v>3885</v>
      </c>
      <c r="AF459" s="16">
        <f t="shared" si="283"/>
        <v>3.8849999999999998</v>
      </c>
      <c r="AH459">
        <f t="shared" si="284"/>
        <v>45</v>
      </c>
      <c r="AI459">
        <f t="shared" si="285"/>
        <v>3885</v>
      </c>
      <c r="AJ459" s="16">
        <f t="shared" si="286"/>
        <v>86333.333333333328</v>
      </c>
      <c r="AL459" s="16">
        <f t="shared" si="287"/>
        <v>485625</v>
      </c>
    </row>
    <row r="460" spans="2:38">
      <c r="B460" s="29" t="s">
        <v>129</v>
      </c>
      <c r="C460" s="3">
        <v>827</v>
      </c>
      <c r="D460" s="3"/>
      <c r="E460" s="7">
        <v>827</v>
      </c>
      <c r="G460" s="29" t="s">
        <v>129</v>
      </c>
      <c r="H460" s="3">
        <v>5485</v>
      </c>
      <c r="I460" s="3"/>
      <c r="J460" s="7">
        <v>5485</v>
      </c>
      <c r="L460">
        <f t="shared" si="293"/>
        <v>827</v>
      </c>
      <c r="M460">
        <f t="shared" si="294"/>
        <v>5485</v>
      </c>
      <c r="N460" s="19">
        <f t="shared" si="290"/>
        <v>6.632406287787183</v>
      </c>
      <c r="P460" s="29" t="s">
        <v>129</v>
      </c>
      <c r="Q460" s="3">
        <v>3449</v>
      </c>
      <c r="R460" s="3"/>
      <c r="S460" s="7">
        <v>3449</v>
      </c>
      <c r="U460" s="29" t="s">
        <v>129</v>
      </c>
      <c r="V460" s="3">
        <v>1178</v>
      </c>
      <c r="W460" s="3"/>
      <c r="X460" s="7">
        <v>1178</v>
      </c>
      <c r="Z460" s="29" t="s">
        <v>129</v>
      </c>
      <c r="AA460" s="3">
        <v>564042</v>
      </c>
      <c r="AB460" s="3"/>
      <c r="AC460" s="7">
        <v>564042</v>
      </c>
      <c r="AE460">
        <f t="shared" si="282"/>
        <v>564042</v>
      </c>
      <c r="AF460" s="16">
        <f t="shared" si="283"/>
        <v>564.04200000000003</v>
      </c>
      <c r="AH460">
        <f t="shared" si="284"/>
        <v>5485</v>
      </c>
      <c r="AI460">
        <f t="shared" si="285"/>
        <v>564042</v>
      </c>
      <c r="AJ460" s="16">
        <f t="shared" si="286"/>
        <v>102833.54603463992</v>
      </c>
      <c r="AL460" s="16">
        <f t="shared" si="287"/>
        <v>682033.85731559852</v>
      </c>
    </row>
    <row r="461" spans="2:38">
      <c r="B461" s="29" t="s">
        <v>130</v>
      </c>
      <c r="C461" s="3"/>
      <c r="D461" s="3">
        <v>98</v>
      </c>
      <c r="E461" s="7">
        <v>98</v>
      </c>
      <c r="G461" s="29" t="s">
        <v>130</v>
      </c>
      <c r="H461" s="3"/>
      <c r="I461" s="3">
        <v>791</v>
      </c>
      <c r="J461" s="7">
        <v>791</v>
      </c>
      <c r="L461">
        <f t="shared" si="293"/>
        <v>98</v>
      </c>
      <c r="M461">
        <f t="shared" si="294"/>
        <v>791</v>
      </c>
      <c r="N461" s="19">
        <f t="shared" si="290"/>
        <v>8.0714285714285712</v>
      </c>
      <c r="P461" s="29" t="s">
        <v>130</v>
      </c>
      <c r="Q461" s="3"/>
      <c r="R461" s="3">
        <v>433</v>
      </c>
      <c r="S461" s="7">
        <v>433</v>
      </c>
      <c r="U461" s="29" t="s">
        <v>130</v>
      </c>
      <c r="V461" s="3"/>
      <c r="W461" s="3">
        <v>256</v>
      </c>
      <c r="X461" s="7">
        <v>256</v>
      </c>
      <c r="Z461" s="29" t="s">
        <v>130</v>
      </c>
      <c r="AA461" s="3"/>
      <c r="AB461" s="3">
        <v>75653</v>
      </c>
      <c r="AC461" s="7">
        <v>75653</v>
      </c>
      <c r="AE461">
        <f t="shared" si="282"/>
        <v>75653</v>
      </c>
      <c r="AF461" s="16">
        <f t="shared" si="283"/>
        <v>75.653000000000006</v>
      </c>
      <c r="AH461">
        <f t="shared" si="284"/>
        <v>791</v>
      </c>
      <c r="AI461">
        <f t="shared" si="285"/>
        <v>75653</v>
      </c>
      <c r="AJ461" s="16">
        <f t="shared" si="286"/>
        <v>95642.225031605558</v>
      </c>
      <c r="AL461" s="16">
        <f t="shared" si="287"/>
        <v>771969.38775510201</v>
      </c>
    </row>
    <row r="462" spans="2:38">
      <c r="B462" s="29" t="s">
        <v>131</v>
      </c>
      <c r="C462" s="3"/>
      <c r="D462" s="3">
        <v>278</v>
      </c>
      <c r="E462" s="7">
        <v>278</v>
      </c>
      <c r="G462" s="29" t="s">
        <v>131</v>
      </c>
      <c r="H462" s="3"/>
      <c r="I462" s="3">
        <v>6399</v>
      </c>
      <c r="J462" s="7">
        <v>6399</v>
      </c>
      <c r="L462">
        <f t="shared" si="293"/>
        <v>278</v>
      </c>
      <c r="M462">
        <f t="shared" si="294"/>
        <v>6399</v>
      </c>
      <c r="N462" s="19">
        <f t="shared" si="290"/>
        <v>23.017985611510792</v>
      </c>
      <c r="P462" s="29" t="s">
        <v>131</v>
      </c>
      <c r="Q462" s="3"/>
      <c r="R462" s="3">
        <v>4847</v>
      </c>
      <c r="S462" s="7">
        <v>4847</v>
      </c>
      <c r="U462" s="29" t="s">
        <v>131</v>
      </c>
      <c r="V462" s="3"/>
      <c r="W462" s="3">
        <v>1261</v>
      </c>
      <c r="X462" s="7">
        <v>1261</v>
      </c>
      <c r="Z462" s="29" t="s">
        <v>131</v>
      </c>
      <c r="AA462" s="3"/>
      <c r="AB462" s="3">
        <v>447261</v>
      </c>
      <c r="AC462" s="7">
        <v>447261</v>
      </c>
      <c r="AE462">
        <f t="shared" si="282"/>
        <v>447261</v>
      </c>
      <c r="AF462" s="16">
        <f t="shared" si="283"/>
        <v>447.26100000000002</v>
      </c>
      <c r="AH462">
        <f t="shared" si="284"/>
        <v>6399</v>
      </c>
      <c r="AI462">
        <f t="shared" si="285"/>
        <v>447261</v>
      </c>
      <c r="AJ462" s="16">
        <f t="shared" si="286"/>
        <v>69895.452414439758</v>
      </c>
      <c r="AL462" s="16">
        <f t="shared" si="287"/>
        <v>1608852.5179856117</v>
      </c>
    </row>
    <row r="463" spans="2:38">
      <c r="B463" s="29" t="s">
        <v>132</v>
      </c>
      <c r="C463" s="3"/>
      <c r="D463" s="3">
        <v>232</v>
      </c>
      <c r="E463" s="7">
        <v>232</v>
      </c>
      <c r="G463" s="29" t="s">
        <v>132</v>
      </c>
      <c r="H463" s="3"/>
      <c r="I463" s="3">
        <v>1164</v>
      </c>
      <c r="J463" s="7">
        <v>1164</v>
      </c>
      <c r="L463">
        <f t="shared" si="293"/>
        <v>232</v>
      </c>
      <c r="M463">
        <f t="shared" si="294"/>
        <v>1164</v>
      </c>
      <c r="N463" s="19">
        <f t="shared" si="290"/>
        <v>5.0172413793103452</v>
      </c>
      <c r="P463" s="29" t="s">
        <v>132</v>
      </c>
      <c r="Q463" s="3"/>
      <c r="R463" s="3">
        <v>658</v>
      </c>
      <c r="S463" s="7">
        <v>658</v>
      </c>
      <c r="U463" s="29" t="s">
        <v>132</v>
      </c>
      <c r="V463" s="3"/>
      <c r="W463" s="3">
        <v>262</v>
      </c>
      <c r="X463" s="7">
        <v>262</v>
      </c>
      <c r="Z463" s="29" t="s">
        <v>132</v>
      </c>
      <c r="AA463" s="3"/>
      <c r="AB463" s="3">
        <v>196940</v>
      </c>
      <c r="AC463" s="7">
        <v>196940</v>
      </c>
      <c r="AE463">
        <f t="shared" si="282"/>
        <v>196940</v>
      </c>
      <c r="AF463" s="16">
        <f t="shared" si="283"/>
        <v>196.94</v>
      </c>
      <c r="AH463">
        <f t="shared" si="284"/>
        <v>1164</v>
      </c>
      <c r="AI463">
        <f t="shared" si="285"/>
        <v>196940</v>
      </c>
      <c r="AJ463" s="16">
        <f t="shared" si="286"/>
        <v>169192.43986254296</v>
      </c>
      <c r="AL463" s="16">
        <f t="shared" si="287"/>
        <v>848879.31034482771</v>
      </c>
    </row>
    <row r="464" spans="2:38">
      <c r="B464" s="29" t="s">
        <v>133</v>
      </c>
      <c r="C464" s="3"/>
      <c r="D464" s="3">
        <v>21</v>
      </c>
      <c r="E464" s="7">
        <v>21</v>
      </c>
      <c r="G464" s="29" t="s">
        <v>133</v>
      </c>
      <c r="H464" s="3"/>
      <c r="I464" s="3">
        <v>80</v>
      </c>
      <c r="J464" s="7">
        <v>80</v>
      </c>
      <c r="L464">
        <f t="shared" si="293"/>
        <v>21</v>
      </c>
      <c r="M464">
        <f t="shared" si="294"/>
        <v>80</v>
      </c>
      <c r="N464" s="19">
        <f t="shared" si="290"/>
        <v>3.8095238095238093</v>
      </c>
      <c r="P464" s="29" t="s">
        <v>133</v>
      </c>
      <c r="Q464" s="3"/>
      <c r="R464" s="3">
        <v>48</v>
      </c>
      <c r="S464" s="7">
        <v>48</v>
      </c>
      <c r="U464" s="29" t="s">
        <v>133</v>
      </c>
      <c r="V464" s="3"/>
      <c r="W464" s="3">
        <v>10</v>
      </c>
      <c r="X464" s="7">
        <v>10</v>
      </c>
      <c r="Z464" s="29" t="s">
        <v>133</v>
      </c>
      <c r="AA464" s="3"/>
      <c r="AB464" s="3">
        <v>5560</v>
      </c>
      <c r="AC464" s="7">
        <v>5560</v>
      </c>
      <c r="AE464">
        <f t="shared" si="282"/>
        <v>5560</v>
      </c>
      <c r="AF464" s="16">
        <f t="shared" si="283"/>
        <v>5.56</v>
      </c>
      <c r="AH464">
        <f t="shared" si="284"/>
        <v>80</v>
      </c>
      <c r="AI464">
        <f t="shared" si="285"/>
        <v>5560</v>
      </c>
      <c r="AJ464" s="16">
        <f t="shared" si="286"/>
        <v>69500</v>
      </c>
      <c r="AL464" s="16">
        <f t="shared" si="287"/>
        <v>264761.90476190473</v>
      </c>
    </row>
    <row r="465" spans="2:38">
      <c r="B465" s="29" t="s">
        <v>134</v>
      </c>
      <c r="C465" s="3"/>
      <c r="D465" s="3">
        <v>19</v>
      </c>
      <c r="E465" s="7">
        <v>19</v>
      </c>
      <c r="G465" s="29" t="s">
        <v>134</v>
      </c>
      <c r="H465" s="3"/>
      <c r="I465" s="3">
        <v>253</v>
      </c>
      <c r="J465" s="7">
        <v>253</v>
      </c>
      <c r="L465">
        <f t="shared" si="293"/>
        <v>19</v>
      </c>
      <c r="M465">
        <f t="shared" si="294"/>
        <v>253</v>
      </c>
      <c r="N465" s="19">
        <f t="shared" si="290"/>
        <v>13.315789473684211</v>
      </c>
      <c r="P465" s="29" t="s">
        <v>134</v>
      </c>
      <c r="Q465" s="3"/>
      <c r="R465" s="3">
        <v>208</v>
      </c>
      <c r="S465" s="7">
        <v>208</v>
      </c>
      <c r="U465" s="29" t="s">
        <v>134</v>
      </c>
      <c r="V465" s="3"/>
      <c r="W465" s="3">
        <v>25</v>
      </c>
      <c r="X465" s="7">
        <v>25</v>
      </c>
      <c r="Z465" s="29" t="s">
        <v>134</v>
      </c>
      <c r="AA465" s="3"/>
      <c r="AB465" s="3">
        <v>25029</v>
      </c>
      <c r="AC465" s="7">
        <v>25029</v>
      </c>
      <c r="AE465">
        <f t="shared" si="282"/>
        <v>25029</v>
      </c>
      <c r="AF465" s="16">
        <f t="shared" si="283"/>
        <v>25.029</v>
      </c>
      <c r="AH465">
        <f t="shared" si="284"/>
        <v>253</v>
      </c>
      <c r="AI465">
        <f t="shared" si="285"/>
        <v>25029</v>
      </c>
      <c r="AJ465" s="16">
        <f t="shared" si="286"/>
        <v>98928.853754940719</v>
      </c>
      <c r="AL465" s="16">
        <f t="shared" si="287"/>
        <v>1317315.7894736843</v>
      </c>
    </row>
    <row r="466" spans="2:38">
      <c r="B466" s="29" t="s">
        <v>135</v>
      </c>
      <c r="C466" s="3"/>
      <c r="D466" s="3">
        <v>52</v>
      </c>
      <c r="E466" s="7">
        <v>52</v>
      </c>
      <c r="G466" s="29" t="s">
        <v>135</v>
      </c>
      <c r="H466" s="3"/>
      <c r="I466" s="3">
        <v>210</v>
      </c>
      <c r="J466" s="7">
        <v>210</v>
      </c>
      <c r="L466">
        <f t="shared" si="293"/>
        <v>52</v>
      </c>
      <c r="M466">
        <f t="shared" si="294"/>
        <v>210</v>
      </c>
      <c r="N466" s="19">
        <f t="shared" si="290"/>
        <v>4.0384615384615383</v>
      </c>
      <c r="P466" s="29" t="s">
        <v>135</v>
      </c>
      <c r="Q466" s="3"/>
      <c r="R466" s="3">
        <v>132</v>
      </c>
      <c r="S466" s="7">
        <v>132</v>
      </c>
      <c r="U466" s="29" t="s">
        <v>135</v>
      </c>
      <c r="V466" s="3"/>
      <c r="W466" s="3">
        <v>23</v>
      </c>
      <c r="X466" s="7">
        <v>23</v>
      </c>
      <c r="Z466" s="29" t="s">
        <v>135</v>
      </c>
      <c r="AA466" s="3"/>
      <c r="AB466" s="3">
        <v>17318</v>
      </c>
      <c r="AC466" s="7">
        <v>17318</v>
      </c>
      <c r="AE466">
        <f t="shared" si="282"/>
        <v>17318</v>
      </c>
      <c r="AF466" s="16">
        <f t="shared" si="283"/>
        <v>17.318000000000001</v>
      </c>
      <c r="AH466">
        <f t="shared" si="284"/>
        <v>210</v>
      </c>
      <c r="AI466">
        <f t="shared" si="285"/>
        <v>17318</v>
      </c>
      <c r="AJ466" s="16">
        <f t="shared" si="286"/>
        <v>82466.666666666672</v>
      </c>
      <c r="AL466" s="16">
        <f t="shared" si="287"/>
        <v>333038.46153846156</v>
      </c>
    </row>
    <row r="467" spans="2:38">
      <c r="B467" s="30" t="s">
        <v>39</v>
      </c>
      <c r="C467" s="7">
        <v>11305</v>
      </c>
      <c r="D467" s="7">
        <v>7728</v>
      </c>
      <c r="E467" s="7">
        <v>19033</v>
      </c>
      <c r="G467" s="30" t="s">
        <v>39</v>
      </c>
      <c r="H467" s="7">
        <v>47462</v>
      </c>
      <c r="I467" s="7">
        <v>31364</v>
      </c>
      <c r="J467" s="7">
        <v>78826</v>
      </c>
      <c r="L467">
        <f t="shared" si="293"/>
        <v>19033</v>
      </c>
      <c r="M467">
        <f t="shared" si="294"/>
        <v>78826</v>
      </c>
      <c r="N467" s="19">
        <f t="shared" si="290"/>
        <v>4.141543634739663</v>
      </c>
      <c r="P467" s="30" t="s">
        <v>39</v>
      </c>
      <c r="Q467" s="7">
        <v>25776</v>
      </c>
      <c r="R467" s="7">
        <v>15745</v>
      </c>
      <c r="S467" s="7">
        <v>41521</v>
      </c>
      <c r="U467" s="30" t="s">
        <v>39</v>
      </c>
      <c r="V467" s="7">
        <v>9983</v>
      </c>
      <c r="W467" s="7">
        <v>7634</v>
      </c>
      <c r="X467" s="7">
        <v>17617</v>
      </c>
      <c r="Z467" s="30" t="s">
        <v>39</v>
      </c>
      <c r="AA467" s="7">
        <v>2393219</v>
      </c>
      <c r="AB467" s="7">
        <v>2325673</v>
      </c>
      <c r="AC467" s="7">
        <v>4718892</v>
      </c>
      <c r="AE467">
        <f t="shared" si="282"/>
        <v>4718892</v>
      </c>
      <c r="AF467" s="16">
        <f t="shared" si="283"/>
        <v>4718.8919999999998</v>
      </c>
      <c r="AH467">
        <f t="shared" si="284"/>
        <v>78826</v>
      </c>
      <c r="AI467">
        <f t="shared" si="285"/>
        <v>4718892</v>
      </c>
      <c r="AJ467" s="16">
        <f t="shared" si="286"/>
        <v>59864.663943368942</v>
      </c>
      <c r="AL467" s="16">
        <f t="shared" si="287"/>
        <v>247932.11790048867</v>
      </c>
    </row>
    <row r="468" spans="2:38">
      <c r="B468" s="4" t="s">
        <v>182</v>
      </c>
      <c r="C468" s="3"/>
      <c r="D468" s="3"/>
      <c r="E468" s="7"/>
      <c r="G468" s="4" t="s">
        <v>182</v>
      </c>
      <c r="H468" s="3"/>
      <c r="I468" s="3"/>
      <c r="J468" s="7"/>
      <c r="N468" s="18" t="str">
        <f t="shared" si="290"/>
        <v/>
      </c>
      <c r="P468" s="4" t="s">
        <v>182</v>
      </c>
      <c r="Q468" s="3"/>
      <c r="R468" s="3"/>
      <c r="S468" s="7"/>
      <c r="U468" s="4" t="s">
        <v>182</v>
      </c>
      <c r="V468" s="3"/>
      <c r="W468" s="3"/>
      <c r="X468" s="7"/>
      <c r="Z468" s="4" t="s">
        <v>182</v>
      </c>
      <c r="AA468" s="3"/>
      <c r="AB468" s="3"/>
      <c r="AC468" s="7"/>
      <c r="AF468" s="15"/>
      <c r="AJ468" s="15"/>
      <c r="AL468" s="15"/>
    </row>
    <row r="469" spans="2:38">
      <c r="B469" s="5" t="s">
        <v>13</v>
      </c>
      <c r="C469" s="3"/>
      <c r="D469" s="3"/>
      <c r="E469" s="7"/>
      <c r="G469" s="5" t="s">
        <v>13</v>
      </c>
      <c r="H469" s="3"/>
      <c r="I469" s="3"/>
      <c r="J469" s="7"/>
      <c r="N469" s="37" t="str">
        <f t="shared" si="290"/>
        <v/>
      </c>
      <c r="P469" s="5" t="s">
        <v>13</v>
      </c>
      <c r="Q469" s="3"/>
      <c r="R469" s="3"/>
      <c r="S469" s="7"/>
      <c r="U469" s="5" t="s">
        <v>13</v>
      </c>
      <c r="V469" s="3"/>
      <c r="W469" s="3"/>
      <c r="X469" s="7"/>
      <c r="Z469" s="5" t="s">
        <v>13</v>
      </c>
      <c r="AA469" s="3"/>
      <c r="AB469" s="3"/>
      <c r="AC469" s="7"/>
      <c r="AF469" s="36"/>
      <c r="AJ469" s="36"/>
      <c r="AL469" s="36"/>
    </row>
    <row r="470" spans="2:38">
      <c r="B470" s="29" t="s">
        <v>13</v>
      </c>
      <c r="C470" s="3">
        <v>12608</v>
      </c>
      <c r="D470" s="3">
        <v>4656</v>
      </c>
      <c r="E470" s="7">
        <v>17264</v>
      </c>
      <c r="G470" s="29" t="s">
        <v>13</v>
      </c>
      <c r="H470" s="3">
        <v>115565</v>
      </c>
      <c r="I470" s="3">
        <v>80841</v>
      </c>
      <c r="J470" s="7">
        <v>196406</v>
      </c>
      <c r="L470">
        <f t="shared" ref="L470" si="295">E470</f>
        <v>17264</v>
      </c>
      <c r="M470">
        <f t="shared" ref="M470" si="296">J470</f>
        <v>196406</v>
      </c>
      <c r="N470" s="19">
        <f t="shared" si="290"/>
        <v>11.376621872103799</v>
      </c>
      <c r="P470" s="29" t="s">
        <v>13</v>
      </c>
      <c r="Q470" s="3">
        <v>91334</v>
      </c>
      <c r="R470" s="3">
        <v>58086</v>
      </c>
      <c r="S470" s="7">
        <v>149420</v>
      </c>
      <c r="U470" s="29" t="s">
        <v>13</v>
      </c>
      <c r="V470" s="3">
        <v>11110</v>
      </c>
      <c r="W470" s="3">
        <v>17961</v>
      </c>
      <c r="X470" s="7">
        <v>29071</v>
      </c>
      <c r="Z470" s="29" t="s">
        <v>13</v>
      </c>
      <c r="AA470" s="3">
        <v>16232154</v>
      </c>
      <c r="AB470" s="3">
        <v>3873063</v>
      </c>
      <c r="AC470" s="7">
        <v>20105217</v>
      </c>
      <c r="AE470">
        <f t="shared" ref="AE470" si="297">AC470</f>
        <v>20105217</v>
      </c>
      <c r="AF470" s="16">
        <f t="shared" ref="AF470" si="298">IF(AE470/$AE$8&gt;0,AE470/$AE$8,"")</f>
        <v>20105.217000000001</v>
      </c>
      <c r="AH470">
        <f t="shared" ref="AH470" si="299">J470</f>
        <v>196406</v>
      </c>
      <c r="AI470">
        <f t="shared" ref="AI470" si="300">AC470</f>
        <v>20105217</v>
      </c>
      <c r="AJ470" s="16">
        <f t="shared" ref="AJ470" si="301">IF(AI470*AH470&gt;0,AI470/AH470*$AI$8,"")</f>
        <v>102365.59473743165</v>
      </c>
      <c r="AL470" s="16">
        <f t="shared" ref="AL470" si="302">IF(AI470*M470&gt;0,M470/L470*AJ470,"")</f>
        <v>1164574.6640407783</v>
      </c>
    </row>
    <row r="471" spans="2:38">
      <c r="B471" s="5" t="s">
        <v>33</v>
      </c>
      <c r="C471" s="3"/>
      <c r="D471" s="3"/>
      <c r="E471" s="7"/>
      <c r="G471" s="5" t="s">
        <v>33</v>
      </c>
      <c r="H471" s="3"/>
      <c r="I471" s="3"/>
      <c r="J471" s="7"/>
      <c r="N471" s="37" t="str">
        <f t="shared" si="290"/>
        <v/>
      </c>
      <c r="P471" s="5" t="s">
        <v>33</v>
      </c>
      <c r="Q471" s="3"/>
      <c r="R471" s="3"/>
      <c r="S471" s="7"/>
      <c r="U471" s="5" t="s">
        <v>33</v>
      </c>
      <c r="V471" s="3"/>
      <c r="W471" s="3"/>
      <c r="X471" s="7"/>
      <c r="Z471" s="5" t="s">
        <v>33</v>
      </c>
      <c r="AA471" s="3"/>
      <c r="AB471" s="3"/>
      <c r="AC471" s="7"/>
      <c r="AF471" s="36"/>
      <c r="AJ471" s="36"/>
      <c r="AL471" s="36"/>
    </row>
    <row r="472" spans="2:38">
      <c r="B472" s="29" t="s">
        <v>45</v>
      </c>
      <c r="C472" s="3">
        <v>15</v>
      </c>
      <c r="D472" s="3"/>
      <c r="E472" s="7">
        <v>15</v>
      </c>
      <c r="G472" s="29" t="s">
        <v>45</v>
      </c>
      <c r="H472" s="3">
        <v>179</v>
      </c>
      <c r="I472" s="3"/>
      <c r="J472" s="7">
        <v>179</v>
      </c>
      <c r="L472">
        <f t="shared" ref="L472:L481" si="303">E472</f>
        <v>15</v>
      </c>
      <c r="M472">
        <f t="shared" ref="M472:M481" si="304">J472</f>
        <v>179</v>
      </c>
      <c r="N472" s="19">
        <f t="shared" si="290"/>
        <v>11.933333333333334</v>
      </c>
      <c r="P472" s="29" t="s">
        <v>45</v>
      </c>
      <c r="Q472" s="3">
        <v>147</v>
      </c>
      <c r="R472" s="3"/>
      <c r="S472" s="7">
        <v>147</v>
      </c>
      <c r="U472" s="29" t="s">
        <v>45</v>
      </c>
      <c r="V472" s="3">
        <v>16</v>
      </c>
      <c r="W472" s="3"/>
      <c r="X472" s="7">
        <v>16</v>
      </c>
      <c r="Z472" s="29" t="s">
        <v>45</v>
      </c>
      <c r="AA472" s="3">
        <v>58044</v>
      </c>
      <c r="AB472" s="3"/>
      <c r="AC472" s="7">
        <v>58044</v>
      </c>
      <c r="AE472">
        <f t="shared" ref="AE472:AE481" si="305">AC472</f>
        <v>58044</v>
      </c>
      <c r="AF472" s="16">
        <f t="shared" ref="AF472:AF481" si="306">IF(AE472/$AE$8&gt;0,AE472/$AE$8,"")</f>
        <v>58.043999999999997</v>
      </c>
      <c r="AH472">
        <f t="shared" ref="AH472:AH481" si="307">J472</f>
        <v>179</v>
      </c>
      <c r="AI472">
        <f t="shared" ref="AI472:AI481" si="308">AC472</f>
        <v>58044</v>
      </c>
      <c r="AJ472" s="16">
        <f t="shared" ref="AJ472:AJ481" si="309">IF(AI472*AH472&gt;0,AI472/AH472*$AI$8,"")</f>
        <v>324268.15642458096</v>
      </c>
      <c r="AL472" s="16">
        <f t="shared" ref="AL472:AL481" si="310">IF(AI472*M472&gt;0,M472/L472*AJ472,"")</f>
        <v>3869599.9999999995</v>
      </c>
    </row>
    <row r="473" spans="2:38">
      <c r="B473" s="29" t="s">
        <v>46</v>
      </c>
      <c r="C473" s="3">
        <v>343</v>
      </c>
      <c r="D473" s="3"/>
      <c r="E473" s="7">
        <v>343</v>
      </c>
      <c r="G473" s="29" t="s">
        <v>46</v>
      </c>
      <c r="H473" s="3">
        <v>3082</v>
      </c>
      <c r="I473" s="3"/>
      <c r="J473" s="7">
        <v>3082</v>
      </c>
      <c r="L473">
        <f t="shared" si="303"/>
        <v>343</v>
      </c>
      <c r="M473">
        <f t="shared" si="304"/>
        <v>3082</v>
      </c>
      <c r="N473" s="19">
        <f t="shared" si="290"/>
        <v>8.9854227405247808</v>
      </c>
      <c r="P473" s="29" t="s">
        <v>46</v>
      </c>
      <c r="Q473" s="3">
        <v>2479</v>
      </c>
      <c r="R473" s="3"/>
      <c r="S473" s="7">
        <v>2479</v>
      </c>
      <c r="U473" s="29" t="s">
        <v>46</v>
      </c>
      <c r="V473" s="3">
        <v>243</v>
      </c>
      <c r="W473" s="3"/>
      <c r="X473" s="7">
        <v>243</v>
      </c>
      <c r="Z473" s="29" t="s">
        <v>46</v>
      </c>
      <c r="AA473" s="3">
        <v>486623</v>
      </c>
      <c r="AB473" s="3"/>
      <c r="AC473" s="7">
        <v>486623</v>
      </c>
      <c r="AE473">
        <f t="shared" si="305"/>
        <v>486623</v>
      </c>
      <c r="AF473" s="16">
        <f t="shared" si="306"/>
        <v>486.62299999999999</v>
      </c>
      <c r="AH473">
        <f t="shared" si="307"/>
        <v>3082</v>
      </c>
      <c r="AI473">
        <f t="shared" si="308"/>
        <v>486623</v>
      </c>
      <c r="AJ473" s="16">
        <f t="shared" si="309"/>
        <v>157891.95327709281</v>
      </c>
      <c r="AL473" s="16">
        <f t="shared" si="310"/>
        <v>1418725.9475218658</v>
      </c>
    </row>
    <row r="474" spans="2:38">
      <c r="B474" s="29" t="s">
        <v>47</v>
      </c>
      <c r="C474" s="3">
        <v>72</v>
      </c>
      <c r="D474" s="3"/>
      <c r="E474" s="7">
        <v>72</v>
      </c>
      <c r="G474" s="29" t="s">
        <v>47</v>
      </c>
      <c r="H474" s="3">
        <v>898</v>
      </c>
      <c r="I474" s="3"/>
      <c r="J474" s="7">
        <v>898</v>
      </c>
      <c r="L474">
        <f t="shared" si="303"/>
        <v>72</v>
      </c>
      <c r="M474">
        <f t="shared" si="304"/>
        <v>898</v>
      </c>
      <c r="N474" s="19">
        <f t="shared" si="290"/>
        <v>12.472222222222221</v>
      </c>
      <c r="P474" s="29" t="s">
        <v>47</v>
      </c>
      <c r="Q474" s="3">
        <v>746</v>
      </c>
      <c r="R474" s="3"/>
      <c r="S474" s="7">
        <v>746</v>
      </c>
      <c r="U474" s="29" t="s">
        <v>47</v>
      </c>
      <c r="V474" s="3">
        <v>78</v>
      </c>
      <c r="W474" s="3"/>
      <c r="X474" s="7">
        <v>78</v>
      </c>
      <c r="Z474" s="29" t="s">
        <v>47</v>
      </c>
      <c r="AA474" s="3">
        <v>150210</v>
      </c>
      <c r="AB474" s="3"/>
      <c r="AC474" s="7">
        <v>150210</v>
      </c>
      <c r="AE474">
        <f t="shared" si="305"/>
        <v>150210</v>
      </c>
      <c r="AF474" s="16">
        <f t="shared" si="306"/>
        <v>150.21</v>
      </c>
      <c r="AH474">
        <f t="shared" si="307"/>
        <v>898</v>
      </c>
      <c r="AI474">
        <f t="shared" si="308"/>
        <v>150210</v>
      </c>
      <c r="AJ474" s="16">
        <f t="shared" si="309"/>
        <v>167271.714922049</v>
      </c>
      <c r="AL474" s="16">
        <f t="shared" si="310"/>
        <v>2086249.9999999998</v>
      </c>
    </row>
    <row r="475" spans="2:38">
      <c r="B475" s="29" t="s">
        <v>145</v>
      </c>
      <c r="C475" s="3"/>
      <c r="D475" s="3">
        <v>921</v>
      </c>
      <c r="E475" s="7">
        <v>921</v>
      </c>
      <c r="G475" s="29" t="s">
        <v>145</v>
      </c>
      <c r="H475" s="3"/>
      <c r="I475" s="3">
        <v>2844</v>
      </c>
      <c r="J475" s="7">
        <v>2844</v>
      </c>
      <c r="L475">
        <f t="shared" si="303"/>
        <v>921</v>
      </c>
      <c r="M475">
        <f t="shared" si="304"/>
        <v>2844</v>
      </c>
      <c r="N475" s="19">
        <f t="shared" si="290"/>
        <v>3.0879478827361564</v>
      </c>
      <c r="P475" s="29" t="s">
        <v>145</v>
      </c>
      <c r="Q475" s="3"/>
      <c r="R475" s="3">
        <v>1558</v>
      </c>
      <c r="S475" s="7">
        <v>1558</v>
      </c>
      <c r="U475" s="29" t="s">
        <v>145</v>
      </c>
      <c r="V475" s="3"/>
      <c r="W475" s="3">
        <v>345</v>
      </c>
      <c r="X475" s="7">
        <v>345</v>
      </c>
      <c r="Z475" s="29" t="s">
        <v>145</v>
      </c>
      <c r="AA475" s="3"/>
      <c r="AB475" s="3">
        <v>291003</v>
      </c>
      <c r="AC475" s="7">
        <v>291003</v>
      </c>
      <c r="AE475">
        <f t="shared" si="305"/>
        <v>291003</v>
      </c>
      <c r="AF475" s="16">
        <f t="shared" si="306"/>
        <v>291.00299999999999</v>
      </c>
      <c r="AH475">
        <f t="shared" si="307"/>
        <v>2844</v>
      </c>
      <c r="AI475">
        <f t="shared" si="308"/>
        <v>291003</v>
      </c>
      <c r="AJ475" s="16">
        <f t="shared" si="309"/>
        <v>102321.72995780592</v>
      </c>
      <c r="AL475" s="16">
        <f t="shared" si="310"/>
        <v>315964.16938110755</v>
      </c>
    </row>
    <row r="476" spans="2:38">
      <c r="B476" s="29" t="s">
        <v>48</v>
      </c>
      <c r="C476" s="3">
        <v>953</v>
      </c>
      <c r="D476" s="3"/>
      <c r="E476" s="7">
        <v>953</v>
      </c>
      <c r="G476" s="29" t="s">
        <v>48</v>
      </c>
      <c r="H476" s="3">
        <v>10429</v>
      </c>
      <c r="I476" s="3"/>
      <c r="J476" s="7">
        <v>10429</v>
      </c>
      <c r="L476">
        <f t="shared" si="303"/>
        <v>953</v>
      </c>
      <c r="M476">
        <f t="shared" si="304"/>
        <v>10429</v>
      </c>
      <c r="N476" s="19">
        <f t="shared" si="290"/>
        <v>10.943336831059812</v>
      </c>
      <c r="P476" s="29" t="s">
        <v>48</v>
      </c>
      <c r="Q476" s="3">
        <v>8803</v>
      </c>
      <c r="R476" s="3"/>
      <c r="S476" s="7">
        <v>8803</v>
      </c>
      <c r="U476" s="29" t="s">
        <v>48</v>
      </c>
      <c r="V476" s="3">
        <v>658</v>
      </c>
      <c r="W476" s="3"/>
      <c r="X476" s="7">
        <v>658</v>
      </c>
      <c r="Z476" s="29" t="s">
        <v>48</v>
      </c>
      <c r="AA476" s="3">
        <v>2062909</v>
      </c>
      <c r="AB476" s="3"/>
      <c r="AC476" s="7">
        <v>2062909</v>
      </c>
      <c r="AE476">
        <f t="shared" si="305"/>
        <v>2062909</v>
      </c>
      <c r="AF476" s="16">
        <f t="shared" si="306"/>
        <v>2062.9090000000001</v>
      </c>
      <c r="AH476">
        <f t="shared" si="307"/>
        <v>10429</v>
      </c>
      <c r="AI476">
        <f t="shared" si="308"/>
        <v>2062909</v>
      </c>
      <c r="AJ476" s="16">
        <f t="shared" si="309"/>
        <v>197805.06280563812</v>
      </c>
      <c r="AL476" s="16">
        <f t="shared" si="310"/>
        <v>2164647.4291710388</v>
      </c>
    </row>
    <row r="477" spans="2:38">
      <c r="B477" s="29" t="s">
        <v>49</v>
      </c>
      <c r="C477" s="3">
        <v>147</v>
      </c>
      <c r="D477" s="3"/>
      <c r="E477" s="7">
        <v>147</v>
      </c>
      <c r="G477" s="29" t="s">
        <v>49</v>
      </c>
      <c r="H477" s="3">
        <v>3659</v>
      </c>
      <c r="I477" s="3"/>
      <c r="J477" s="7">
        <v>3659</v>
      </c>
      <c r="L477">
        <f t="shared" si="303"/>
        <v>147</v>
      </c>
      <c r="M477">
        <f t="shared" si="304"/>
        <v>3659</v>
      </c>
      <c r="N477" s="19">
        <f t="shared" si="290"/>
        <v>24.891156462585034</v>
      </c>
      <c r="P477" s="29" t="s">
        <v>49</v>
      </c>
      <c r="Q477" s="3">
        <v>3312</v>
      </c>
      <c r="R477" s="3"/>
      <c r="S477" s="7">
        <v>3312</v>
      </c>
      <c r="U477" s="29" t="s">
        <v>49</v>
      </c>
      <c r="V477" s="3">
        <v>198</v>
      </c>
      <c r="W477" s="3"/>
      <c r="X477" s="7">
        <v>198</v>
      </c>
      <c r="Z477" s="29" t="s">
        <v>49</v>
      </c>
      <c r="AA477" s="3">
        <v>584317</v>
      </c>
      <c r="AB477" s="3"/>
      <c r="AC477" s="7">
        <v>584317</v>
      </c>
      <c r="AE477">
        <f t="shared" si="305"/>
        <v>584317</v>
      </c>
      <c r="AF477" s="16">
        <f t="shared" si="306"/>
        <v>584.31700000000001</v>
      </c>
      <c r="AH477">
        <f t="shared" si="307"/>
        <v>3659</v>
      </c>
      <c r="AI477">
        <f t="shared" si="308"/>
        <v>584317</v>
      </c>
      <c r="AJ477" s="16">
        <f t="shared" si="309"/>
        <v>159693.08554249795</v>
      </c>
      <c r="AL477" s="16">
        <f t="shared" si="310"/>
        <v>3974945.5782312928</v>
      </c>
    </row>
    <row r="478" spans="2:38">
      <c r="B478" s="29" t="s">
        <v>146</v>
      </c>
      <c r="C478" s="3">
        <v>33</v>
      </c>
      <c r="D478" s="3"/>
      <c r="E478" s="7">
        <v>33</v>
      </c>
      <c r="G478" s="29" t="s">
        <v>146</v>
      </c>
      <c r="H478" s="3">
        <v>213</v>
      </c>
      <c r="I478" s="3"/>
      <c r="J478" s="7">
        <v>213</v>
      </c>
      <c r="L478">
        <f t="shared" si="303"/>
        <v>33</v>
      </c>
      <c r="M478">
        <f t="shared" si="304"/>
        <v>213</v>
      </c>
      <c r="N478" s="19">
        <f t="shared" si="290"/>
        <v>6.4545454545454541</v>
      </c>
      <c r="P478" s="29" t="s">
        <v>146</v>
      </c>
      <c r="Q478" s="3">
        <v>161</v>
      </c>
      <c r="R478" s="3"/>
      <c r="S478" s="7">
        <v>161</v>
      </c>
      <c r="U478" s="29" t="s">
        <v>146</v>
      </c>
      <c r="V478" s="3">
        <v>17</v>
      </c>
      <c r="W478" s="3"/>
      <c r="X478" s="7">
        <v>17</v>
      </c>
      <c r="Z478" s="29" t="s">
        <v>146</v>
      </c>
      <c r="AA478" s="3">
        <v>42164</v>
      </c>
      <c r="AB478" s="3"/>
      <c r="AC478" s="7">
        <v>42164</v>
      </c>
      <c r="AE478">
        <f t="shared" si="305"/>
        <v>42164</v>
      </c>
      <c r="AF478" s="16">
        <f t="shared" si="306"/>
        <v>42.164000000000001</v>
      </c>
      <c r="AH478">
        <f t="shared" si="307"/>
        <v>213</v>
      </c>
      <c r="AI478">
        <f t="shared" si="308"/>
        <v>42164</v>
      </c>
      <c r="AJ478" s="16">
        <f t="shared" si="309"/>
        <v>197953.05164319248</v>
      </c>
      <c r="AL478" s="16">
        <f t="shared" si="310"/>
        <v>1277696.9696969695</v>
      </c>
    </row>
    <row r="479" spans="2:38">
      <c r="B479" s="29" t="s">
        <v>3</v>
      </c>
      <c r="C479" s="3">
        <v>31</v>
      </c>
      <c r="D479" s="3"/>
      <c r="E479" s="7">
        <v>31</v>
      </c>
      <c r="G479" s="29" t="s">
        <v>3</v>
      </c>
      <c r="H479" s="3">
        <v>125</v>
      </c>
      <c r="I479" s="3"/>
      <c r="J479" s="7">
        <v>125</v>
      </c>
      <c r="L479">
        <f t="shared" si="303"/>
        <v>31</v>
      </c>
      <c r="M479">
        <f t="shared" si="304"/>
        <v>125</v>
      </c>
      <c r="N479" s="19">
        <f t="shared" si="290"/>
        <v>4.032258064516129</v>
      </c>
      <c r="P479" s="29" t="s">
        <v>3</v>
      </c>
      <c r="Q479" s="3">
        <v>69</v>
      </c>
      <c r="R479" s="3"/>
      <c r="S479" s="7">
        <v>69</v>
      </c>
      <c r="U479" s="29" t="s">
        <v>3</v>
      </c>
      <c r="V479" s="3">
        <v>25</v>
      </c>
      <c r="W479" s="3"/>
      <c r="X479" s="7">
        <v>25</v>
      </c>
      <c r="Z479" s="29" t="s">
        <v>3</v>
      </c>
      <c r="AA479" s="3">
        <v>12171</v>
      </c>
      <c r="AB479" s="3"/>
      <c r="AC479" s="7">
        <v>12171</v>
      </c>
      <c r="AE479">
        <f t="shared" si="305"/>
        <v>12171</v>
      </c>
      <c r="AF479" s="16">
        <f t="shared" si="306"/>
        <v>12.170999999999999</v>
      </c>
      <c r="AH479">
        <f t="shared" si="307"/>
        <v>125</v>
      </c>
      <c r="AI479">
        <f t="shared" si="308"/>
        <v>12171</v>
      </c>
      <c r="AJ479" s="16">
        <f t="shared" si="309"/>
        <v>97368</v>
      </c>
      <c r="AL479" s="16">
        <f t="shared" si="310"/>
        <v>392612.90322580643</v>
      </c>
    </row>
    <row r="480" spans="2:38">
      <c r="B480" s="29" t="s">
        <v>50</v>
      </c>
      <c r="C480" s="3">
        <v>108</v>
      </c>
      <c r="D480" s="3"/>
      <c r="E480" s="7">
        <v>108</v>
      </c>
      <c r="G480" s="29" t="s">
        <v>50</v>
      </c>
      <c r="H480" s="3">
        <v>627</v>
      </c>
      <c r="I480" s="3"/>
      <c r="J480" s="7">
        <v>627</v>
      </c>
      <c r="L480">
        <f t="shared" si="303"/>
        <v>108</v>
      </c>
      <c r="M480">
        <f t="shared" si="304"/>
        <v>627</v>
      </c>
      <c r="N480" s="19">
        <f t="shared" si="290"/>
        <v>5.8055555555555554</v>
      </c>
      <c r="P480" s="29" t="s">
        <v>50</v>
      </c>
      <c r="Q480" s="3">
        <v>484</v>
      </c>
      <c r="R480" s="3"/>
      <c r="S480" s="7">
        <v>484</v>
      </c>
      <c r="U480" s="29" t="s">
        <v>50</v>
      </c>
      <c r="V480" s="3">
        <v>31</v>
      </c>
      <c r="W480" s="3"/>
      <c r="X480" s="7">
        <v>31</v>
      </c>
      <c r="Z480" s="29" t="s">
        <v>50</v>
      </c>
      <c r="AA480" s="3">
        <v>194260</v>
      </c>
      <c r="AB480" s="3"/>
      <c r="AC480" s="7">
        <v>194260</v>
      </c>
      <c r="AE480">
        <f t="shared" si="305"/>
        <v>194260</v>
      </c>
      <c r="AF480" s="16">
        <f t="shared" si="306"/>
        <v>194.26</v>
      </c>
      <c r="AH480">
        <f t="shared" si="307"/>
        <v>627</v>
      </c>
      <c r="AI480">
        <f t="shared" si="308"/>
        <v>194260</v>
      </c>
      <c r="AJ480" s="16">
        <f t="shared" si="309"/>
        <v>309824.56140350876</v>
      </c>
      <c r="AL480" s="16">
        <f t="shared" si="310"/>
        <v>1798703.7037037036</v>
      </c>
    </row>
    <row r="481" spans="2:38">
      <c r="B481" s="30" t="s">
        <v>33</v>
      </c>
      <c r="C481" s="7">
        <v>1702</v>
      </c>
      <c r="D481" s="7">
        <v>921</v>
      </c>
      <c r="E481" s="7">
        <v>2623</v>
      </c>
      <c r="G481" s="30" t="s">
        <v>33</v>
      </c>
      <c r="H481" s="7">
        <v>19212</v>
      </c>
      <c r="I481" s="7">
        <v>2844</v>
      </c>
      <c r="J481" s="7">
        <v>22056</v>
      </c>
      <c r="L481">
        <f t="shared" si="303"/>
        <v>2623</v>
      </c>
      <c r="M481">
        <f t="shared" si="304"/>
        <v>22056</v>
      </c>
      <c r="N481" s="19">
        <f t="shared" si="290"/>
        <v>8.4086923370186817</v>
      </c>
      <c r="P481" s="30" t="s">
        <v>33</v>
      </c>
      <c r="Q481" s="7">
        <v>16201</v>
      </c>
      <c r="R481" s="7">
        <v>1558</v>
      </c>
      <c r="S481" s="7">
        <v>17759</v>
      </c>
      <c r="U481" s="30" t="s">
        <v>33</v>
      </c>
      <c r="V481" s="7">
        <v>1266</v>
      </c>
      <c r="W481" s="7">
        <v>345</v>
      </c>
      <c r="X481" s="7">
        <v>1611</v>
      </c>
      <c r="Z481" s="30" t="s">
        <v>33</v>
      </c>
      <c r="AA481" s="7">
        <v>3590698</v>
      </c>
      <c r="AB481" s="7">
        <v>291003</v>
      </c>
      <c r="AC481" s="7">
        <v>3881701</v>
      </c>
      <c r="AE481">
        <f t="shared" si="305"/>
        <v>3881701</v>
      </c>
      <c r="AF481" s="16">
        <f t="shared" si="306"/>
        <v>3881.701</v>
      </c>
      <c r="AH481">
        <f t="shared" si="307"/>
        <v>22056</v>
      </c>
      <c r="AI481">
        <f t="shared" si="308"/>
        <v>3881701</v>
      </c>
      <c r="AJ481" s="16">
        <f t="shared" si="309"/>
        <v>175992.97243380485</v>
      </c>
      <c r="AL481" s="16">
        <f t="shared" si="310"/>
        <v>1479870.7586732749</v>
      </c>
    </row>
    <row r="482" spans="2:38">
      <c r="B482" s="5" t="s">
        <v>34</v>
      </c>
      <c r="C482" s="3"/>
      <c r="D482" s="3"/>
      <c r="E482" s="7"/>
      <c r="G482" s="5" t="s">
        <v>34</v>
      </c>
      <c r="H482" s="3"/>
      <c r="I482" s="3"/>
      <c r="J482" s="7"/>
      <c r="N482" s="37" t="str">
        <f t="shared" si="290"/>
        <v/>
      </c>
      <c r="P482" s="5" t="s">
        <v>34</v>
      </c>
      <c r="Q482" s="3"/>
      <c r="R482" s="3"/>
      <c r="S482" s="7"/>
      <c r="U482" s="5" t="s">
        <v>34</v>
      </c>
      <c r="V482" s="3"/>
      <c r="W482" s="3"/>
      <c r="X482" s="7"/>
      <c r="Z482" s="5" t="s">
        <v>34</v>
      </c>
      <c r="AA482" s="3"/>
      <c r="AB482" s="3"/>
      <c r="AC482" s="7"/>
      <c r="AF482" s="36"/>
      <c r="AJ482" s="36"/>
      <c r="AL482" s="36"/>
    </row>
    <row r="483" spans="2:38">
      <c r="B483" s="29" t="s">
        <v>54</v>
      </c>
      <c r="C483" s="3">
        <v>1350</v>
      </c>
      <c r="D483" s="3"/>
      <c r="E483" s="7">
        <v>1350</v>
      </c>
      <c r="G483" s="29" t="s">
        <v>54</v>
      </c>
      <c r="H483" s="3">
        <v>19650</v>
      </c>
      <c r="I483" s="3"/>
      <c r="J483" s="7">
        <v>19650</v>
      </c>
      <c r="L483">
        <f t="shared" ref="L483:L492" si="311">E483</f>
        <v>1350</v>
      </c>
      <c r="M483">
        <f t="shared" ref="M483:M492" si="312">J483</f>
        <v>19650</v>
      </c>
      <c r="N483" s="19">
        <f t="shared" si="290"/>
        <v>14.555555555555555</v>
      </c>
      <c r="P483" s="29" t="s">
        <v>54</v>
      </c>
      <c r="Q483" s="3">
        <v>16643</v>
      </c>
      <c r="R483" s="3"/>
      <c r="S483" s="7">
        <v>16643</v>
      </c>
      <c r="U483" s="29" t="s">
        <v>54</v>
      </c>
      <c r="V483" s="3">
        <v>1627</v>
      </c>
      <c r="W483" s="3"/>
      <c r="X483" s="7">
        <v>1627</v>
      </c>
      <c r="Z483" s="29" t="s">
        <v>54</v>
      </c>
      <c r="AA483" s="3">
        <v>2427763</v>
      </c>
      <c r="AB483" s="3"/>
      <c r="AC483" s="7">
        <v>2427763</v>
      </c>
      <c r="AE483">
        <f t="shared" ref="AE483:AE496" si="313">AC483</f>
        <v>2427763</v>
      </c>
      <c r="AF483" s="16">
        <f t="shared" ref="AF483:AF496" si="314">IF(AE483/$AE$8&gt;0,AE483/$AE$8,"")</f>
        <v>2427.7629999999999</v>
      </c>
      <c r="AH483">
        <f t="shared" ref="AH483:AH496" si="315">J483</f>
        <v>19650</v>
      </c>
      <c r="AI483">
        <f t="shared" ref="AI483:AI496" si="316">AC483</f>
        <v>2427763</v>
      </c>
      <c r="AJ483" s="16">
        <f t="shared" ref="AJ483:AJ496" si="317">IF(AI483*AH483&gt;0,AI483/AH483*$AI$8,"")</f>
        <v>123550.27989821884</v>
      </c>
      <c r="AL483" s="16">
        <f t="shared" ref="AL483:AL496" si="318">IF(AI483*M483&gt;0,M483/L483*AJ483,"")</f>
        <v>1798342.9629629632</v>
      </c>
    </row>
    <row r="484" spans="2:38">
      <c r="B484" s="29" t="s">
        <v>55</v>
      </c>
      <c r="C484" s="3">
        <v>243</v>
      </c>
      <c r="D484" s="3"/>
      <c r="E484" s="7">
        <v>243</v>
      </c>
      <c r="G484" s="29" t="s">
        <v>55</v>
      </c>
      <c r="H484" s="3">
        <v>1260</v>
      </c>
      <c r="I484" s="3"/>
      <c r="J484" s="7">
        <v>1260</v>
      </c>
      <c r="L484">
        <f t="shared" si="311"/>
        <v>243</v>
      </c>
      <c r="M484">
        <f t="shared" si="312"/>
        <v>1260</v>
      </c>
      <c r="N484" s="19">
        <f t="shared" si="290"/>
        <v>5.1851851851851851</v>
      </c>
      <c r="P484" s="29" t="s">
        <v>55</v>
      </c>
      <c r="Q484" s="3">
        <v>877</v>
      </c>
      <c r="R484" s="3"/>
      <c r="S484" s="7">
        <v>877</v>
      </c>
      <c r="U484" s="29" t="s">
        <v>55</v>
      </c>
      <c r="V484" s="3">
        <v>133</v>
      </c>
      <c r="W484" s="3"/>
      <c r="X484" s="7">
        <v>133</v>
      </c>
      <c r="Z484" s="29" t="s">
        <v>55</v>
      </c>
      <c r="AA484" s="3">
        <v>160234</v>
      </c>
      <c r="AB484" s="3"/>
      <c r="AC484" s="7">
        <v>160234</v>
      </c>
      <c r="AE484">
        <f t="shared" si="313"/>
        <v>160234</v>
      </c>
      <c r="AF484" s="16">
        <f t="shared" si="314"/>
        <v>160.23400000000001</v>
      </c>
      <c r="AH484">
        <f t="shared" si="315"/>
        <v>1260</v>
      </c>
      <c r="AI484">
        <f t="shared" si="316"/>
        <v>160234</v>
      </c>
      <c r="AJ484" s="16">
        <f t="shared" si="317"/>
        <v>127169.84126984127</v>
      </c>
      <c r="AL484" s="16">
        <f t="shared" si="318"/>
        <v>659399.17695473251</v>
      </c>
    </row>
    <row r="485" spans="2:38">
      <c r="B485" s="29" t="s">
        <v>147</v>
      </c>
      <c r="C485" s="3">
        <v>1040</v>
      </c>
      <c r="D485" s="3"/>
      <c r="E485" s="7">
        <v>1040</v>
      </c>
      <c r="G485" s="29" t="s">
        <v>147</v>
      </c>
      <c r="H485" s="3">
        <v>3645</v>
      </c>
      <c r="I485" s="3"/>
      <c r="J485" s="7">
        <v>3645</v>
      </c>
      <c r="L485">
        <f t="shared" si="311"/>
        <v>1040</v>
      </c>
      <c r="M485">
        <f t="shared" si="312"/>
        <v>3645</v>
      </c>
      <c r="N485" s="19">
        <f t="shared" si="290"/>
        <v>3.5048076923076925</v>
      </c>
      <c r="P485" s="29" t="s">
        <v>147</v>
      </c>
      <c r="Q485" s="3">
        <v>2139</v>
      </c>
      <c r="R485" s="3"/>
      <c r="S485" s="7">
        <v>2139</v>
      </c>
      <c r="U485" s="29" t="s">
        <v>147</v>
      </c>
      <c r="V485" s="3">
        <v>448</v>
      </c>
      <c r="W485" s="3"/>
      <c r="X485" s="7">
        <v>448</v>
      </c>
      <c r="Z485" s="29" t="s">
        <v>147</v>
      </c>
      <c r="AA485" s="3">
        <v>389475</v>
      </c>
      <c r="AB485" s="3"/>
      <c r="AC485" s="7">
        <v>389475</v>
      </c>
      <c r="AE485">
        <f t="shared" si="313"/>
        <v>389475</v>
      </c>
      <c r="AF485" s="16">
        <f t="shared" si="314"/>
        <v>389.47500000000002</v>
      </c>
      <c r="AH485">
        <f t="shared" si="315"/>
        <v>3645</v>
      </c>
      <c r="AI485">
        <f t="shared" si="316"/>
        <v>389475</v>
      </c>
      <c r="AJ485" s="16">
        <f t="shared" si="317"/>
        <v>106851.85185185185</v>
      </c>
      <c r="AL485" s="16">
        <f t="shared" si="318"/>
        <v>374495.19230769231</v>
      </c>
    </row>
    <row r="486" spans="2:38">
      <c r="B486" s="29" t="s">
        <v>56</v>
      </c>
      <c r="C486" s="3">
        <v>121</v>
      </c>
      <c r="D486" s="3"/>
      <c r="E486" s="7">
        <v>121</v>
      </c>
      <c r="G486" s="29" t="s">
        <v>56</v>
      </c>
      <c r="H486" s="3">
        <v>775</v>
      </c>
      <c r="I486" s="3"/>
      <c r="J486" s="7">
        <v>775</v>
      </c>
      <c r="L486">
        <f t="shared" si="311"/>
        <v>121</v>
      </c>
      <c r="M486">
        <f t="shared" si="312"/>
        <v>775</v>
      </c>
      <c r="N486" s="19">
        <f t="shared" si="290"/>
        <v>6.4049586776859506</v>
      </c>
      <c r="P486" s="29" t="s">
        <v>56</v>
      </c>
      <c r="Q486" s="3">
        <v>560</v>
      </c>
      <c r="R486" s="3"/>
      <c r="S486" s="7">
        <v>560</v>
      </c>
      <c r="U486" s="29" t="s">
        <v>56</v>
      </c>
      <c r="V486" s="3">
        <v>86</v>
      </c>
      <c r="W486" s="3"/>
      <c r="X486" s="7">
        <v>86</v>
      </c>
      <c r="Z486" s="29" t="s">
        <v>56</v>
      </c>
      <c r="AA486" s="3">
        <v>75327</v>
      </c>
      <c r="AB486" s="3"/>
      <c r="AC486" s="7">
        <v>75327</v>
      </c>
      <c r="AE486">
        <f t="shared" si="313"/>
        <v>75327</v>
      </c>
      <c r="AF486" s="16">
        <f t="shared" si="314"/>
        <v>75.326999999999998</v>
      </c>
      <c r="AH486">
        <f t="shared" si="315"/>
        <v>775</v>
      </c>
      <c r="AI486">
        <f t="shared" si="316"/>
        <v>75327</v>
      </c>
      <c r="AJ486" s="16">
        <f t="shared" si="317"/>
        <v>97196.129032258075</v>
      </c>
      <c r="AL486" s="16">
        <f t="shared" si="318"/>
        <v>622537.19008264469</v>
      </c>
    </row>
    <row r="487" spans="2:38">
      <c r="B487" s="29" t="s">
        <v>57</v>
      </c>
      <c r="C487" s="3">
        <v>1379</v>
      </c>
      <c r="D487" s="3"/>
      <c r="E487" s="7">
        <v>1379</v>
      </c>
      <c r="G487" s="29" t="s">
        <v>57</v>
      </c>
      <c r="H487" s="3">
        <v>13356</v>
      </c>
      <c r="I487" s="3"/>
      <c r="J487" s="7">
        <v>13356</v>
      </c>
      <c r="L487">
        <f t="shared" si="311"/>
        <v>1379</v>
      </c>
      <c r="M487">
        <f t="shared" si="312"/>
        <v>13356</v>
      </c>
      <c r="N487" s="19">
        <f t="shared" si="290"/>
        <v>9.6852791878172582</v>
      </c>
      <c r="P487" s="29" t="s">
        <v>57</v>
      </c>
      <c r="Q487" s="3">
        <v>10842</v>
      </c>
      <c r="R487" s="3"/>
      <c r="S487" s="7">
        <v>10842</v>
      </c>
      <c r="U487" s="29" t="s">
        <v>57</v>
      </c>
      <c r="V487" s="3">
        <v>1094</v>
      </c>
      <c r="W487" s="3"/>
      <c r="X487" s="7">
        <v>1094</v>
      </c>
      <c r="Z487" s="29" t="s">
        <v>57</v>
      </c>
      <c r="AA487" s="3">
        <v>1966092</v>
      </c>
      <c r="AB487" s="3"/>
      <c r="AC487" s="7">
        <v>1966092</v>
      </c>
      <c r="AE487">
        <f t="shared" si="313"/>
        <v>1966092</v>
      </c>
      <c r="AF487" s="16">
        <f t="shared" si="314"/>
        <v>1966.0920000000001</v>
      </c>
      <c r="AH487">
        <f t="shared" si="315"/>
        <v>13356</v>
      </c>
      <c r="AI487">
        <f t="shared" si="316"/>
        <v>1966092</v>
      </c>
      <c r="AJ487" s="16">
        <f t="shared" si="317"/>
        <v>147206.64869721475</v>
      </c>
      <c r="AL487" s="16">
        <f t="shared" si="318"/>
        <v>1425737.4909354607</v>
      </c>
    </row>
    <row r="488" spans="2:38">
      <c r="B488" s="29" t="s">
        <v>58</v>
      </c>
      <c r="C488" s="3">
        <v>55</v>
      </c>
      <c r="D488" s="3"/>
      <c r="E488" s="7">
        <v>55</v>
      </c>
      <c r="G488" s="29" t="s">
        <v>58</v>
      </c>
      <c r="H488" s="3">
        <v>386</v>
      </c>
      <c r="I488" s="3"/>
      <c r="J488" s="7">
        <v>386</v>
      </c>
      <c r="L488">
        <f t="shared" si="311"/>
        <v>55</v>
      </c>
      <c r="M488">
        <f t="shared" si="312"/>
        <v>386</v>
      </c>
      <c r="N488" s="19">
        <f t="shared" si="290"/>
        <v>7.0181818181818185</v>
      </c>
      <c r="P488" s="29" t="s">
        <v>58</v>
      </c>
      <c r="Q488" s="3">
        <v>290</v>
      </c>
      <c r="R488" s="3"/>
      <c r="S488" s="7">
        <v>290</v>
      </c>
      <c r="U488" s="29" t="s">
        <v>58</v>
      </c>
      <c r="V488" s="3">
        <v>40</v>
      </c>
      <c r="W488" s="3"/>
      <c r="X488" s="7">
        <v>40</v>
      </c>
      <c r="Z488" s="29" t="s">
        <v>58</v>
      </c>
      <c r="AA488" s="3">
        <v>47718</v>
      </c>
      <c r="AB488" s="3"/>
      <c r="AC488" s="7">
        <v>47718</v>
      </c>
      <c r="AE488">
        <f t="shared" si="313"/>
        <v>47718</v>
      </c>
      <c r="AF488" s="16">
        <f t="shared" si="314"/>
        <v>47.718000000000004</v>
      </c>
      <c r="AH488">
        <f t="shared" si="315"/>
        <v>386</v>
      </c>
      <c r="AI488">
        <f t="shared" si="316"/>
        <v>47718</v>
      </c>
      <c r="AJ488" s="16">
        <f t="shared" si="317"/>
        <v>123621.76165803109</v>
      </c>
      <c r="AL488" s="16">
        <f t="shared" si="318"/>
        <v>867600</v>
      </c>
    </row>
    <row r="489" spans="2:38">
      <c r="B489" s="29" t="s">
        <v>59</v>
      </c>
      <c r="C489" s="3">
        <v>829</v>
      </c>
      <c r="D489" s="3"/>
      <c r="E489" s="7">
        <v>829</v>
      </c>
      <c r="G489" s="29" t="s">
        <v>59</v>
      </c>
      <c r="H489" s="3">
        <v>6067</v>
      </c>
      <c r="I489" s="3"/>
      <c r="J489" s="7">
        <v>6067</v>
      </c>
      <c r="L489">
        <f t="shared" si="311"/>
        <v>829</v>
      </c>
      <c r="M489">
        <f t="shared" si="312"/>
        <v>6067</v>
      </c>
      <c r="N489" s="19">
        <f t="shared" si="290"/>
        <v>7.318455971049457</v>
      </c>
      <c r="P489" s="29" t="s">
        <v>59</v>
      </c>
      <c r="Q489" s="3">
        <v>4653</v>
      </c>
      <c r="R489" s="3"/>
      <c r="S489" s="7">
        <v>4653</v>
      </c>
      <c r="U489" s="29" t="s">
        <v>59</v>
      </c>
      <c r="V489" s="3">
        <v>553</v>
      </c>
      <c r="W489" s="3"/>
      <c r="X489" s="7">
        <v>553</v>
      </c>
      <c r="Z489" s="29" t="s">
        <v>59</v>
      </c>
      <c r="AA489" s="3">
        <v>678549</v>
      </c>
      <c r="AB489" s="3"/>
      <c r="AC489" s="7">
        <v>678549</v>
      </c>
      <c r="AE489">
        <f t="shared" si="313"/>
        <v>678549</v>
      </c>
      <c r="AF489" s="16">
        <f t="shared" si="314"/>
        <v>678.54899999999998</v>
      </c>
      <c r="AH489">
        <f t="shared" si="315"/>
        <v>6067</v>
      </c>
      <c r="AI489">
        <f t="shared" si="316"/>
        <v>678549</v>
      </c>
      <c r="AJ489" s="16">
        <f t="shared" si="317"/>
        <v>111842.59106642491</v>
      </c>
      <c r="AL489" s="16">
        <f t="shared" si="318"/>
        <v>818515.07840772008</v>
      </c>
    </row>
    <row r="490" spans="2:38">
      <c r="B490" s="29" t="s">
        <v>148</v>
      </c>
      <c r="C490" s="3">
        <v>27</v>
      </c>
      <c r="D490" s="3"/>
      <c r="E490" s="7">
        <v>27</v>
      </c>
      <c r="G490" s="29" t="s">
        <v>148</v>
      </c>
      <c r="H490" s="3">
        <v>131</v>
      </c>
      <c r="I490" s="3"/>
      <c r="J490" s="7">
        <v>131</v>
      </c>
      <c r="L490">
        <f t="shared" si="311"/>
        <v>27</v>
      </c>
      <c r="M490">
        <f t="shared" si="312"/>
        <v>131</v>
      </c>
      <c r="N490" s="19">
        <f t="shared" si="290"/>
        <v>4.8518518518518521</v>
      </c>
      <c r="P490" s="29" t="s">
        <v>148</v>
      </c>
      <c r="Q490" s="3">
        <v>85</v>
      </c>
      <c r="R490" s="3"/>
      <c r="S490" s="7">
        <v>85</v>
      </c>
      <c r="U490" s="29" t="s">
        <v>148</v>
      </c>
      <c r="V490" s="3">
        <v>19</v>
      </c>
      <c r="W490" s="3"/>
      <c r="X490" s="7">
        <v>19</v>
      </c>
      <c r="Z490" s="29" t="s">
        <v>148</v>
      </c>
      <c r="AA490" s="3">
        <v>19352</v>
      </c>
      <c r="AB490" s="3"/>
      <c r="AC490" s="7">
        <v>19352</v>
      </c>
      <c r="AE490">
        <f t="shared" si="313"/>
        <v>19352</v>
      </c>
      <c r="AF490" s="16">
        <f t="shared" si="314"/>
        <v>19.352</v>
      </c>
      <c r="AH490">
        <f t="shared" si="315"/>
        <v>131</v>
      </c>
      <c r="AI490">
        <f t="shared" si="316"/>
        <v>19352</v>
      </c>
      <c r="AJ490" s="16">
        <f t="shared" si="317"/>
        <v>147725.19083969464</v>
      </c>
      <c r="AL490" s="16">
        <f t="shared" si="318"/>
        <v>716740.74074074067</v>
      </c>
    </row>
    <row r="491" spans="2:38">
      <c r="B491" s="29" t="s">
        <v>60</v>
      </c>
      <c r="C491" s="3">
        <v>155</v>
      </c>
      <c r="D491" s="3"/>
      <c r="E491" s="7">
        <v>155</v>
      </c>
      <c r="G491" s="29" t="s">
        <v>60</v>
      </c>
      <c r="H491" s="3">
        <v>531</v>
      </c>
      <c r="I491" s="3"/>
      <c r="J491" s="7">
        <v>531</v>
      </c>
      <c r="L491">
        <f t="shared" si="311"/>
        <v>155</v>
      </c>
      <c r="M491">
        <f t="shared" si="312"/>
        <v>531</v>
      </c>
      <c r="N491" s="19">
        <f t="shared" si="290"/>
        <v>3.4258064516129032</v>
      </c>
      <c r="P491" s="29" t="s">
        <v>60</v>
      </c>
      <c r="Q491" s="3">
        <v>303</v>
      </c>
      <c r="R491" s="3"/>
      <c r="S491" s="7">
        <v>303</v>
      </c>
      <c r="U491" s="29" t="s">
        <v>60</v>
      </c>
      <c r="V491" s="3">
        <v>69</v>
      </c>
      <c r="W491" s="3"/>
      <c r="X491" s="7">
        <v>69</v>
      </c>
      <c r="Z491" s="29" t="s">
        <v>60</v>
      </c>
      <c r="AA491" s="3">
        <v>57480</v>
      </c>
      <c r="AB491" s="3"/>
      <c r="AC491" s="7">
        <v>57480</v>
      </c>
      <c r="AE491">
        <f t="shared" si="313"/>
        <v>57480</v>
      </c>
      <c r="AF491" s="16">
        <f t="shared" si="314"/>
        <v>57.48</v>
      </c>
      <c r="AH491">
        <f t="shared" si="315"/>
        <v>531</v>
      </c>
      <c r="AI491">
        <f t="shared" si="316"/>
        <v>57480</v>
      </c>
      <c r="AJ491" s="16">
        <f t="shared" si="317"/>
        <v>108248.58757062147</v>
      </c>
      <c r="AL491" s="16">
        <f t="shared" si="318"/>
        <v>370838.70967741933</v>
      </c>
    </row>
    <row r="492" spans="2:38">
      <c r="B492" s="29" t="s">
        <v>61</v>
      </c>
      <c r="C492" s="3">
        <v>368</v>
      </c>
      <c r="D492" s="3"/>
      <c r="E492" s="7">
        <v>368</v>
      </c>
      <c r="G492" s="29" t="s">
        <v>61</v>
      </c>
      <c r="H492" s="3">
        <v>1114</v>
      </c>
      <c r="I492" s="3"/>
      <c r="J492" s="7">
        <v>1114</v>
      </c>
      <c r="L492">
        <f t="shared" si="311"/>
        <v>368</v>
      </c>
      <c r="M492">
        <f t="shared" si="312"/>
        <v>1114</v>
      </c>
      <c r="N492" s="19">
        <f t="shared" si="290"/>
        <v>3.027173913043478</v>
      </c>
      <c r="P492" s="29" t="s">
        <v>61</v>
      </c>
      <c r="Q492" s="3">
        <v>585</v>
      </c>
      <c r="R492" s="3"/>
      <c r="S492" s="7">
        <v>585</v>
      </c>
      <c r="U492" s="29" t="s">
        <v>61</v>
      </c>
      <c r="V492" s="3">
        <v>148</v>
      </c>
      <c r="W492" s="3"/>
      <c r="X492" s="7">
        <v>148</v>
      </c>
      <c r="Z492" s="29" t="s">
        <v>61</v>
      </c>
      <c r="AA492" s="3">
        <v>92747</v>
      </c>
      <c r="AB492" s="3"/>
      <c r="AC492" s="7">
        <v>92747</v>
      </c>
      <c r="AE492">
        <f t="shared" si="313"/>
        <v>92747</v>
      </c>
      <c r="AF492" s="16">
        <f t="shared" si="314"/>
        <v>92.747</v>
      </c>
      <c r="AH492">
        <f t="shared" si="315"/>
        <v>1114</v>
      </c>
      <c r="AI492">
        <f t="shared" si="316"/>
        <v>92747</v>
      </c>
      <c r="AJ492" s="16">
        <f t="shared" si="317"/>
        <v>83255.83482944344</v>
      </c>
      <c r="AL492" s="16">
        <f t="shared" si="318"/>
        <v>252029.89130434778</v>
      </c>
    </row>
    <row r="493" spans="2:38">
      <c r="B493" s="29" t="s">
        <v>149</v>
      </c>
      <c r="C493" s="3">
        <v>73</v>
      </c>
      <c r="D493" s="3"/>
      <c r="E493" s="7">
        <v>73</v>
      </c>
      <c r="G493" s="29" t="s">
        <v>149</v>
      </c>
      <c r="H493" s="3">
        <v>459</v>
      </c>
      <c r="I493" s="3"/>
      <c r="J493" s="7">
        <v>459</v>
      </c>
      <c r="N493" s="19" t="str">
        <f t="shared" si="290"/>
        <v/>
      </c>
      <c r="P493" s="29" t="s">
        <v>149</v>
      </c>
      <c r="Q493" s="3">
        <v>344</v>
      </c>
      <c r="R493" s="3"/>
      <c r="S493" s="7">
        <v>344</v>
      </c>
      <c r="U493" s="29" t="s">
        <v>149</v>
      </c>
      <c r="V493" s="3">
        <v>41</v>
      </c>
      <c r="W493" s="3"/>
      <c r="X493" s="7">
        <v>41</v>
      </c>
      <c r="Z493" s="29" t="s">
        <v>149</v>
      </c>
      <c r="AA493" s="3">
        <v>63225</v>
      </c>
      <c r="AB493" s="3"/>
      <c r="AC493" s="7">
        <v>63225</v>
      </c>
      <c r="AE493">
        <f t="shared" si="313"/>
        <v>63225</v>
      </c>
      <c r="AF493" s="16">
        <f t="shared" si="314"/>
        <v>63.225000000000001</v>
      </c>
      <c r="AH493">
        <f t="shared" si="315"/>
        <v>459</v>
      </c>
      <c r="AI493">
        <f t="shared" si="316"/>
        <v>63225</v>
      </c>
      <c r="AJ493" s="16">
        <f t="shared" si="317"/>
        <v>137745.09803921569</v>
      </c>
      <c r="AL493" s="16" t="str">
        <f t="shared" si="318"/>
        <v/>
      </c>
    </row>
    <row r="494" spans="2:38">
      <c r="B494" s="29" t="s">
        <v>62</v>
      </c>
      <c r="C494" s="3">
        <v>33</v>
      </c>
      <c r="D494" s="3"/>
      <c r="E494" s="7">
        <v>33</v>
      </c>
      <c r="G494" s="29" t="s">
        <v>62</v>
      </c>
      <c r="H494" s="3">
        <v>442</v>
      </c>
      <c r="I494" s="3"/>
      <c r="J494" s="7">
        <v>442</v>
      </c>
      <c r="L494">
        <f t="shared" ref="L494:L496" si="319">E494</f>
        <v>33</v>
      </c>
      <c r="M494">
        <f t="shared" ref="M494:M496" si="320">J494</f>
        <v>442</v>
      </c>
      <c r="N494" s="19">
        <f t="shared" si="290"/>
        <v>13.393939393939394</v>
      </c>
      <c r="P494" s="29" t="s">
        <v>62</v>
      </c>
      <c r="Q494" s="3">
        <v>397</v>
      </c>
      <c r="R494" s="3"/>
      <c r="S494" s="7">
        <v>397</v>
      </c>
      <c r="U494" s="29" t="s">
        <v>62</v>
      </c>
      <c r="V494" s="3">
        <v>12</v>
      </c>
      <c r="W494" s="3"/>
      <c r="X494" s="7">
        <v>12</v>
      </c>
      <c r="Z494" s="29" t="s">
        <v>62</v>
      </c>
      <c r="AA494" s="3">
        <v>73754</v>
      </c>
      <c r="AB494" s="3"/>
      <c r="AC494" s="7">
        <v>73754</v>
      </c>
      <c r="AE494">
        <f t="shared" si="313"/>
        <v>73754</v>
      </c>
      <c r="AF494" s="16">
        <f t="shared" si="314"/>
        <v>73.754000000000005</v>
      </c>
      <c r="AH494">
        <f t="shared" si="315"/>
        <v>442</v>
      </c>
      <c r="AI494">
        <f t="shared" si="316"/>
        <v>73754</v>
      </c>
      <c r="AJ494" s="16">
        <f t="shared" si="317"/>
        <v>166864.25339366516</v>
      </c>
      <c r="AL494" s="16">
        <f t="shared" si="318"/>
        <v>2234969.6969696973</v>
      </c>
    </row>
    <row r="495" spans="2:38">
      <c r="B495" s="29" t="s">
        <v>63</v>
      </c>
      <c r="C495" s="3">
        <v>460</v>
      </c>
      <c r="D495" s="3"/>
      <c r="E495" s="7">
        <v>460</v>
      </c>
      <c r="G495" s="29" t="s">
        <v>63</v>
      </c>
      <c r="H495" s="3">
        <v>3658</v>
      </c>
      <c r="I495" s="3"/>
      <c r="J495" s="7">
        <v>3658</v>
      </c>
      <c r="L495">
        <f t="shared" si="319"/>
        <v>460</v>
      </c>
      <c r="M495">
        <f t="shared" si="320"/>
        <v>3658</v>
      </c>
      <c r="N495" s="19">
        <f t="shared" si="290"/>
        <v>7.9521739130434783</v>
      </c>
      <c r="P495" s="29" t="s">
        <v>63</v>
      </c>
      <c r="Q495" s="3">
        <v>2919</v>
      </c>
      <c r="R495" s="3"/>
      <c r="S495" s="7">
        <v>2919</v>
      </c>
      <c r="U495" s="29" t="s">
        <v>63</v>
      </c>
      <c r="V495" s="3">
        <v>264</v>
      </c>
      <c r="W495" s="3"/>
      <c r="X495" s="7">
        <v>264</v>
      </c>
      <c r="Z495" s="29" t="s">
        <v>63</v>
      </c>
      <c r="AA495" s="3">
        <v>339149</v>
      </c>
      <c r="AB495" s="3"/>
      <c r="AC495" s="7">
        <v>339149</v>
      </c>
      <c r="AE495">
        <f t="shared" si="313"/>
        <v>339149</v>
      </c>
      <c r="AF495" s="16">
        <f t="shared" si="314"/>
        <v>339.149</v>
      </c>
      <c r="AH495">
        <f t="shared" si="315"/>
        <v>3658</v>
      </c>
      <c r="AI495">
        <f t="shared" si="316"/>
        <v>339149</v>
      </c>
      <c r="AJ495" s="16">
        <f t="shared" si="317"/>
        <v>92714.324767632585</v>
      </c>
      <c r="AL495" s="16">
        <f t="shared" si="318"/>
        <v>737280.43478260865</v>
      </c>
    </row>
    <row r="496" spans="2:38">
      <c r="B496" s="30" t="s">
        <v>34</v>
      </c>
      <c r="C496" s="7">
        <v>6133</v>
      </c>
      <c r="D496" s="7"/>
      <c r="E496" s="7">
        <v>6133</v>
      </c>
      <c r="G496" s="30" t="s">
        <v>34</v>
      </c>
      <c r="H496" s="7">
        <v>51474</v>
      </c>
      <c r="I496" s="7"/>
      <c r="J496" s="7">
        <v>51474</v>
      </c>
      <c r="L496">
        <f t="shared" si="319"/>
        <v>6133</v>
      </c>
      <c r="M496">
        <f t="shared" si="320"/>
        <v>51474</v>
      </c>
      <c r="N496" s="19">
        <f t="shared" si="290"/>
        <v>8.392956138920594</v>
      </c>
      <c r="P496" s="30" t="s">
        <v>34</v>
      </c>
      <c r="Q496" s="7">
        <v>40637</v>
      </c>
      <c r="R496" s="7"/>
      <c r="S496" s="7">
        <v>40637</v>
      </c>
      <c r="U496" s="30" t="s">
        <v>34</v>
      </c>
      <c r="V496" s="7">
        <v>4534</v>
      </c>
      <c r="W496" s="7"/>
      <c r="X496" s="7">
        <v>4534</v>
      </c>
      <c r="Z496" s="30" t="s">
        <v>34</v>
      </c>
      <c r="AA496" s="7">
        <v>6390865</v>
      </c>
      <c r="AB496" s="7"/>
      <c r="AC496" s="7">
        <v>6390865</v>
      </c>
      <c r="AE496">
        <f t="shared" si="313"/>
        <v>6390865</v>
      </c>
      <c r="AF496" s="16">
        <f t="shared" si="314"/>
        <v>6390.8649999999998</v>
      </c>
      <c r="AH496">
        <f t="shared" si="315"/>
        <v>51474</v>
      </c>
      <c r="AI496">
        <f t="shared" si="316"/>
        <v>6390865</v>
      </c>
      <c r="AJ496" s="16">
        <f t="shared" si="317"/>
        <v>124157.14729766484</v>
      </c>
      <c r="AL496" s="16">
        <f t="shared" si="318"/>
        <v>1042045.4916028045</v>
      </c>
    </row>
    <row r="497" spans="2:38">
      <c r="B497" s="5" t="s">
        <v>35</v>
      </c>
      <c r="C497" s="3"/>
      <c r="D497" s="3"/>
      <c r="E497" s="7"/>
      <c r="G497" s="5" t="s">
        <v>35</v>
      </c>
      <c r="H497" s="3"/>
      <c r="I497" s="3"/>
      <c r="J497" s="7"/>
      <c r="N497" s="37" t="str">
        <f t="shared" si="290"/>
        <v/>
      </c>
      <c r="P497" s="5" t="s">
        <v>35</v>
      </c>
      <c r="Q497" s="3"/>
      <c r="R497" s="3"/>
      <c r="S497" s="7"/>
      <c r="U497" s="5" t="s">
        <v>35</v>
      </c>
      <c r="V497" s="3"/>
      <c r="W497" s="3"/>
      <c r="X497" s="7"/>
      <c r="Z497" s="5" t="s">
        <v>35</v>
      </c>
      <c r="AA497" s="3"/>
      <c r="AB497" s="3"/>
      <c r="AC497" s="7"/>
      <c r="AF497" s="36"/>
      <c r="AJ497" s="36"/>
      <c r="AL497" s="36"/>
    </row>
    <row r="498" spans="2:38">
      <c r="B498" s="29" t="s">
        <v>150</v>
      </c>
      <c r="C498" s="3">
        <v>10</v>
      </c>
      <c r="D498" s="3"/>
      <c r="E498" s="7">
        <v>10</v>
      </c>
      <c r="G498" s="29" t="s">
        <v>150</v>
      </c>
      <c r="H498" s="3">
        <v>129</v>
      </c>
      <c r="I498" s="3"/>
      <c r="J498" s="7">
        <v>129</v>
      </c>
      <c r="L498">
        <f t="shared" ref="L498:L503" si="321">E498</f>
        <v>10</v>
      </c>
      <c r="M498">
        <f t="shared" ref="M498:M503" si="322">J498</f>
        <v>129</v>
      </c>
      <c r="N498" s="19">
        <f t="shared" si="290"/>
        <v>12.9</v>
      </c>
      <c r="P498" s="29" t="s">
        <v>150</v>
      </c>
      <c r="Q498" s="3">
        <v>109</v>
      </c>
      <c r="R498" s="3"/>
      <c r="S498" s="7">
        <v>109</v>
      </c>
      <c r="U498" s="29" t="s">
        <v>150</v>
      </c>
      <c r="V498" s="3">
        <v>10</v>
      </c>
      <c r="W498" s="3"/>
      <c r="X498" s="7">
        <v>10</v>
      </c>
      <c r="Z498" s="29" t="s">
        <v>150</v>
      </c>
      <c r="AA498" s="3">
        <v>16784</v>
      </c>
      <c r="AB498" s="3"/>
      <c r="AC498" s="7">
        <v>16784</v>
      </c>
      <c r="AE498">
        <f t="shared" ref="AE498:AE525" si="323">AC498</f>
        <v>16784</v>
      </c>
      <c r="AF498" s="16">
        <f t="shared" ref="AF498:AF525" si="324">IF(AE498/$AE$8&gt;0,AE498/$AE$8,"")</f>
        <v>16.783999999999999</v>
      </c>
      <c r="AH498">
        <f t="shared" ref="AH498:AH525" si="325">J498</f>
        <v>129</v>
      </c>
      <c r="AI498">
        <f t="shared" ref="AI498:AI525" si="326">AC498</f>
        <v>16784</v>
      </c>
      <c r="AJ498" s="16">
        <f t="shared" ref="AJ498:AJ525" si="327">IF(AI498*AH498&gt;0,AI498/AH498*$AI$8,"")</f>
        <v>130108.52713178295</v>
      </c>
      <c r="AL498" s="16">
        <f t="shared" ref="AL498:AL525" si="328">IF(AI498*M498&gt;0,M498/L498*AJ498,"")</f>
        <v>1678400</v>
      </c>
    </row>
    <row r="499" spans="2:38">
      <c r="B499" s="29" t="s">
        <v>67</v>
      </c>
      <c r="C499" s="3"/>
      <c r="D499" s="3"/>
      <c r="E499" s="7"/>
      <c r="G499" s="29" t="s">
        <v>67</v>
      </c>
      <c r="H499" s="3"/>
      <c r="I499" s="3"/>
      <c r="J499" s="7"/>
      <c r="L499">
        <f t="shared" si="321"/>
        <v>0</v>
      </c>
      <c r="M499">
        <f t="shared" si="322"/>
        <v>0</v>
      </c>
      <c r="N499" s="19" t="str">
        <f t="shared" si="290"/>
        <v/>
      </c>
      <c r="P499" s="29" t="s">
        <v>67</v>
      </c>
      <c r="Q499" s="3"/>
      <c r="R499" s="3"/>
      <c r="S499" s="7"/>
      <c r="U499" s="29" t="s">
        <v>67</v>
      </c>
      <c r="V499" s="3"/>
      <c r="W499" s="3"/>
      <c r="X499" s="7"/>
      <c r="Z499" s="29" t="s">
        <v>67</v>
      </c>
      <c r="AA499" s="3"/>
      <c r="AB499" s="3"/>
      <c r="AC499" s="7"/>
      <c r="AE499">
        <f t="shared" si="323"/>
        <v>0</v>
      </c>
      <c r="AF499" s="16" t="str">
        <f t="shared" si="324"/>
        <v/>
      </c>
      <c r="AH499">
        <f t="shared" si="325"/>
        <v>0</v>
      </c>
      <c r="AI499">
        <f t="shared" si="326"/>
        <v>0</v>
      </c>
      <c r="AJ499" s="16" t="str">
        <f t="shared" si="327"/>
        <v/>
      </c>
      <c r="AL499" s="16" t="str">
        <f t="shared" si="328"/>
        <v/>
      </c>
    </row>
    <row r="500" spans="2:38">
      <c r="B500" s="29" t="s">
        <v>68</v>
      </c>
      <c r="C500" s="3"/>
      <c r="D500" s="3">
        <v>12</v>
      </c>
      <c r="E500" s="7">
        <v>12</v>
      </c>
      <c r="G500" s="29" t="s">
        <v>68</v>
      </c>
      <c r="H500" s="3"/>
      <c r="I500" s="3">
        <v>91</v>
      </c>
      <c r="J500" s="7">
        <v>91</v>
      </c>
      <c r="L500">
        <f t="shared" si="321"/>
        <v>12</v>
      </c>
      <c r="M500">
        <f t="shared" si="322"/>
        <v>91</v>
      </c>
      <c r="N500" s="19">
        <f t="shared" ref="N500:N563" si="329">IF(M500+L500&gt;0,M500/L500,"")</f>
        <v>7.583333333333333</v>
      </c>
      <c r="P500" s="29" t="s">
        <v>68</v>
      </c>
      <c r="Q500" s="3"/>
      <c r="R500" s="3">
        <v>66</v>
      </c>
      <c r="S500" s="7">
        <v>66</v>
      </c>
      <c r="U500" s="29" t="s">
        <v>68</v>
      </c>
      <c r="V500" s="3"/>
      <c r="W500" s="3">
        <v>12</v>
      </c>
      <c r="X500" s="7">
        <v>12</v>
      </c>
      <c r="Z500" s="29" t="s">
        <v>68</v>
      </c>
      <c r="AA500" s="3"/>
      <c r="AB500" s="3">
        <v>4465</v>
      </c>
      <c r="AC500" s="7">
        <v>4465</v>
      </c>
      <c r="AE500">
        <f t="shared" si="323"/>
        <v>4465</v>
      </c>
      <c r="AF500" s="16">
        <f t="shared" si="324"/>
        <v>4.4649999999999999</v>
      </c>
      <c r="AH500">
        <f t="shared" si="325"/>
        <v>91</v>
      </c>
      <c r="AI500">
        <f t="shared" si="326"/>
        <v>4465</v>
      </c>
      <c r="AJ500" s="16">
        <f t="shared" si="327"/>
        <v>49065.934065934067</v>
      </c>
      <c r="AL500" s="16">
        <f t="shared" si="328"/>
        <v>372083.33333333331</v>
      </c>
    </row>
    <row r="501" spans="2:38">
      <c r="B501" s="29" t="s">
        <v>69</v>
      </c>
      <c r="C501" s="3">
        <v>1</v>
      </c>
      <c r="D501" s="3"/>
      <c r="E501" s="7">
        <v>1</v>
      </c>
      <c r="G501" s="29" t="s">
        <v>69</v>
      </c>
      <c r="H501" s="3"/>
      <c r="I501" s="3"/>
      <c r="J501" s="7"/>
      <c r="L501">
        <f t="shared" si="321"/>
        <v>1</v>
      </c>
      <c r="M501">
        <f t="shared" si="322"/>
        <v>0</v>
      </c>
      <c r="N501" s="19">
        <f t="shared" si="329"/>
        <v>0</v>
      </c>
      <c r="P501" s="29" t="s">
        <v>69</v>
      </c>
      <c r="Q501" s="3"/>
      <c r="R501" s="3"/>
      <c r="S501" s="7"/>
      <c r="U501" s="29" t="s">
        <v>69</v>
      </c>
      <c r="V501" s="3"/>
      <c r="W501" s="3"/>
      <c r="X501" s="7"/>
      <c r="Z501" s="29" t="s">
        <v>69</v>
      </c>
      <c r="AA501" s="3"/>
      <c r="AB501" s="3"/>
      <c r="AC501" s="7"/>
      <c r="AE501">
        <f t="shared" si="323"/>
        <v>0</v>
      </c>
      <c r="AF501" s="16" t="str">
        <f t="shared" si="324"/>
        <v/>
      </c>
      <c r="AH501">
        <f t="shared" si="325"/>
        <v>0</v>
      </c>
      <c r="AI501">
        <f t="shared" si="326"/>
        <v>0</v>
      </c>
      <c r="AJ501" s="16" t="str">
        <f t="shared" si="327"/>
        <v/>
      </c>
      <c r="AL501" s="16" t="str">
        <f t="shared" si="328"/>
        <v/>
      </c>
    </row>
    <row r="502" spans="2:38">
      <c r="B502" s="29" t="s">
        <v>70</v>
      </c>
      <c r="C502" s="3"/>
      <c r="D502" s="3"/>
      <c r="E502" s="7"/>
      <c r="G502" s="29" t="s">
        <v>70</v>
      </c>
      <c r="H502" s="3"/>
      <c r="I502" s="3"/>
      <c r="J502" s="7"/>
      <c r="L502">
        <f t="shared" si="321"/>
        <v>0</v>
      </c>
      <c r="M502">
        <f t="shared" si="322"/>
        <v>0</v>
      </c>
      <c r="N502" s="19" t="str">
        <f t="shared" si="329"/>
        <v/>
      </c>
      <c r="P502" s="29" t="s">
        <v>70</v>
      </c>
      <c r="Q502" s="3"/>
      <c r="R502" s="3"/>
      <c r="S502" s="7"/>
      <c r="U502" s="29" t="s">
        <v>70</v>
      </c>
      <c r="V502" s="3"/>
      <c r="W502" s="3"/>
      <c r="X502" s="7"/>
      <c r="Z502" s="29" t="s">
        <v>70</v>
      </c>
      <c r="AA502" s="3"/>
      <c r="AB502" s="3"/>
      <c r="AC502" s="7"/>
      <c r="AE502">
        <f t="shared" si="323"/>
        <v>0</v>
      </c>
      <c r="AF502" s="16" t="str">
        <f t="shared" si="324"/>
        <v/>
      </c>
      <c r="AH502">
        <f t="shared" si="325"/>
        <v>0</v>
      </c>
      <c r="AI502">
        <f t="shared" si="326"/>
        <v>0</v>
      </c>
      <c r="AJ502" s="16" t="str">
        <f t="shared" si="327"/>
        <v/>
      </c>
      <c r="AL502" s="16" t="str">
        <f t="shared" si="328"/>
        <v/>
      </c>
    </row>
    <row r="503" spans="2:38">
      <c r="B503" s="29" t="s">
        <v>151</v>
      </c>
      <c r="C503" s="3"/>
      <c r="D503" s="3">
        <v>1</v>
      </c>
      <c r="E503" s="7">
        <v>1</v>
      </c>
      <c r="G503" s="29" t="s">
        <v>151</v>
      </c>
      <c r="H503" s="3"/>
      <c r="I503" s="3"/>
      <c r="J503" s="7"/>
      <c r="L503">
        <f t="shared" si="321"/>
        <v>1</v>
      </c>
      <c r="M503">
        <f t="shared" si="322"/>
        <v>0</v>
      </c>
      <c r="N503" s="19">
        <f t="shared" si="329"/>
        <v>0</v>
      </c>
      <c r="P503" s="29" t="s">
        <v>151</v>
      </c>
      <c r="Q503" s="3"/>
      <c r="R503" s="3"/>
      <c r="S503" s="7"/>
      <c r="U503" s="29" t="s">
        <v>151</v>
      </c>
      <c r="V503" s="3"/>
      <c r="W503" s="3"/>
      <c r="X503" s="7"/>
      <c r="Z503" s="29" t="s">
        <v>151</v>
      </c>
      <c r="AA503" s="3"/>
      <c r="AB503" s="3"/>
      <c r="AC503" s="7"/>
      <c r="AE503">
        <f t="shared" si="323"/>
        <v>0</v>
      </c>
      <c r="AF503" s="16" t="str">
        <f t="shared" si="324"/>
        <v/>
      </c>
      <c r="AH503">
        <f t="shared" si="325"/>
        <v>0</v>
      </c>
      <c r="AI503">
        <f t="shared" si="326"/>
        <v>0</v>
      </c>
      <c r="AJ503" s="16" t="str">
        <f t="shared" si="327"/>
        <v/>
      </c>
      <c r="AL503" s="16" t="str">
        <f t="shared" si="328"/>
        <v/>
      </c>
    </row>
    <row r="504" spans="2:38">
      <c r="B504" s="29" t="s">
        <v>71</v>
      </c>
      <c r="C504" s="3">
        <v>16</v>
      </c>
      <c r="D504" s="3"/>
      <c r="E504" s="7">
        <v>16</v>
      </c>
      <c r="G504" s="29" t="s">
        <v>71</v>
      </c>
      <c r="H504" s="3">
        <v>169</v>
      </c>
      <c r="I504" s="3"/>
      <c r="J504" s="7">
        <v>169</v>
      </c>
      <c r="N504" s="19" t="str">
        <f t="shared" si="329"/>
        <v/>
      </c>
      <c r="P504" s="29" t="s">
        <v>71</v>
      </c>
      <c r="Q504" s="3">
        <v>130</v>
      </c>
      <c r="R504" s="3"/>
      <c r="S504" s="7">
        <v>130</v>
      </c>
      <c r="U504" s="29" t="s">
        <v>71</v>
      </c>
      <c r="V504" s="3">
        <v>22</v>
      </c>
      <c r="W504" s="3"/>
      <c r="X504" s="7">
        <v>22</v>
      </c>
      <c r="Z504" s="29" t="s">
        <v>71</v>
      </c>
      <c r="AA504" s="3">
        <v>18330</v>
      </c>
      <c r="AB504" s="3"/>
      <c r="AC504" s="7">
        <v>18330</v>
      </c>
      <c r="AE504">
        <f t="shared" si="323"/>
        <v>18330</v>
      </c>
      <c r="AF504" s="16">
        <f t="shared" si="324"/>
        <v>18.329999999999998</v>
      </c>
      <c r="AH504">
        <f t="shared" si="325"/>
        <v>169</v>
      </c>
      <c r="AI504">
        <f t="shared" si="326"/>
        <v>18330</v>
      </c>
      <c r="AJ504" s="16">
        <f t="shared" si="327"/>
        <v>108461.53846153847</v>
      </c>
      <c r="AL504" s="16" t="str">
        <f t="shared" si="328"/>
        <v/>
      </c>
    </row>
    <row r="505" spans="2:38">
      <c r="B505" s="29" t="s">
        <v>72</v>
      </c>
      <c r="C505" s="3"/>
      <c r="D505" s="3"/>
      <c r="E505" s="7"/>
      <c r="G505" s="29" t="s">
        <v>72</v>
      </c>
      <c r="H505" s="3"/>
      <c r="I505" s="3"/>
      <c r="J505" s="7"/>
      <c r="L505">
        <f t="shared" ref="L505:L514" si="330">E505</f>
        <v>0</v>
      </c>
      <c r="M505">
        <f t="shared" ref="M505:M514" si="331">J505</f>
        <v>0</v>
      </c>
      <c r="N505" s="19" t="str">
        <f t="shared" si="329"/>
        <v/>
      </c>
      <c r="P505" s="29" t="s">
        <v>72</v>
      </c>
      <c r="Q505" s="3"/>
      <c r="R505" s="3"/>
      <c r="S505" s="7"/>
      <c r="U505" s="29" t="s">
        <v>72</v>
      </c>
      <c r="V505" s="3"/>
      <c r="W505" s="3"/>
      <c r="X505" s="7"/>
      <c r="Z505" s="29" t="s">
        <v>72</v>
      </c>
      <c r="AA505" s="3"/>
      <c r="AB505" s="3"/>
      <c r="AC505" s="7"/>
      <c r="AE505">
        <f t="shared" si="323"/>
        <v>0</v>
      </c>
      <c r="AF505" s="16" t="str">
        <f t="shared" si="324"/>
        <v/>
      </c>
      <c r="AH505">
        <f t="shared" si="325"/>
        <v>0</v>
      </c>
      <c r="AI505">
        <f t="shared" si="326"/>
        <v>0</v>
      </c>
      <c r="AJ505" s="16" t="str">
        <f t="shared" si="327"/>
        <v/>
      </c>
      <c r="AL505" s="16" t="str">
        <f t="shared" si="328"/>
        <v/>
      </c>
    </row>
    <row r="506" spans="2:38">
      <c r="B506" s="29" t="s">
        <v>73</v>
      </c>
      <c r="C506" s="3">
        <v>124</v>
      </c>
      <c r="D506" s="3"/>
      <c r="E506" s="7">
        <v>124</v>
      </c>
      <c r="G506" s="29" t="s">
        <v>73</v>
      </c>
      <c r="H506" s="3">
        <v>1747</v>
      </c>
      <c r="I506" s="3"/>
      <c r="J506" s="7">
        <v>1747</v>
      </c>
      <c r="L506">
        <f t="shared" si="330"/>
        <v>124</v>
      </c>
      <c r="M506">
        <f t="shared" si="331"/>
        <v>1747</v>
      </c>
      <c r="N506" s="19">
        <f t="shared" si="329"/>
        <v>14.088709677419354</v>
      </c>
      <c r="P506" s="29" t="s">
        <v>73</v>
      </c>
      <c r="Q506" s="3">
        <v>1413</v>
      </c>
      <c r="R506" s="3"/>
      <c r="S506" s="7">
        <v>1413</v>
      </c>
      <c r="U506" s="29" t="s">
        <v>73</v>
      </c>
      <c r="V506" s="3">
        <v>210</v>
      </c>
      <c r="W506" s="3"/>
      <c r="X506" s="7">
        <v>210</v>
      </c>
      <c r="Z506" s="29" t="s">
        <v>73</v>
      </c>
      <c r="AA506" s="3">
        <v>223926</v>
      </c>
      <c r="AB506" s="3"/>
      <c r="AC506" s="7">
        <v>223926</v>
      </c>
      <c r="AE506">
        <f t="shared" si="323"/>
        <v>223926</v>
      </c>
      <c r="AF506" s="16">
        <f t="shared" si="324"/>
        <v>223.92599999999999</v>
      </c>
      <c r="AH506">
        <f t="shared" si="325"/>
        <v>1747</v>
      </c>
      <c r="AI506">
        <f t="shared" si="326"/>
        <v>223926</v>
      </c>
      <c r="AJ506" s="16">
        <f t="shared" si="327"/>
        <v>128177.44705208929</v>
      </c>
      <c r="AL506" s="16">
        <f t="shared" si="328"/>
        <v>1805854.8387096773</v>
      </c>
    </row>
    <row r="507" spans="2:38">
      <c r="B507" s="29" t="s">
        <v>74</v>
      </c>
      <c r="C507" s="3"/>
      <c r="D507" s="3"/>
      <c r="E507" s="7"/>
      <c r="G507" s="29" t="s">
        <v>74</v>
      </c>
      <c r="H507" s="3"/>
      <c r="I507" s="3"/>
      <c r="J507" s="7"/>
      <c r="L507">
        <f t="shared" si="330"/>
        <v>0</v>
      </c>
      <c r="M507">
        <f t="shared" si="331"/>
        <v>0</v>
      </c>
      <c r="N507" s="19" t="str">
        <f t="shared" si="329"/>
        <v/>
      </c>
      <c r="P507" s="29" t="s">
        <v>74</v>
      </c>
      <c r="Q507" s="3"/>
      <c r="R507" s="3"/>
      <c r="S507" s="7"/>
      <c r="U507" s="29" t="s">
        <v>74</v>
      </c>
      <c r="V507" s="3"/>
      <c r="W507" s="3"/>
      <c r="X507" s="7"/>
      <c r="Z507" s="29" t="s">
        <v>74</v>
      </c>
      <c r="AA507" s="3"/>
      <c r="AB507" s="3"/>
      <c r="AC507" s="7"/>
      <c r="AE507">
        <f t="shared" si="323"/>
        <v>0</v>
      </c>
      <c r="AF507" s="16" t="str">
        <f t="shared" si="324"/>
        <v/>
      </c>
      <c r="AH507">
        <f t="shared" si="325"/>
        <v>0</v>
      </c>
      <c r="AI507">
        <f t="shared" si="326"/>
        <v>0</v>
      </c>
      <c r="AJ507" s="16" t="str">
        <f t="shared" si="327"/>
        <v/>
      </c>
      <c r="AL507" s="16" t="str">
        <f t="shared" si="328"/>
        <v/>
      </c>
    </row>
    <row r="508" spans="2:38">
      <c r="B508" s="29" t="s">
        <v>75</v>
      </c>
      <c r="C508" s="3"/>
      <c r="D508" s="3">
        <v>14</v>
      </c>
      <c r="E508" s="7">
        <v>14</v>
      </c>
      <c r="G508" s="29" t="s">
        <v>75</v>
      </c>
      <c r="H508" s="3"/>
      <c r="I508" s="3">
        <v>929</v>
      </c>
      <c r="J508" s="7">
        <v>929</v>
      </c>
      <c r="L508">
        <f t="shared" si="330"/>
        <v>14</v>
      </c>
      <c r="M508">
        <f t="shared" si="331"/>
        <v>929</v>
      </c>
      <c r="N508" s="19">
        <f t="shared" si="329"/>
        <v>66.357142857142861</v>
      </c>
      <c r="P508" s="29" t="s">
        <v>75</v>
      </c>
      <c r="Q508" s="3"/>
      <c r="R508" s="3">
        <v>905</v>
      </c>
      <c r="S508" s="7">
        <v>905</v>
      </c>
      <c r="U508" s="29" t="s">
        <v>75</v>
      </c>
      <c r="V508" s="3"/>
      <c r="W508" s="3">
        <v>10</v>
      </c>
      <c r="X508" s="7">
        <v>10</v>
      </c>
      <c r="Z508" s="29" t="s">
        <v>75</v>
      </c>
      <c r="AA508" s="3"/>
      <c r="AB508" s="3">
        <v>135201</v>
      </c>
      <c r="AC508" s="7">
        <v>135201</v>
      </c>
      <c r="AE508">
        <f t="shared" si="323"/>
        <v>135201</v>
      </c>
      <c r="AF508" s="16">
        <f t="shared" si="324"/>
        <v>135.20099999999999</v>
      </c>
      <c r="AH508">
        <f t="shared" si="325"/>
        <v>929</v>
      </c>
      <c r="AI508">
        <f t="shared" si="326"/>
        <v>135201</v>
      </c>
      <c r="AJ508" s="16">
        <f t="shared" si="327"/>
        <v>145533.90742734124</v>
      </c>
      <c r="AL508" s="16">
        <f t="shared" si="328"/>
        <v>9657214.2857142873</v>
      </c>
    </row>
    <row r="509" spans="2:38">
      <c r="B509" s="29" t="s">
        <v>76</v>
      </c>
      <c r="C509" s="3"/>
      <c r="D509" s="3">
        <v>2171</v>
      </c>
      <c r="E509" s="7">
        <v>2171</v>
      </c>
      <c r="G509" s="29" t="s">
        <v>76</v>
      </c>
      <c r="H509" s="3"/>
      <c r="I509" s="3">
        <v>71100</v>
      </c>
      <c r="J509" s="7">
        <v>71100</v>
      </c>
      <c r="L509">
        <f t="shared" si="330"/>
        <v>2171</v>
      </c>
      <c r="M509">
        <f t="shared" si="331"/>
        <v>71100</v>
      </c>
      <c r="N509" s="19">
        <f t="shared" si="329"/>
        <v>32.749884845693231</v>
      </c>
      <c r="P509" s="29" t="s">
        <v>76</v>
      </c>
      <c r="Q509" s="3"/>
      <c r="R509" s="3">
        <v>52270</v>
      </c>
      <c r="S509" s="7">
        <v>52270</v>
      </c>
      <c r="U509" s="29" t="s">
        <v>76</v>
      </c>
      <c r="V509" s="3"/>
      <c r="W509" s="3">
        <v>16626</v>
      </c>
      <c r="X509" s="7">
        <v>16626</v>
      </c>
      <c r="Z509" s="29" t="s">
        <v>76</v>
      </c>
      <c r="AA509" s="3"/>
      <c r="AB509" s="3">
        <v>3017382</v>
      </c>
      <c r="AC509" s="7">
        <v>3017382</v>
      </c>
      <c r="AE509">
        <f t="shared" si="323"/>
        <v>3017382</v>
      </c>
      <c r="AF509" s="16">
        <f t="shared" si="324"/>
        <v>3017.3820000000001</v>
      </c>
      <c r="AH509">
        <f t="shared" si="325"/>
        <v>71100</v>
      </c>
      <c r="AI509">
        <f t="shared" si="326"/>
        <v>3017382</v>
      </c>
      <c r="AJ509" s="16">
        <f t="shared" si="327"/>
        <v>42438.565400843887</v>
      </c>
      <c r="AL509" s="16">
        <f t="shared" si="328"/>
        <v>1389858.1298940582</v>
      </c>
    </row>
    <row r="510" spans="2:38">
      <c r="B510" s="29" t="s">
        <v>152</v>
      </c>
      <c r="C510" s="3"/>
      <c r="D510" s="3">
        <v>2</v>
      </c>
      <c r="E510" s="7">
        <v>2</v>
      </c>
      <c r="G510" s="29" t="s">
        <v>152</v>
      </c>
      <c r="H510" s="3"/>
      <c r="I510" s="3"/>
      <c r="J510" s="7"/>
      <c r="L510">
        <f t="shared" si="330"/>
        <v>2</v>
      </c>
      <c r="M510">
        <f t="shared" si="331"/>
        <v>0</v>
      </c>
      <c r="N510" s="19">
        <f t="shared" si="329"/>
        <v>0</v>
      </c>
      <c r="P510" s="29" t="s">
        <v>152</v>
      </c>
      <c r="Q510" s="3"/>
      <c r="R510" s="3"/>
      <c r="S510" s="7"/>
      <c r="U510" s="29" t="s">
        <v>152</v>
      </c>
      <c r="V510" s="3"/>
      <c r="W510" s="3"/>
      <c r="X510" s="7"/>
      <c r="Z510" s="29" t="s">
        <v>152</v>
      </c>
      <c r="AA510" s="3"/>
      <c r="AB510" s="3"/>
      <c r="AC510" s="7"/>
      <c r="AE510">
        <f t="shared" si="323"/>
        <v>0</v>
      </c>
      <c r="AF510" s="16" t="str">
        <f t="shared" si="324"/>
        <v/>
      </c>
      <c r="AH510">
        <f t="shared" si="325"/>
        <v>0</v>
      </c>
      <c r="AI510">
        <f t="shared" si="326"/>
        <v>0</v>
      </c>
      <c r="AJ510" s="16" t="str">
        <f t="shared" si="327"/>
        <v/>
      </c>
      <c r="AL510" s="16" t="str">
        <f t="shared" si="328"/>
        <v/>
      </c>
    </row>
    <row r="511" spans="2:38">
      <c r="B511" s="29" t="s">
        <v>77</v>
      </c>
      <c r="C511" s="3">
        <v>5</v>
      </c>
      <c r="D511" s="3"/>
      <c r="E511" s="7">
        <v>5</v>
      </c>
      <c r="G511" s="29" t="s">
        <v>77</v>
      </c>
      <c r="H511" s="3"/>
      <c r="I511" s="3"/>
      <c r="J511" s="7"/>
      <c r="L511">
        <f t="shared" si="330"/>
        <v>5</v>
      </c>
      <c r="M511">
        <f t="shared" si="331"/>
        <v>0</v>
      </c>
      <c r="N511" s="19">
        <f t="shared" si="329"/>
        <v>0</v>
      </c>
      <c r="P511" s="29" t="s">
        <v>77</v>
      </c>
      <c r="Q511" s="3"/>
      <c r="R511" s="3"/>
      <c r="S511" s="7"/>
      <c r="U511" s="29" t="s">
        <v>77</v>
      </c>
      <c r="V511" s="3"/>
      <c r="W511" s="3"/>
      <c r="X511" s="7"/>
      <c r="Z511" s="29" t="s">
        <v>77</v>
      </c>
      <c r="AA511" s="3"/>
      <c r="AB511" s="3"/>
      <c r="AC511" s="7"/>
      <c r="AE511">
        <f t="shared" si="323"/>
        <v>0</v>
      </c>
      <c r="AF511" s="16" t="str">
        <f t="shared" si="324"/>
        <v/>
      </c>
      <c r="AH511">
        <f t="shared" si="325"/>
        <v>0</v>
      </c>
      <c r="AI511">
        <f t="shared" si="326"/>
        <v>0</v>
      </c>
      <c r="AJ511" s="16" t="str">
        <f t="shared" si="327"/>
        <v/>
      </c>
      <c r="AL511" s="16" t="str">
        <f t="shared" si="328"/>
        <v/>
      </c>
    </row>
    <row r="512" spans="2:38">
      <c r="B512" s="29" t="s">
        <v>78</v>
      </c>
      <c r="C512" s="3">
        <v>6</v>
      </c>
      <c r="D512" s="3"/>
      <c r="E512" s="7">
        <v>6</v>
      </c>
      <c r="G512" s="29" t="s">
        <v>78</v>
      </c>
      <c r="H512" s="3">
        <v>16</v>
      </c>
      <c r="I512" s="3"/>
      <c r="J512" s="7">
        <v>16</v>
      </c>
      <c r="L512">
        <f t="shared" si="330"/>
        <v>6</v>
      </c>
      <c r="M512">
        <f t="shared" si="331"/>
        <v>16</v>
      </c>
      <c r="N512" s="19">
        <f t="shared" si="329"/>
        <v>2.6666666666666665</v>
      </c>
      <c r="P512" s="29" t="s">
        <v>78</v>
      </c>
      <c r="Q512" s="3">
        <v>7</v>
      </c>
      <c r="R512" s="3"/>
      <c r="S512" s="7">
        <v>7</v>
      </c>
      <c r="U512" s="29" t="s">
        <v>78</v>
      </c>
      <c r="V512" s="3">
        <v>3</v>
      </c>
      <c r="W512" s="3"/>
      <c r="X512" s="7">
        <v>3</v>
      </c>
      <c r="Z512" s="29" t="s">
        <v>78</v>
      </c>
      <c r="AA512" s="3">
        <v>1314</v>
      </c>
      <c r="AB512" s="3"/>
      <c r="AC512" s="7">
        <v>1314</v>
      </c>
      <c r="AE512">
        <f t="shared" si="323"/>
        <v>1314</v>
      </c>
      <c r="AF512" s="16">
        <f t="shared" si="324"/>
        <v>1.3140000000000001</v>
      </c>
      <c r="AH512">
        <f t="shared" si="325"/>
        <v>16</v>
      </c>
      <c r="AI512">
        <f t="shared" si="326"/>
        <v>1314</v>
      </c>
      <c r="AJ512" s="16">
        <f t="shared" si="327"/>
        <v>82125</v>
      </c>
      <c r="AL512" s="16">
        <f t="shared" si="328"/>
        <v>219000</v>
      </c>
    </row>
    <row r="513" spans="2:38">
      <c r="B513" s="29" t="s">
        <v>79</v>
      </c>
      <c r="C513" s="3">
        <v>89</v>
      </c>
      <c r="D513" s="3"/>
      <c r="E513" s="7">
        <v>89</v>
      </c>
      <c r="G513" s="29" t="s">
        <v>79</v>
      </c>
      <c r="H513" s="3">
        <v>776</v>
      </c>
      <c r="I513" s="3"/>
      <c r="J513" s="7">
        <v>776</v>
      </c>
      <c r="L513">
        <f t="shared" si="330"/>
        <v>89</v>
      </c>
      <c r="M513">
        <f t="shared" si="331"/>
        <v>776</v>
      </c>
      <c r="N513" s="19">
        <f t="shared" si="329"/>
        <v>8.7191011235955056</v>
      </c>
      <c r="P513" s="29" t="s">
        <v>79</v>
      </c>
      <c r="Q513" s="3">
        <v>590</v>
      </c>
      <c r="R513" s="3"/>
      <c r="S513" s="7">
        <v>590</v>
      </c>
      <c r="U513" s="29" t="s">
        <v>79</v>
      </c>
      <c r="V513" s="3">
        <v>92</v>
      </c>
      <c r="W513" s="3"/>
      <c r="X513" s="7">
        <v>92</v>
      </c>
      <c r="Z513" s="29" t="s">
        <v>79</v>
      </c>
      <c r="AA513" s="3">
        <v>110460</v>
      </c>
      <c r="AB513" s="3"/>
      <c r="AC513" s="7">
        <v>110460</v>
      </c>
      <c r="AE513">
        <f t="shared" si="323"/>
        <v>110460</v>
      </c>
      <c r="AF513" s="16">
        <f t="shared" si="324"/>
        <v>110.46</v>
      </c>
      <c r="AH513">
        <f t="shared" si="325"/>
        <v>776</v>
      </c>
      <c r="AI513">
        <f t="shared" si="326"/>
        <v>110460</v>
      </c>
      <c r="AJ513" s="16">
        <f t="shared" si="327"/>
        <v>142345.36082474227</v>
      </c>
      <c r="AL513" s="16">
        <f t="shared" si="328"/>
        <v>1241123.595505618</v>
      </c>
    </row>
    <row r="514" spans="2:38">
      <c r="B514" s="29" t="s">
        <v>80</v>
      </c>
      <c r="C514" s="3">
        <v>61</v>
      </c>
      <c r="D514" s="3"/>
      <c r="E514" s="7">
        <v>61</v>
      </c>
      <c r="G514" s="29" t="s">
        <v>80</v>
      </c>
      <c r="H514" s="3">
        <v>576</v>
      </c>
      <c r="I514" s="3"/>
      <c r="J514" s="7">
        <v>576</v>
      </c>
      <c r="L514">
        <f t="shared" si="330"/>
        <v>61</v>
      </c>
      <c r="M514">
        <f t="shared" si="331"/>
        <v>576</v>
      </c>
      <c r="N514" s="19">
        <f t="shared" si="329"/>
        <v>9.442622950819672</v>
      </c>
      <c r="P514" s="29" t="s">
        <v>80</v>
      </c>
      <c r="Q514" s="3">
        <v>464</v>
      </c>
      <c r="R514" s="3"/>
      <c r="S514" s="7">
        <v>464</v>
      </c>
      <c r="U514" s="29" t="s">
        <v>80</v>
      </c>
      <c r="V514" s="3">
        <v>50</v>
      </c>
      <c r="W514" s="3"/>
      <c r="X514" s="7">
        <v>50</v>
      </c>
      <c r="Z514" s="29" t="s">
        <v>80</v>
      </c>
      <c r="AA514" s="3">
        <v>95945</v>
      </c>
      <c r="AB514" s="3"/>
      <c r="AC514" s="7">
        <v>95945</v>
      </c>
      <c r="AE514">
        <f t="shared" si="323"/>
        <v>95945</v>
      </c>
      <c r="AF514" s="16">
        <f t="shared" si="324"/>
        <v>95.944999999999993</v>
      </c>
      <c r="AH514">
        <f t="shared" si="325"/>
        <v>576</v>
      </c>
      <c r="AI514">
        <f t="shared" si="326"/>
        <v>95945</v>
      </c>
      <c r="AJ514" s="16">
        <f t="shared" si="327"/>
        <v>166571.18055555553</v>
      </c>
      <c r="AL514" s="16">
        <f t="shared" si="328"/>
        <v>1572868.8524590163</v>
      </c>
    </row>
    <row r="515" spans="2:38">
      <c r="B515" s="29" t="s">
        <v>153</v>
      </c>
      <c r="C515" s="3">
        <v>3</v>
      </c>
      <c r="D515" s="3"/>
      <c r="E515" s="7">
        <v>3</v>
      </c>
      <c r="G515" s="29" t="s">
        <v>153</v>
      </c>
      <c r="H515" s="3">
        <v>30</v>
      </c>
      <c r="I515" s="3"/>
      <c r="J515" s="7">
        <v>30</v>
      </c>
      <c r="N515" s="19" t="str">
        <f t="shared" si="329"/>
        <v/>
      </c>
      <c r="P515" s="29" t="s">
        <v>153</v>
      </c>
      <c r="Q515" s="3">
        <v>25</v>
      </c>
      <c r="R515" s="3"/>
      <c r="S515" s="7">
        <v>25</v>
      </c>
      <c r="U515" s="29" t="s">
        <v>153</v>
      </c>
      <c r="V515" s="3">
        <v>2</v>
      </c>
      <c r="W515" s="3"/>
      <c r="X515" s="7">
        <v>2</v>
      </c>
      <c r="Z515" s="29" t="s">
        <v>153</v>
      </c>
      <c r="AA515" s="3">
        <v>9374</v>
      </c>
      <c r="AB515" s="3"/>
      <c r="AC515" s="7">
        <v>9374</v>
      </c>
      <c r="AE515">
        <f t="shared" si="323"/>
        <v>9374</v>
      </c>
      <c r="AF515" s="16">
        <f t="shared" si="324"/>
        <v>9.3740000000000006</v>
      </c>
      <c r="AH515">
        <f t="shared" si="325"/>
        <v>30</v>
      </c>
      <c r="AI515">
        <f t="shared" si="326"/>
        <v>9374</v>
      </c>
      <c r="AJ515" s="16">
        <f t="shared" si="327"/>
        <v>312466.66666666663</v>
      </c>
      <c r="AL515" s="16" t="str">
        <f t="shared" si="328"/>
        <v/>
      </c>
    </row>
    <row r="516" spans="2:38">
      <c r="B516" s="29" t="s">
        <v>154</v>
      </c>
      <c r="C516" s="3"/>
      <c r="D516" s="3">
        <v>4</v>
      </c>
      <c r="E516" s="7">
        <v>4</v>
      </c>
      <c r="G516" s="29" t="s">
        <v>154</v>
      </c>
      <c r="H516" s="3"/>
      <c r="I516" s="3">
        <v>50</v>
      </c>
      <c r="J516" s="7">
        <v>50</v>
      </c>
      <c r="L516">
        <f t="shared" ref="L516:L525" si="332">E516</f>
        <v>4</v>
      </c>
      <c r="M516">
        <f t="shared" ref="M516:M525" si="333">J516</f>
        <v>50</v>
      </c>
      <c r="N516" s="19">
        <f t="shared" si="329"/>
        <v>12.5</v>
      </c>
      <c r="P516" s="29" t="s">
        <v>154</v>
      </c>
      <c r="Q516" s="3"/>
      <c r="R516" s="3">
        <v>45</v>
      </c>
      <c r="S516" s="7">
        <v>45</v>
      </c>
      <c r="U516" s="29" t="s">
        <v>154</v>
      </c>
      <c r="V516" s="3"/>
      <c r="W516" s="3">
        <v>1</v>
      </c>
      <c r="X516" s="7">
        <v>1</v>
      </c>
      <c r="Z516" s="29" t="s">
        <v>154</v>
      </c>
      <c r="AA516" s="3"/>
      <c r="AB516" s="3">
        <v>4333</v>
      </c>
      <c r="AC516" s="7">
        <v>4333</v>
      </c>
      <c r="AE516">
        <f t="shared" si="323"/>
        <v>4333</v>
      </c>
      <c r="AF516" s="16">
        <f t="shared" si="324"/>
        <v>4.3330000000000002</v>
      </c>
      <c r="AH516">
        <f t="shared" si="325"/>
        <v>50</v>
      </c>
      <c r="AI516">
        <f t="shared" si="326"/>
        <v>4333</v>
      </c>
      <c r="AJ516" s="16">
        <f t="shared" si="327"/>
        <v>86660</v>
      </c>
      <c r="AL516" s="16">
        <f t="shared" si="328"/>
        <v>1083250</v>
      </c>
    </row>
    <row r="517" spans="2:38">
      <c r="B517" s="29" t="s">
        <v>81</v>
      </c>
      <c r="C517" s="3">
        <v>392</v>
      </c>
      <c r="D517" s="3"/>
      <c r="E517" s="7">
        <v>392</v>
      </c>
      <c r="G517" s="29" t="s">
        <v>81</v>
      </c>
      <c r="H517" s="3">
        <v>3784</v>
      </c>
      <c r="I517" s="3"/>
      <c r="J517" s="7">
        <v>3784</v>
      </c>
      <c r="L517">
        <f t="shared" si="332"/>
        <v>392</v>
      </c>
      <c r="M517">
        <f t="shared" si="333"/>
        <v>3784</v>
      </c>
      <c r="N517" s="19">
        <f t="shared" si="329"/>
        <v>9.6530612244897966</v>
      </c>
      <c r="P517" s="29" t="s">
        <v>81</v>
      </c>
      <c r="Q517" s="3">
        <v>3015</v>
      </c>
      <c r="R517" s="3"/>
      <c r="S517" s="7">
        <v>3015</v>
      </c>
      <c r="U517" s="29" t="s">
        <v>81</v>
      </c>
      <c r="V517" s="3">
        <v>362</v>
      </c>
      <c r="W517" s="3"/>
      <c r="X517" s="7">
        <v>362</v>
      </c>
      <c r="Z517" s="29" t="s">
        <v>81</v>
      </c>
      <c r="AA517" s="3">
        <v>501153</v>
      </c>
      <c r="AB517" s="3"/>
      <c r="AC517" s="7">
        <v>501153</v>
      </c>
      <c r="AE517">
        <f t="shared" si="323"/>
        <v>501153</v>
      </c>
      <c r="AF517" s="16">
        <f t="shared" si="324"/>
        <v>501.15300000000002</v>
      </c>
      <c r="AH517">
        <f t="shared" si="325"/>
        <v>3784</v>
      </c>
      <c r="AI517">
        <f t="shared" si="326"/>
        <v>501153</v>
      </c>
      <c r="AJ517" s="16">
        <f t="shared" si="327"/>
        <v>132440.01057082452</v>
      </c>
      <c r="AL517" s="16">
        <f t="shared" si="328"/>
        <v>1278451.530612245</v>
      </c>
    </row>
    <row r="518" spans="2:38">
      <c r="B518" s="29" t="s">
        <v>82</v>
      </c>
      <c r="C518" s="3"/>
      <c r="D518" s="3">
        <v>13</v>
      </c>
      <c r="E518" s="7">
        <v>13</v>
      </c>
      <c r="G518" s="29" t="s">
        <v>82</v>
      </c>
      <c r="H518" s="3"/>
      <c r="I518" s="3">
        <v>54</v>
      </c>
      <c r="J518" s="7">
        <v>54</v>
      </c>
      <c r="L518">
        <f t="shared" si="332"/>
        <v>13</v>
      </c>
      <c r="M518">
        <f t="shared" si="333"/>
        <v>54</v>
      </c>
      <c r="N518" s="19">
        <f t="shared" si="329"/>
        <v>4.1538461538461542</v>
      </c>
      <c r="P518" s="29" t="s">
        <v>82</v>
      </c>
      <c r="Q518" s="3"/>
      <c r="R518" s="3">
        <v>37</v>
      </c>
      <c r="S518" s="7">
        <v>37</v>
      </c>
      <c r="U518" s="29" t="s">
        <v>82</v>
      </c>
      <c r="V518" s="3"/>
      <c r="W518" s="3">
        <v>4</v>
      </c>
      <c r="X518" s="7">
        <v>4</v>
      </c>
      <c r="Z518" s="29" t="s">
        <v>82</v>
      </c>
      <c r="AA518" s="3"/>
      <c r="AB518" s="3">
        <v>4298</v>
      </c>
      <c r="AC518" s="7">
        <v>4298</v>
      </c>
      <c r="AE518">
        <f t="shared" si="323"/>
        <v>4298</v>
      </c>
      <c r="AF518" s="16">
        <f t="shared" si="324"/>
        <v>4.298</v>
      </c>
      <c r="AH518">
        <f t="shared" si="325"/>
        <v>54</v>
      </c>
      <c r="AI518">
        <f t="shared" si="326"/>
        <v>4298</v>
      </c>
      <c r="AJ518" s="16">
        <f t="shared" si="327"/>
        <v>79592.592592592599</v>
      </c>
      <c r="AL518" s="16">
        <f t="shared" si="328"/>
        <v>330615.38461538468</v>
      </c>
    </row>
    <row r="519" spans="2:38">
      <c r="B519" s="29" t="s">
        <v>83</v>
      </c>
      <c r="C519" s="3"/>
      <c r="D519" s="3">
        <v>20</v>
      </c>
      <c r="E519" s="7">
        <v>20</v>
      </c>
      <c r="G519" s="29" t="s">
        <v>83</v>
      </c>
      <c r="H519" s="3"/>
      <c r="I519" s="3">
        <v>119</v>
      </c>
      <c r="J519" s="7">
        <v>119</v>
      </c>
      <c r="L519">
        <f t="shared" si="332"/>
        <v>20</v>
      </c>
      <c r="M519">
        <f t="shared" si="333"/>
        <v>119</v>
      </c>
      <c r="N519" s="19">
        <f t="shared" si="329"/>
        <v>5.95</v>
      </c>
      <c r="P519" s="29" t="s">
        <v>83</v>
      </c>
      <c r="Q519" s="3"/>
      <c r="R519" s="3">
        <v>90</v>
      </c>
      <c r="S519" s="7">
        <v>90</v>
      </c>
      <c r="U519" s="29" t="s">
        <v>83</v>
      </c>
      <c r="V519" s="3"/>
      <c r="W519" s="3">
        <v>7</v>
      </c>
      <c r="X519" s="7">
        <v>7</v>
      </c>
      <c r="Z519" s="29" t="s">
        <v>83</v>
      </c>
      <c r="AA519" s="3"/>
      <c r="AB519" s="3">
        <v>9025</v>
      </c>
      <c r="AC519" s="7">
        <v>9025</v>
      </c>
      <c r="AE519">
        <f t="shared" si="323"/>
        <v>9025</v>
      </c>
      <c r="AF519" s="16">
        <f t="shared" si="324"/>
        <v>9.0250000000000004</v>
      </c>
      <c r="AH519">
        <f t="shared" si="325"/>
        <v>119</v>
      </c>
      <c r="AI519">
        <f t="shared" si="326"/>
        <v>9025</v>
      </c>
      <c r="AJ519" s="16">
        <f t="shared" si="327"/>
        <v>75840.336134453784</v>
      </c>
      <c r="AL519" s="16">
        <f t="shared" si="328"/>
        <v>451250.00000000006</v>
      </c>
    </row>
    <row r="520" spans="2:38">
      <c r="B520" s="29" t="s">
        <v>84</v>
      </c>
      <c r="C520" s="3"/>
      <c r="D520" s="3">
        <v>6</v>
      </c>
      <c r="E520" s="7">
        <v>6</v>
      </c>
      <c r="G520" s="29" t="s">
        <v>84</v>
      </c>
      <c r="H520" s="3"/>
      <c r="I520" s="3">
        <v>32</v>
      </c>
      <c r="J520" s="7">
        <v>32</v>
      </c>
      <c r="L520">
        <f t="shared" si="332"/>
        <v>6</v>
      </c>
      <c r="M520">
        <f t="shared" si="333"/>
        <v>32</v>
      </c>
      <c r="N520" s="19">
        <f t="shared" si="329"/>
        <v>5.333333333333333</v>
      </c>
      <c r="P520" s="29" t="s">
        <v>84</v>
      </c>
      <c r="Q520" s="3"/>
      <c r="R520" s="3">
        <v>19</v>
      </c>
      <c r="S520" s="7">
        <v>19</v>
      </c>
      <c r="U520" s="29" t="s">
        <v>84</v>
      </c>
      <c r="V520" s="3"/>
      <c r="W520" s="3">
        <v>5</v>
      </c>
      <c r="X520" s="7">
        <v>5</v>
      </c>
      <c r="Z520" s="29" t="s">
        <v>84</v>
      </c>
      <c r="AA520" s="3"/>
      <c r="AB520" s="3">
        <v>2732</v>
      </c>
      <c r="AC520" s="7">
        <v>2732</v>
      </c>
      <c r="AE520">
        <f t="shared" si="323"/>
        <v>2732</v>
      </c>
      <c r="AF520" s="16">
        <f t="shared" si="324"/>
        <v>2.7320000000000002</v>
      </c>
      <c r="AH520">
        <f t="shared" si="325"/>
        <v>32</v>
      </c>
      <c r="AI520">
        <f t="shared" si="326"/>
        <v>2732</v>
      </c>
      <c r="AJ520" s="16">
        <f t="shared" si="327"/>
        <v>85375</v>
      </c>
      <c r="AL520" s="16">
        <f t="shared" si="328"/>
        <v>455333.33333333331</v>
      </c>
    </row>
    <row r="521" spans="2:38">
      <c r="B521" s="29" t="s">
        <v>155</v>
      </c>
      <c r="C521" s="3"/>
      <c r="D521" s="3">
        <v>36</v>
      </c>
      <c r="E521" s="7">
        <v>36</v>
      </c>
      <c r="G521" s="29" t="s">
        <v>155</v>
      </c>
      <c r="H521" s="3"/>
      <c r="I521" s="3">
        <v>113</v>
      </c>
      <c r="J521" s="7">
        <v>113</v>
      </c>
      <c r="L521">
        <f t="shared" si="332"/>
        <v>36</v>
      </c>
      <c r="M521">
        <f t="shared" si="333"/>
        <v>113</v>
      </c>
      <c r="N521" s="19">
        <f t="shared" si="329"/>
        <v>3.1388888888888888</v>
      </c>
      <c r="P521" s="29" t="s">
        <v>155</v>
      </c>
      <c r="Q521" s="3"/>
      <c r="R521" s="3">
        <v>65</v>
      </c>
      <c r="S521" s="7">
        <v>65</v>
      </c>
      <c r="U521" s="29" t="s">
        <v>155</v>
      </c>
      <c r="V521" s="3"/>
      <c r="W521" s="3">
        <v>9</v>
      </c>
      <c r="X521" s="7">
        <v>9</v>
      </c>
      <c r="Z521" s="29" t="s">
        <v>155</v>
      </c>
      <c r="AA521" s="3"/>
      <c r="AB521" s="3">
        <v>8371</v>
      </c>
      <c r="AC521" s="7">
        <v>8371</v>
      </c>
      <c r="AE521">
        <f t="shared" si="323"/>
        <v>8371</v>
      </c>
      <c r="AF521" s="16">
        <f t="shared" si="324"/>
        <v>8.3710000000000004</v>
      </c>
      <c r="AH521">
        <f t="shared" si="325"/>
        <v>113</v>
      </c>
      <c r="AI521">
        <f t="shared" si="326"/>
        <v>8371</v>
      </c>
      <c r="AJ521" s="16">
        <f t="shared" si="327"/>
        <v>74079.646017699124</v>
      </c>
      <c r="AL521" s="16">
        <f t="shared" si="328"/>
        <v>232527.77777777781</v>
      </c>
    </row>
    <row r="522" spans="2:38">
      <c r="B522" s="29" t="s">
        <v>156</v>
      </c>
      <c r="C522" s="3">
        <v>105</v>
      </c>
      <c r="D522" s="3"/>
      <c r="E522" s="7">
        <v>105</v>
      </c>
      <c r="G522" s="29" t="s">
        <v>156</v>
      </c>
      <c r="H522" s="3">
        <v>582</v>
      </c>
      <c r="I522" s="3"/>
      <c r="J522" s="7">
        <v>582</v>
      </c>
      <c r="L522">
        <f t="shared" si="332"/>
        <v>105</v>
      </c>
      <c r="M522">
        <f t="shared" si="333"/>
        <v>582</v>
      </c>
      <c r="N522" s="19">
        <f t="shared" si="329"/>
        <v>5.5428571428571427</v>
      </c>
      <c r="P522" s="29" t="s">
        <v>156</v>
      </c>
      <c r="Q522" s="3">
        <v>402</v>
      </c>
      <c r="R522" s="3"/>
      <c r="S522" s="7">
        <v>402</v>
      </c>
      <c r="U522" s="29" t="s">
        <v>156</v>
      </c>
      <c r="V522" s="3">
        <v>71</v>
      </c>
      <c r="W522" s="3"/>
      <c r="X522" s="7">
        <v>71</v>
      </c>
      <c r="Z522" s="29" t="s">
        <v>156</v>
      </c>
      <c r="AA522" s="3">
        <v>56944</v>
      </c>
      <c r="AB522" s="3"/>
      <c r="AC522" s="7">
        <v>56944</v>
      </c>
      <c r="AE522">
        <f t="shared" si="323"/>
        <v>56944</v>
      </c>
      <c r="AF522" s="16">
        <f t="shared" si="324"/>
        <v>56.944000000000003</v>
      </c>
      <c r="AH522">
        <f t="shared" si="325"/>
        <v>582</v>
      </c>
      <c r="AI522">
        <f t="shared" si="326"/>
        <v>56944</v>
      </c>
      <c r="AJ522" s="16">
        <f t="shared" si="327"/>
        <v>97841.92439862543</v>
      </c>
      <c r="AL522" s="16">
        <f t="shared" si="328"/>
        <v>542323.80952380947</v>
      </c>
    </row>
    <row r="523" spans="2:38">
      <c r="B523" s="29" t="s">
        <v>85</v>
      </c>
      <c r="C523" s="3">
        <v>1</v>
      </c>
      <c r="D523" s="3"/>
      <c r="E523" s="7">
        <v>1</v>
      </c>
      <c r="G523" s="29" t="s">
        <v>85</v>
      </c>
      <c r="H523" s="3"/>
      <c r="I523" s="3"/>
      <c r="J523" s="7"/>
      <c r="L523">
        <f t="shared" si="332"/>
        <v>1</v>
      </c>
      <c r="M523">
        <f t="shared" si="333"/>
        <v>0</v>
      </c>
      <c r="N523" s="19">
        <f t="shared" si="329"/>
        <v>0</v>
      </c>
      <c r="P523" s="29" t="s">
        <v>85</v>
      </c>
      <c r="Q523" s="3"/>
      <c r="R523" s="3"/>
      <c r="S523" s="7"/>
      <c r="U523" s="29" t="s">
        <v>85</v>
      </c>
      <c r="V523" s="3"/>
      <c r="W523" s="3"/>
      <c r="X523" s="7"/>
      <c r="Z523" s="29" t="s">
        <v>85</v>
      </c>
      <c r="AA523" s="3"/>
      <c r="AB523" s="3"/>
      <c r="AC523" s="7"/>
      <c r="AE523">
        <f t="shared" si="323"/>
        <v>0</v>
      </c>
      <c r="AF523" s="16" t="str">
        <f t="shared" si="324"/>
        <v/>
      </c>
      <c r="AH523">
        <f t="shared" si="325"/>
        <v>0</v>
      </c>
      <c r="AI523">
        <f t="shared" si="326"/>
        <v>0</v>
      </c>
      <c r="AJ523" s="16" t="str">
        <f t="shared" si="327"/>
        <v/>
      </c>
      <c r="AL523" s="16" t="str">
        <f t="shared" si="328"/>
        <v/>
      </c>
    </row>
    <row r="524" spans="2:38">
      <c r="B524" s="29" t="s">
        <v>86</v>
      </c>
      <c r="C524" s="3"/>
      <c r="D524" s="3"/>
      <c r="E524" s="7"/>
      <c r="G524" s="29" t="s">
        <v>86</v>
      </c>
      <c r="H524" s="3"/>
      <c r="I524" s="3"/>
      <c r="J524" s="7"/>
      <c r="L524">
        <f t="shared" si="332"/>
        <v>0</v>
      </c>
      <c r="M524">
        <f t="shared" si="333"/>
        <v>0</v>
      </c>
      <c r="N524" s="19" t="str">
        <f t="shared" si="329"/>
        <v/>
      </c>
      <c r="P524" s="29" t="s">
        <v>86</v>
      </c>
      <c r="Q524" s="3"/>
      <c r="R524" s="3"/>
      <c r="S524" s="7"/>
      <c r="U524" s="29" t="s">
        <v>86</v>
      </c>
      <c r="V524" s="3"/>
      <c r="W524" s="3"/>
      <c r="X524" s="7"/>
      <c r="Z524" s="29" t="s">
        <v>86</v>
      </c>
      <c r="AA524" s="3"/>
      <c r="AB524" s="3"/>
      <c r="AC524" s="7"/>
      <c r="AE524">
        <f t="shared" si="323"/>
        <v>0</v>
      </c>
      <c r="AF524" s="16" t="str">
        <f t="shared" si="324"/>
        <v/>
      </c>
      <c r="AH524">
        <f t="shared" si="325"/>
        <v>0</v>
      </c>
      <c r="AI524">
        <f t="shared" si="326"/>
        <v>0</v>
      </c>
      <c r="AJ524" s="16" t="str">
        <f t="shared" si="327"/>
        <v/>
      </c>
      <c r="AL524" s="16" t="str">
        <f t="shared" si="328"/>
        <v/>
      </c>
    </row>
    <row r="525" spans="2:38">
      <c r="B525" s="30" t="s">
        <v>35</v>
      </c>
      <c r="C525" s="7">
        <v>813</v>
      </c>
      <c r="D525" s="7">
        <v>2279</v>
      </c>
      <c r="E525" s="7">
        <v>3092</v>
      </c>
      <c r="G525" s="30" t="s">
        <v>35</v>
      </c>
      <c r="H525" s="7">
        <v>7838</v>
      </c>
      <c r="I525" s="7">
        <v>72494</v>
      </c>
      <c r="J525" s="7">
        <v>80332</v>
      </c>
      <c r="L525">
        <f t="shared" si="332"/>
        <v>3092</v>
      </c>
      <c r="M525">
        <f t="shared" si="333"/>
        <v>80332</v>
      </c>
      <c r="N525" s="19">
        <f t="shared" si="329"/>
        <v>25.98059508408797</v>
      </c>
      <c r="P525" s="30" t="s">
        <v>35</v>
      </c>
      <c r="Q525" s="7">
        <v>6172</v>
      </c>
      <c r="R525" s="7">
        <v>53498</v>
      </c>
      <c r="S525" s="7">
        <v>59670</v>
      </c>
      <c r="U525" s="30" t="s">
        <v>35</v>
      </c>
      <c r="V525" s="7">
        <v>827</v>
      </c>
      <c r="W525" s="7">
        <v>16676</v>
      </c>
      <c r="X525" s="7">
        <v>17503</v>
      </c>
      <c r="Z525" s="30" t="s">
        <v>35</v>
      </c>
      <c r="AA525" s="7">
        <v>1038807</v>
      </c>
      <c r="AB525" s="7">
        <v>3186099</v>
      </c>
      <c r="AC525" s="7">
        <v>4224906</v>
      </c>
      <c r="AE525">
        <f t="shared" si="323"/>
        <v>4224906</v>
      </c>
      <c r="AF525" s="16">
        <f t="shared" si="324"/>
        <v>4224.9059999999999</v>
      </c>
      <c r="AH525">
        <f t="shared" si="325"/>
        <v>80332</v>
      </c>
      <c r="AI525">
        <f t="shared" si="326"/>
        <v>4224906</v>
      </c>
      <c r="AJ525" s="16">
        <f t="shared" si="327"/>
        <v>52593.063785291044</v>
      </c>
      <c r="AL525" s="16">
        <f t="shared" si="328"/>
        <v>1366399.0944372576</v>
      </c>
    </row>
    <row r="526" spans="2:38">
      <c r="B526" s="5" t="s">
        <v>36</v>
      </c>
      <c r="C526" s="3"/>
      <c r="D526" s="3"/>
      <c r="E526" s="7"/>
      <c r="G526" s="5" t="s">
        <v>36</v>
      </c>
      <c r="H526" s="3"/>
      <c r="I526" s="3"/>
      <c r="J526" s="7"/>
      <c r="N526" s="37" t="str">
        <f t="shared" si="329"/>
        <v/>
      </c>
      <c r="P526" s="5" t="s">
        <v>36</v>
      </c>
      <c r="Q526" s="3"/>
      <c r="R526" s="3"/>
      <c r="S526" s="7"/>
      <c r="U526" s="5" t="s">
        <v>36</v>
      </c>
      <c r="V526" s="3"/>
      <c r="W526" s="3"/>
      <c r="X526" s="7"/>
      <c r="Z526" s="5" t="s">
        <v>36</v>
      </c>
      <c r="AA526" s="3"/>
      <c r="AB526" s="3"/>
      <c r="AC526" s="7"/>
      <c r="AF526" s="36"/>
      <c r="AJ526" s="36"/>
      <c r="AL526" s="36"/>
    </row>
    <row r="527" spans="2:38">
      <c r="B527" s="29" t="s">
        <v>157</v>
      </c>
      <c r="C527" s="3">
        <v>47</v>
      </c>
      <c r="D527" s="3"/>
      <c r="E527" s="7">
        <v>47</v>
      </c>
      <c r="G527" s="29" t="s">
        <v>157</v>
      </c>
      <c r="H527" s="3">
        <v>483</v>
      </c>
      <c r="I527" s="3"/>
      <c r="J527" s="7">
        <v>483</v>
      </c>
      <c r="L527">
        <f t="shared" ref="L527:L531" si="334">E527</f>
        <v>47</v>
      </c>
      <c r="M527">
        <f t="shared" ref="M527:M531" si="335">J527</f>
        <v>483</v>
      </c>
      <c r="N527" s="19">
        <f t="shared" si="329"/>
        <v>10.276595744680851</v>
      </c>
      <c r="P527" s="29" t="s">
        <v>157</v>
      </c>
      <c r="Q527" s="3">
        <v>403</v>
      </c>
      <c r="R527" s="3"/>
      <c r="S527" s="7">
        <v>403</v>
      </c>
      <c r="U527" s="29" t="s">
        <v>157</v>
      </c>
      <c r="V527" s="3">
        <v>32</v>
      </c>
      <c r="W527" s="3"/>
      <c r="X527" s="7">
        <v>32</v>
      </c>
      <c r="Z527" s="29" t="s">
        <v>157</v>
      </c>
      <c r="AA527" s="3">
        <v>75221</v>
      </c>
      <c r="AB527" s="3"/>
      <c r="AC527" s="7">
        <v>75221</v>
      </c>
      <c r="AE527">
        <f t="shared" ref="AE527:AE531" si="336">AC527</f>
        <v>75221</v>
      </c>
      <c r="AF527" s="16">
        <f t="shared" ref="AF527:AF531" si="337">IF(AE527/$AE$8&gt;0,AE527/$AE$8,"")</f>
        <v>75.221000000000004</v>
      </c>
      <c r="AH527">
        <f t="shared" ref="AH527:AH531" si="338">J527</f>
        <v>483</v>
      </c>
      <c r="AI527">
        <f t="shared" ref="AI527:AI531" si="339">AC527</f>
        <v>75221</v>
      </c>
      <c r="AJ527" s="16">
        <f t="shared" ref="AJ527:AJ531" si="340">IF(AI527*AH527&gt;0,AI527/AH527*$AI$8,"")</f>
        <v>155737.06004140785</v>
      </c>
      <c r="AL527" s="16">
        <f t="shared" ref="AL527:AL531" si="341">IF(AI527*M527&gt;0,M527/L527*AJ527,"")</f>
        <v>1600446.8085106381</v>
      </c>
    </row>
    <row r="528" spans="2:38">
      <c r="B528" s="29" t="s">
        <v>94</v>
      </c>
      <c r="C528" s="3">
        <v>887</v>
      </c>
      <c r="D528" s="3"/>
      <c r="E528" s="7">
        <v>887</v>
      </c>
      <c r="G528" s="29" t="s">
        <v>94</v>
      </c>
      <c r="H528" s="3">
        <v>10297</v>
      </c>
      <c r="I528" s="3"/>
      <c r="J528" s="7">
        <v>10297</v>
      </c>
      <c r="L528">
        <f t="shared" si="334"/>
        <v>887</v>
      </c>
      <c r="M528">
        <f t="shared" si="335"/>
        <v>10297</v>
      </c>
      <c r="N528" s="19">
        <f t="shared" si="329"/>
        <v>11.608793686583992</v>
      </c>
      <c r="P528" s="29" t="s">
        <v>94</v>
      </c>
      <c r="Q528" s="3">
        <v>8509</v>
      </c>
      <c r="R528" s="3"/>
      <c r="S528" s="7">
        <v>8509</v>
      </c>
      <c r="U528" s="29" t="s">
        <v>94</v>
      </c>
      <c r="V528" s="3">
        <v>840</v>
      </c>
      <c r="W528" s="3"/>
      <c r="X528" s="7">
        <v>840</v>
      </c>
      <c r="Z528" s="29" t="s">
        <v>94</v>
      </c>
      <c r="AA528" s="3">
        <v>3142616</v>
      </c>
      <c r="AB528" s="3"/>
      <c r="AC528" s="7">
        <v>3142616</v>
      </c>
      <c r="AE528">
        <f t="shared" si="336"/>
        <v>3142616</v>
      </c>
      <c r="AF528" s="16">
        <f t="shared" si="337"/>
        <v>3142.616</v>
      </c>
      <c r="AH528">
        <f t="shared" si="338"/>
        <v>10297</v>
      </c>
      <c r="AI528">
        <f t="shared" si="339"/>
        <v>3142616</v>
      </c>
      <c r="AJ528" s="16">
        <f t="shared" si="340"/>
        <v>305197.24191512092</v>
      </c>
      <c r="AL528" s="16">
        <f t="shared" si="341"/>
        <v>3542971.815107103</v>
      </c>
    </row>
    <row r="529" spans="2:38">
      <c r="B529" s="29" t="s">
        <v>158</v>
      </c>
      <c r="C529" s="3">
        <v>8</v>
      </c>
      <c r="D529" s="3"/>
      <c r="E529" s="7">
        <v>8</v>
      </c>
      <c r="G529" s="29" t="s">
        <v>158</v>
      </c>
      <c r="H529" s="3">
        <v>86</v>
      </c>
      <c r="I529" s="3"/>
      <c r="J529" s="7">
        <v>86</v>
      </c>
      <c r="L529">
        <f t="shared" si="334"/>
        <v>8</v>
      </c>
      <c r="M529">
        <f t="shared" si="335"/>
        <v>86</v>
      </c>
      <c r="N529" s="19">
        <f t="shared" si="329"/>
        <v>10.75</v>
      </c>
      <c r="P529" s="29" t="s">
        <v>158</v>
      </c>
      <c r="Q529" s="3">
        <v>68</v>
      </c>
      <c r="R529" s="3"/>
      <c r="S529" s="7">
        <v>68</v>
      </c>
      <c r="U529" s="29" t="s">
        <v>158</v>
      </c>
      <c r="V529" s="3">
        <v>10</v>
      </c>
      <c r="W529" s="3"/>
      <c r="X529" s="7">
        <v>10</v>
      </c>
      <c r="Z529" s="29" t="s">
        <v>158</v>
      </c>
      <c r="AA529" s="3">
        <v>12615</v>
      </c>
      <c r="AB529" s="3"/>
      <c r="AC529" s="7">
        <v>12615</v>
      </c>
      <c r="AE529">
        <f t="shared" si="336"/>
        <v>12615</v>
      </c>
      <c r="AF529" s="16">
        <f t="shared" si="337"/>
        <v>12.615</v>
      </c>
      <c r="AH529">
        <f t="shared" si="338"/>
        <v>86</v>
      </c>
      <c r="AI529">
        <f t="shared" si="339"/>
        <v>12615</v>
      </c>
      <c r="AJ529" s="16">
        <f t="shared" si="340"/>
        <v>146686.04651162788</v>
      </c>
      <c r="AL529" s="16">
        <f t="shared" si="341"/>
        <v>1576874.9999999998</v>
      </c>
    </row>
    <row r="530" spans="2:38">
      <c r="B530" s="29" t="s">
        <v>95</v>
      </c>
      <c r="C530" s="3">
        <v>60</v>
      </c>
      <c r="D530" s="3"/>
      <c r="E530" s="7">
        <v>60</v>
      </c>
      <c r="G530" s="29" t="s">
        <v>95</v>
      </c>
      <c r="H530" s="3">
        <v>341</v>
      </c>
      <c r="I530" s="3"/>
      <c r="J530" s="7">
        <v>341</v>
      </c>
      <c r="L530">
        <f t="shared" si="334"/>
        <v>60</v>
      </c>
      <c r="M530">
        <f t="shared" si="335"/>
        <v>341</v>
      </c>
      <c r="N530" s="19">
        <f t="shared" si="329"/>
        <v>5.6833333333333336</v>
      </c>
      <c r="P530" s="29" t="s">
        <v>95</v>
      </c>
      <c r="Q530" s="3">
        <v>225</v>
      </c>
      <c r="R530" s="3"/>
      <c r="S530" s="7">
        <v>225</v>
      </c>
      <c r="U530" s="29" t="s">
        <v>95</v>
      </c>
      <c r="V530" s="3">
        <v>53</v>
      </c>
      <c r="W530" s="3"/>
      <c r="X530" s="7">
        <v>53</v>
      </c>
      <c r="Z530" s="29" t="s">
        <v>95</v>
      </c>
      <c r="AA530" s="3">
        <v>52449</v>
      </c>
      <c r="AB530" s="3"/>
      <c r="AC530" s="7">
        <v>52449</v>
      </c>
      <c r="AE530">
        <f t="shared" si="336"/>
        <v>52449</v>
      </c>
      <c r="AF530" s="16">
        <f t="shared" si="337"/>
        <v>52.448999999999998</v>
      </c>
      <c r="AH530">
        <f t="shared" si="338"/>
        <v>341</v>
      </c>
      <c r="AI530">
        <f t="shared" si="339"/>
        <v>52449</v>
      </c>
      <c r="AJ530" s="16">
        <f t="shared" si="340"/>
        <v>153809.38416422287</v>
      </c>
      <c r="AL530" s="16">
        <f t="shared" si="341"/>
        <v>874150</v>
      </c>
    </row>
    <row r="531" spans="2:38">
      <c r="B531" s="30" t="s">
        <v>36</v>
      </c>
      <c r="C531" s="7">
        <v>1002</v>
      </c>
      <c r="D531" s="7"/>
      <c r="E531" s="7">
        <v>1002</v>
      </c>
      <c r="G531" s="30" t="s">
        <v>36</v>
      </c>
      <c r="H531" s="7">
        <v>11207</v>
      </c>
      <c r="I531" s="7"/>
      <c r="J531" s="7">
        <v>11207</v>
      </c>
      <c r="L531">
        <f t="shared" si="334"/>
        <v>1002</v>
      </c>
      <c r="M531">
        <f t="shared" si="335"/>
        <v>11207</v>
      </c>
      <c r="N531" s="19">
        <f t="shared" si="329"/>
        <v>11.184630738522953</v>
      </c>
      <c r="P531" s="30" t="s">
        <v>36</v>
      </c>
      <c r="Q531" s="7">
        <v>9205</v>
      </c>
      <c r="R531" s="7"/>
      <c r="S531" s="7">
        <v>9205</v>
      </c>
      <c r="U531" s="30" t="s">
        <v>36</v>
      </c>
      <c r="V531" s="7">
        <v>935</v>
      </c>
      <c r="W531" s="7"/>
      <c r="X531" s="7">
        <v>935</v>
      </c>
      <c r="Z531" s="30" t="s">
        <v>36</v>
      </c>
      <c r="AA531" s="7">
        <v>3282901</v>
      </c>
      <c r="AB531" s="7"/>
      <c r="AC531" s="7">
        <v>3282901</v>
      </c>
      <c r="AE531">
        <f t="shared" si="336"/>
        <v>3282901</v>
      </c>
      <c r="AF531" s="16">
        <f t="shared" si="337"/>
        <v>3282.9009999999998</v>
      </c>
      <c r="AH531">
        <f t="shared" si="338"/>
        <v>11207</v>
      </c>
      <c r="AI531">
        <f t="shared" si="339"/>
        <v>3282901</v>
      </c>
      <c r="AJ531" s="16">
        <f t="shared" si="340"/>
        <v>292933.07754082268</v>
      </c>
      <c r="AL531" s="16">
        <f t="shared" si="341"/>
        <v>3276348.3033932131</v>
      </c>
    </row>
    <row r="532" spans="2:38">
      <c r="B532" s="5" t="s">
        <v>37</v>
      </c>
      <c r="C532" s="3"/>
      <c r="D532" s="3"/>
      <c r="E532" s="7"/>
      <c r="G532" s="5" t="s">
        <v>37</v>
      </c>
      <c r="H532" s="3"/>
      <c r="I532" s="3"/>
      <c r="J532" s="7"/>
      <c r="N532" s="37" t="str">
        <f t="shared" si="329"/>
        <v/>
      </c>
      <c r="P532" s="5" t="s">
        <v>37</v>
      </c>
      <c r="Q532" s="3"/>
      <c r="R532" s="3"/>
      <c r="S532" s="7"/>
      <c r="U532" s="5" t="s">
        <v>37</v>
      </c>
      <c r="V532" s="3"/>
      <c r="W532" s="3"/>
      <c r="X532" s="7"/>
      <c r="Z532" s="5" t="s">
        <v>37</v>
      </c>
      <c r="AA532" s="3"/>
      <c r="AB532" s="3"/>
      <c r="AC532" s="7"/>
      <c r="AF532" s="36"/>
      <c r="AJ532" s="36"/>
      <c r="AL532" s="36"/>
    </row>
    <row r="533" spans="2:38">
      <c r="B533" s="29" t="s">
        <v>98</v>
      </c>
      <c r="C533" s="3">
        <v>126</v>
      </c>
      <c r="D533" s="3"/>
      <c r="E533" s="7">
        <v>126</v>
      </c>
      <c r="G533" s="29" t="s">
        <v>98</v>
      </c>
      <c r="H533" s="3">
        <v>6579</v>
      </c>
      <c r="I533" s="3"/>
      <c r="J533" s="7">
        <v>6579</v>
      </c>
      <c r="L533">
        <f t="shared" ref="L533:L536" si="342">E533</f>
        <v>126</v>
      </c>
      <c r="M533">
        <f t="shared" ref="M533:M536" si="343">J533</f>
        <v>6579</v>
      </c>
      <c r="N533" s="19">
        <f t="shared" si="329"/>
        <v>52.214285714285715</v>
      </c>
      <c r="P533" s="29" t="s">
        <v>98</v>
      </c>
      <c r="Q533" s="3">
        <v>5534</v>
      </c>
      <c r="R533" s="3"/>
      <c r="S533" s="7">
        <v>5534</v>
      </c>
      <c r="U533" s="29" t="s">
        <v>98</v>
      </c>
      <c r="V533" s="3">
        <v>912</v>
      </c>
      <c r="W533" s="3"/>
      <c r="X533" s="7">
        <v>912</v>
      </c>
      <c r="Z533" s="29" t="s">
        <v>98</v>
      </c>
      <c r="AA533" s="3">
        <v>454489</v>
      </c>
      <c r="AB533" s="3"/>
      <c r="AC533" s="7">
        <v>454489</v>
      </c>
      <c r="AE533">
        <f t="shared" ref="AE533:AE539" si="344">AC533</f>
        <v>454489</v>
      </c>
      <c r="AF533" s="16">
        <f t="shared" ref="AF533:AF539" si="345">IF(AE533/$AE$8&gt;0,AE533/$AE$8,"")</f>
        <v>454.48899999999998</v>
      </c>
      <c r="AH533">
        <f t="shared" ref="AH533:AH539" si="346">J533</f>
        <v>6579</v>
      </c>
      <c r="AI533">
        <f t="shared" ref="AI533:AI539" si="347">AC533</f>
        <v>454489</v>
      </c>
      <c r="AJ533" s="16">
        <f t="shared" ref="AJ533:AJ539" si="348">IF(AI533*AH533&gt;0,AI533/AH533*$AI$8,"")</f>
        <v>69081.775345797243</v>
      </c>
      <c r="AL533" s="16">
        <f t="shared" ref="AL533:AL539" si="349">IF(AI533*M533&gt;0,M533/L533*AJ533,"")</f>
        <v>3607055.555555556</v>
      </c>
    </row>
    <row r="534" spans="2:38">
      <c r="B534" s="29" t="s">
        <v>99</v>
      </c>
      <c r="C534" s="3"/>
      <c r="D534" s="3">
        <v>16</v>
      </c>
      <c r="E534" s="7">
        <v>16</v>
      </c>
      <c r="G534" s="29" t="s">
        <v>99</v>
      </c>
      <c r="H534" s="3"/>
      <c r="I534" s="3">
        <v>220</v>
      </c>
      <c r="J534" s="7">
        <v>220</v>
      </c>
      <c r="L534">
        <f t="shared" si="342"/>
        <v>16</v>
      </c>
      <c r="M534">
        <f t="shared" si="343"/>
        <v>220</v>
      </c>
      <c r="N534" s="19">
        <f t="shared" si="329"/>
        <v>13.75</v>
      </c>
      <c r="P534" s="29" t="s">
        <v>99</v>
      </c>
      <c r="Q534" s="3"/>
      <c r="R534" s="3">
        <v>171</v>
      </c>
      <c r="S534" s="7">
        <v>171</v>
      </c>
      <c r="U534" s="29" t="s">
        <v>99</v>
      </c>
      <c r="V534" s="3"/>
      <c r="W534" s="3">
        <v>33</v>
      </c>
      <c r="X534" s="7">
        <v>33</v>
      </c>
      <c r="Z534" s="29" t="s">
        <v>99</v>
      </c>
      <c r="AA534" s="3"/>
      <c r="AB534" s="3">
        <v>15201</v>
      </c>
      <c r="AC534" s="7">
        <v>15201</v>
      </c>
      <c r="AE534">
        <f t="shared" si="344"/>
        <v>15201</v>
      </c>
      <c r="AF534" s="16">
        <f t="shared" si="345"/>
        <v>15.201000000000001</v>
      </c>
      <c r="AH534">
        <f t="shared" si="346"/>
        <v>220</v>
      </c>
      <c r="AI534">
        <f t="shared" si="347"/>
        <v>15201</v>
      </c>
      <c r="AJ534" s="16">
        <f t="shared" si="348"/>
        <v>69095.454545454544</v>
      </c>
      <c r="AL534" s="16">
        <f t="shared" si="349"/>
        <v>950062.5</v>
      </c>
    </row>
    <row r="535" spans="2:38">
      <c r="B535" s="29" t="s">
        <v>100</v>
      </c>
      <c r="C535" s="3">
        <v>71</v>
      </c>
      <c r="D535" s="3"/>
      <c r="E535" s="7">
        <v>71</v>
      </c>
      <c r="G535" s="29" t="s">
        <v>100</v>
      </c>
      <c r="H535" s="3">
        <v>1646</v>
      </c>
      <c r="I535" s="3"/>
      <c r="J535" s="7">
        <v>1646</v>
      </c>
      <c r="L535">
        <f t="shared" si="342"/>
        <v>71</v>
      </c>
      <c r="M535">
        <f t="shared" si="343"/>
        <v>1646</v>
      </c>
      <c r="N535" s="19">
        <f t="shared" si="329"/>
        <v>23.183098591549296</v>
      </c>
      <c r="P535" s="29" t="s">
        <v>100</v>
      </c>
      <c r="Q535" s="3">
        <v>1365</v>
      </c>
      <c r="R535" s="3"/>
      <c r="S535" s="7">
        <v>1365</v>
      </c>
      <c r="U535" s="29" t="s">
        <v>100</v>
      </c>
      <c r="V535" s="3">
        <v>208</v>
      </c>
      <c r="W535" s="3"/>
      <c r="X535" s="7">
        <v>208</v>
      </c>
      <c r="Z535" s="29" t="s">
        <v>100</v>
      </c>
      <c r="AA535" s="3">
        <v>288078</v>
      </c>
      <c r="AB535" s="3"/>
      <c r="AC535" s="7">
        <v>288078</v>
      </c>
      <c r="AE535">
        <f t="shared" si="344"/>
        <v>288078</v>
      </c>
      <c r="AF535" s="16">
        <f t="shared" si="345"/>
        <v>288.07799999999997</v>
      </c>
      <c r="AH535">
        <f t="shared" si="346"/>
        <v>1646</v>
      </c>
      <c r="AI535">
        <f t="shared" si="347"/>
        <v>288078</v>
      </c>
      <c r="AJ535" s="16">
        <f t="shared" si="348"/>
        <v>175017.01093560146</v>
      </c>
      <c r="AL535" s="16">
        <f t="shared" si="349"/>
        <v>4057436.61971831</v>
      </c>
    </row>
    <row r="536" spans="2:38">
      <c r="B536" s="29" t="s">
        <v>101</v>
      </c>
      <c r="C536" s="3">
        <v>79</v>
      </c>
      <c r="D536" s="3"/>
      <c r="E536" s="7">
        <v>79</v>
      </c>
      <c r="G536" s="29" t="s">
        <v>101</v>
      </c>
      <c r="H536" s="3">
        <v>1160</v>
      </c>
      <c r="I536" s="3"/>
      <c r="J536" s="7">
        <v>1160</v>
      </c>
      <c r="L536">
        <f t="shared" si="342"/>
        <v>79</v>
      </c>
      <c r="M536">
        <f t="shared" si="343"/>
        <v>1160</v>
      </c>
      <c r="N536" s="19">
        <f t="shared" si="329"/>
        <v>14.683544303797468</v>
      </c>
      <c r="P536" s="29" t="s">
        <v>101</v>
      </c>
      <c r="Q536" s="3">
        <v>854</v>
      </c>
      <c r="R536" s="3"/>
      <c r="S536" s="7">
        <v>854</v>
      </c>
      <c r="U536" s="29" t="s">
        <v>101</v>
      </c>
      <c r="V536" s="3">
        <v>220</v>
      </c>
      <c r="W536" s="3"/>
      <c r="X536" s="7">
        <v>220</v>
      </c>
      <c r="Z536" s="29" t="s">
        <v>101</v>
      </c>
      <c r="AA536" s="3">
        <v>60581</v>
      </c>
      <c r="AB536" s="3"/>
      <c r="AC536" s="7">
        <v>60581</v>
      </c>
      <c r="AE536">
        <f t="shared" si="344"/>
        <v>60581</v>
      </c>
      <c r="AF536" s="16">
        <f t="shared" si="345"/>
        <v>60.581000000000003</v>
      </c>
      <c r="AH536">
        <f t="shared" si="346"/>
        <v>1160</v>
      </c>
      <c r="AI536">
        <f t="shared" si="347"/>
        <v>60581</v>
      </c>
      <c r="AJ536" s="16">
        <f t="shared" si="348"/>
        <v>52225</v>
      </c>
      <c r="AL536" s="16">
        <f t="shared" si="349"/>
        <v>766848.10126582277</v>
      </c>
    </row>
    <row r="537" spans="2:38">
      <c r="B537" s="29" t="s">
        <v>102</v>
      </c>
      <c r="C537" s="3"/>
      <c r="D537" s="3"/>
      <c r="E537" s="7"/>
      <c r="G537" s="29" t="s">
        <v>102</v>
      </c>
      <c r="H537" s="3"/>
      <c r="I537" s="3"/>
      <c r="J537" s="7"/>
      <c r="N537" s="19" t="str">
        <f t="shared" si="329"/>
        <v/>
      </c>
      <c r="P537" s="29" t="s">
        <v>102</v>
      </c>
      <c r="Q537" s="3"/>
      <c r="R537" s="3"/>
      <c r="S537" s="7"/>
      <c r="U537" s="29" t="s">
        <v>102</v>
      </c>
      <c r="V537" s="3"/>
      <c r="W537" s="3"/>
      <c r="X537" s="7"/>
      <c r="Z537" s="29" t="s">
        <v>102</v>
      </c>
      <c r="AA537" s="3"/>
      <c r="AB537" s="3"/>
      <c r="AC537" s="7"/>
      <c r="AE537">
        <f t="shared" si="344"/>
        <v>0</v>
      </c>
      <c r="AF537" s="16" t="str">
        <f t="shared" si="345"/>
        <v/>
      </c>
      <c r="AH537">
        <f t="shared" si="346"/>
        <v>0</v>
      </c>
      <c r="AI537">
        <f t="shared" si="347"/>
        <v>0</v>
      </c>
      <c r="AJ537" s="16" t="str">
        <f t="shared" si="348"/>
        <v/>
      </c>
      <c r="AL537" s="16" t="str">
        <f t="shared" si="349"/>
        <v/>
      </c>
    </row>
    <row r="538" spans="2:38">
      <c r="B538" s="29" t="s">
        <v>103</v>
      </c>
      <c r="C538" s="3"/>
      <c r="D538" s="3"/>
      <c r="E538" s="7"/>
      <c r="G538" s="29" t="s">
        <v>103</v>
      </c>
      <c r="H538" s="3"/>
      <c r="I538" s="3"/>
      <c r="J538" s="7"/>
      <c r="L538">
        <f t="shared" ref="L538:L539" si="350">E538</f>
        <v>0</v>
      </c>
      <c r="M538">
        <f t="shared" ref="M538:M539" si="351">J538</f>
        <v>0</v>
      </c>
      <c r="N538" s="19" t="str">
        <f t="shared" si="329"/>
        <v/>
      </c>
      <c r="P538" s="29" t="s">
        <v>103</v>
      </c>
      <c r="Q538" s="3"/>
      <c r="R538" s="3"/>
      <c r="S538" s="7"/>
      <c r="U538" s="29" t="s">
        <v>103</v>
      </c>
      <c r="V538" s="3"/>
      <c r="W538" s="3"/>
      <c r="X538" s="7"/>
      <c r="Z538" s="29" t="s">
        <v>103</v>
      </c>
      <c r="AA538" s="3"/>
      <c r="AB538" s="3"/>
      <c r="AC538" s="7"/>
      <c r="AE538">
        <f t="shared" si="344"/>
        <v>0</v>
      </c>
      <c r="AF538" s="16" t="str">
        <f t="shared" si="345"/>
        <v/>
      </c>
      <c r="AH538">
        <f t="shared" si="346"/>
        <v>0</v>
      </c>
      <c r="AI538">
        <f t="shared" si="347"/>
        <v>0</v>
      </c>
      <c r="AJ538" s="16" t="str">
        <f t="shared" si="348"/>
        <v/>
      </c>
      <c r="AL538" s="16" t="str">
        <f t="shared" si="349"/>
        <v/>
      </c>
    </row>
    <row r="539" spans="2:38">
      <c r="B539" s="30" t="s">
        <v>37</v>
      </c>
      <c r="C539" s="7">
        <v>276</v>
      </c>
      <c r="D539" s="7">
        <v>16</v>
      </c>
      <c r="E539" s="7">
        <v>292</v>
      </c>
      <c r="G539" s="30" t="s">
        <v>37</v>
      </c>
      <c r="H539" s="7">
        <v>9385</v>
      </c>
      <c r="I539" s="7">
        <v>220</v>
      </c>
      <c r="J539" s="7">
        <v>9605</v>
      </c>
      <c r="L539">
        <f t="shared" si="350"/>
        <v>292</v>
      </c>
      <c r="M539">
        <f t="shared" si="351"/>
        <v>9605</v>
      </c>
      <c r="N539" s="19">
        <f t="shared" si="329"/>
        <v>32.893835616438359</v>
      </c>
      <c r="P539" s="30" t="s">
        <v>37</v>
      </c>
      <c r="Q539" s="7">
        <v>7753</v>
      </c>
      <c r="R539" s="7">
        <v>171</v>
      </c>
      <c r="S539" s="7">
        <v>7924</v>
      </c>
      <c r="U539" s="30" t="s">
        <v>37</v>
      </c>
      <c r="V539" s="7">
        <v>1340</v>
      </c>
      <c r="W539" s="7">
        <v>33</v>
      </c>
      <c r="X539" s="7">
        <v>1373</v>
      </c>
      <c r="Z539" s="30" t="s">
        <v>37</v>
      </c>
      <c r="AA539" s="7">
        <v>803148</v>
      </c>
      <c r="AB539" s="7">
        <v>15201</v>
      </c>
      <c r="AC539" s="7">
        <v>818349</v>
      </c>
      <c r="AE539">
        <f t="shared" si="344"/>
        <v>818349</v>
      </c>
      <c r="AF539" s="16">
        <f t="shared" si="345"/>
        <v>818.34900000000005</v>
      </c>
      <c r="AH539">
        <f t="shared" si="346"/>
        <v>9605</v>
      </c>
      <c r="AI539">
        <f t="shared" si="347"/>
        <v>818349</v>
      </c>
      <c r="AJ539" s="16">
        <f t="shared" si="348"/>
        <v>85200.3123373243</v>
      </c>
      <c r="AL539" s="16">
        <f t="shared" si="349"/>
        <v>2802565.0684931506</v>
      </c>
    </row>
    <row r="540" spans="2:38">
      <c r="B540" s="5" t="s">
        <v>38</v>
      </c>
      <c r="C540" s="3"/>
      <c r="D540" s="3"/>
      <c r="E540" s="7"/>
      <c r="G540" s="5" t="s">
        <v>38</v>
      </c>
      <c r="H540" s="3"/>
      <c r="I540" s="3"/>
      <c r="J540" s="7"/>
      <c r="N540" s="37" t="str">
        <f t="shared" si="329"/>
        <v/>
      </c>
      <c r="P540" s="5" t="s">
        <v>38</v>
      </c>
      <c r="Q540" s="3"/>
      <c r="R540" s="3"/>
      <c r="S540" s="7"/>
      <c r="U540" s="5" t="s">
        <v>38</v>
      </c>
      <c r="V540" s="3"/>
      <c r="W540" s="3"/>
      <c r="X540" s="7"/>
      <c r="Z540" s="5" t="s">
        <v>38</v>
      </c>
      <c r="AA540" s="3"/>
      <c r="AB540" s="3"/>
      <c r="AC540" s="7"/>
      <c r="AF540" s="36"/>
      <c r="AJ540" s="36"/>
      <c r="AL540" s="36"/>
    </row>
    <row r="541" spans="2:38">
      <c r="B541" s="29" t="s">
        <v>104</v>
      </c>
      <c r="C541" s="3">
        <v>231</v>
      </c>
      <c r="D541" s="3"/>
      <c r="E541" s="7">
        <v>231</v>
      </c>
      <c r="G541" s="29" t="s">
        <v>104</v>
      </c>
      <c r="H541" s="3">
        <v>2018</v>
      </c>
      <c r="I541" s="3"/>
      <c r="J541" s="7">
        <v>2018</v>
      </c>
      <c r="L541">
        <f t="shared" ref="L541:L546" si="352">E541</f>
        <v>231</v>
      </c>
      <c r="M541">
        <f t="shared" ref="M541:M546" si="353">J541</f>
        <v>2018</v>
      </c>
      <c r="N541" s="19">
        <f t="shared" si="329"/>
        <v>8.7359307359307365</v>
      </c>
      <c r="P541" s="29" t="s">
        <v>104</v>
      </c>
      <c r="Q541" s="3">
        <v>1553</v>
      </c>
      <c r="R541" s="3"/>
      <c r="S541" s="7">
        <v>1553</v>
      </c>
      <c r="U541" s="29" t="s">
        <v>104</v>
      </c>
      <c r="V541" s="3">
        <v>201</v>
      </c>
      <c r="W541" s="3"/>
      <c r="X541" s="7">
        <v>201</v>
      </c>
      <c r="Z541" s="29" t="s">
        <v>104</v>
      </c>
      <c r="AA541" s="3">
        <v>206244</v>
      </c>
      <c r="AB541" s="3"/>
      <c r="AC541" s="7">
        <v>206244</v>
      </c>
      <c r="AE541">
        <f t="shared" ref="AE541:AE546" si="354">AC541</f>
        <v>206244</v>
      </c>
      <c r="AF541" s="16">
        <f t="shared" ref="AF541:AF546" si="355">IF(AE541/$AE$8&gt;0,AE541/$AE$8,"")</f>
        <v>206.244</v>
      </c>
      <c r="AH541">
        <f t="shared" ref="AH541:AH546" si="356">J541</f>
        <v>2018</v>
      </c>
      <c r="AI541">
        <f t="shared" ref="AI541:AI546" si="357">AC541</f>
        <v>206244</v>
      </c>
      <c r="AJ541" s="16">
        <f t="shared" ref="AJ541:AJ546" si="358">IF(AI541*AH541&gt;0,AI541/AH541*$AI$8,"")</f>
        <v>102202.1803766105</v>
      </c>
      <c r="AL541" s="16">
        <f t="shared" ref="AL541:AL546" si="359">IF(AI541&gt;0,M541/L541*AJ541,"")</f>
        <v>892831.16883116891</v>
      </c>
    </row>
    <row r="542" spans="2:38">
      <c r="B542" s="29" t="s">
        <v>105</v>
      </c>
      <c r="C542" s="3">
        <v>45</v>
      </c>
      <c r="D542" s="3"/>
      <c r="E542" s="7">
        <v>45</v>
      </c>
      <c r="G542" s="29" t="s">
        <v>105</v>
      </c>
      <c r="H542" s="3">
        <v>519</v>
      </c>
      <c r="I542" s="3"/>
      <c r="J542" s="7">
        <v>519</v>
      </c>
      <c r="L542">
        <f t="shared" si="352"/>
        <v>45</v>
      </c>
      <c r="M542">
        <f t="shared" si="353"/>
        <v>519</v>
      </c>
      <c r="N542" s="19">
        <f t="shared" si="329"/>
        <v>11.533333333333333</v>
      </c>
      <c r="P542" s="29" t="s">
        <v>105</v>
      </c>
      <c r="Q542" s="3">
        <v>426</v>
      </c>
      <c r="R542" s="3"/>
      <c r="S542" s="7">
        <v>426</v>
      </c>
      <c r="U542" s="29" t="s">
        <v>105</v>
      </c>
      <c r="V542" s="3">
        <v>42</v>
      </c>
      <c r="W542" s="3"/>
      <c r="X542" s="7">
        <v>42</v>
      </c>
      <c r="Z542" s="29" t="s">
        <v>105</v>
      </c>
      <c r="AA542" s="3">
        <v>70346</v>
      </c>
      <c r="AB542" s="3"/>
      <c r="AC542" s="7">
        <v>70346</v>
      </c>
      <c r="AE542">
        <f t="shared" si="354"/>
        <v>70346</v>
      </c>
      <c r="AF542" s="16">
        <f t="shared" si="355"/>
        <v>70.346000000000004</v>
      </c>
      <c r="AH542">
        <f t="shared" si="356"/>
        <v>519</v>
      </c>
      <c r="AI542">
        <f t="shared" si="357"/>
        <v>70346</v>
      </c>
      <c r="AJ542" s="16">
        <f t="shared" si="358"/>
        <v>135541.42581888245</v>
      </c>
      <c r="AL542" s="16">
        <f t="shared" si="359"/>
        <v>1563244.4444444443</v>
      </c>
    </row>
    <row r="543" spans="2:38">
      <c r="B543" s="29" t="s">
        <v>106</v>
      </c>
      <c r="C543" s="3">
        <v>36</v>
      </c>
      <c r="D543" s="3"/>
      <c r="E543" s="7">
        <v>36</v>
      </c>
      <c r="G543" s="29" t="s">
        <v>106</v>
      </c>
      <c r="H543" s="3">
        <v>700</v>
      </c>
      <c r="I543" s="3"/>
      <c r="J543" s="7">
        <v>700</v>
      </c>
      <c r="L543">
        <f t="shared" si="352"/>
        <v>36</v>
      </c>
      <c r="M543">
        <f t="shared" si="353"/>
        <v>700</v>
      </c>
      <c r="N543" s="19">
        <f t="shared" si="329"/>
        <v>19.444444444444443</v>
      </c>
      <c r="P543" s="29" t="s">
        <v>106</v>
      </c>
      <c r="Q543" s="3">
        <v>587</v>
      </c>
      <c r="R543" s="3"/>
      <c r="S543" s="7">
        <v>587</v>
      </c>
      <c r="U543" s="29" t="s">
        <v>106</v>
      </c>
      <c r="V543" s="3">
        <v>74</v>
      </c>
      <c r="W543" s="3"/>
      <c r="X543" s="7">
        <v>74</v>
      </c>
      <c r="Z543" s="29" t="s">
        <v>106</v>
      </c>
      <c r="AA543" s="3">
        <v>64988</v>
      </c>
      <c r="AB543" s="3"/>
      <c r="AC543" s="7">
        <v>64988</v>
      </c>
      <c r="AE543">
        <f t="shared" si="354"/>
        <v>64988</v>
      </c>
      <c r="AF543" s="16">
        <f t="shared" si="355"/>
        <v>64.988</v>
      </c>
      <c r="AH543">
        <f t="shared" si="356"/>
        <v>700</v>
      </c>
      <c r="AI543">
        <f t="shared" si="357"/>
        <v>64988</v>
      </c>
      <c r="AJ543" s="16">
        <f t="shared" si="358"/>
        <v>92840</v>
      </c>
      <c r="AL543" s="16">
        <f t="shared" si="359"/>
        <v>1805222.222222222</v>
      </c>
    </row>
    <row r="544" spans="2:38">
      <c r="B544" s="29" t="s">
        <v>107</v>
      </c>
      <c r="C544" s="3">
        <v>41</v>
      </c>
      <c r="D544" s="3"/>
      <c r="E544" s="7">
        <v>41</v>
      </c>
      <c r="G544" s="29" t="s">
        <v>107</v>
      </c>
      <c r="H544" s="3">
        <v>1893</v>
      </c>
      <c r="I544" s="3"/>
      <c r="J544" s="7">
        <v>1893</v>
      </c>
      <c r="L544">
        <f t="shared" si="352"/>
        <v>41</v>
      </c>
      <c r="M544">
        <f t="shared" si="353"/>
        <v>1893</v>
      </c>
      <c r="N544" s="19">
        <f t="shared" si="329"/>
        <v>46.170731707317074</v>
      </c>
      <c r="P544" s="29" t="s">
        <v>107</v>
      </c>
      <c r="Q544" s="3">
        <v>1748</v>
      </c>
      <c r="R544" s="3"/>
      <c r="S544" s="7">
        <v>1748</v>
      </c>
      <c r="U544" s="29" t="s">
        <v>107</v>
      </c>
      <c r="V544" s="3">
        <v>101</v>
      </c>
      <c r="W544" s="3"/>
      <c r="X544" s="7">
        <v>101</v>
      </c>
      <c r="Z544" s="29" t="s">
        <v>107</v>
      </c>
      <c r="AA544" s="3">
        <v>218541</v>
      </c>
      <c r="AB544" s="3"/>
      <c r="AC544" s="7">
        <v>218541</v>
      </c>
      <c r="AE544">
        <f t="shared" si="354"/>
        <v>218541</v>
      </c>
      <c r="AF544" s="16">
        <f t="shared" si="355"/>
        <v>218.541</v>
      </c>
      <c r="AH544">
        <f t="shared" si="356"/>
        <v>1893</v>
      </c>
      <c r="AI544">
        <f t="shared" si="357"/>
        <v>218541</v>
      </c>
      <c r="AJ544" s="16">
        <f t="shared" si="358"/>
        <v>115446.90966719494</v>
      </c>
      <c r="AL544" s="16">
        <f t="shared" si="359"/>
        <v>5330268.2926829271</v>
      </c>
    </row>
    <row r="545" spans="2:38">
      <c r="B545" s="29" t="s">
        <v>108</v>
      </c>
      <c r="C545" s="3">
        <v>217</v>
      </c>
      <c r="D545" s="3"/>
      <c r="E545" s="7">
        <v>217</v>
      </c>
      <c r="G545" s="29" t="s">
        <v>108</v>
      </c>
      <c r="H545" s="3">
        <v>2486</v>
      </c>
      <c r="I545" s="3"/>
      <c r="J545" s="7">
        <v>2486</v>
      </c>
      <c r="L545">
        <f t="shared" si="352"/>
        <v>217</v>
      </c>
      <c r="M545">
        <f t="shared" si="353"/>
        <v>2486</v>
      </c>
      <c r="N545" s="19">
        <f t="shared" si="329"/>
        <v>11.456221198156681</v>
      </c>
      <c r="P545" s="29" t="s">
        <v>108</v>
      </c>
      <c r="Q545" s="3">
        <v>1808</v>
      </c>
      <c r="R545" s="3"/>
      <c r="S545" s="7">
        <v>1808</v>
      </c>
      <c r="U545" s="29" t="s">
        <v>108</v>
      </c>
      <c r="V545" s="3">
        <v>451</v>
      </c>
      <c r="W545" s="3"/>
      <c r="X545" s="7">
        <v>451</v>
      </c>
      <c r="Z545" s="29" t="s">
        <v>108</v>
      </c>
      <c r="AA545" s="3">
        <v>187736</v>
      </c>
      <c r="AB545" s="3"/>
      <c r="AC545" s="7">
        <v>187736</v>
      </c>
      <c r="AE545">
        <f t="shared" si="354"/>
        <v>187736</v>
      </c>
      <c r="AF545" s="16">
        <f t="shared" si="355"/>
        <v>187.73599999999999</v>
      </c>
      <c r="AH545">
        <f t="shared" si="356"/>
        <v>2486</v>
      </c>
      <c r="AI545">
        <f t="shared" si="357"/>
        <v>187736</v>
      </c>
      <c r="AJ545" s="16">
        <f t="shared" si="358"/>
        <v>75517.296862429605</v>
      </c>
      <c r="AL545" s="16">
        <f t="shared" si="359"/>
        <v>865142.85714285704</v>
      </c>
    </row>
    <row r="546" spans="2:38">
      <c r="B546" s="30" t="s">
        <v>38</v>
      </c>
      <c r="C546" s="7">
        <v>570</v>
      </c>
      <c r="D546" s="7"/>
      <c r="E546" s="7">
        <v>570</v>
      </c>
      <c r="G546" s="30" t="s">
        <v>38</v>
      </c>
      <c r="H546" s="7">
        <v>7616</v>
      </c>
      <c r="I546" s="7"/>
      <c r="J546" s="7">
        <v>7616</v>
      </c>
      <c r="L546">
        <f t="shared" si="352"/>
        <v>570</v>
      </c>
      <c r="M546">
        <f t="shared" si="353"/>
        <v>7616</v>
      </c>
      <c r="N546" s="19">
        <f t="shared" si="329"/>
        <v>13.361403508771931</v>
      </c>
      <c r="P546" s="30" t="s">
        <v>38</v>
      </c>
      <c r="Q546" s="7">
        <v>6122</v>
      </c>
      <c r="R546" s="7"/>
      <c r="S546" s="7">
        <v>6122</v>
      </c>
      <c r="U546" s="30" t="s">
        <v>38</v>
      </c>
      <c r="V546" s="7">
        <v>869</v>
      </c>
      <c r="W546" s="7"/>
      <c r="X546" s="7">
        <v>869</v>
      </c>
      <c r="Z546" s="30" t="s">
        <v>38</v>
      </c>
      <c r="AA546" s="7">
        <v>747855</v>
      </c>
      <c r="AB546" s="7"/>
      <c r="AC546" s="7">
        <v>747855</v>
      </c>
      <c r="AE546">
        <f t="shared" si="354"/>
        <v>747855</v>
      </c>
      <c r="AF546" s="16">
        <f t="shared" si="355"/>
        <v>747.85500000000002</v>
      </c>
      <c r="AH546">
        <f t="shared" si="356"/>
        <v>7616</v>
      </c>
      <c r="AI546">
        <f t="shared" si="357"/>
        <v>747855</v>
      </c>
      <c r="AJ546" s="16">
        <f t="shared" si="358"/>
        <v>98195.246848739494</v>
      </c>
      <c r="AL546" s="16">
        <f t="shared" si="359"/>
        <v>1312026.3157894737</v>
      </c>
    </row>
    <row r="547" spans="2:38">
      <c r="B547" s="5" t="s">
        <v>39</v>
      </c>
      <c r="C547" s="3"/>
      <c r="D547" s="3"/>
      <c r="E547" s="7"/>
      <c r="G547" s="5" t="s">
        <v>39</v>
      </c>
      <c r="H547" s="3"/>
      <c r="I547" s="3"/>
      <c r="J547" s="7"/>
      <c r="N547" s="37" t="str">
        <f t="shared" si="329"/>
        <v/>
      </c>
      <c r="P547" s="5" t="s">
        <v>39</v>
      </c>
      <c r="Q547" s="3"/>
      <c r="R547" s="3"/>
      <c r="S547" s="7"/>
      <c r="U547" s="5" t="s">
        <v>39</v>
      </c>
      <c r="V547" s="3"/>
      <c r="W547" s="3"/>
      <c r="X547" s="7"/>
      <c r="Z547" s="5" t="s">
        <v>39</v>
      </c>
      <c r="AA547" s="3"/>
      <c r="AB547" s="3"/>
      <c r="AC547" s="7"/>
      <c r="AF547" s="36"/>
      <c r="AJ547" s="36"/>
      <c r="AL547" s="36"/>
    </row>
    <row r="548" spans="2:38">
      <c r="B548" s="29" t="s">
        <v>109</v>
      </c>
      <c r="C548" s="3"/>
      <c r="D548" s="3">
        <v>151</v>
      </c>
      <c r="E548" s="7">
        <v>151</v>
      </c>
      <c r="G548" s="29" t="s">
        <v>109</v>
      </c>
      <c r="H548" s="3"/>
      <c r="I548" s="3">
        <v>1343</v>
      </c>
      <c r="J548" s="7">
        <v>1343</v>
      </c>
      <c r="N548" s="19" t="str">
        <f t="shared" si="329"/>
        <v/>
      </c>
      <c r="P548" s="29" t="s">
        <v>109</v>
      </c>
      <c r="Q548" s="3"/>
      <c r="R548" s="3">
        <v>905</v>
      </c>
      <c r="S548" s="7">
        <v>905</v>
      </c>
      <c r="U548" s="29" t="s">
        <v>109</v>
      </c>
      <c r="V548" s="3"/>
      <c r="W548" s="3">
        <v>272</v>
      </c>
      <c r="X548" s="7">
        <v>272</v>
      </c>
      <c r="Z548" s="29" t="s">
        <v>109</v>
      </c>
      <c r="AA548" s="3"/>
      <c r="AB548" s="3">
        <v>131360</v>
      </c>
      <c r="AC548" s="7">
        <v>131360</v>
      </c>
      <c r="AE548">
        <f t="shared" ref="AE548:AE580" si="360">AC548</f>
        <v>131360</v>
      </c>
      <c r="AF548" s="16">
        <f t="shared" ref="AF548:AF580" si="361">IF(AE548/$AE$8&gt;0,AE548/$AE$8,"")</f>
        <v>131.36000000000001</v>
      </c>
      <c r="AH548">
        <f t="shared" ref="AH548:AH580" si="362">J548</f>
        <v>1343</v>
      </c>
      <c r="AI548">
        <f t="shared" ref="AI548:AI580" si="363">AC548</f>
        <v>131360</v>
      </c>
      <c r="AJ548" s="16">
        <f t="shared" ref="AJ548:AJ580" si="364">IF(AI548*AH548&gt;0,AI548/AH548*$AI$8,"")</f>
        <v>97810.871183916606</v>
      </c>
      <c r="AL548" s="16" t="str">
        <f t="shared" ref="AL548:AL580" si="365">IF(AI548*M548&gt;0,M548/L548*AJ548,"")</f>
        <v/>
      </c>
    </row>
    <row r="549" spans="2:38">
      <c r="B549" s="29" t="s">
        <v>110</v>
      </c>
      <c r="C549" s="3"/>
      <c r="D549" s="3">
        <v>2</v>
      </c>
      <c r="E549" s="7">
        <v>2</v>
      </c>
      <c r="G549" s="29" t="s">
        <v>110</v>
      </c>
      <c r="H549" s="3"/>
      <c r="I549" s="3"/>
      <c r="J549" s="7"/>
      <c r="L549">
        <f t="shared" ref="L549:L558" si="366">E549</f>
        <v>2</v>
      </c>
      <c r="M549">
        <f t="shared" ref="M549:M558" si="367">J549</f>
        <v>0</v>
      </c>
      <c r="N549" s="19">
        <f t="shared" si="329"/>
        <v>0</v>
      </c>
      <c r="P549" s="29" t="s">
        <v>110</v>
      </c>
      <c r="Q549" s="3"/>
      <c r="R549" s="3"/>
      <c r="S549" s="7"/>
      <c r="U549" s="29" t="s">
        <v>110</v>
      </c>
      <c r="V549" s="3"/>
      <c r="W549" s="3"/>
      <c r="X549" s="7"/>
      <c r="Z549" s="29" t="s">
        <v>110</v>
      </c>
      <c r="AA549" s="3"/>
      <c r="AB549" s="3"/>
      <c r="AC549" s="7"/>
      <c r="AE549">
        <f t="shared" si="360"/>
        <v>0</v>
      </c>
      <c r="AF549" s="16" t="str">
        <f t="shared" si="361"/>
        <v/>
      </c>
      <c r="AH549">
        <f t="shared" si="362"/>
        <v>0</v>
      </c>
      <c r="AI549">
        <f t="shared" si="363"/>
        <v>0</v>
      </c>
      <c r="AJ549" s="16" t="str">
        <f t="shared" si="364"/>
        <v/>
      </c>
      <c r="AL549" s="16" t="str">
        <f t="shared" si="365"/>
        <v/>
      </c>
    </row>
    <row r="550" spans="2:38">
      <c r="B550" s="29" t="s">
        <v>159</v>
      </c>
      <c r="C550" s="3">
        <v>11</v>
      </c>
      <c r="D550" s="3"/>
      <c r="E550" s="7">
        <v>11</v>
      </c>
      <c r="G550" s="29" t="s">
        <v>159</v>
      </c>
      <c r="H550" s="3">
        <v>42</v>
      </c>
      <c r="I550" s="3"/>
      <c r="J550" s="7">
        <v>42</v>
      </c>
      <c r="L550">
        <f t="shared" si="366"/>
        <v>11</v>
      </c>
      <c r="M550">
        <f t="shared" si="367"/>
        <v>42</v>
      </c>
      <c r="N550" s="19">
        <f t="shared" si="329"/>
        <v>3.8181818181818183</v>
      </c>
      <c r="P550" s="29" t="s">
        <v>159</v>
      </c>
      <c r="Q550" s="3">
        <v>29</v>
      </c>
      <c r="R550" s="3"/>
      <c r="S550" s="7">
        <v>29</v>
      </c>
      <c r="U550" s="29" t="s">
        <v>159</v>
      </c>
      <c r="V550" s="3">
        <v>1</v>
      </c>
      <c r="W550" s="3"/>
      <c r="X550" s="7">
        <v>1</v>
      </c>
      <c r="Z550" s="29" t="s">
        <v>159</v>
      </c>
      <c r="AA550" s="3">
        <v>4561</v>
      </c>
      <c r="AB550" s="3"/>
      <c r="AC550" s="7">
        <v>4561</v>
      </c>
      <c r="AE550">
        <f t="shared" si="360"/>
        <v>4561</v>
      </c>
      <c r="AF550" s="16">
        <f t="shared" si="361"/>
        <v>4.5609999999999999</v>
      </c>
      <c r="AH550">
        <f t="shared" si="362"/>
        <v>42</v>
      </c>
      <c r="AI550">
        <f t="shared" si="363"/>
        <v>4561</v>
      </c>
      <c r="AJ550" s="16">
        <f t="shared" si="364"/>
        <v>108595.23809523811</v>
      </c>
      <c r="AL550" s="16">
        <f t="shared" si="365"/>
        <v>414636.36363636371</v>
      </c>
    </row>
    <row r="551" spans="2:38">
      <c r="B551" s="29" t="s">
        <v>111</v>
      </c>
      <c r="C551" s="3">
        <v>12</v>
      </c>
      <c r="D551" s="3"/>
      <c r="E551" s="7">
        <v>12</v>
      </c>
      <c r="G551" s="29" t="s">
        <v>111</v>
      </c>
      <c r="H551" s="3">
        <v>20</v>
      </c>
      <c r="I551" s="3"/>
      <c r="J551" s="7">
        <v>20</v>
      </c>
      <c r="L551">
        <f t="shared" si="366"/>
        <v>12</v>
      </c>
      <c r="M551">
        <f t="shared" si="367"/>
        <v>20</v>
      </c>
      <c r="N551" s="19">
        <f t="shared" si="329"/>
        <v>1.6666666666666667</v>
      </c>
      <c r="P551" s="29" t="s">
        <v>111</v>
      </c>
      <c r="Q551" s="3">
        <v>4</v>
      </c>
      <c r="R551" s="3"/>
      <c r="S551" s="7">
        <v>4</v>
      </c>
      <c r="U551" s="29" t="s">
        <v>111</v>
      </c>
      <c r="V551" s="3">
        <v>2</v>
      </c>
      <c r="W551" s="3"/>
      <c r="X551" s="7">
        <v>2</v>
      </c>
      <c r="Z551" s="29" t="s">
        <v>111</v>
      </c>
      <c r="AA551" s="3">
        <v>1119</v>
      </c>
      <c r="AB551" s="3"/>
      <c r="AC551" s="7">
        <v>1119</v>
      </c>
      <c r="AE551">
        <f t="shared" si="360"/>
        <v>1119</v>
      </c>
      <c r="AF551" s="16">
        <f t="shared" si="361"/>
        <v>1.119</v>
      </c>
      <c r="AH551">
        <f t="shared" si="362"/>
        <v>20</v>
      </c>
      <c r="AI551">
        <f t="shared" si="363"/>
        <v>1119</v>
      </c>
      <c r="AJ551" s="16">
        <f t="shared" si="364"/>
        <v>55950</v>
      </c>
      <c r="AL551" s="16">
        <f t="shared" si="365"/>
        <v>93250</v>
      </c>
    </row>
    <row r="552" spans="2:38">
      <c r="B552" s="29" t="s">
        <v>112</v>
      </c>
      <c r="C552" s="3"/>
      <c r="D552" s="3">
        <v>145</v>
      </c>
      <c r="E552" s="7">
        <v>145</v>
      </c>
      <c r="G552" s="29" t="s">
        <v>112</v>
      </c>
      <c r="H552" s="3"/>
      <c r="I552" s="3">
        <v>334</v>
      </c>
      <c r="J552" s="7">
        <v>334</v>
      </c>
      <c r="L552">
        <f t="shared" si="366"/>
        <v>145</v>
      </c>
      <c r="M552">
        <f t="shared" si="367"/>
        <v>334</v>
      </c>
      <c r="N552" s="19">
        <f t="shared" si="329"/>
        <v>2.3034482758620691</v>
      </c>
      <c r="P552" s="29" t="s">
        <v>112</v>
      </c>
      <c r="Q552" s="3"/>
      <c r="R552" s="3">
        <v>141</v>
      </c>
      <c r="S552" s="7">
        <v>141</v>
      </c>
      <c r="U552" s="29" t="s">
        <v>112</v>
      </c>
      <c r="V552" s="3"/>
      <c r="W552" s="3">
        <v>39</v>
      </c>
      <c r="X552" s="7">
        <v>39</v>
      </c>
      <c r="Z552" s="29" t="s">
        <v>112</v>
      </c>
      <c r="AA552" s="3"/>
      <c r="AB552" s="3">
        <v>24419</v>
      </c>
      <c r="AC552" s="7">
        <v>24419</v>
      </c>
      <c r="AE552">
        <f t="shared" si="360"/>
        <v>24419</v>
      </c>
      <c r="AF552" s="16">
        <f t="shared" si="361"/>
        <v>24.419</v>
      </c>
      <c r="AH552">
        <f t="shared" si="362"/>
        <v>334</v>
      </c>
      <c r="AI552">
        <f t="shared" si="363"/>
        <v>24419</v>
      </c>
      <c r="AJ552" s="16">
        <f t="shared" si="364"/>
        <v>73110.77844311377</v>
      </c>
      <c r="AL552" s="16">
        <f t="shared" si="365"/>
        <v>168406.89655172414</v>
      </c>
    </row>
    <row r="553" spans="2:38">
      <c r="B553" s="29" t="s">
        <v>113</v>
      </c>
      <c r="C553" s="3">
        <v>1866</v>
      </c>
      <c r="D553" s="3"/>
      <c r="E553" s="7">
        <v>1866</v>
      </c>
      <c r="G553" s="29" t="s">
        <v>113</v>
      </c>
      <c r="H553" s="3">
        <v>7903</v>
      </c>
      <c r="I553" s="3"/>
      <c r="J553" s="7">
        <v>7903</v>
      </c>
      <c r="L553">
        <f t="shared" si="366"/>
        <v>1866</v>
      </c>
      <c r="M553">
        <f t="shared" si="367"/>
        <v>7903</v>
      </c>
      <c r="N553" s="19">
        <f t="shared" si="329"/>
        <v>4.235262593783494</v>
      </c>
      <c r="P553" s="29" t="s">
        <v>113</v>
      </c>
      <c r="Q553" s="3">
        <v>4731</v>
      </c>
      <c r="R553" s="3"/>
      <c r="S553" s="7">
        <v>4731</v>
      </c>
      <c r="U553" s="29" t="s">
        <v>113</v>
      </c>
      <c r="V553" s="3">
        <v>1176</v>
      </c>
      <c r="W553" s="3"/>
      <c r="X553" s="7">
        <v>1176</v>
      </c>
      <c r="Z553" s="29" t="s">
        <v>113</v>
      </c>
      <c r="AA553" s="3">
        <v>294485</v>
      </c>
      <c r="AB553" s="3"/>
      <c r="AC553" s="7">
        <v>294485</v>
      </c>
      <c r="AE553">
        <f t="shared" si="360"/>
        <v>294485</v>
      </c>
      <c r="AF553" s="16">
        <f t="shared" si="361"/>
        <v>294.48500000000001</v>
      </c>
      <c r="AH553">
        <f t="shared" si="362"/>
        <v>7903</v>
      </c>
      <c r="AI553">
        <f t="shared" si="363"/>
        <v>294485</v>
      </c>
      <c r="AJ553" s="16">
        <f t="shared" si="364"/>
        <v>37262.431987852717</v>
      </c>
      <c r="AL553" s="16">
        <f t="shared" si="365"/>
        <v>157816.18435155414</v>
      </c>
    </row>
    <row r="554" spans="2:38">
      <c r="B554" s="29" t="s">
        <v>114</v>
      </c>
      <c r="C554" s="3"/>
      <c r="D554" s="3">
        <v>22</v>
      </c>
      <c r="E554" s="7">
        <v>22</v>
      </c>
      <c r="G554" s="29" t="s">
        <v>114</v>
      </c>
      <c r="H554" s="3"/>
      <c r="I554" s="3">
        <v>36</v>
      </c>
      <c r="J554" s="7">
        <v>36</v>
      </c>
      <c r="L554">
        <f t="shared" si="366"/>
        <v>22</v>
      </c>
      <c r="M554">
        <f t="shared" si="367"/>
        <v>36</v>
      </c>
      <c r="N554" s="19">
        <f t="shared" si="329"/>
        <v>1.6363636363636365</v>
      </c>
      <c r="P554" s="29" t="s">
        <v>114</v>
      </c>
      <c r="Q554" s="3"/>
      <c r="R554" s="3">
        <v>9</v>
      </c>
      <c r="S554" s="7">
        <v>9</v>
      </c>
      <c r="U554" s="29" t="s">
        <v>114</v>
      </c>
      <c r="V554" s="3"/>
      <c r="W554" s="3">
        <v>5</v>
      </c>
      <c r="X554" s="7">
        <v>5</v>
      </c>
      <c r="Z554" s="29" t="s">
        <v>114</v>
      </c>
      <c r="AA554" s="3"/>
      <c r="AB554" s="3">
        <v>2193</v>
      </c>
      <c r="AC554" s="7">
        <v>2193</v>
      </c>
      <c r="AE554">
        <f t="shared" si="360"/>
        <v>2193</v>
      </c>
      <c r="AF554" s="16">
        <f t="shared" si="361"/>
        <v>2.1930000000000001</v>
      </c>
      <c r="AH554">
        <f t="shared" si="362"/>
        <v>36</v>
      </c>
      <c r="AI554">
        <f t="shared" si="363"/>
        <v>2193</v>
      </c>
      <c r="AJ554" s="16">
        <f t="shared" si="364"/>
        <v>60916.666666666664</v>
      </c>
      <c r="AL554" s="16">
        <f t="shared" si="365"/>
        <v>99681.818181818191</v>
      </c>
    </row>
    <row r="555" spans="2:38">
      <c r="B555" s="29" t="s">
        <v>160</v>
      </c>
      <c r="C555" s="3"/>
      <c r="D555" s="3">
        <v>114</v>
      </c>
      <c r="E555" s="7">
        <v>114</v>
      </c>
      <c r="G555" s="29" t="s">
        <v>160</v>
      </c>
      <c r="H555" s="3"/>
      <c r="I555" s="3">
        <v>337</v>
      </c>
      <c r="J555" s="7">
        <v>337</v>
      </c>
      <c r="L555">
        <f t="shared" si="366"/>
        <v>114</v>
      </c>
      <c r="M555">
        <f t="shared" si="367"/>
        <v>337</v>
      </c>
      <c r="N555" s="19">
        <f t="shared" si="329"/>
        <v>2.9561403508771931</v>
      </c>
      <c r="P555" s="29" t="s">
        <v>160</v>
      </c>
      <c r="Q555" s="3"/>
      <c r="R555" s="3">
        <v>177</v>
      </c>
      <c r="S555" s="7">
        <v>177</v>
      </c>
      <c r="U555" s="29" t="s">
        <v>160</v>
      </c>
      <c r="V555" s="3"/>
      <c r="W555" s="3">
        <v>32</v>
      </c>
      <c r="X555" s="7">
        <v>32</v>
      </c>
      <c r="Z555" s="29" t="s">
        <v>160</v>
      </c>
      <c r="AA555" s="3"/>
      <c r="AB555" s="3">
        <v>42087</v>
      </c>
      <c r="AC555" s="7">
        <v>42087</v>
      </c>
      <c r="AE555">
        <f t="shared" si="360"/>
        <v>42087</v>
      </c>
      <c r="AF555" s="16">
        <f t="shared" si="361"/>
        <v>42.087000000000003</v>
      </c>
      <c r="AH555">
        <f t="shared" si="362"/>
        <v>337</v>
      </c>
      <c r="AI555">
        <f t="shared" si="363"/>
        <v>42087</v>
      </c>
      <c r="AJ555" s="16">
        <f t="shared" si="364"/>
        <v>124887.24035608309</v>
      </c>
      <c r="AL555" s="16">
        <f t="shared" si="365"/>
        <v>369184.21052631579</v>
      </c>
    </row>
    <row r="556" spans="2:38">
      <c r="B556" s="29" t="s">
        <v>115</v>
      </c>
      <c r="C556" s="3"/>
      <c r="D556" s="3">
        <v>7</v>
      </c>
      <c r="E556" s="7">
        <v>7</v>
      </c>
      <c r="G556" s="29" t="s">
        <v>115</v>
      </c>
      <c r="H556" s="3"/>
      <c r="I556" s="3">
        <v>11</v>
      </c>
      <c r="J556" s="7">
        <v>11</v>
      </c>
      <c r="L556">
        <f t="shared" si="366"/>
        <v>7</v>
      </c>
      <c r="M556">
        <f t="shared" si="367"/>
        <v>11</v>
      </c>
      <c r="N556" s="19">
        <f t="shared" si="329"/>
        <v>1.5714285714285714</v>
      </c>
      <c r="P556" s="29" t="s">
        <v>115</v>
      </c>
      <c r="Q556" s="3"/>
      <c r="R556" s="3">
        <v>2</v>
      </c>
      <c r="S556" s="7">
        <v>2</v>
      </c>
      <c r="U556" s="29" t="s">
        <v>115</v>
      </c>
      <c r="V556" s="3"/>
      <c r="W556" s="3">
        <v>1</v>
      </c>
      <c r="X556" s="7">
        <v>1</v>
      </c>
      <c r="Z556" s="29" t="s">
        <v>115</v>
      </c>
      <c r="AA556" s="3"/>
      <c r="AB556" s="3">
        <v>369</v>
      </c>
      <c r="AC556" s="7">
        <v>369</v>
      </c>
      <c r="AE556">
        <f t="shared" si="360"/>
        <v>369</v>
      </c>
      <c r="AF556" s="16">
        <f t="shared" si="361"/>
        <v>0.36899999999999999</v>
      </c>
      <c r="AH556">
        <f t="shared" si="362"/>
        <v>11</v>
      </c>
      <c r="AI556">
        <f t="shared" si="363"/>
        <v>369</v>
      </c>
      <c r="AJ556" s="16">
        <f t="shared" si="364"/>
        <v>33545.454545454544</v>
      </c>
      <c r="AL556" s="16">
        <f t="shared" si="365"/>
        <v>52714.28571428571</v>
      </c>
    </row>
    <row r="557" spans="2:38">
      <c r="B557" s="29" t="s">
        <v>116</v>
      </c>
      <c r="C557" s="3"/>
      <c r="D557" s="3"/>
      <c r="E557" s="7"/>
      <c r="G557" s="29" t="s">
        <v>116</v>
      </c>
      <c r="H557" s="3"/>
      <c r="I557" s="3"/>
      <c r="J557" s="7"/>
      <c r="L557">
        <f t="shared" si="366"/>
        <v>0</v>
      </c>
      <c r="M557">
        <f t="shared" si="367"/>
        <v>0</v>
      </c>
      <c r="N557" s="19" t="str">
        <f t="shared" si="329"/>
        <v/>
      </c>
      <c r="P557" s="29" t="s">
        <v>116</v>
      </c>
      <c r="Q557" s="3"/>
      <c r="R557" s="3"/>
      <c r="S557" s="7"/>
      <c r="U557" s="29" t="s">
        <v>116</v>
      </c>
      <c r="V557" s="3"/>
      <c r="W557" s="3"/>
      <c r="X557" s="7"/>
      <c r="Z557" s="29" t="s">
        <v>116</v>
      </c>
      <c r="AA557" s="3"/>
      <c r="AB557" s="3"/>
      <c r="AC557" s="7"/>
      <c r="AE557">
        <f t="shared" si="360"/>
        <v>0</v>
      </c>
      <c r="AF557" s="16" t="str">
        <f t="shared" si="361"/>
        <v/>
      </c>
      <c r="AH557">
        <f t="shared" si="362"/>
        <v>0</v>
      </c>
      <c r="AI557">
        <f t="shared" si="363"/>
        <v>0</v>
      </c>
      <c r="AJ557" s="16" t="str">
        <f t="shared" si="364"/>
        <v/>
      </c>
      <c r="AL557" s="16" t="str">
        <f t="shared" si="365"/>
        <v/>
      </c>
    </row>
    <row r="558" spans="2:38">
      <c r="B558" s="29" t="s">
        <v>117</v>
      </c>
      <c r="C558" s="3"/>
      <c r="D558" s="3">
        <v>13</v>
      </c>
      <c r="E558" s="7">
        <v>13</v>
      </c>
      <c r="G558" s="29" t="s">
        <v>117</v>
      </c>
      <c r="H558" s="3"/>
      <c r="I558" s="3">
        <v>16</v>
      </c>
      <c r="J558" s="7">
        <v>16</v>
      </c>
      <c r="L558">
        <f t="shared" si="366"/>
        <v>13</v>
      </c>
      <c r="M558">
        <f t="shared" si="367"/>
        <v>16</v>
      </c>
      <c r="N558" s="19">
        <f t="shared" si="329"/>
        <v>1.2307692307692308</v>
      </c>
      <c r="P558" s="29" t="s">
        <v>117</v>
      </c>
      <c r="Q558" s="3"/>
      <c r="R558" s="3">
        <v>1</v>
      </c>
      <c r="S558" s="7">
        <v>1</v>
      </c>
      <c r="U558" s="29" t="s">
        <v>117</v>
      </c>
      <c r="V558" s="3"/>
      <c r="W558" s="3"/>
      <c r="X558" s="7"/>
      <c r="Z558" s="29" t="s">
        <v>117</v>
      </c>
      <c r="AA558" s="3"/>
      <c r="AB558" s="3">
        <v>936</v>
      </c>
      <c r="AC558" s="7">
        <v>936</v>
      </c>
      <c r="AE558">
        <f t="shared" si="360"/>
        <v>936</v>
      </c>
      <c r="AF558" s="16">
        <f t="shared" si="361"/>
        <v>0.93600000000000005</v>
      </c>
      <c r="AH558">
        <f t="shared" si="362"/>
        <v>16</v>
      </c>
      <c r="AI558">
        <f t="shared" si="363"/>
        <v>936</v>
      </c>
      <c r="AJ558" s="16">
        <f t="shared" si="364"/>
        <v>58500</v>
      </c>
      <c r="AL558" s="16">
        <f t="shared" si="365"/>
        <v>72000</v>
      </c>
    </row>
    <row r="559" spans="2:38">
      <c r="B559" s="29" t="s">
        <v>118</v>
      </c>
      <c r="C559" s="3"/>
      <c r="D559" s="3">
        <v>9</v>
      </c>
      <c r="E559" s="7">
        <v>9</v>
      </c>
      <c r="G559" s="29" t="s">
        <v>118</v>
      </c>
      <c r="H559" s="3"/>
      <c r="I559" s="3">
        <v>34</v>
      </c>
      <c r="J559" s="7">
        <v>34</v>
      </c>
      <c r="N559" s="19" t="str">
        <f t="shared" si="329"/>
        <v/>
      </c>
      <c r="P559" s="29" t="s">
        <v>118</v>
      </c>
      <c r="Q559" s="3"/>
      <c r="R559" s="3">
        <v>17</v>
      </c>
      <c r="S559" s="7">
        <v>17</v>
      </c>
      <c r="U559" s="29" t="s">
        <v>118</v>
      </c>
      <c r="V559" s="3"/>
      <c r="W559" s="3">
        <v>7</v>
      </c>
      <c r="X559" s="7">
        <v>7</v>
      </c>
      <c r="Z559" s="29" t="s">
        <v>118</v>
      </c>
      <c r="AA559" s="3"/>
      <c r="AB559" s="3">
        <v>5256</v>
      </c>
      <c r="AC559" s="7">
        <v>5256</v>
      </c>
      <c r="AE559">
        <f t="shared" si="360"/>
        <v>5256</v>
      </c>
      <c r="AF559" s="16">
        <f t="shared" si="361"/>
        <v>5.2560000000000002</v>
      </c>
      <c r="AH559">
        <f t="shared" si="362"/>
        <v>34</v>
      </c>
      <c r="AI559">
        <f t="shared" si="363"/>
        <v>5256</v>
      </c>
      <c r="AJ559" s="16">
        <f t="shared" si="364"/>
        <v>154588.23529411765</v>
      </c>
      <c r="AL559" s="16" t="str">
        <f t="shared" si="365"/>
        <v/>
      </c>
    </row>
    <row r="560" spans="2:38">
      <c r="B560" s="29" t="s">
        <v>119</v>
      </c>
      <c r="C560" s="3"/>
      <c r="D560" s="3">
        <v>11</v>
      </c>
      <c r="E560" s="7">
        <v>11</v>
      </c>
      <c r="G560" s="29" t="s">
        <v>119</v>
      </c>
      <c r="H560" s="3"/>
      <c r="I560" s="3">
        <v>26</v>
      </c>
      <c r="J560" s="7">
        <v>26</v>
      </c>
      <c r="L560">
        <f t="shared" ref="L560:L569" si="368">E560</f>
        <v>11</v>
      </c>
      <c r="M560">
        <f t="shared" ref="M560:M569" si="369">J560</f>
        <v>26</v>
      </c>
      <c r="N560" s="19">
        <f t="shared" si="329"/>
        <v>2.3636363636363638</v>
      </c>
      <c r="P560" s="29" t="s">
        <v>119</v>
      </c>
      <c r="Q560" s="3"/>
      <c r="R560" s="3">
        <v>11</v>
      </c>
      <c r="S560" s="7">
        <v>11</v>
      </c>
      <c r="U560" s="29" t="s">
        <v>119</v>
      </c>
      <c r="V560" s="3"/>
      <c r="W560" s="3">
        <v>2</v>
      </c>
      <c r="X560" s="7">
        <v>2</v>
      </c>
      <c r="Z560" s="29" t="s">
        <v>119</v>
      </c>
      <c r="AA560" s="3"/>
      <c r="AB560" s="3">
        <v>3236</v>
      </c>
      <c r="AC560" s="7">
        <v>3236</v>
      </c>
      <c r="AE560">
        <f t="shared" si="360"/>
        <v>3236</v>
      </c>
      <c r="AF560" s="16">
        <f t="shared" si="361"/>
        <v>3.2360000000000002</v>
      </c>
      <c r="AH560">
        <f t="shared" si="362"/>
        <v>26</v>
      </c>
      <c r="AI560">
        <f t="shared" si="363"/>
        <v>3236</v>
      </c>
      <c r="AJ560" s="16">
        <f t="shared" si="364"/>
        <v>124461.53846153847</v>
      </c>
      <c r="AL560" s="16">
        <f t="shared" si="365"/>
        <v>294181.81818181823</v>
      </c>
    </row>
    <row r="561" spans="2:38">
      <c r="B561" s="29" t="s">
        <v>161</v>
      </c>
      <c r="C561" s="3"/>
      <c r="D561" s="3">
        <v>23</v>
      </c>
      <c r="E561" s="7">
        <v>23</v>
      </c>
      <c r="G561" s="29" t="s">
        <v>161</v>
      </c>
      <c r="H561" s="3"/>
      <c r="I561" s="3">
        <v>36</v>
      </c>
      <c r="J561" s="7">
        <v>36</v>
      </c>
      <c r="L561">
        <f t="shared" si="368"/>
        <v>23</v>
      </c>
      <c r="M561">
        <f t="shared" si="369"/>
        <v>36</v>
      </c>
      <c r="N561" s="19">
        <f t="shared" si="329"/>
        <v>1.5652173913043479</v>
      </c>
      <c r="P561" s="29" t="s">
        <v>161</v>
      </c>
      <c r="Q561" s="3"/>
      <c r="R561" s="3">
        <v>11</v>
      </c>
      <c r="S561" s="7">
        <v>11</v>
      </c>
      <c r="U561" s="29" t="s">
        <v>161</v>
      </c>
      <c r="V561" s="3"/>
      <c r="W561" s="3">
        <v>1</v>
      </c>
      <c r="X561" s="7">
        <v>1</v>
      </c>
      <c r="Z561" s="29" t="s">
        <v>161</v>
      </c>
      <c r="AA561" s="3"/>
      <c r="AB561" s="3">
        <v>4232</v>
      </c>
      <c r="AC561" s="7">
        <v>4232</v>
      </c>
      <c r="AE561">
        <f t="shared" si="360"/>
        <v>4232</v>
      </c>
      <c r="AF561" s="16">
        <f t="shared" si="361"/>
        <v>4.2320000000000002</v>
      </c>
      <c r="AH561">
        <f t="shared" si="362"/>
        <v>36</v>
      </c>
      <c r="AI561">
        <f t="shared" si="363"/>
        <v>4232</v>
      </c>
      <c r="AJ561" s="16">
        <f t="shared" si="364"/>
        <v>117555.55555555556</v>
      </c>
      <c r="AL561" s="16">
        <f t="shared" si="365"/>
        <v>184000.00000000003</v>
      </c>
    </row>
    <row r="562" spans="2:38">
      <c r="B562" s="29" t="s">
        <v>162</v>
      </c>
      <c r="C562" s="3"/>
      <c r="D562" s="3">
        <v>2</v>
      </c>
      <c r="E562" s="7">
        <v>2</v>
      </c>
      <c r="G562" s="29" t="s">
        <v>162</v>
      </c>
      <c r="H562" s="3"/>
      <c r="I562" s="3"/>
      <c r="J562" s="7"/>
      <c r="L562">
        <f t="shared" si="368"/>
        <v>2</v>
      </c>
      <c r="M562">
        <f t="shared" si="369"/>
        <v>0</v>
      </c>
      <c r="N562" s="19">
        <f t="shared" si="329"/>
        <v>0</v>
      </c>
      <c r="P562" s="29" t="s">
        <v>162</v>
      </c>
      <c r="Q562" s="3"/>
      <c r="R562" s="3"/>
      <c r="S562" s="7"/>
      <c r="U562" s="29" t="s">
        <v>162</v>
      </c>
      <c r="V562" s="3"/>
      <c r="W562" s="3"/>
      <c r="X562" s="7"/>
      <c r="Z562" s="29" t="s">
        <v>162</v>
      </c>
      <c r="AA562" s="3"/>
      <c r="AB562" s="3"/>
      <c r="AC562" s="7"/>
      <c r="AE562">
        <f t="shared" si="360"/>
        <v>0</v>
      </c>
      <c r="AF562" s="16" t="str">
        <f t="shared" si="361"/>
        <v/>
      </c>
      <c r="AH562">
        <f t="shared" si="362"/>
        <v>0</v>
      </c>
      <c r="AI562">
        <f t="shared" si="363"/>
        <v>0</v>
      </c>
      <c r="AJ562" s="16" t="str">
        <f t="shared" si="364"/>
        <v/>
      </c>
      <c r="AL562" s="16" t="str">
        <f t="shared" si="365"/>
        <v/>
      </c>
    </row>
    <row r="563" spans="2:38">
      <c r="B563" s="29" t="s">
        <v>120</v>
      </c>
      <c r="C563" s="3"/>
      <c r="D563" s="3">
        <v>678</v>
      </c>
      <c r="E563" s="7">
        <v>678</v>
      </c>
      <c r="G563" s="29" t="s">
        <v>120</v>
      </c>
      <c r="H563" s="3"/>
      <c r="I563" s="3">
        <v>1648</v>
      </c>
      <c r="J563" s="7">
        <v>1648</v>
      </c>
      <c r="L563">
        <f t="shared" si="368"/>
        <v>678</v>
      </c>
      <c r="M563">
        <f t="shared" si="369"/>
        <v>1648</v>
      </c>
      <c r="N563" s="19">
        <f t="shared" si="329"/>
        <v>2.4306784660766962</v>
      </c>
      <c r="P563" s="29" t="s">
        <v>120</v>
      </c>
      <c r="Q563" s="3"/>
      <c r="R563" s="3">
        <v>605</v>
      </c>
      <c r="S563" s="7">
        <v>605</v>
      </c>
      <c r="U563" s="29" t="s">
        <v>120</v>
      </c>
      <c r="V563" s="3"/>
      <c r="W563" s="3">
        <v>348</v>
      </c>
      <c r="X563" s="7">
        <v>348</v>
      </c>
      <c r="Z563" s="29" t="s">
        <v>120</v>
      </c>
      <c r="AA563" s="3"/>
      <c r="AB563" s="3">
        <v>64943</v>
      </c>
      <c r="AC563" s="7">
        <v>64943</v>
      </c>
      <c r="AE563">
        <f t="shared" si="360"/>
        <v>64943</v>
      </c>
      <c r="AF563" s="16">
        <f t="shared" si="361"/>
        <v>64.942999999999998</v>
      </c>
      <c r="AH563">
        <f t="shared" si="362"/>
        <v>1648</v>
      </c>
      <c r="AI563">
        <f t="shared" si="363"/>
        <v>64943</v>
      </c>
      <c r="AJ563" s="16">
        <f t="shared" si="364"/>
        <v>39407.160194174758</v>
      </c>
      <c r="AL563" s="16">
        <f t="shared" si="365"/>
        <v>95786.135693215343</v>
      </c>
    </row>
    <row r="564" spans="2:38">
      <c r="B564" s="29" t="s">
        <v>121</v>
      </c>
      <c r="C564" s="3"/>
      <c r="D564" s="3">
        <v>5</v>
      </c>
      <c r="E564" s="7">
        <v>5</v>
      </c>
      <c r="G564" s="29" t="s">
        <v>121</v>
      </c>
      <c r="H564" s="3"/>
      <c r="I564" s="3">
        <v>17</v>
      </c>
      <c r="J564" s="7">
        <v>17</v>
      </c>
      <c r="L564">
        <f t="shared" si="368"/>
        <v>5</v>
      </c>
      <c r="M564">
        <f t="shared" si="369"/>
        <v>17</v>
      </c>
      <c r="N564" s="19">
        <f t="shared" ref="N564:N627" si="370">IF(M564+L564&gt;0,M564/L564,"")</f>
        <v>3.4</v>
      </c>
      <c r="P564" s="29" t="s">
        <v>121</v>
      </c>
      <c r="Q564" s="3"/>
      <c r="R564" s="3">
        <v>7</v>
      </c>
      <c r="S564" s="7">
        <v>7</v>
      </c>
      <c r="U564" s="29" t="s">
        <v>121</v>
      </c>
      <c r="V564" s="3"/>
      <c r="W564" s="3">
        <v>5</v>
      </c>
      <c r="X564" s="7">
        <v>5</v>
      </c>
      <c r="Z564" s="29" t="s">
        <v>121</v>
      </c>
      <c r="AA564" s="3"/>
      <c r="AB564" s="3">
        <v>719</v>
      </c>
      <c r="AC564" s="7">
        <v>719</v>
      </c>
      <c r="AE564">
        <f t="shared" si="360"/>
        <v>719</v>
      </c>
      <c r="AF564" s="16">
        <f t="shared" si="361"/>
        <v>0.71899999999999997</v>
      </c>
      <c r="AH564">
        <f t="shared" si="362"/>
        <v>17</v>
      </c>
      <c r="AI564">
        <f t="shared" si="363"/>
        <v>719</v>
      </c>
      <c r="AJ564" s="16">
        <f t="shared" si="364"/>
        <v>42294.117647058825</v>
      </c>
      <c r="AL564" s="16">
        <f t="shared" si="365"/>
        <v>143800</v>
      </c>
    </row>
    <row r="565" spans="2:38">
      <c r="B565" s="29" t="s">
        <v>122</v>
      </c>
      <c r="C565" s="3"/>
      <c r="D565" s="3">
        <v>88</v>
      </c>
      <c r="E565" s="7">
        <v>88</v>
      </c>
      <c r="G565" s="29" t="s">
        <v>122</v>
      </c>
      <c r="H565" s="3"/>
      <c r="I565" s="3">
        <v>233</v>
      </c>
      <c r="J565" s="7">
        <v>233</v>
      </c>
      <c r="L565">
        <f t="shared" si="368"/>
        <v>88</v>
      </c>
      <c r="M565">
        <f t="shared" si="369"/>
        <v>233</v>
      </c>
      <c r="N565" s="19">
        <f t="shared" si="370"/>
        <v>2.6477272727272729</v>
      </c>
      <c r="P565" s="29" t="s">
        <v>122</v>
      </c>
      <c r="Q565" s="3"/>
      <c r="R565" s="3">
        <v>101</v>
      </c>
      <c r="S565" s="7">
        <v>101</v>
      </c>
      <c r="U565" s="29" t="s">
        <v>122</v>
      </c>
      <c r="V565" s="3"/>
      <c r="W565" s="3">
        <v>42</v>
      </c>
      <c r="X565" s="7">
        <v>42</v>
      </c>
      <c r="Z565" s="29" t="s">
        <v>122</v>
      </c>
      <c r="AA565" s="3"/>
      <c r="AB565" s="3">
        <v>11281</v>
      </c>
      <c r="AC565" s="7">
        <v>11281</v>
      </c>
      <c r="AE565">
        <f t="shared" si="360"/>
        <v>11281</v>
      </c>
      <c r="AF565" s="16">
        <f t="shared" si="361"/>
        <v>11.281000000000001</v>
      </c>
      <c r="AH565">
        <f t="shared" si="362"/>
        <v>233</v>
      </c>
      <c r="AI565">
        <f t="shared" si="363"/>
        <v>11281</v>
      </c>
      <c r="AJ565" s="16">
        <f t="shared" si="364"/>
        <v>48416.309012875536</v>
      </c>
      <c r="AL565" s="16">
        <f t="shared" si="365"/>
        <v>128193.18181818182</v>
      </c>
    </row>
    <row r="566" spans="2:38">
      <c r="B566" s="29" t="s">
        <v>123</v>
      </c>
      <c r="C566" s="3"/>
      <c r="D566" s="3">
        <v>1</v>
      </c>
      <c r="E566" s="7">
        <v>1</v>
      </c>
      <c r="G566" s="29" t="s">
        <v>123</v>
      </c>
      <c r="H566" s="3"/>
      <c r="I566" s="3"/>
      <c r="J566" s="7"/>
      <c r="L566">
        <f t="shared" si="368"/>
        <v>1</v>
      </c>
      <c r="M566">
        <f t="shared" si="369"/>
        <v>0</v>
      </c>
      <c r="N566" s="19">
        <f t="shared" si="370"/>
        <v>0</v>
      </c>
      <c r="P566" s="29" t="s">
        <v>123</v>
      </c>
      <c r="Q566" s="3"/>
      <c r="R566" s="3"/>
      <c r="S566" s="7"/>
      <c r="U566" s="29" t="s">
        <v>123</v>
      </c>
      <c r="V566" s="3"/>
      <c r="W566" s="3"/>
      <c r="X566" s="7"/>
      <c r="Z566" s="29" t="s">
        <v>123</v>
      </c>
      <c r="AA566" s="3"/>
      <c r="AB566" s="3"/>
      <c r="AC566" s="7"/>
      <c r="AE566">
        <f t="shared" si="360"/>
        <v>0</v>
      </c>
      <c r="AF566" s="16" t="str">
        <f t="shared" si="361"/>
        <v/>
      </c>
      <c r="AH566">
        <f t="shared" si="362"/>
        <v>0</v>
      </c>
      <c r="AI566">
        <f t="shared" si="363"/>
        <v>0</v>
      </c>
      <c r="AJ566" s="16" t="str">
        <f t="shared" si="364"/>
        <v/>
      </c>
      <c r="AL566" s="16" t="str">
        <f t="shared" si="365"/>
        <v/>
      </c>
    </row>
    <row r="567" spans="2:38">
      <c r="B567" s="29" t="s">
        <v>124</v>
      </c>
      <c r="C567" s="3"/>
      <c r="D567" s="3">
        <v>7</v>
      </c>
      <c r="E567" s="7">
        <v>7</v>
      </c>
      <c r="G567" s="29" t="s">
        <v>124</v>
      </c>
      <c r="H567" s="3"/>
      <c r="I567" s="3">
        <v>16</v>
      </c>
      <c r="J567" s="7">
        <v>16</v>
      </c>
      <c r="L567">
        <f t="shared" si="368"/>
        <v>7</v>
      </c>
      <c r="M567">
        <f t="shared" si="369"/>
        <v>16</v>
      </c>
      <c r="N567" s="19">
        <f t="shared" si="370"/>
        <v>2.2857142857142856</v>
      </c>
      <c r="P567" s="29" t="s">
        <v>124</v>
      </c>
      <c r="Q567" s="3"/>
      <c r="R567" s="3">
        <v>6</v>
      </c>
      <c r="S567" s="7">
        <v>6</v>
      </c>
      <c r="U567" s="29" t="s">
        <v>124</v>
      </c>
      <c r="V567" s="3"/>
      <c r="W567" s="3">
        <v>1</v>
      </c>
      <c r="X567" s="7">
        <v>1</v>
      </c>
      <c r="Z567" s="29" t="s">
        <v>124</v>
      </c>
      <c r="AA567" s="3"/>
      <c r="AB567" s="3">
        <v>1125</v>
      </c>
      <c r="AC567" s="7">
        <v>1125</v>
      </c>
      <c r="AE567">
        <f t="shared" si="360"/>
        <v>1125</v>
      </c>
      <c r="AF567" s="16">
        <f t="shared" si="361"/>
        <v>1.125</v>
      </c>
      <c r="AH567">
        <f t="shared" si="362"/>
        <v>16</v>
      </c>
      <c r="AI567">
        <f t="shared" si="363"/>
        <v>1125</v>
      </c>
      <c r="AJ567" s="16">
        <f t="shared" si="364"/>
        <v>70312.5</v>
      </c>
      <c r="AL567" s="16">
        <f t="shared" si="365"/>
        <v>160714.28571428571</v>
      </c>
    </row>
    <row r="568" spans="2:38">
      <c r="B568" s="29" t="s">
        <v>163</v>
      </c>
      <c r="C568" s="3">
        <v>4</v>
      </c>
      <c r="D568" s="3"/>
      <c r="E568" s="7">
        <v>4</v>
      </c>
      <c r="G568" s="29" t="s">
        <v>163</v>
      </c>
      <c r="H568" s="3">
        <v>21</v>
      </c>
      <c r="I568" s="3"/>
      <c r="J568" s="7">
        <v>21</v>
      </c>
      <c r="L568">
        <f t="shared" si="368"/>
        <v>4</v>
      </c>
      <c r="M568">
        <f t="shared" si="369"/>
        <v>21</v>
      </c>
      <c r="N568" s="19">
        <f t="shared" si="370"/>
        <v>5.25</v>
      </c>
      <c r="P568" s="29" t="s">
        <v>163</v>
      </c>
      <c r="Q568" s="3">
        <v>14</v>
      </c>
      <c r="R568" s="3"/>
      <c r="S568" s="7">
        <v>14</v>
      </c>
      <c r="U568" s="29" t="s">
        <v>163</v>
      </c>
      <c r="V568" s="3">
        <v>3</v>
      </c>
      <c r="W568" s="3"/>
      <c r="X568" s="7">
        <v>3</v>
      </c>
      <c r="Z568" s="29" t="s">
        <v>163</v>
      </c>
      <c r="AA568" s="3">
        <v>1492</v>
      </c>
      <c r="AB568" s="3"/>
      <c r="AC568" s="7">
        <v>1492</v>
      </c>
      <c r="AE568">
        <f t="shared" si="360"/>
        <v>1492</v>
      </c>
      <c r="AF568" s="16">
        <f t="shared" si="361"/>
        <v>1.492</v>
      </c>
      <c r="AH568">
        <f t="shared" si="362"/>
        <v>21</v>
      </c>
      <c r="AI568">
        <f t="shared" si="363"/>
        <v>1492</v>
      </c>
      <c r="AJ568" s="16">
        <f t="shared" si="364"/>
        <v>71047.619047619053</v>
      </c>
      <c r="AL568" s="16">
        <f t="shared" si="365"/>
        <v>373000</v>
      </c>
    </row>
    <row r="569" spans="2:38">
      <c r="B569" s="29" t="s">
        <v>125</v>
      </c>
      <c r="C569" s="3"/>
      <c r="D569" s="3">
        <v>40</v>
      </c>
      <c r="E569" s="7">
        <v>40</v>
      </c>
      <c r="G569" s="29" t="s">
        <v>125</v>
      </c>
      <c r="H569" s="3"/>
      <c r="I569" s="3">
        <v>102</v>
      </c>
      <c r="J569" s="7">
        <v>102</v>
      </c>
      <c r="L569">
        <f t="shared" si="368"/>
        <v>40</v>
      </c>
      <c r="M569">
        <f t="shared" si="369"/>
        <v>102</v>
      </c>
      <c r="N569" s="19">
        <f t="shared" si="370"/>
        <v>2.5499999999999998</v>
      </c>
      <c r="P569" s="29" t="s">
        <v>125</v>
      </c>
      <c r="Q569" s="3"/>
      <c r="R569" s="3">
        <v>40</v>
      </c>
      <c r="S569" s="7">
        <v>40</v>
      </c>
      <c r="U569" s="29" t="s">
        <v>125</v>
      </c>
      <c r="V569" s="3"/>
      <c r="W569" s="3">
        <v>17</v>
      </c>
      <c r="X569" s="7">
        <v>17</v>
      </c>
      <c r="Z569" s="29" t="s">
        <v>125</v>
      </c>
      <c r="AA569" s="3"/>
      <c r="AB569" s="3">
        <v>5600</v>
      </c>
      <c r="AC569" s="7">
        <v>5600</v>
      </c>
      <c r="AE569">
        <f t="shared" si="360"/>
        <v>5600</v>
      </c>
      <c r="AF569" s="16">
        <f t="shared" si="361"/>
        <v>5.6</v>
      </c>
      <c r="AH569">
        <f t="shared" si="362"/>
        <v>102</v>
      </c>
      <c r="AI569">
        <f t="shared" si="363"/>
        <v>5600</v>
      </c>
      <c r="AJ569" s="16">
        <f t="shared" si="364"/>
        <v>54901.96078431372</v>
      </c>
      <c r="AL569" s="16">
        <f t="shared" si="365"/>
        <v>139999.99999999997</v>
      </c>
    </row>
    <row r="570" spans="2:38">
      <c r="B570" s="29" t="s">
        <v>126</v>
      </c>
      <c r="C570" s="3">
        <v>165</v>
      </c>
      <c r="D570" s="3"/>
      <c r="E570" s="7">
        <v>165</v>
      </c>
      <c r="G570" s="29" t="s">
        <v>126</v>
      </c>
      <c r="H570" s="3">
        <v>571</v>
      </c>
      <c r="I570" s="3"/>
      <c r="J570" s="7">
        <v>571</v>
      </c>
      <c r="N570" s="19" t="str">
        <f t="shared" si="370"/>
        <v/>
      </c>
      <c r="P570" s="29" t="s">
        <v>126</v>
      </c>
      <c r="Q570" s="3">
        <v>289</v>
      </c>
      <c r="R570" s="3"/>
      <c r="S570" s="7">
        <v>289</v>
      </c>
      <c r="U570" s="29" t="s">
        <v>126</v>
      </c>
      <c r="V570" s="3">
        <v>116</v>
      </c>
      <c r="W570" s="3"/>
      <c r="X570" s="7">
        <v>116</v>
      </c>
      <c r="Z570" s="29" t="s">
        <v>126</v>
      </c>
      <c r="AA570" s="3">
        <v>51049</v>
      </c>
      <c r="AB570" s="3"/>
      <c r="AC570" s="7">
        <v>51049</v>
      </c>
      <c r="AE570">
        <f t="shared" si="360"/>
        <v>51049</v>
      </c>
      <c r="AF570" s="16">
        <f t="shared" si="361"/>
        <v>51.048999999999999</v>
      </c>
      <c r="AH570">
        <f t="shared" si="362"/>
        <v>571</v>
      </c>
      <c r="AI570">
        <f t="shared" si="363"/>
        <v>51049</v>
      </c>
      <c r="AJ570" s="16">
        <f t="shared" si="364"/>
        <v>89402.802101576191</v>
      </c>
      <c r="AL570" s="16" t="str">
        <f t="shared" si="365"/>
        <v/>
      </c>
    </row>
    <row r="571" spans="2:38">
      <c r="B571" s="29" t="s">
        <v>127</v>
      </c>
      <c r="C571" s="3"/>
      <c r="D571" s="3">
        <v>28</v>
      </c>
      <c r="E571" s="7">
        <v>28</v>
      </c>
      <c r="G571" s="29" t="s">
        <v>127</v>
      </c>
      <c r="H571" s="3"/>
      <c r="I571" s="3">
        <v>157</v>
      </c>
      <c r="J571" s="7">
        <v>157</v>
      </c>
      <c r="L571">
        <f t="shared" ref="L571:L580" si="371">E571</f>
        <v>28</v>
      </c>
      <c r="M571">
        <f t="shared" ref="M571:M580" si="372">J571</f>
        <v>157</v>
      </c>
      <c r="N571" s="19">
        <f t="shared" si="370"/>
        <v>5.6071428571428568</v>
      </c>
      <c r="P571" s="29" t="s">
        <v>127</v>
      </c>
      <c r="Q571" s="3"/>
      <c r="R571" s="3">
        <v>111</v>
      </c>
      <c r="S571" s="7">
        <v>111</v>
      </c>
      <c r="U571" s="29" t="s">
        <v>127</v>
      </c>
      <c r="V571" s="3"/>
      <c r="W571" s="3">
        <v>17</v>
      </c>
      <c r="X571" s="7">
        <v>17</v>
      </c>
      <c r="Z571" s="29" t="s">
        <v>127</v>
      </c>
      <c r="AA571" s="3"/>
      <c r="AB571" s="3">
        <v>7961</v>
      </c>
      <c r="AC571" s="7">
        <v>7961</v>
      </c>
      <c r="AE571">
        <f t="shared" si="360"/>
        <v>7961</v>
      </c>
      <c r="AF571" s="16">
        <f t="shared" si="361"/>
        <v>7.9610000000000003</v>
      </c>
      <c r="AH571">
        <f t="shared" si="362"/>
        <v>157</v>
      </c>
      <c r="AI571">
        <f t="shared" si="363"/>
        <v>7961</v>
      </c>
      <c r="AJ571" s="16">
        <f t="shared" si="364"/>
        <v>50707.006369426752</v>
      </c>
      <c r="AL571" s="16">
        <f t="shared" si="365"/>
        <v>284321.42857142858</v>
      </c>
    </row>
    <row r="572" spans="2:38">
      <c r="B572" s="29" t="s">
        <v>128</v>
      </c>
      <c r="C572" s="3"/>
      <c r="D572" s="3">
        <v>5</v>
      </c>
      <c r="E572" s="7">
        <v>5</v>
      </c>
      <c r="G572" s="29" t="s">
        <v>128</v>
      </c>
      <c r="H572" s="3"/>
      <c r="I572" s="3">
        <v>14</v>
      </c>
      <c r="J572" s="7">
        <v>14</v>
      </c>
      <c r="L572">
        <f t="shared" si="371"/>
        <v>5</v>
      </c>
      <c r="M572">
        <f t="shared" si="372"/>
        <v>14</v>
      </c>
      <c r="N572" s="19">
        <f t="shared" si="370"/>
        <v>2.8</v>
      </c>
      <c r="P572" s="29" t="s">
        <v>128</v>
      </c>
      <c r="Q572" s="3"/>
      <c r="R572" s="3">
        <v>5</v>
      </c>
      <c r="S572" s="7">
        <v>5</v>
      </c>
      <c r="U572" s="29" t="s">
        <v>128</v>
      </c>
      <c r="V572" s="3"/>
      <c r="W572" s="3">
        <v>3</v>
      </c>
      <c r="X572" s="7">
        <v>3</v>
      </c>
      <c r="Z572" s="29" t="s">
        <v>128</v>
      </c>
      <c r="AA572" s="3"/>
      <c r="AB572" s="3">
        <v>707</v>
      </c>
      <c r="AC572" s="7">
        <v>707</v>
      </c>
      <c r="AE572">
        <f t="shared" si="360"/>
        <v>707</v>
      </c>
      <c r="AF572" s="16">
        <f t="shared" si="361"/>
        <v>0.70699999999999996</v>
      </c>
      <c r="AH572">
        <f t="shared" si="362"/>
        <v>14</v>
      </c>
      <c r="AI572">
        <f t="shared" si="363"/>
        <v>707</v>
      </c>
      <c r="AJ572" s="16">
        <f t="shared" si="364"/>
        <v>50500</v>
      </c>
      <c r="AL572" s="16">
        <f t="shared" si="365"/>
        <v>141400</v>
      </c>
    </row>
    <row r="573" spans="2:38">
      <c r="B573" s="29" t="s">
        <v>129</v>
      </c>
      <c r="C573" s="3">
        <v>54</v>
      </c>
      <c r="D573" s="3"/>
      <c r="E573" s="7">
        <v>54</v>
      </c>
      <c r="G573" s="29" t="s">
        <v>129</v>
      </c>
      <c r="H573" s="3">
        <v>276</v>
      </c>
      <c r="I573" s="3"/>
      <c r="J573" s="7">
        <v>276</v>
      </c>
      <c r="L573">
        <f t="shared" si="371"/>
        <v>54</v>
      </c>
      <c r="M573">
        <f t="shared" si="372"/>
        <v>276</v>
      </c>
      <c r="N573" s="19">
        <f t="shared" si="370"/>
        <v>5.1111111111111107</v>
      </c>
      <c r="P573" s="29" t="s">
        <v>129</v>
      </c>
      <c r="Q573" s="3">
        <v>177</v>
      </c>
      <c r="R573" s="3"/>
      <c r="S573" s="7">
        <v>177</v>
      </c>
      <c r="U573" s="29" t="s">
        <v>129</v>
      </c>
      <c r="V573" s="3">
        <v>41</v>
      </c>
      <c r="W573" s="3"/>
      <c r="X573" s="7">
        <v>41</v>
      </c>
      <c r="Z573" s="29" t="s">
        <v>129</v>
      </c>
      <c r="AA573" s="3">
        <v>25174</v>
      </c>
      <c r="AB573" s="3"/>
      <c r="AC573" s="7">
        <v>25174</v>
      </c>
      <c r="AE573">
        <f t="shared" si="360"/>
        <v>25174</v>
      </c>
      <c r="AF573" s="16">
        <f t="shared" si="361"/>
        <v>25.173999999999999</v>
      </c>
      <c r="AH573">
        <f t="shared" si="362"/>
        <v>276</v>
      </c>
      <c r="AI573">
        <f t="shared" si="363"/>
        <v>25174</v>
      </c>
      <c r="AJ573" s="16">
        <f t="shared" si="364"/>
        <v>91210.144927536239</v>
      </c>
      <c r="AL573" s="16">
        <f t="shared" si="365"/>
        <v>466185.18518518517</v>
      </c>
    </row>
    <row r="574" spans="2:38">
      <c r="B574" s="29" t="s">
        <v>130</v>
      </c>
      <c r="C574" s="3"/>
      <c r="D574" s="3">
        <v>11</v>
      </c>
      <c r="E574" s="7">
        <v>11</v>
      </c>
      <c r="G574" s="29" t="s">
        <v>130</v>
      </c>
      <c r="H574" s="3"/>
      <c r="I574" s="3">
        <v>36</v>
      </c>
      <c r="J574" s="7">
        <v>36</v>
      </c>
      <c r="L574">
        <f t="shared" si="371"/>
        <v>11</v>
      </c>
      <c r="M574">
        <f t="shared" si="372"/>
        <v>36</v>
      </c>
      <c r="N574" s="19">
        <f t="shared" si="370"/>
        <v>3.2727272727272729</v>
      </c>
      <c r="P574" s="29" t="s">
        <v>130</v>
      </c>
      <c r="Q574" s="3"/>
      <c r="R574" s="3">
        <v>18</v>
      </c>
      <c r="S574" s="7">
        <v>18</v>
      </c>
      <c r="U574" s="29" t="s">
        <v>130</v>
      </c>
      <c r="V574" s="3"/>
      <c r="W574" s="3">
        <v>7</v>
      </c>
      <c r="X574" s="7">
        <v>7</v>
      </c>
      <c r="Z574" s="29" t="s">
        <v>130</v>
      </c>
      <c r="AA574" s="3"/>
      <c r="AB574" s="3">
        <v>2069</v>
      </c>
      <c r="AC574" s="7">
        <v>2069</v>
      </c>
      <c r="AE574">
        <f t="shared" si="360"/>
        <v>2069</v>
      </c>
      <c r="AF574" s="16">
        <f t="shared" si="361"/>
        <v>2.069</v>
      </c>
      <c r="AH574">
        <f t="shared" si="362"/>
        <v>36</v>
      </c>
      <c r="AI574">
        <f t="shared" si="363"/>
        <v>2069</v>
      </c>
      <c r="AJ574" s="16">
        <f t="shared" si="364"/>
        <v>57472.222222222219</v>
      </c>
      <c r="AL574" s="16">
        <f t="shared" si="365"/>
        <v>188090.90909090909</v>
      </c>
    </row>
    <row r="575" spans="2:38">
      <c r="B575" s="29" t="s">
        <v>131</v>
      </c>
      <c r="C575" s="3"/>
      <c r="D575" s="3">
        <v>38</v>
      </c>
      <c r="E575" s="7">
        <v>38</v>
      </c>
      <c r="G575" s="29" t="s">
        <v>131</v>
      </c>
      <c r="H575" s="3"/>
      <c r="I575" s="3">
        <v>728</v>
      </c>
      <c r="J575" s="7">
        <v>728</v>
      </c>
      <c r="L575">
        <f t="shared" si="371"/>
        <v>38</v>
      </c>
      <c r="M575">
        <f t="shared" si="372"/>
        <v>728</v>
      </c>
      <c r="N575" s="19">
        <f t="shared" si="370"/>
        <v>19.157894736842106</v>
      </c>
      <c r="P575" s="29" t="s">
        <v>131</v>
      </c>
      <c r="Q575" s="3"/>
      <c r="R575" s="3">
        <v>591</v>
      </c>
      <c r="S575" s="7">
        <v>591</v>
      </c>
      <c r="U575" s="29" t="s">
        <v>131</v>
      </c>
      <c r="V575" s="3"/>
      <c r="W575" s="3">
        <v>99</v>
      </c>
      <c r="X575" s="7">
        <v>99</v>
      </c>
      <c r="Z575" s="29" t="s">
        <v>131</v>
      </c>
      <c r="AA575" s="3"/>
      <c r="AB575" s="3">
        <v>48990</v>
      </c>
      <c r="AC575" s="7">
        <v>48990</v>
      </c>
      <c r="AE575">
        <f t="shared" si="360"/>
        <v>48990</v>
      </c>
      <c r="AF575" s="16">
        <f t="shared" si="361"/>
        <v>48.99</v>
      </c>
      <c r="AH575">
        <f t="shared" si="362"/>
        <v>728</v>
      </c>
      <c r="AI575">
        <f t="shared" si="363"/>
        <v>48990</v>
      </c>
      <c r="AJ575" s="16">
        <f t="shared" si="364"/>
        <v>67293.956043956045</v>
      </c>
      <c r="AL575" s="16">
        <f t="shared" si="365"/>
        <v>1289210.5263157894</v>
      </c>
    </row>
    <row r="576" spans="2:38">
      <c r="B576" s="29" t="s">
        <v>132</v>
      </c>
      <c r="C576" s="3"/>
      <c r="D576" s="3">
        <v>24</v>
      </c>
      <c r="E576" s="7">
        <v>24</v>
      </c>
      <c r="G576" s="29" t="s">
        <v>132</v>
      </c>
      <c r="H576" s="3"/>
      <c r="I576" s="3">
        <v>96</v>
      </c>
      <c r="J576" s="7">
        <v>96</v>
      </c>
      <c r="L576">
        <f t="shared" si="371"/>
        <v>24</v>
      </c>
      <c r="M576">
        <f t="shared" si="372"/>
        <v>96</v>
      </c>
      <c r="N576" s="19">
        <f t="shared" si="370"/>
        <v>4</v>
      </c>
      <c r="P576" s="29" t="s">
        <v>132</v>
      </c>
      <c r="Q576" s="3"/>
      <c r="R576" s="3">
        <v>62</v>
      </c>
      <c r="S576" s="7">
        <v>62</v>
      </c>
      <c r="U576" s="29" t="s">
        <v>132</v>
      </c>
      <c r="V576" s="3"/>
      <c r="W576" s="3">
        <v>7</v>
      </c>
      <c r="X576" s="7">
        <v>7</v>
      </c>
      <c r="Z576" s="29" t="s">
        <v>132</v>
      </c>
      <c r="AA576" s="3"/>
      <c r="AB576" s="3">
        <v>18882</v>
      </c>
      <c r="AC576" s="7">
        <v>18882</v>
      </c>
      <c r="AE576">
        <f t="shared" si="360"/>
        <v>18882</v>
      </c>
      <c r="AF576" s="16">
        <f t="shared" si="361"/>
        <v>18.882000000000001</v>
      </c>
      <c r="AH576">
        <f t="shared" si="362"/>
        <v>96</v>
      </c>
      <c r="AI576">
        <f t="shared" si="363"/>
        <v>18882</v>
      </c>
      <c r="AJ576" s="16">
        <f t="shared" si="364"/>
        <v>196687.5</v>
      </c>
      <c r="AL576" s="16">
        <f t="shared" si="365"/>
        <v>786750</v>
      </c>
    </row>
    <row r="577" spans="2:38">
      <c r="B577" s="29" t="s">
        <v>133</v>
      </c>
      <c r="C577" s="3"/>
      <c r="D577" s="3">
        <v>8</v>
      </c>
      <c r="E577" s="7">
        <v>8</v>
      </c>
      <c r="G577" s="29" t="s">
        <v>133</v>
      </c>
      <c r="H577" s="3"/>
      <c r="I577" s="3">
        <v>39</v>
      </c>
      <c r="J577" s="7">
        <v>39</v>
      </c>
      <c r="L577">
        <f t="shared" si="371"/>
        <v>8</v>
      </c>
      <c r="M577">
        <f t="shared" si="372"/>
        <v>39</v>
      </c>
      <c r="N577" s="19">
        <f t="shared" si="370"/>
        <v>4.875</v>
      </c>
      <c r="P577" s="29" t="s">
        <v>133</v>
      </c>
      <c r="Q577" s="3"/>
      <c r="R577" s="3">
        <v>29</v>
      </c>
      <c r="S577" s="7">
        <v>29</v>
      </c>
      <c r="U577" s="29" t="s">
        <v>133</v>
      </c>
      <c r="V577" s="3"/>
      <c r="W577" s="3">
        <v>2</v>
      </c>
      <c r="X577" s="7">
        <v>2</v>
      </c>
      <c r="Z577" s="29" t="s">
        <v>133</v>
      </c>
      <c r="AA577" s="3"/>
      <c r="AB577" s="3">
        <v>2707</v>
      </c>
      <c r="AC577" s="7">
        <v>2707</v>
      </c>
      <c r="AE577">
        <f t="shared" si="360"/>
        <v>2707</v>
      </c>
      <c r="AF577" s="16">
        <f t="shared" si="361"/>
        <v>2.7069999999999999</v>
      </c>
      <c r="AH577">
        <f t="shared" si="362"/>
        <v>39</v>
      </c>
      <c r="AI577">
        <f t="shared" si="363"/>
        <v>2707</v>
      </c>
      <c r="AJ577" s="16">
        <f t="shared" si="364"/>
        <v>69410.256410256407</v>
      </c>
      <c r="AL577" s="16">
        <f t="shared" si="365"/>
        <v>338375</v>
      </c>
    </row>
    <row r="578" spans="2:38">
      <c r="B578" s="29" t="s">
        <v>134</v>
      </c>
      <c r="C578" s="3"/>
      <c r="D578" s="3">
        <v>1</v>
      </c>
      <c r="E578" s="7">
        <v>1</v>
      </c>
      <c r="G578" s="29" t="s">
        <v>134</v>
      </c>
      <c r="H578" s="3"/>
      <c r="I578" s="3"/>
      <c r="J578" s="7"/>
      <c r="L578">
        <f t="shared" si="371"/>
        <v>1</v>
      </c>
      <c r="M578">
        <f t="shared" si="372"/>
        <v>0</v>
      </c>
      <c r="N578" s="19">
        <f t="shared" si="370"/>
        <v>0</v>
      </c>
      <c r="P578" s="29" t="s">
        <v>134</v>
      </c>
      <c r="Q578" s="3"/>
      <c r="R578" s="3"/>
      <c r="S578" s="7"/>
      <c r="U578" s="29" t="s">
        <v>134</v>
      </c>
      <c r="V578" s="3"/>
      <c r="W578" s="3"/>
      <c r="X578" s="7"/>
      <c r="Z578" s="29" t="s">
        <v>134</v>
      </c>
      <c r="AA578" s="3"/>
      <c r="AB578" s="3"/>
      <c r="AC578" s="7"/>
      <c r="AE578">
        <f t="shared" si="360"/>
        <v>0</v>
      </c>
      <c r="AF578" s="16" t="str">
        <f t="shared" si="361"/>
        <v/>
      </c>
      <c r="AH578">
        <f t="shared" si="362"/>
        <v>0</v>
      </c>
      <c r="AI578">
        <f t="shared" si="363"/>
        <v>0</v>
      </c>
      <c r="AJ578" s="16" t="str">
        <f t="shared" si="364"/>
        <v/>
      </c>
      <c r="AL578" s="16" t="str">
        <f t="shared" si="365"/>
        <v/>
      </c>
    </row>
    <row r="579" spans="2:38">
      <c r="B579" s="29" t="s">
        <v>135</v>
      </c>
      <c r="C579" s="3"/>
      <c r="D579" s="3">
        <v>7</v>
      </c>
      <c r="E579" s="7">
        <v>7</v>
      </c>
      <c r="G579" s="29" t="s">
        <v>135</v>
      </c>
      <c r="H579" s="3"/>
      <c r="I579" s="3">
        <v>12</v>
      </c>
      <c r="J579" s="7">
        <v>12</v>
      </c>
      <c r="L579">
        <f t="shared" si="371"/>
        <v>7</v>
      </c>
      <c r="M579">
        <f t="shared" si="372"/>
        <v>12</v>
      </c>
      <c r="N579" s="19">
        <f t="shared" si="370"/>
        <v>1.7142857142857142</v>
      </c>
      <c r="P579" s="29" t="s">
        <v>135</v>
      </c>
      <c r="Q579" s="3"/>
      <c r="R579" s="3">
        <v>4</v>
      </c>
      <c r="S579" s="7">
        <v>4</v>
      </c>
      <c r="U579" s="29" t="s">
        <v>135</v>
      </c>
      <c r="V579" s="3"/>
      <c r="W579" s="3"/>
      <c r="X579" s="7"/>
      <c r="Z579" s="29" t="s">
        <v>135</v>
      </c>
      <c r="AA579" s="3"/>
      <c r="AB579" s="3">
        <v>870</v>
      </c>
      <c r="AC579" s="7">
        <v>870</v>
      </c>
      <c r="AE579">
        <f t="shared" si="360"/>
        <v>870</v>
      </c>
      <c r="AF579" s="16">
        <f t="shared" si="361"/>
        <v>0.87</v>
      </c>
      <c r="AH579">
        <f t="shared" si="362"/>
        <v>12</v>
      </c>
      <c r="AI579">
        <f t="shared" si="363"/>
        <v>870</v>
      </c>
      <c r="AJ579" s="16">
        <f t="shared" si="364"/>
        <v>72500</v>
      </c>
      <c r="AL579" s="16">
        <f t="shared" si="365"/>
        <v>124285.71428571428</v>
      </c>
    </row>
    <row r="580" spans="2:38">
      <c r="B580" s="30" t="s">
        <v>39</v>
      </c>
      <c r="C580" s="7">
        <v>2112</v>
      </c>
      <c r="D580" s="7">
        <v>1440</v>
      </c>
      <c r="E580" s="7">
        <v>3552</v>
      </c>
      <c r="G580" s="30" t="s">
        <v>39</v>
      </c>
      <c r="H580" s="7">
        <v>8833</v>
      </c>
      <c r="I580" s="7">
        <v>5283</v>
      </c>
      <c r="J580" s="7">
        <v>14116</v>
      </c>
      <c r="L580">
        <f t="shared" si="371"/>
        <v>3552</v>
      </c>
      <c r="M580">
        <f t="shared" si="372"/>
        <v>14116</v>
      </c>
      <c r="N580" s="19">
        <f t="shared" si="370"/>
        <v>3.974099099099099</v>
      </c>
      <c r="P580" s="30" t="s">
        <v>39</v>
      </c>
      <c r="Q580" s="7">
        <v>5244</v>
      </c>
      <c r="R580" s="7">
        <v>2859</v>
      </c>
      <c r="S580" s="7">
        <v>8103</v>
      </c>
      <c r="U580" s="30" t="s">
        <v>39</v>
      </c>
      <c r="V580" s="7">
        <v>1339</v>
      </c>
      <c r="W580" s="7">
        <v>907</v>
      </c>
      <c r="X580" s="7">
        <v>2246</v>
      </c>
      <c r="Z580" s="30" t="s">
        <v>39</v>
      </c>
      <c r="AA580" s="7">
        <v>377880</v>
      </c>
      <c r="AB580" s="7">
        <v>380760</v>
      </c>
      <c r="AC580" s="7">
        <v>758640</v>
      </c>
      <c r="AE580">
        <f t="shared" si="360"/>
        <v>758640</v>
      </c>
      <c r="AF580" s="16">
        <f t="shared" si="361"/>
        <v>758.64</v>
      </c>
      <c r="AH580">
        <f t="shared" si="362"/>
        <v>14116</v>
      </c>
      <c r="AI580">
        <f t="shared" si="363"/>
        <v>758640</v>
      </c>
      <c r="AJ580" s="16">
        <f t="shared" si="364"/>
        <v>53743.270048172286</v>
      </c>
      <c r="AL580" s="16">
        <f t="shared" si="365"/>
        <v>213581.08108108107</v>
      </c>
    </row>
    <row r="581" spans="2:38">
      <c r="B581" s="4" t="s">
        <v>183</v>
      </c>
      <c r="C581" s="3"/>
      <c r="D581" s="3"/>
      <c r="E581" s="7"/>
      <c r="G581" s="4" t="s">
        <v>183</v>
      </c>
      <c r="H581" s="3"/>
      <c r="I581" s="3"/>
      <c r="J581" s="7"/>
      <c r="N581" s="18" t="str">
        <f t="shared" si="370"/>
        <v/>
      </c>
      <c r="P581" s="4" t="s">
        <v>183</v>
      </c>
      <c r="Q581" s="3"/>
      <c r="R581" s="3"/>
      <c r="S581" s="7"/>
      <c r="U581" s="4" t="s">
        <v>183</v>
      </c>
      <c r="V581" s="3"/>
      <c r="W581" s="3"/>
      <c r="X581" s="7"/>
      <c r="Z581" s="4" t="s">
        <v>183</v>
      </c>
      <c r="AA581" s="3"/>
      <c r="AB581" s="3"/>
      <c r="AC581" s="7"/>
      <c r="AF581" s="15"/>
      <c r="AJ581" s="15"/>
      <c r="AL581" s="15"/>
    </row>
    <row r="582" spans="2:38">
      <c r="B582" s="5" t="s">
        <v>13</v>
      </c>
      <c r="C582" s="3"/>
      <c r="D582" s="3"/>
      <c r="E582" s="7"/>
      <c r="G582" s="5" t="s">
        <v>13</v>
      </c>
      <c r="H582" s="3"/>
      <c r="I582" s="3"/>
      <c r="J582" s="7"/>
      <c r="N582" s="37" t="str">
        <f t="shared" si="370"/>
        <v/>
      </c>
      <c r="P582" s="5" t="s">
        <v>13</v>
      </c>
      <c r="Q582" s="3"/>
      <c r="R582" s="3"/>
      <c r="S582" s="7"/>
      <c r="U582" s="5" t="s">
        <v>13</v>
      </c>
      <c r="V582" s="3"/>
      <c r="W582" s="3"/>
      <c r="X582" s="7"/>
      <c r="Z582" s="5" t="s">
        <v>13</v>
      </c>
      <c r="AA582" s="3"/>
      <c r="AB582" s="3"/>
      <c r="AC582" s="7"/>
      <c r="AF582" s="36"/>
      <c r="AJ582" s="36"/>
      <c r="AL582" s="36"/>
    </row>
    <row r="583" spans="2:38">
      <c r="B583" s="29" t="s">
        <v>13</v>
      </c>
      <c r="C583" s="3">
        <v>18659</v>
      </c>
      <c r="D583" s="3">
        <v>3659</v>
      </c>
      <c r="E583" s="7">
        <v>22318</v>
      </c>
      <c r="G583" s="29" t="s">
        <v>13</v>
      </c>
      <c r="H583" s="3">
        <v>130629</v>
      </c>
      <c r="I583" s="3">
        <v>23687</v>
      </c>
      <c r="J583" s="7">
        <v>154316</v>
      </c>
      <c r="L583">
        <f t="shared" ref="L583" si="373">E583</f>
        <v>22318</v>
      </c>
      <c r="M583">
        <f t="shared" ref="M583" si="374">J583</f>
        <v>154316</v>
      </c>
      <c r="N583" s="19">
        <f t="shared" si="370"/>
        <v>6.9144188547360876</v>
      </c>
      <c r="P583" s="29" t="s">
        <v>13</v>
      </c>
      <c r="Q583" s="3">
        <v>96737</v>
      </c>
      <c r="R583" s="3">
        <v>14589</v>
      </c>
      <c r="S583" s="7">
        <v>111326</v>
      </c>
      <c r="U583" s="29" t="s">
        <v>13</v>
      </c>
      <c r="V583" s="3">
        <v>14474</v>
      </c>
      <c r="W583" s="3">
        <v>5342</v>
      </c>
      <c r="X583" s="7">
        <v>19816</v>
      </c>
      <c r="Z583" s="29" t="s">
        <v>13</v>
      </c>
      <c r="AA583" s="3">
        <v>16634834</v>
      </c>
      <c r="AB583" s="3">
        <v>1171427</v>
      </c>
      <c r="AC583" s="7">
        <v>17806261</v>
      </c>
      <c r="AE583">
        <f t="shared" ref="AE583" si="375">AC583</f>
        <v>17806261</v>
      </c>
      <c r="AF583" s="16">
        <f t="shared" ref="AF583" si="376">IF(AE583/$AE$8&gt;0,AE583/$AE$8,"")</f>
        <v>17806.260999999999</v>
      </c>
      <c r="AH583">
        <f t="shared" ref="AH583" si="377">J583</f>
        <v>154316</v>
      </c>
      <c r="AI583">
        <f t="shared" ref="AI583" si="378">AC583</f>
        <v>17806261</v>
      </c>
      <c r="AJ583" s="16">
        <f t="shared" ref="AJ583" si="379">IF(AI583*AH583&gt;0,AI583/AH583*$AI$8,"")</f>
        <v>115388.30062987635</v>
      </c>
      <c r="AL583" s="16">
        <f t="shared" ref="AL583" si="380">IF(AI583*M583&gt;0,M583/L583*AJ583,"")</f>
        <v>797843.04149117297</v>
      </c>
    </row>
    <row r="584" spans="2:38">
      <c r="B584" s="5" t="s">
        <v>33</v>
      </c>
      <c r="C584" s="3"/>
      <c r="D584" s="3"/>
      <c r="E584" s="7"/>
      <c r="G584" s="5" t="s">
        <v>33</v>
      </c>
      <c r="H584" s="3"/>
      <c r="I584" s="3"/>
      <c r="J584" s="7"/>
      <c r="N584" s="37" t="str">
        <f t="shared" si="370"/>
        <v/>
      </c>
      <c r="P584" s="5" t="s">
        <v>33</v>
      </c>
      <c r="Q584" s="3"/>
      <c r="R584" s="3"/>
      <c r="S584" s="7"/>
      <c r="U584" s="5" t="s">
        <v>33</v>
      </c>
      <c r="V584" s="3"/>
      <c r="W584" s="3"/>
      <c r="X584" s="7"/>
      <c r="Z584" s="5" t="s">
        <v>33</v>
      </c>
      <c r="AA584" s="3"/>
      <c r="AB584" s="3"/>
      <c r="AC584" s="7"/>
      <c r="AF584" s="36"/>
      <c r="AJ584" s="36"/>
      <c r="AL584" s="36"/>
    </row>
    <row r="585" spans="2:38">
      <c r="B585" s="29" t="s">
        <v>45</v>
      </c>
      <c r="C585" s="3">
        <v>76</v>
      </c>
      <c r="D585" s="3"/>
      <c r="E585" s="7">
        <v>76</v>
      </c>
      <c r="G585" s="29" t="s">
        <v>45</v>
      </c>
      <c r="H585" s="3">
        <v>554</v>
      </c>
      <c r="I585" s="3"/>
      <c r="J585" s="7">
        <v>554</v>
      </c>
      <c r="L585">
        <f t="shared" ref="L585:L594" si="381">E585</f>
        <v>76</v>
      </c>
      <c r="M585">
        <f t="shared" ref="M585:M594" si="382">J585</f>
        <v>554</v>
      </c>
      <c r="N585" s="19">
        <f t="shared" si="370"/>
        <v>7.2894736842105265</v>
      </c>
      <c r="P585" s="29" t="s">
        <v>45</v>
      </c>
      <c r="Q585" s="3">
        <v>401</v>
      </c>
      <c r="R585" s="3"/>
      <c r="S585" s="7">
        <v>401</v>
      </c>
      <c r="U585" s="29" t="s">
        <v>45</v>
      </c>
      <c r="V585" s="3">
        <v>73</v>
      </c>
      <c r="W585" s="3"/>
      <c r="X585" s="7">
        <v>73</v>
      </c>
      <c r="Z585" s="29" t="s">
        <v>45</v>
      </c>
      <c r="AA585" s="3">
        <v>62361</v>
      </c>
      <c r="AB585" s="3"/>
      <c r="AC585" s="7">
        <v>62361</v>
      </c>
      <c r="AE585">
        <f t="shared" ref="AE585:AE594" si="383">AC585</f>
        <v>62361</v>
      </c>
      <c r="AF585" s="16">
        <f t="shared" ref="AF585:AF594" si="384">IF(AE585/$AE$8&gt;0,AE585/$AE$8,"")</f>
        <v>62.360999999999997</v>
      </c>
      <c r="AH585">
        <f t="shared" ref="AH585:AH594" si="385">J585</f>
        <v>554</v>
      </c>
      <c r="AI585">
        <f t="shared" ref="AI585:AI594" si="386">AC585</f>
        <v>62361</v>
      </c>
      <c r="AJ585" s="16">
        <f t="shared" ref="AJ585:AJ594" si="387">IF(AI585*AH585&gt;0,AI585/AH585*$AI$8,"")</f>
        <v>112564.98194945848</v>
      </c>
      <c r="AL585" s="16">
        <f t="shared" ref="AL585:AL594" si="388">IF(AI585*M585&gt;0,M585/L585*AJ585,"")</f>
        <v>820539.47368421056</v>
      </c>
    </row>
    <row r="586" spans="2:38">
      <c r="B586" s="29" t="s">
        <v>46</v>
      </c>
      <c r="C586" s="3">
        <v>711</v>
      </c>
      <c r="D586" s="3"/>
      <c r="E586" s="7">
        <v>711</v>
      </c>
      <c r="G586" s="29" t="s">
        <v>46</v>
      </c>
      <c r="H586" s="3">
        <v>4103</v>
      </c>
      <c r="I586" s="3"/>
      <c r="J586" s="7">
        <v>4103</v>
      </c>
      <c r="L586">
        <f t="shared" si="381"/>
        <v>711</v>
      </c>
      <c r="M586">
        <f t="shared" si="382"/>
        <v>4103</v>
      </c>
      <c r="N586" s="19">
        <f t="shared" si="370"/>
        <v>5.7707454289732771</v>
      </c>
      <c r="P586" s="29" t="s">
        <v>46</v>
      </c>
      <c r="Q586" s="3">
        <v>2925</v>
      </c>
      <c r="R586" s="3"/>
      <c r="S586" s="7">
        <v>2925</v>
      </c>
      <c r="U586" s="29" t="s">
        <v>46</v>
      </c>
      <c r="V586" s="3">
        <v>437</v>
      </c>
      <c r="W586" s="3"/>
      <c r="X586" s="7">
        <v>437</v>
      </c>
      <c r="Z586" s="29" t="s">
        <v>46</v>
      </c>
      <c r="AA586" s="3">
        <v>453458</v>
      </c>
      <c r="AB586" s="3"/>
      <c r="AC586" s="7">
        <v>453458</v>
      </c>
      <c r="AE586">
        <f t="shared" si="383"/>
        <v>453458</v>
      </c>
      <c r="AF586" s="16">
        <f t="shared" si="384"/>
        <v>453.45800000000003</v>
      </c>
      <c r="AH586">
        <f t="shared" si="385"/>
        <v>4103</v>
      </c>
      <c r="AI586">
        <f t="shared" si="386"/>
        <v>453458</v>
      </c>
      <c r="AJ586" s="16">
        <f t="shared" si="387"/>
        <v>110518.64489398</v>
      </c>
      <c r="AL586" s="16">
        <f t="shared" si="388"/>
        <v>637774.9648382559</v>
      </c>
    </row>
    <row r="587" spans="2:38">
      <c r="B587" s="29" t="s">
        <v>47</v>
      </c>
      <c r="C587" s="3">
        <v>157</v>
      </c>
      <c r="D587" s="3"/>
      <c r="E587" s="7">
        <v>157</v>
      </c>
      <c r="G587" s="29" t="s">
        <v>47</v>
      </c>
      <c r="H587" s="3">
        <v>1499</v>
      </c>
      <c r="I587" s="3"/>
      <c r="J587" s="7">
        <v>1499</v>
      </c>
      <c r="L587">
        <f t="shared" si="381"/>
        <v>157</v>
      </c>
      <c r="M587">
        <f t="shared" si="382"/>
        <v>1499</v>
      </c>
      <c r="N587" s="19">
        <f t="shared" si="370"/>
        <v>9.5477707006369421</v>
      </c>
      <c r="P587" s="29" t="s">
        <v>47</v>
      </c>
      <c r="Q587" s="3">
        <v>1176</v>
      </c>
      <c r="R587" s="3"/>
      <c r="S587" s="7">
        <v>1176</v>
      </c>
      <c r="U587" s="29" t="s">
        <v>47</v>
      </c>
      <c r="V587" s="3">
        <v>157</v>
      </c>
      <c r="W587" s="3"/>
      <c r="X587" s="7">
        <v>157</v>
      </c>
      <c r="Z587" s="29" t="s">
        <v>47</v>
      </c>
      <c r="AA587" s="3">
        <v>153488</v>
      </c>
      <c r="AB587" s="3"/>
      <c r="AC587" s="7">
        <v>153488</v>
      </c>
      <c r="AE587">
        <f t="shared" si="383"/>
        <v>153488</v>
      </c>
      <c r="AF587" s="16">
        <f t="shared" si="384"/>
        <v>153.488</v>
      </c>
      <c r="AH587">
        <f t="shared" si="385"/>
        <v>1499</v>
      </c>
      <c r="AI587">
        <f t="shared" si="386"/>
        <v>153488</v>
      </c>
      <c r="AJ587" s="16">
        <f t="shared" si="387"/>
        <v>102393.595730487</v>
      </c>
      <c r="AL587" s="16">
        <f t="shared" si="388"/>
        <v>977630.57324840757</v>
      </c>
    </row>
    <row r="588" spans="2:38">
      <c r="B588" s="29" t="s">
        <v>145</v>
      </c>
      <c r="C588" s="3"/>
      <c r="D588" s="3">
        <v>740</v>
      </c>
      <c r="E588" s="7">
        <v>740</v>
      </c>
      <c r="G588" s="29" t="s">
        <v>145</v>
      </c>
      <c r="H588" s="3"/>
      <c r="I588" s="3">
        <v>1657</v>
      </c>
      <c r="J588" s="7">
        <v>1657</v>
      </c>
      <c r="L588">
        <f t="shared" si="381"/>
        <v>740</v>
      </c>
      <c r="M588">
        <f t="shared" si="382"/>
        <v>1657</v>
      </c>
      <c r="N588" s="19">
        <f t="shared" si="370"/>
        <v>2.2391891891891893</v>
      </c>
      <c r="P588" s="29" t="s">
        <v>145</v>
      </c>
      <c r="Q588" s="3"/>
      <c r="R588" s="3">
        <v>694</v>
      </c>
      <c r="S588" s="7">
        <v>694</v>
      </c>
      <c r="U588" s="29" t="s">
        <v>145</v>
      </c>
      <c r="V588" s="3"/>
      <c r="W588" s="3">
        <v>211</v>
      </c>
      <c r="X588" s="7">
        <v>211</v>
      </c>
      <c r="Z588" s="29" t="s">
        <v>145</v>
      </c>
      <c r="AA588" s="3"/>
      <c r="AB588" s="3">
        <v>149476</v>
      </c>
      <c r="AC588" s="7">
        <v>149476</v>
      </c>
      <c r="AE588">
        <f t="shared" si="383"/>
        <v>149476</v>
      </c>
      <c r="AF588" s="16">
        <f t="shared" si="384"/>
        <v>149.476</v>
      </c>
      <c r="AH588">
        <f t="shared" si="385"/>
        <v>1657</v>
      </c>
      <c r="AI588">
        <f t="shared" si="386"/>
        <v>149476</v>
      </c>
      <c r="AJ588" s="16">
        <f t="shared" si="387"/>
        <v>90208.811104405555</v>
      </c>
      <c r="AL588" s="16">
        <f t="shared" si="388"/>
        <v>201994.59459459462</v>
      </c>
    </row>
    <row r="589" spans="2:38">
      <c r="B589" s="29" t="s">
        <v>48</v>
      </c>
      <c r="C589" s="3">
        <v>1586</v>
      </c>
      <c r="D589" s="3"/>
      <c r="E589" s="7">
        <v>1586</v>
      </c>
      <c r="G589" s="29" t="s">
        <v>48</v>
      </c>
      <c r="H589" s="3">
        <v>12209</v>
      </c>
      <c r="I589" s="3"/>
      <c r="J589" s="7">
        <v>12209</v>
      </c>
      <c r="L589">
        <f t="shared" si="381"/>
        <v>1586</v>
      </c>
      <c r="M589">
        <f t="shared" si="382"/>
        <v>12209</v>
      </c>
      <c r="N589" s="19">
        <f t="shared" si="370"/>
        <v>7.6979823455233287</v>
      </c>
      <c r="P589" s="29" t="s">
        <v>48</v>
      </c>
      <c r="Q589" s="3">
        <v>9538</v>
      </c>
      <c r="R589" s="3"/>
      <c r="S589" s="7">
        <v>9538</v>
      </c>
      <c r="U589" s="29" t="s">
        <v>48</v>
      </c>
      <c r="V589" s="3">
        <v>1017</v>
      </c>
      <c r="W589" s="3"/>
      <c r="X589" s="7">
        <v>1017</v>
      </c>
      <c r="Z589" s="29" t="s">
        <v>48</v>
      </c>
      <c r="AA589" s="3">
        <v>1728769</v>
      </c>
      <c r="AB589" s="3"/>
      <c r="AC589" s="7">
        <v>1728769</v>
      </c>
      <c r="AE589">
        <f t="shared" si="383"/>
        <v>1728769</v>
      </c>
      <c r="AF589" s="16">
        <f t="shared" si="384"/>
        <v>1728.769</v>
      </c>
      <c r="AH589">
        <f t="shared" si="385"/>
        <v>12209</v>
      </c>
      <c r="AI589">
        <f t="shared" si="386"/>
        <v>1728769</v>
      </c>
      <c r="AJ589" s="16">
        <f t="shared" si="387"/>
        <v>141597.91956753217</v>
      </c>
      <c r="AL589" s="16">
        <f t="shared" si="388"/>
        <v>1090018.2849936949</v>
      </c>
    </row>
    <row r="590" spans="2:38">
      <c r="B590" s="29" t="s">
        <v>49</v>
      </c>
      <c r="C590" s="3">
        <v>263</v>
      </c>
      <c r="D590" s="3"/>
      <c r="E590" s="7">
        <v>263</v>
      </c>
      <c r="G590" s="29" t="s">
        <v>49</v>
      </c>
      <c r="H590" s="3">
        <v>5320</v>
      </c>
      <c r="I590" s="3"/>
      <c r="J590" s="7">
        <v>5320</v>
      </c>
      <c r="L590">
        <f t="shared" si="381"/>
        <v>263</v>
      </c>
      <c r="M590">
        <f t="shared" si="382"/>
        <v>5320</v>
      </c>
      <c r="N590" s="19">
        <f t="shared" si="370"/>
        <v>20.228136882129277</v>
      </c>
      <c r="P590" s="29" t="s">
        <v>49</v>
      </c>
      <c r="Q590" s="3">
        <v>4744</v>
      </c>
      <c r="R590" s="3"/>
      <c r="S590" s="7">
        <v>4744</v>
      </c>
      <c r="U590" s="29" t="s">
        <v>49</v>
      </c>
      <c r="V590" s="3">
        <v>308</v>
      </c>
      <c r="W590" s="3"/>
      <c r="X590" s="7">
        <v>308</v>
      </c>
      <c r="Z590" s="29" t="s">
        <v>49</v>
      </c>
      <c r="AA590" s="3">
        <v>803348</v>
      </c>
      <c r="AB590" s="3"/>
      <c r="AC590" s="7">
        <v>803348</v>
      </c>
      <c r="AE590">
        <f t="shared" si="383"/>
        <v>803348</v>
      </c>
      <c r="AF590" s="16">
        <f t="shared" si="384"/>
        <v>803.34799999999996</v>
      </c>
      <c r="AH590">
        <f t="shared" si="385"/>
        <v>5320</v>
      </c>
      <c r="AI590">
        <f t="shared" si="386"/>
        <v>803348</v>
      </c>
      <c r="AJ590" s="16">
        <f t="shared" si="387"/>
        <v>151005.26315789475</v>
      </c>
      <c r="AL590" s="16">
        <f t="shared" si="388"/>
        <v>3054555.1330798483</v>
      </c>
    </row>
    <row r="591" spans="2:38">
      <c r="B591" s="29" t="s">
        <v>146</v>
      </c>
      <c r="C591" s="3">
        <v>50</v>
      </c>
      <c r="D591" s="3"/>
      <c r="E591" s="7">
        <v>50</v>
      </c>
      <c r="G591" s="29" t="s">
        <v>146</v>
      </c>
      <c r="H591" s="3">
        <v>325</v>
      </c>
      <c r="I591" s="3"/>
      <c r="J591" s="7">
        <v>325</v>
      </c>
      <c r="L591">
        <f t="shared" si="381"/>
        <v>50</v>
      </c>
      <c r="M591">
        <f t="shared" si="382"/>
        <v>325</v>
      </c>
      <c r="N591" s="19">
        <f t="shared" si="370"/>
        <v>6.5</v>
      </c>
      <c r="P591" s="29" t="s">
        <v>146</v>
      </c>
      <c r="Q591" s="3">
        <v>241</v>
      </c>
      <c r="R591" s="3"/>
      <c r="S591" s="7">
        <v>241</v>
      </c>
      <c r="U591" s="29" t="s">
        <v>146</v>
      </c>
      <c r="V591" s="3">
        <v>33</v>
      </c>
      <c r="W591" s="3"/>
      <c r="X591" s="7">
        <v>33</v>
      </c>
      <c r="Z591" s="29" t="s">
        <v>146</v>
      </c>
      <c r="AA591" s="3">
        <v>43996</v>
      </c>
      <c r="AB591" s="3"/>
      <c r="AC591" s="7">
        <v>43996</v>
      </c>
      <c r="AE591">
        <f t="shared" si="383"/>
        <v>43996</v>
      </c>
      <c r="AF591" s="16">
        <f t="shared" si="384"/>
        <v>43.996000000000002</v>
      </c>
      <c r="AH591">
        <f t="shared" si="385"/>
        <v>325</v>
      </c>
      <c r="AI591">
        <f t="shared" si="386"/>
        <v>43996</v>
      </c>
      <c r="AJ591" s="16">
        <f t="shared" si="387"/>
        <v>135372.30769230769</v>
      </c>
      <c r="AL591" s="16">
        <f t="shared" si="388"/>
        <v>879920</v>
      </c>
    </row>
    <row r="592" spans="2:38">
      <c r="B592" s="29" t="s">
        <v>3</v>
      </c>
      <c r="C592" s="3">
        <v>29</v>
      </c>
      <c r="D592" s="3"/>
      <c r="E592" s="7">
        <v>29</v>
      </c>
      <c r="G592" s="29" t="s">
        <v>3</v>
      </c>
      <c r="H592" s="3">
        <v>281</v>
      </c>
      <c r="I592" s="3"/>
      <c r="J592" s="7">
        <v>281</v>
      </c>
      <c r="L592">
        <f t="shared" si="381"/>
        <v>29</v>
      </c>
      <c r="M592">
        <f t="shared" si="382"/>
        <v>281</v>
      </c>
      <c r="N592" s="19">
        <f t="shared" si="370"/>
        <v>9.6896551724137936</v>
      </c>
      <c r="P592" s="29" t="s">
        <v>3</v>
      </c>
      <c r="Q592" s="3">
        <v>216</v>
      </c>
      <c r="R592" s="3"/>
      <c r="S592" s="7">
        <v>216</v>
      </c>
      <c r="U592" s="29" t="s">
        <v>3</v>
      </c>
      <c r="V592" s="3">
        <v>34</v>
      </c>
      <c r="W592" s="3"/>
      <c r="X592" s="7">
        <v>34</v>
      </c>
      <c r="Z592" s="29" t="s">
        <v>3</v>
      </c>
      <c r="AA592" s="3">
        <v>34560</v>
      </c>
      <c r="AB592" s="3"/>
      <c r="AC592" s="7">
        <v>34560</v>
      </c>
      <c r="AE592">
        <f t="shared" si="383"/>
        <v>34560</v>
      </c>
      <c r="AF592" s="16">
        <f t="shared" si="384"/>
        <v>34.56</v>
      </c>
      <c r="AH592">
        <f t="shared" si="385"/>
        <v>281</v>
      </c>
      <c r="AI592">
        <f t="shared" si="386"/>
        <v>34560</v>
      </c>
      <c r="AJ592" s="16">
        <f t="shared" si="387"/>
        <v>122989.32384341636</v>
      </c>
      <c r="AL592" s="16">
        <f t="shared" si="388"/>
        <v>1191724.1379310344</v>
      </c>
    </row>
    <row r="593" spans="2:38">
      <c r="B593" s="29" t="s">
        <v>50</v>
      </c>
      <c r="C593" s="3">
        <v>479</v>
      </c>
      <c r="D593" s="3"/>
      <c r="E593" s="7">
        <v>479</v>
      </c>
      <c r="G593" s="29" t="s">
        <v>50</v>
      </c>
      <c r="H593" s="3">
        <v>2038</v>
      </c>
      <c r="I593" s="3"/>
      <c r="J593" s="7">
        <v>2038</v>
      </c>
      <c r="L593">
        <f t="shared" si="381"/>
        <v>479</v>
      </c>
      <c r="M593">
        <f t="shared" si="382"/>
        <v>2038</v>
      </c>
      <c r="N593" s="19">
        <f t="shared" si="370"/>
        <v>4.2546972860125258</v>
      </c>
      <c r="P593" s="29" t="s">
        <v>50</v>
      </c>
      <c r="Q593" s="3">
        <v>1348</v>
      </c>
      <c r="R593" s="3"/>
      <c r="S593" s="7">
        <v>1348</v>
      </c>
      <c r="U593" s="29" t="s">
        <v>50</v>
      </c>
      <c r="V593" s="3">
        <v>188</v>
      </c>
      <c r="W593" s="3"/>
      <c r="X593" s="7">
        <v>188</v>
      </c>
      <c r="Z593" s="29" t="s">
        <v>50</v>
      </c>
      <c r="AA593" s="3">
        <v>247509</v>
      </c>
      <c r="AB593" s="3"/>
      <c r="AC593" s="7">
        <v>247509</v>
      </c>
      <c r="AE593">
        <f t="shared" si="383"/>
        <v>247509</v>
      </c>
      <c r="AF593" s="16">
        <f t="shared" si="384"/>
        <v>247.50899999999999</v>
      </c>
      <c r="AH593">
        <f t="shared" si="385"/>
        <v>2038</v>
      </c>
      <c r="AI593">
        <f t="shared" si="386"/>
        <v>247509</v>
      </c>
      <c r="AJ593" s="16">
        <f t="shared" si="387"/>
        <v>121447.00686947988</v>
      </c>
      <c r="AL593" s="16">
        <f t="shared" si="388"/>
        <v>516720.25052192062</v>
      </c>
    </row>
    <row r="594" spans="2:38">
      <c r="B594" s="30" t="s">
        <v>33</v>
      </c>
      <c r="C594" s="7">
        <v>3351</v>
      </c>
      <c r="D594" s="7">
        <v>740</v>
      </c>
      <c r="E594" s="7">
        <v>4091</v>
      </c>
      <c r="G594" s="30" t="s">
        <v>33</v>
      </c>
      <c r="H594" s="7">
        <v>26329</v>
      </c>
      <c r="I594" s="7">
        <v>1657</v>
      </c>
      <c r="J594" s="7">
        <v>27986</v>
      </c>
      <c r="L594">
        <f t="shared" si="381"/>
        <v>4091</v>
      </c>
      <c r="M594">
        <f t="shared" si="382"/>
        <v>27986</v>
      </c>
      <c r="N594" s="19">
        <f t="shared" si="370"/>
        <v>6.8408702028843802</v>
      </c>
      <c r="P594" s="30" t="s">
        <v>33</v>
      </c>
      <c r="Q594" s="7">
        <v>20589</v>
      </c>
      <c r="R594" s="7">
        <v>694</v>
      </c>
      <c r="S594" s="7">
        <v>21283</v>
      </c>
      <c r="U594" s="30" t="s">
        <v>33</v>
      </c>
      <c r="V594" s="7">
        <v>2247</v>
      </c>
      <c r="W594" s="7">
        <v>211</v>
      </c>
      <c r="X594" s="7">
        <v>2458</v>
      </c>
      <c r="Z594" s="30" t="s">
        <v>33</v>
      </c>
      <c r="AA594" s="7">
        <v>3527489</v>
      </c>
      <c r="AB594" s="7">
        <v>149476</v>
      </c>
      <c r="AC594" s="7">
        <v>3676965</v>
      </c>
      <c r="AE594">
        <f t="shared" si="383"/>
        <v>3676965</v>
      </c>
      <c r="AF594" s="16">
        <f t="shared" si="384"/>
        <v>3676.9650000000001</v>
      </c>
      <c r="AH594">
        <f t="shared" si="385"/>
        <v>27986</v>
      </c>
      <c r="AI594">
        <f t="shared" si="386"/>
        <v>3676965</v>
      </c>
      <c r="AJ594" s="16">
        <f t="shared" si="387"/>
        <v>131385.87150718216</v>
      </c>
      <c r="AL594" s="16">
        <f t="shared" si="388"/>
        <v>898793.69347347831</v>
      </c>
    </row>
    <row r="595" spans="2:38">
      <c r="B595" s="5" t="s">
        <v>34</v>
      </c>
      <c r="C595" s="3"/>
      <c r="D595" s="3"/>
      <c r="E595" s="7"/>
      <c r="G595" s="5" t="s">
        <v>34</v>
      </c>
      <c r="H595" s="3"/>
      <c r="I595" s="3"/>
      <c r="J595" s="7"/>
      <c r="N595" s="37" t="str">
        <f t="shared" si="370"/>
        <v/>
      </c>
      <c r="P595" s="5" t="s">
        <v>34</v>
      </c>
      <c r="Q595" s="3"/>
      <c r="R595" s="3"/>
      <c r="S595" s="7"/>
      <c r="U595" s="5" t="s">
        <v>34</v>
      </c>
      <c r="V595" s="3"/>
      <c r="W595" s="3"/>
      <c r="X595" s="7"/>
      <c r="Z595" s="5" t="s">
        <v>34</v>
      </c>
      <c r="AA595" s="3"/>
      <c r="AB595" s="3"/>
      <c r="AC595" s="7"/>
      <c r="AF595" s="36"/>
      <c r="AJ595" s="36"/>
      <c r="AL595" s="36"/>
    </row>
    <row r="596" spans="2:38">
      <c r="B596" s="29" t="s">
        <v>54</v>
      </c>
      <c r="C596" s="3">
        <v>1839</v>
      </c>
      <c r="D596" s="3"/>
      <c r="E596" s="7">
        <v>1839</v>
      </c>
      <c r="G596" s="29" t="s">
        <v>54</v>
      </c>
      <c r="H596" s="3">
        <v>15416</v>
      </c>
      <c r="I596" s="3"/>
      <c r="J596" s="7">
        <v>15416</v>
      </c>
      <c r="L596">
        <f t="shared" ref="L596:L605" si="389">E596</f>
        <v>1839</v>
      </c>
      <c r="M596">
        <f t="shared" ref="M596:M605" si="390">J596</f>
        <v>15416</v>
      </c>
      <c r="N596" s="19">
        <f t="shared" si="370"/>
        <v>8.3828167482327345</v>
      </c>
      <c r="P596" s="29" t="s">
        <v>54</v>
      </c>
      <c r="Q596" s="3">
        <v>12015</v>
      </c>
      <c r="R596" s="3"/>
      <c r="S596" s="7">
        <v>12015</v>
      </c>
      <c r="U596" s="29" t="s">
        <v>54</v>
      </c>
      <c r="V596" s="3">
        <v>1501</v>
      </c>
      <c r="W596" s="3"/>
      <c r="X596" s="7">
        <v>1501</v>
      </c>
      <c r="Z596" s="29" t="s">
        <v>54</v>
      </c>
      <c r="AA596" s="3">
        <v>2062806</v>
      </c>
      <c r="AB596" s="3"/>
      <c r="AC596" s="7">
        <v>2062806</v>
      </c>
      <c r="AE596">
        <f t="shared" ref="AE596:AE609" si="391">AC596</f>
        <v>2062806</v>
      </c>
      <c r="AF596" s="16">
        <f t="shared" ref="AF596:AF609" si="392">IF(AE596/$AE$8&gt;0,AE596/$AE$8,"")</f>
        <v>2062.806</v>
      </c>
      <c r="AH596">
        <f t="shared" ref="AH596:AH609" si="393">J596</f>
        <v>15416</v>
      </c>
      <c r="AI596">
        <f t="shared" ref="AI596:AI609" si="394">AC596</f>
        <v>2062806</v>
      </c>
      <c r="AJ596" s="16">
        <f t="shared" ref="AJ596:AJ609" si="395">IF(AI596*AH596&gt;0,AI596/AH596*$AI$8,"")</f>
        <v>133809.41878567723</v>
      </c>
      <c r="AL596" s="16">
        <f t="shared" ref="AL596:AL609" si="396">IF(AI596*M596&gt;0,M596/L596*AJ596,"")</f>
        <v>1121699.8368678631</v>
      </c>
    </row>
    <row r="597" spans="2:38">
      <c r="B597" s="29" t="s">
        <v>55</v>
      </c>
      <c r="C597" s="3">
        <v>131</v>
      </c>
      <c r="D597" s="3"/>
      <c r="E597" s="7">
        <v>131</v>
      </c>
      <c r="G597" s="29" t="s">
        <v>55</v>
      </c>
      <c r="H597" s="3">
        <v>514</v>
      </c>
      <c r="I597" s="3"/>
      <c r="J597" s="7">
        <v>514</v>
      </c>
      <c r="L597">
        <f t="shared" si="389"/>
        <v>131</v>
      </c>
      <c r="M597">
        <f t="shared" si="390"/>
        <v>514</v>
      </c>
      <c r="N597" s="19">
        <f t="shared" si="370"/>
        <v>3.9236641221374047</v>
      </c>
      <c r="P597" s="29" t="s">
        <v>55</v>
      </c>
      <c r="Q597" s="3">
        <v>308</v>
      </c>
      <c r="R597" s="3"/>
      <c r="S597" s="7">
        <v>308</v>
      </c>
      <c r="U597" s="29" t="s">
        <v>55</v>
      </c>
      <c r="V597" s="3">
        <v>69</v>
      </c>
      <c r="W597" s="3"/>
      <c r="X597" s="7">
        <v>69</v>
      </c>
      <c r="Z597" s="29" t="s">
        <v>55</v>
      </c>
      <c r="AA597" s="3">
        <v>56626</v>
      </c>
      <c r="AB597" s="3"/>
      <c r="AC597" s="7">
        <v>56626</v>
      </c>
      <c r="AE597">
        <f t="shared" si="391"/>
        <v>56626</v>
      </c>
      <c r="AF597" s="16">
        <f t="shared" si="392"/>
        <v>56.625999999999998</v>
      </c>
      <c r="AH597">
        <f t="shared" si="393"/>
        <v>514</v>
      </c>
      <c r="AI597">
        <f t="shared" si="394"/>
        <v>56626</v>
      </c>
      <c r="AJ597" s="16">
        <f t="shared" si="395"/>
        <v>110167.31517509728</v>
      </c>
      <c r="AL597" s="16">
        <f t="shared" si="396"/>
        <v>432259.54198473284</v>
      </c>
    </row>
    <row r="598" spans="2:38">
      <c r="B598" s="29" t="s">
        <v>147</v>
      </c>
      <c r="C598" s="3">
        <v>1679</v>
      </c>
      <c r="D598" s="3"/>
      <c r="E598" s="7">
        <v>1679</v>
      </c>
      <c r="G598" s="29" t="s">
        <v>147</v>
      </c>
      <c r="H598" s="3">
        <v>3988</v>
      </c>
      <c r="I598" s="3"/>
      <c r="J598" s="7">
        <v>3988</v>
      </c>
      <c r="L598">
        <f t="shared" si="389"/>
        <v>1679</v>
      </c>
      <c r="M598">
        <f t="shared" si="390"/>
        <v>3988</v>
      </c>
      <c r="N598" s="19">
        <f t="shared" si="370"/>
        <v>2.3752233472304942</v>
      </c>
      <c r="P598" s="29" t="s">
        <v>147</v>
      </c>
      <c r="Q598" s="3">
        <v>1775</v>
      </c>
      <c r="R598" s="3"/>
      <c r="S598" s="7">
        <v>1775</v>
      </c>
      <c r="U598" s="29" t="s">
        <v>147</v>
      </c>
      <c r="V598" s="3">
        <v>498</v>
      </c>
      <c r="W598" s="3"/>
      <c r="X598" s="7">
        <v>498</v>
      </c>
      <c r="Z598" s="29" t="s">
        <v>147</v>
      </c>
      <c r="AA598" s="3">
        <v>316851</v>
      </c>
      <c r="AB598" s="3"/>
      <c r="AC598" s="7">
        <v>316851</v>
      </c>
      <c r="AE598">
        <f t="shared" si="391"/>
        <v>316851</v>
      </c>
      <c r="AF598" s="16">
        <f t="shared" si="392"/>
        <v>316.851</v>
      </c>
      <c r="AH598">
        <f t="shared" si="393"/>
        <v>3988</v>
      </c>
      <c r="AI598">
        <f t="shared" si="394"/>
        <v>316851</v>
      </c>
      <c r="AJ598" s="16">
        <f t="shared" si="395"/>
        <v>79451.103309929793</v>
      </c>
      <c r="AL598" s="16">
        <f t="shared" si="396"/>
        <v>188714.11554496724</v>
      </c>
    </row>
    <row r="599" spans="2:38">
      <c r="B599" s="29" t="s">
        <v>56</v>
      </c>
      <c r="C599" s="3">
        <v>89</v>
      </c>
      <c r="D599" s="3"/>
      <c r="E599" s="7">
        <v>89</v>
      </c>
      <c r="G599" s="29" t="s">
        <v>56</v>
      </c>
      <c r="H599" s="3">
        <v>300</v>
      </c>
      <c r="I599" s="3"/>
      <c r="J599" s="7">
        <v>300</v>
      </c>
      <c r="L599">
        <f t="shared" si="389"/>
        <v>89</v>
      </c>
      <c r="M599">
        <f t="shared" si="390"/>
        <v>300</v>
      </c>
      <c r="N599" s="19">
        <f t="shared" si="370"/>
        <v>3.3707865168539324</v>
      </c>
      <c r="P599" s="29" t="s">
        <v>56</v>
      </c>
      <c r="Q599" s="3">
        <v>163</v>
      </c>
      <c r="R599" s="3"/>
      <c r="S599" s="7">
        <v>163</v>
      </c>
      <c r="U599" s="29" t="s">
        <v>56</v>
      </c>
      <c r="V599" s="3">
        <v>44</v>
      </c>
      <c r="W599" s="3"/>
      <c r="X599" s="7">
        <v>44</v>
      </c>
      <c r="Z599" s="29" t="s">
        <v>56</v>
      </c>
      <c r="AA599" s="3">
        <v>30111</v>
      </c>
      <c r="AB599" s="3"/>
      <c r="AC599" s="7">
        <v>30111</v>
      </c>
      <c r="AE599">
        <f t="shared" si="391"/>
        <v>30111</v>
      </c>
      <c r="AF599" s="16">
        <f t="shared" si="392"/>
        <v>30.111000000000001</v>
      </c>
      <c r="AH599">
        <f t="shared" si="393"/>
        <v>300</v>
      </c>
      <c r="AI599">
        <f t="shared" si="394"/>
        <v>30111</v>
      </c>
      <c r="AJ599" s="16">
        <f t="shared" si="395"/>
        <v>100370</v>
      </c>
      <c r="AL599" s="16">
        <f t="shared" si="396"/>
        <v>338325.84269662917</v>
      </c>
    </row>
    <row r="600" spans="2:38">
      <c r="B600" s="29" t="s">
        <v>57</v>
      </c>
      <c r="C600" s="3">
        <v>1864</v>
      </c>
      <c r="D600" s="3"/>
      <c r="E600" s="7">
        <v>1864</v>
      </c>
      <c r="G600" s="29" t="s">
        <v>57</v>
      </c>
      <c r="H600" s="3">
        <v>13155</v>
      </c>
      <c r="I600" s="3"/>
      <c r="J600" s="7">
        <v>13155</v>
      </c>
      <c r="L600">
        <f t="shared" si="389"/>
        <v>1864</v>
      </c>
      <c r="M600">
        <f t="shared" si="390"/>
        <v>13155</v>
      </c>
      <c r="N600" s="19">
        <f t="shared" si="370"/>
        <v>7.0574034334763951</v>
      </c>
      <c r="P600" s="29" t="s">
        <v>57</v>
      </c>
      <c r="Q600" s="3">
        <v>9911</v>
      </c>
      <c r="R600" s="3"/>
      <c r="S600" s="7">
        <v>9911</v>
      </c>
      <c r="U600" s="29" t="s">
        <v>57</v>
      </c>
      <c r="V600" s="3">
        <v>1307</v>
      </c>
      <c r="W600" s="3"/>
      <c r="X600" s="7">
        <v>1307</v>
      </c>
      <c r="Z600" s="29" t="s">
        <v>57</v>
      </c>
      <c r="AA600" s="3">
        <v>1718417</v>
      </c>
      <c r="AB600" s="3"/>
      <c r="AC600" s="7">
        <v>1718417</v>
      </c>
      <c r="AE600">
        <f t="shared" si="391"/>
        <v>1718417</v>
      </c>
      <c r="AF600" s="16">
        <f t="shared" si="392"/>
        <v>1718.4169999999999</v>
      </c>
      <c r="AH600">
        <f t="shared" si="393"/>
        <v>13155</v>
      </c>
      <c r="AI600">
        <f t="shared" si="394"/>
        <v>1718417</v>
      </c>
      <c r="AJ600" s="16">
        <f t="shared" si="395"/>
        <v>130628.43025465602</v>
      </c>
      <c r="AL600" s="16">
        <f t="shared" si="396"/>
        <v>921897.53218884126</v>
      </c>
    </row>
    <row r="601" spans="2:38">
      <c r="B601" s="29" t="s">
        <v>58</v>
      </c>
      <c r="C601" s="3">
        <v>141</v>
      </c>
      <c r="D601" s="3"/>
      <c r="E601" s="7">
        <v>141</v>
      </c>
      <c r="G601" s="29" t="s">
        <v>58</v>
      </c>
      <c r="H601" s="3">
        <v>545</v>
      </c>
      <c r="I601" s="3"/>
      <c r="J601" s="7">
        <v>545</v>
      </c>
      <c r="L601">
        <f t="shared" si="389"/>
        <v>141</v>
      </c>
      <c r="M601">
        <f t="shared" si="390"/>
        <v>545</v>
      </c>
      <c r="N601" s="19">
        <f t="shared" si="370"/>
        <v>3.8652482269503547</v>
      </c>
      <c r="P601" s="29" t="s">
        <v>58</v>
      </c>
      <c r="Q601" s="3">
        <v>333</v>
      </c>
      <c r="R601" s="3"/>
      <c r="S601" s="7">
        <v>333</v>
      </c>
      <c r="U601" s="29" t="s">
        <v>58</v>
      </c>
      <c r="V601" s="3">
        <v>69</v>
      </c>
      <c r="W601" s="3"/>
      <c r="X601" s="7">
        <v>69</v>
      </c>
      <c r="Z601" s="29" t="s">
        <v>58</v>
      </c>
      <c r="AA601" s="3">
        <v>54271</v>
      </c>
      <c r="AB601" s="3"/>
      <c r="AC601" s="7">
        <v>54271</v>
      </c>
      <c r="AE601">
        <f t="shared" si="391"/>
        <v>54271</v>
      </c>
      <c r="AF601" s="16">
        <f t="shared" si="392"/>
        <v>54.271000000000001</v>
      </c>
      <c r="AH601">
        <f t="shared" si="393"/>
        <v>545</v>
      </c>
      <c r="AI601">
        <f t="shared" si="394"/>
        <v>54271</v>
      </c>
      <c r="AJ601" s="16">
        <f t="shared" si="395"/>
        <v>99579.816513761471</v>
      </c>
      <c r="AL601" s="16">
        <f t="shared" si="396"/>
        <v>384900.70921985817</v>
      </c>
    </row>
    <row r="602" spans="2:38">
      <c r="B602" s="29" t="s">
        <v>59</v>
      </c>
      <c r="C602" s="3">
        <v>1126</v>
      </c>
      <c r="D602" s="3"/>
      <c r="E602" s="7">
        <v>1126</v>
      </c>
      <c r="G602" s="29" t="s">
        <v>59</v>
      </c>
      <c r="H602" s="3">
        <v>5872</v>
      </c>
      <c r="I602" s="3"/>
      <c r="J602" s="7">
        <v>5872</v>
      </c>
      <c r="L602">
        <f t="shared" si="389"/>
        <v>1126</v>
      </c>
      <c r="M602">
        <f t="shared" si="390"/>
        <v>5872</v>
      </c>
      <c r="N602" s="19">
        <f t="shared" si="370"/>
        <v>5.2149200710479571</v>
      </c>
      <c r="P602" s="29" t="s">
        <v>59</v>
      </c>
      <c r="Q602" s="3">
        <v>4128</v>
      </c>
      <c r="R602" s="3"/>
      <c r="S602" s="7">
        <v>4128</v>
      </c>
      <c r="U602" s="29" t="s">
        <v>59</v>
      </c>
      <c r="V602" s="3">
        <v>571</v>
      </c>
      <c r="W602" s="3"/>
      <c r="X602" s="7">
        <v>571</v>
      </c>
      <c r="Z602" s="29" t="s">
        <v>59</v>
      </c>
      <c r="AA602" s="3">
        <v>467394</v>
      </c>
      <c r="AB602" s="3"/>
      <c r="AC602" s="7">
        <v>467394</v>
      </c>
      <c r="AE602">
        <f t="shared" si="391"/>
        <v>467394</v>
      </c>
      <c r="AF602" s="16">
        <f t="shared" si="392"/>
        <v>467.39400000000001</v>
      </c>
      <c r="AH602">
        <f t="shared" si="393"/>
        <v>5872</v>
      </c>
      <c r="AI602">
        <f t="shared" si="394"/>
        <v>467394</v>
      </c>
      <c r="AJ602" s="16">
        <f t="shared" si="395"/>
        <v>79597.070844686648</v>
      </c>
      <c r="AL602" s="16">
        <f t="shared" si="396"/>
        <v>415092.36234458257</v>
      </c>
    </row>
    <row r="603" spans="2:38">
      <c r="B603" s="29" t="s">
        <v>148</v>
      </c>
      <c r="C603" s="3">
        <v>94</v>
      </c>
      <c r="D603" s="3"/>
      <c r="E603" s="7">
        <v>94</v>
      </c>
      <c r="G603" s="29" t="s">
        <v>148</v>
      </c>
      <c r="H603" s="3">
        <v>327</v>
      </c>
      <c r="I603" s="3"/>
      <c r="J603" s="7">
        <v>327</v>
      </c>
      <c r="L603">
        <f t="shared" si="389"/>
        <v>94</v>
      </c>
      <c r="M603">
        <f t="shared" si="390"/>
        <v>327</v>
      </c>
      <c r="N603" s="19">
        <f t="shared" si="370"/>
        <v>3.478723404255319</v>
      </c>
      <c r="P603" s="29" t="s">
        <v>148</v>
      </c>
      <c r="Q603" s="3">
        <v>196</v>
      </c>
      <c r="R603" s="3"/>
      <c r="S603" s="7">
        <v>196</v>
      </c>
      <c r="U603" s="29" t="s">
        <v>148</v>
      </c>
      <c r="V603" s="3">
        <v>34</v>
      </c>
      <c r="W603" s="3"/>
      <c r="X603" s="7">
        <v>34</v>
      </c>
      <c r="Z603" s="29" t="s">
        <v>148</v>
      </c>
      <c r="AA603" s="3">
        <v>34568</v>
      </c>
      <c r="AB603" s="3"/>
      <c r="AC603" s="7">
        <v>34568</v>
      </c>
      <c r="AE603">
        <f t="shared" si="391"/>
        <v>34568</v>
      </c>
      <c r="AF603" s="16">
        <f t="shared" si="392"/>
        <v>34.567999999999998</v>
      </c>
      <c r="AH603">
        <f t="shared" si="393"/>
        <v>327</v>
      </c>
      <c r="AI603">
        <f t="shared" si="394"/>
        <v>34568</v>
      </c>
      <c r="AJ603" s="16">
        <f t="shared" si="395"/>
        <v>105712.5382262997</v>
      </c>
      <c r="AL603" s="16">
        <f t="shared" si="396"/>
        <v>367744.68085106387</v>
      </c>
    </row>
    <row r="604" spans="2:38">
      <c r="B604" s="29" t="s">
        <v>60</v>
      </c>
      <c r="C604" s="3">
        <v>160</v>
      </c>
      <c r="D604" s="3"/>
      <c r="E604" s="7">
        <v>160</v>
      </c>
      <c r="G604" s="29" t="s">
        <v>60</v>
      </c>
      <c r="H604" s="3">
        <v>479</v>
      </c>
      <c r="I604" s="3"/>
      <c r="J604" s="7">
        <v>479</v>
      </c>
      <c r="L604">
        <f t="shared" si="389"/>
        <v>160</v>
      </c>
      <c r="M604">
        <f t="shared" si="390"/>
        <v>479</v>
      </c>
      <c r="N604" s="19">
        <f t="shared" si="370"/>
        <v>2.9937499999999999</v>
      </c>
      <c r="P604" s="29" t="s">
        <v>60</v>
      </c>
      <c r="Q604" s="3">
        <v>266</v>
      </c>
      <c r="R604" s="3"/>
      <c r="S604" s="7">
        <v>266</v>
      </c>
      <c r="U604" s="29" t="s">
        <v>60</v>
      </c>
      <c r="V604" s="3">
        <v>50</v>
      </c>
      <c r="W604" s="3"/>
      <c r="X604" s="7">
        <v>50</v>
      </c>
      <c r="Z604" s="29" t="s">
        <v>60</v>
      </c>
      <c r="AA604" s="3">
        <v>43047</v>
      </c>
      <c r="AB604" s="3"/>
      <c r="AC604" s="7">
        <v>43047</v>
      </c>
      <c r="AE604">
        <f t="shared" si="391"/>
        <v>43047</v>
      </c>
      <c r="AF604" s="16">
        <f t="shared" si="392"/>
        <v>43.046999999999997</v>
      </c>
      <c r="AH604">
        <f t="shared" si="393"/>
        <v>479</v>
      </c>
      <c r="AI604">
        <f t="shared" si="394"/>
        <v>43047</v>
      </c>
      <c r="AJ604" s="16">
        <f t="shared" si="395"/>
        <v>89868.475991649262</v>
      </c>
      <c r="AL604" s="16">
        <f t="shared" si="396"/>
        <v>269043.74999999994</v>
      </c>
    </row>
    <row r="605" spans="2:38">
      <c r="B605" s="29" t="s">
        <v>61</v>
      </c>
      <c r="C605" s="3">
        <v>710</v>
      </c>
      <c r="D605" s="3"/>
      <c r="E605" s="7">
        <v>710</v>
      </c>
      <c r="G605" s="29" t="s">
        <v>61</v>
      </c>
      <c r="H605" s="3">
        <v>1872</v>
      </c>
      <c r="I605" s="3"/>
      <c r="J605" s="7">
        <v>1872</v>
      </c>
      <c r="L605">
        <f t="shared" si="389"/>
        <v>710</v>
      </c>
      <c r="M605">
        <f t="shared" si="390"/>
        <v>1872</v>
      </c>
      <c r="N605" s="19">
        <f t="shared" si="370"/>
        <v>2.6366197183098592</v>
      </c>
      <c r="P605" s="29" t="s">
        <v>61</v>
      </c>
      <c r="Q605" s="3">
        <v>857</v>
      </c>
      <c r="R605" s="3"/>
      <c r="S605" s="7">
        <v>857</v>
      </c>
      <c r="U605" s="29" t="s">
        <v>61</v>
      </c>
      <c r="V605" s="3">
        <v>290</v>
      </c>
      <c r="W605" s="3"/>
      <c r="X605" s="7">
        <v>290</v>
      </c>
      <c r="Z605" s="29" t="s">
        <v>61</v>
      </c>
      <c r="AA605" s="3">
        <v>145952</v>
      </c>
      <c r="AB605" s="3"/>
      <c r="AC605" s="7">
        <v>145952</v>
      </c>
      <c r="AE605">
        <f t="shared" si="391"/>
        <v>145952</v>
      </c>
      <c r="AF605" s="16">
        <f t="shared" si="392"/>
        <v>145.952</v>
      </c>
      <c r="AH605">
        <f t="shared" si="393"/>
        <v>1872</v>
      </c>
      <c r="AI605">
        <f t="shared" si="394"/>
        <v>145952</v>
      </c>
      <c r="AJ605" s="16">
        <f t="shared" si="395"/>
        <v>77965.811965811969</v>
      </c>
      <c r="AL605" s="16">
        <f t="shared" si="396"/>
        <v>205566.19718309861</v>
      </c>
    </row>
    <row r="606" spans="2:38">
      <c r="B606" s="29" t="s">
        <v>149</v>
      </c>
      <c r="C606" s="3">
        <v>120</v>
      </c>
      <c r="D606" s="3"/>
      <c r="E606" s="7">
        <v>120</v>
      </c>
      <c r="G606" s="29" t="s">
        <v>149</v>
      </c>
      <c r="H606" s="3">
        <v>605</v>
      </c>
      <c r="I606" s="3"/>
      <c r="J606" s="7">
        <v>605</v>
      </c>
      <c r="N606" s="19" t="str">
        <f t="shared" si="370"/>
        <v/>
      </c>
      <c r="P606" s="29" t="s">
        <v>149</v>
      </c>
      <c r="Q606" s="3">
        <v>413</v>
      </c>
      <c r="R606" s="3"/>
      <c r="S606" s="7">
        <v>413</v>
      </c>
      <c r="U606" s="29" t="s">
        <v>149</v>
      </c>
      <c r="V606" s="3">
        <v>68</v>
      </c>
      <c r="W606" s="3"/>
      <c r="X606" s="7">
        <v>68</v>
      </c>
      <c r="Z606" s="29" t="s">
        <v>149</v>
      </c>
      <c r="AA606" s="3">
        <v>74513</v>
      </c>
      <c r="AB606" s="3"/>
      <c r="AC606" s="7">
        <v>74513</v>
      </c>
      <c r="AE606">
        <f t="shared" si="391"/>
        <v>74513</v>
      </c>
      <c r="AF606" s="16">
        <f t="shared" si="392"/>
        <v>74.513000000000005</v>
      </c>
      <c r="AH606">
        <f t="shared" si="393"/>
        <v>605</v>
      </c>
      <c r="AI606">
        <f t="shared" si="394"/>
        <v>74513</v>
      </c>
      <c r="AJ606" s="16">
        <f t="shared" si="395"/>
        <v>123161.98347107437</v>
      </c>
      <c r="AL606" s="16" t="str">
        <f t="shared" si="396"/>
        <v/>
      </c>
    </row>
    <row r="607" spans="2:38">
      <c r="B607" s="29" t="s">
        <v>62</v>
      </c>
      <c r="C607" s="3">
        <v>37</v>
      </c>
      <c r="D607" s="3"/>
      <c r="E607" s="7">
        <v>37</v>
      </c>
      <c r="G607" s="29" t="s">
        <v>62</v>
      </c>
      <c r="H607" s="3">
        <v>226</v>
      </c>
      <c r="I607" s="3"/>
      <c r="J607" s="7">
        <v>226</v>
      </c>
      <c r="L607">
        <f t="shared" ref="L607:L609" si="397">E607</f>
        <v>37</v>
      </c>
      <c r="M607">
        <f t="shared" ref="M607:M609" si="398">J607</f>
        <v>226</v>
      </c>
      <c r="N607" s="19">
        <f t="shared" si="370"/>
        <v>6.1081081081081079</v>
      </c>
      <c r="P607" s="29" t="s">
        <v>62</v>
      </c>
      <c r="Q607" s="3">
        <v>169</v>
      </c>
      <c r="R607" s="3"/>
      <c r="S607" s="7">
        <v>169</v>
      </c>
      <c r="U607" s="29" t="s">
        <v>62</v>
      </c>
      <c r="V607" s="3">
        <v>19</v>
      </c>
      <c r="W607" s="3"/>
      <c r="X607" s="7">
        <v>19</v>
      </c>
      <c r="Z607" s="29" t="s">
        <v>62</v>
      </c>
      <c r="AA607" s="3">
        <v>22977</v>
      </c>
      <c r="AB607" s="3"/>
      <c r="AC607" s="7">
        <v>22977</v>
      </c>
      <c r="AE607">
        <f t="shared" si="391"/>
        <v>22977</v>
      </c>
      <c r="AF607" s="16">
        <f t="shared" si="392"/>
        <v>22.977</v>
      </c>
      <c r="AH607">
        <f t="shared" si="393"/>
        <v>226</v>
      </c>
      <c r="AI607">
        <f t="shared" si="394"/>
        <v>22977</v>
      </c>
      <c r="AJ607" s="16">
        <f t="shared" si="395"/>
        <v>101668.14159292035</v>
      </c>
      <c r="AL607" s="16">
        <f t="shared" si="396"/>
        <v>621000</v>
      </c>
    </row>
    <row r="608" spans="2:38">
      <c r="B608" s="29" t="s">
        <v>63</v>
      </c>
      <c r="C608" s="3">
        <v>806</v>
      </c>
      <c r="D608" s="3"/>
      <c r="E608" s="7">
        <v>806</v>
      </c>
      <c r="G608" s="29" t="s">
        <v>63</v>
      </c>
      <c r="H608" s="3">
        <v>4511</v>
      </c>
      <c r="I608" s="3"/>
      <c r="J608" s="7">
        <v>4511</v>
      </c>
      <c r="L608">
        <f t="shared" si="397"/>
        <v>806</v>
      </c>
      <c r="M608">
        <f t="shared" si="398"/>
        <v>4511</v>
      </c>
      <c r="N608" s="19">
        <f t="shared" si="370"/>
        <v>5.596774193548387</v>
      </c>
      <c r="P608" s="29" t="s">
        <v>63</v>
      </c>
      <c r="Q608" s="3">
        <v>3251</v>
      </c>
      <c r="R608" s="3"/>
      <c r="S608" s="7">
        <v>3251</v>
      </c>
      <c r="U608" s="29" t="s">
        <v>63</v>
      </c>
      <c r="V608" s="3">
        <v>415</v>
      </c>
      <c r="W608" s="3"/>
      <c r="X608" s="7">
        <v>415</v>
      </c>
      <c r="Z608" s="29" t="s">
        <v>63</v>
      </c>
      <c r="AA608" s="3">
        <v>430871</v>
      </c>
      <c r="AB608" s="3"/>
      <c r="AC608" s="7">
        <v>430871</v>
      </c>
      <c r="AE608">
        <f t="shared" si="391"/>
        <v>430871</v>
      </c>
      <c r="AF608" s="16">
        <f t="shared" si="392"/>
        <v>430.87099999999998</v>
      </c>
      <c r="AH608">
        <f t="shared" si="393"/>
        <v>4511</v>
      </c>
      <c r="AI608">
        <f t="shared" si="394"/>
        <v>430871</v>
      </c>
      <c r="AJ608" s="16">
        <f t="shared" si="395"/>
        <v>95515.62846375526</v>
      </c>
      <c r="AL608" s="16">
        <f t="shared" si="396"/>
        <v>534579.4044665012</v>
      </c>
    </row>
    <row r="609" spans="2:38">
      <c r="B609" s="30" t="s">
        <v>34</v>
      </c>
      <c r="C609" s="7">
        <v>8796</v>
      </c>
      <c r="D609" s="7"/>
      <c r="E609" s="7">
        <v>8796</v>
      </c>
      <c r="G609" s="30" t="s">
        <v>34</v>
      </c>
      <c r="H609" s="7">
        <v>47810</v>
      </c>
      <c r="I609" s="7"/>
      <c r="J609" s="7">
        <v>47810</v>
      </c>
      <c r="L609">
        <f t="shared" si="397"/>
        <v>8796</v>
      </c>
      <c r="M609">
        <f t="shared" si="398"/>
        <v>47810</v>
      </c>
      <c r="N609" s="19">
        <f t="shared" si="370"/>
        <v>5.4354251932696682</v>
      </c>
      <c r="P609" s="30" t="s">
        <v>34</v>
      </c>
      <c r="Q609" s="7">
        <v>33785</v>
      </c>
      <c r="R609" s="7"/>
      <c r="S609" s="7">
        <v>33785</v>
      </c>
      <c r="U609" s="30" t="s">
        <v>34</v>
      </c>
      <c r="V609" s="7">
        <v>4935</v>
      </c>
      <c r="W609" s="7"/>
      <c r="X609" s="7">
        <v>4935</v>
      </c>
      <c r="Z609" s="30" t="s">
        <v>34</v>
      </c>
      <c r="AA609" s="7">
        <v>5458404</v>
      </c>
      <c r="AB609" s="7"/>
      <c r="AC609" s="7">
        <v>5458404</v>
      </c>
      <c r="AE609">
        <f t="shared" si="391"/>
        <v>5458404</v>
      </c>
      <c r="AF609" s="16">
        <f t="shared" si="392"/>
        <v>5458.4040000000005</v>
      </c>
      <c r="AH609">
        <f t="shared" si="393"/>
        <v>47810</v>
      </c>
      <c r="AI609">
        <f t="shared" si="394"/>
        <v>5458404</v>
      </c>
      <c r="AJ609" s="16">
        <f t="shared" si="395"/>
        <v>114168.66764275257</v>
      </c>
      <c r="AL609" s="16">
        <f t="shared" si="396"/>
        <v>620555.25238744891</v>
      </c>
    </row>
    <row r="610" spans="2:38">
      <c r="B610" s="5" t="s">
        <v>35</v>
      </c>
      <c r="C610" s="3"/>
      <c r="D610" s="3"/>
      <c r="E610" s="7"/>
      <c r="G610" s="5" t="s">
        <v>35</v>
      </c>
      <c r="H610" s="3"/>
      <c r="I610" s="3"/>
      <c r="J610" s="7"/>
      <c r="N610" s="37" t="str">
        <f t="shared" si="370"/>
        <v/>
      </c>
      <c r="P610" s="5" t="s">
        <v>35</v>
      </c>
      <c r="Q610" s="3"/>
      <c r="R610" s="3"/>
      <c r="S610" s="7"/>
      <c r="U610" s="5" t="s">
        <v>35</v>
      </c>
      <c r="V610" s="3"/>
      <c r="W610" s="3"/>
      <c r="X610" s="7"/>
      <c r="Z610" s="5" t="s">
        <v>35</v>
      </c>
      <c r="AA610" s="3"/>
      <c r="AB610" s="3"/>
      <c r="AC610" s="7"/>
      <c r="AF610" s="36"/>
      <c r="AJ610" s="36"/>
      <c r="AL610" s="36"/>
    </row>
    <row r="611" spans="2:38">
      <c r="B611" s="29" t="s">
        <v>150</v>
      </c>
      <c r="C611" s="3">
        <v>25</v>
      </c>
      <c r="D611" s="3"/>
      <c r="E611" s="7">
        <v>25</v>
      </c>
      <c r="G611" s="29" t="s">
        <v>150</v>
      </c>
      <c r="H611" s="3">
        <v>107</v>
      </c>
      <c r="I611" s="3"/>
      <c r="J611" s="7">
        <v>107</v>
      </c>
      <c r="L611">
        <f t="shared" ref="L611:L616" si="399">E611</f>
        <v>25</v>
      </c>
      <c r="M611">
        <f t="shared" ref="M611:M616" si="400">J611</f>
        <v>107</v>
      </c>
      <c r="N611" s="19">
        <f t="shared" si="370"/>
        <v>4.28</v>
      </c>
      <c r="P611" s="29" t="s">
        <v>150</v>
      </c>
      <c r="Q611" s="3">
        <v>74</v>
      </c>
      <c r="R611" s="3"/>
      <c r="S611" s="7">
        <v>74</v>
      </c>
      <c r="U611" s="29" t="s">
        <v>150</v>
      </c>
      <c r="V611" s="3">
        <v>8</v>
      </c>
      <c r="W611" s="3"/>
      <c r="X611" s="7">
        <v>8</v>
      </c>
      <c r="Z611" s="29" t="s">
        <v>150</v>
      </c>
      <c r="AA611" s="3">
        <v>19258</v>
      </c>
      <c r="AB611" s="3"/>
      <c r="AC611" s="7">
        <v>19258</v>
      </c>
      <c r="AE611">
        <f t="shared" ref="AE611:AE638" si="401">AC611</f>
        <v>19258</v>
      </c>
      <c r="AF611" s="16">
        <f t="shared" ref="AF611:AF638" si="402">IF(AE611/$AE$8&gt;0,AE611/$AE$8,"")</f>
        <v>19.257999999999999</v>
      </c>
      <c r="AH611">
        <f t="shared" ref="AH611:AH638" si="403">J611</f>
        <v>107</v>
      </c>
      <c r="AI611">
        <f t="shared" ref="AI611:AI638" si="404">AC611</f>
        <v>19258</v>
      </c>
      <c r="AJ611" s="16">
        <f t="shared" ref="AJ611:AJ638" si="405">IF(AI611*AH611&gt;0,AI611/AH611*$AI$8,"")</f>
        <v>179981.30841121494</v>
      </c>
      <c r="AL611" s="16">
        <f t="shared" ref="AL611:AL638" si="406">IF(AI611*M611&gt;0,M611/L611*AJ611,"")</f>
        <v>770320</v>
      </c>
    </row>
    <row r="612" spans="2:38">
      <c r="B612" s="29" t="s">
        <v>67</v>
      </c>
      <c r="C612" s="3">
        <v>1</v>
      </c>
      <c r="D612" s="3"/>
      <c r="E612" s="7">
        <v>1</v>
      </c>
      <c r="G612" s="29" t="s">
        <v>67</v>
      </c>
      <c r="H612" s="3"/>
      <c r="I612" s="3"/>
      <c r="J612" s="7"/>
      <c r="L612">
        <f t="shared" si="399"/>
        <v>1</v>
      </c>
      <c r="M612">
        <f t="shared" si="400"/>
        <v>0</v>
      </c>
      <c r="N612" s="19">
        <f t="shared" si="370"/>
        <v>0</v>
      </c>
      <c r="P612" s="29" t="s">
        <v>67</v>
      </c>
      <c r="Q612" s="3"/>
      <c r="R612" s="3"/>
      <c r="S612" s="7"/>
      <c r="U612" s="29" t="s">
        <v>67</v>
      </c>
      <c r="V612" s="3"/>
      <c r="W612" s="3"/>
      <c r="X612" s="7"/>
      <c r="Z612" s="29" t="s">
        <v>67</v>
      </c>
      <c r="AA612" s="3"/>
      <c r="AB612" s="3"/>
      <c r="AC612" s="7"/>
      <c r="AE612">
        <f t="shared" si="401"/>
        <v>0</v>
      </c>
      <c r="AF612" s="16" t="str">
        <f t="shared" si="402"/>
        <v/>
      </c>
      <c r="AH612">
        <f t="shared" si="403"/>
        <v>0</v>
      </c>
      <c r="AI612">
        <f t="shared" si="404"/>
        <v>0</v>
      </c>
      <c r="AJ612" s="16" t="str">
        <f t="shared" si="405"/>
        <v/>
      </c>
      <c r="AL612" s="16" t="str">
        <f t="shared" si="406"/>
        <v/>
      </c>
    </row>
    <row r="613" spans="2:38">
      <c r="B613" s="29" t="s">
        <v>68</v>
      </c>
      <c r="C613" s="3"/>
      <c r="D613" s="3">
        <v>6</v>
      </c>
      <c r="E613" s="7">
        <v>6</v>
      </c>
      <c r="G613" s="29" t="s">
        <v>68</v>
      </c>
      <c r="H613" s="3"/>
      <c r="I613" s="3">
        <v>26</v>
      </c>
      <c r="J613" s="7">
        <v>26</v>
      </c>
      <c r="L613">
        <f t="shared" si="399"/>
        <v>6</v>
      </c>
      <c r="M613">
        <f t="shared" si="400"/>
        <v>26</v>
      </c>
      <c r="N613" s="19">
        <f t="shared" si="370"/>
        <v>4.333333333333333</v>
      </c>
      <c r="P613" s="29" t="s">
        <v>68</v>
      </c>
      <c r="Q613" s="3"/>
      <c r="R613" s="3">
        <v>15</v>
      </c>
      <c r="S613" s="7">
        <v>15</v>
      </c>
      <c r="U613" s="29" t="s">
        <v>68</v>
      </c>
      <c r="V613" s="3"/>
      <c r="W613" s="3">
        <v>4</v>
      </c>
      <c r="X613" s="7">
        <v>4</v>
      </c>
      <c r="Z613" s="29" t="s">
        <v>68</v>
      </c>
      <c r="AA613" s="3"/>
      <c r="AB613" s="3">
        <v>1862</v>
      </c>
      <c r="AC613" s="7">
        <v>1862</v>
      </c>
      <c r="AE613">
        <f t="shared" si="401"/>
        <v>1862</v>
      </c>
      <c r="AF613" s="16">
        <f t="shared" si="402"/>
        <v>1.8620000000000001</v>
      </c>
      <c r="AH613">
        <f t="shared" si="403"/>
        <v>26</v>
      </c>
      <c r="AI613">
        <f t="shared" si="404"/>
        <v>1862</v>
      </c>
      <c r="AJ613" s="16">
        <f t="shared" si="405"/>
        <v>71615.38461538461</v>
      </c>
      <c r="AL613" s="16">
        <f t="shared" si="406"/>
        <v>310333.33333333331</v>
      </c>
    </row>
    <row r="614" spans="2:38">
      <c r="B614" s="29" t="s">
        <v>69</v>
      </c>
      <c r="C614" s="3">
        <v>6</v>
      </c>
      <c r="D614" s="3"/>
      <c r="E614" s="7">
        <v>6</v>
      </c>
      <c r="G614" s="29" t="s">
        <v>69</v>
      </c>
      <c r="H614" s="3">
        <v>31</v>
      </c>
      <c r="I614" s="3"/>
      <c r="J614" s="7">
        <v>31</v>
      </c>
      <c r="L614">
        <f t="shared" si="399"/>
        <v>6</v>
      </c>
      <c r="M614">
        <f t="shared" si="400"/>
        <v>31</v>
      </c>
      <c r="N614" s="19">
        <f t="shared" si="370"/>
        <v>5.166666666666667</v>
      </c>
      <c r="P614" s="29" t="s">
        <v>69</v>
      </c>
      <c r="Q614" s="3">
        <v>17</v>
      </c>
      <c r="R614" s="3"/>
      <c r="S614" s="7">
        <v>17</v>
      </c>
      <c r="U614" s="29" t="s">
        <v>69</v>
      </c>
      <c r="V614" s="3">
        <v>7</v>
      </c>
      <c r="W614" s="3"/>
      <c r="X614" s="7">
        <v>7</v>
      </c>
      <c r="Z614" s="29" t="s">
        <v>69</v>
      </c>
      <c r="AA614" s="3">
        <v>4535</v>
      </c>
      <c r="AB614" s="3"/>
      <c r="AC614" s="7">
        <v>4535</v>
      </c>
      <c r="AE614">
        <f t="shared" si="401"/>
        <v>4535</v>
      </c>
      <c r="AF614" s="16">
        <f t="shared" si="402"/>
        <v>4.5350000000000001</v>
      </c>
      <c r="AH614">
        <f t="shared" si="403"/>
        <v>31</v>
      </c>
      <c r="AI614">
        <f t="shared" si="404"/>
        <v>4535</v>
      </c>
      <c r="AJ614" s="16">
        <f t="shared" si="405"/>
        <v>146290.32258064515</v>
      </c>
      <c r="AL614" s="16">
        <f t="shared" si="406"/>
        <v>755833.33333333337</v>
      </c>
    </row>
    <row r="615" spans="2:38">
      <c r="B615" s="29" t="s">
        <v>70</v>
      </c>
      <c r="C615" s="3">
        <v>1</v>
      </c>
      <c r="D615" s="3"/>
      <c r="E615" s="7">
        <v>1</v>
      </c>
      <c r="G615" s="29" t="s">
        <v>70</v>
      </c>
      <c r="H615" s="3"/>
      <c r="I615" s="3"/>
      <c r="J615" s="7"/>
      <c r="L615">
        <f t="shared" si="399"/>
        <v>1</v>
      </c>
      <c r="M615">
        <f t="shared" si="400"/>
        <v>0</v>
      </c>
      <c r="N615" s="19">
        <f t="shared" si="370"/>
        <v>0</v>
      </c>
      <c r="P615" s="29" t="s">
        <v>70</v>
      </c>
      <c r="Q615" s="3"/>
      <c r="R615" s="3"/>
      <c r="S615" s="7"/>
      <c r="U615" s="29" t="s">
        <v>70</v>
      </c>
      <c r="V615" s="3"/>
      <c r="W615" s="3"/>
      <c r="X615" s="7"/>
      <c r="Z615" s="29" t="s">
        <v>70</v>
      </c>
      <c r="AA615" s="3"/>
      <c r="AB615" s="3"/>
      <c r="AC615" s="7"/>
      <c r="AE615">
        <f t="shared" si="401"/>
        <v>0</v>
      </c>
      <c r="AF615" s="16" t="str">
        <f t="shared" si="402"/>
        <v/>
      </c>
      <c r="AH615">
        <f t="shared" si="403"/>
        <v>0</v>
      </c>
      <c r="AI615">
        <f t="shared" si="404"/>
        <v>0</v>
      </c>
      <c r="AJ615" s="16" t="str">
        <f t="shared" si="405"/>
        <v/>
      </c>
      <c r="AL615" s="16" t="str">
        <f t="shared" si="406"/>
        <v/>
      </c>
    </row>
    <row r="616" spans="2:38">
      <c r="B616" s="29" t="s">
        <v>151</v>
      </c>
      <c r="C616" s="3"/>
      <c r="D616" s="3"/>
      <c r="E616" s="7"/>
      <c r="G616" s="29" t="s">
        <v>151</v>
      </c>
      <c r="H616" s="3"/>
      <c r="I616" s="3"/>
      <c r="J616" s="7"/>
      <c r="L616">
        <f t="shared" si="399"/>
        <v>0</v>
      </c>
      <c r="M616">
        <f t="shared" si="400"/>
        <v>0</v>
      </c>
      <c r="N616" s="19" t="str">
        <f t="shared" si="370"/>
        <v/>
      </c>
      <c r="P616" s="29" t="s">
        <v>151</v>
      </c>
      <c r="Q616" s="3"/>
      <c r="R616" s="3"/>
      <c r="S616" s="7"/>
      <c r="U616" s="29" t="s">
        <v>151</v>
      </c>
      <c r="V616" s="3"/>
      <c r="W616" s="3"/>
      <c r="X616" s="7"/>
      <c r="Z616" s="29" t="s">
        <v>151</v>
      </c>
      <c r="AA616" s="3"/>
      <c r="AB616" s="3"/>
      <c r="AC616" s="7"/>
      <c r="AE616">
        <f t="shared" si="401"/>
        <v>0</v>
      </c>
      <c r="AF616" s="16" t="str">
        <f t="shared" si="402"/>
        <v/>
      </c>
      <c r="AH616">
        <f t="shared" si="403"/>
        <v>0</v>
      </c>
      <c r="AI616">
        <f t="shared" si="404"/>
        <v>0</v>
      </c>
      <c r="AJ616" s="16" t="str">
        <f t="shared" si="405"/>
        <v/>
      </c>
      <c r="AL616" s="16" t="str">
        <f t="shared" si="406"/>
        <v/>
      </c>
    </row>
    <row r="617" spans="2:38">
      <c r="B617" s="29" t="s">
        <v>71</v>
      </c>
      <c r="C617" s="3">
        <v>29</v>
      </c>
      <c r="D617" s="3"/>
      <c r="E617" s="7">
        <v>29</v>
      </c>
      <c r="G617" s="29" t="s">
        <v>71</v>
      </c>
      <c r="H617" s="3">
        <v>327</v>
      </c>
      <c r="I617" s="3"/>
      <c r="J617" s="7">
        <v>327</v>
      </c>
      <c r="N617" s="19" t="str">
        <f t="shared" si="370"/>
        <v/>
      </c>
      <c r="P617" s="29" t="s">
        <v>71</v>
      </c>
      <c r="Q617" s="3">
        <v>256</v>
      </c>
      <c r="R617" s="3"/>
      <c r="S617" s="7">
        <v>256</v>
      </c>
      <c r="U617" s="29" t="s">
        <v>71</v>
      </c>
      <c r="V617" s="3">
        <v>40</v>
      </c>
      <c r="W617" s="3"/>
      <c r="X617" s="7">
        <v>40</v>
      </c>
      <c r="Z617" s="29" t="s">
        <v>71</v>
      </c>
      <c r="AA617" s="3">
        <v>48435</v>
      </c>
      <c r="AB617" s="3"/>
      <c r="AC617" s="7">
        <v>48435</v>
      </c>
      <c r="AE617">
        <f t="shared" si="401"/>
        <v>48435</v>
      </c>
      <c r="AF617" s="16">
        <f t="shared" si="402"/>
        <v>48.435000000000002</v>
      </c>
      <c r="AH617">
        <f t="shared" si="403"/>
        <v>327</v>
      </c>
      <c r="AI617">
        <f t="shared" si="404"/>
        <v>48435</v>
      </c>
      <c r="AJ617" s="16">
        <f t="shared" si="405"/>
        <v>148119.26605504588</v>
      </c>
      <c r="AL617" s="16" t="str">
        <f t="shared" si="406"/>
        <v/>
      </c>
    </row>
    <row r="618" spans="2:38">
      <c r="B618" s="29" t="s">
        <v>72</v>
      </c>
      <c r="C618" s="3"/>
      <c r="D618" s="3">
        <v>4</v>
      </c>
      <c r="E618" s="7">
        <v>4</v>
      </c>
      <c r="G618" s="29" t="s">
        <v>72</v>
      </c>
      <c r="H618" s="3"/>
      <c r="I618" s="3">
        <v>26</v>
      </c>
      <c r="J618" s="7">
        <v>26</v>
      </c>
      <c r="L618">
        <f t="shared" ref="L618:L627" si="407">E618</f>
        <v>4</v>
      </c>
      <c r="M618">
        <f t="shared" ref="M618:M627" si="408">J618</f>
        <v>26</v>
      </c>
      <c r="N618" s="19">
        <f t="shared" si="370"/>
        <v>6.5</v>
      </c>
      <c r="P618" s="29" t="s">
        <v>72</v>
      </c>
      <c r="Q618" s="3"/>
      <c r="R618" s="3">
        <v>21</v>
      </c>
      <c r="S618" s="7">
        <v>21</v>
      </c>
      <c r="U618" s="29" t="s">
        <v>72</v>
      </c>
      <c r="V618" s="3"/>
      <c r="W618" s="3">
        <v>1</v>
      </c>
      <c r="X618" s="7">
        <v>1</v>
      </c>
      <c r="Z618" s="29" t="s">
        <v>72</v>
      </c>
      <c r="AA618" s="3"/>
      <c r="AB618" s="3">
        <v>3864</v>
      </c>
      <c r="AC618" s="7">
        <v>3864</v>
      </c>
      <c r="AE618">
        <f t="shared" si="401"/>
        <v>3864</v>
      </c>
      <c r="AF618" s="16">
        <f t="shared" si="402"/>
        <v>3.8639999999999999</v>
      </c>
      <c r="AH618">
        <f t="shared" si="403"/>
        <v>26</v>
      </c>
      <c r="AI618">
        <f t="shared" si="404"/>
        <v>3864</v>
      </c>
      <c r="AJ618" s="16">
        <f t="shared" si="405"/>
        <v>148615.38461538462</v>
      </c>
      <c r="AL618" s="16">
        <f t="shared" si="406"/>
        <v>966000</v>
      </c>
    </row>
    <row r="619" spans="2:38">
      <c r="B619" s="29" t="s">
        <v>73</v>
      </c>
      <c r="C619" s="3">
        <v>160</v>
      </c>
      <c r="D619" s="3"/>
      <c r="E619" s="7">
        <v>160</v>
      </c>
      <c r="G619" s="29" t="s">
        <v>73</v>
      </c>
      <c r="H619" s="3">
        <v>1504</v>
      </c>
      <c r="I619" s="3"/>
      <c r="J619" s="7">
        <v>1504</v>
      </c>
      <c r="L619">
        <f t="shared" si="407"/>
        <v>160</v>
      </c>
      <c r="M619">
        <f t="shared" si="408"/>
        <v>1504</v>
      </c>
      <c r="N619" s="19">
        <f t="shared" si="370"/>
        <v>9.4</v>
      </c>
      <c r="P619" s="29" t="s">
        <v>73</v>
      </c>
      <c r="Q619" s="3">
        <v>1165</v>
      </c>
      <c r="R619" s="3"/>
      <c r="S619" s="7">
        <v>1165</v>
      </c>
      <c r="U619" s="29" t="s">
        <v>73</v>
      </c>
      <c r="V619" s="3">
        <v>168</v>
      </c>
      <c r="W619" s="3"/>
      <c r="X619" s="7">
        <v>168</v>
      </c>
      <c r="Z619" s="29" t="s">
        <v>73</v>
      </c>
      <c r="AA619" s="3">
        <v>170378</v>
      </c>
      <c r="AB619" s="3"/>
      <c r="AC619" s="7">
        <v>170378</v>
      </c>
      <c r="AE619">
        <f t="shared" si="401"/>
        <v>170378</v>
      </c>
      <c r="AF619" s="16">
        <f t="shared" si="402"/>
        <v>170.37799999999999</v>
      </c>
      <c r="AH619">
        <f t="shared" si="403"/>
        <v>1504</v>
      </c>
      <c r="AI619">
        <f t="shared" si="404"/>
        <v>170378</v>
      </c>
      <c r="AJ619" s="16">
        <f t="shared" si="405"/>
        <v>113283.24468085107</v>
      </c>
      <c r="AL619" s="16">
        <f t="shared" si="406"/>
        <v>1064862.5000000002</v>
      </c>
    </row>
    <row r="620" spans="2:38">
      <c r="B620" s="29" t="s">
        <v>74</v>
      </c>
      <c r="C620" s="3"/>
      <c r="D620" s="3"/>
      <c r="E620" s="7"/>
      <c r="G620" s="29" t="s">
        <v>74</v>
      </c>
      <c r="H620" s="3"/>
      <c r="I620" s="3"/>
      <c r="J620" s="7"/>
      <c r="L620">
        <f t="shared" si="407"/>
        <v>0</v>
      </c>
      <c r="M620">
        <f t="shared" si="408"/>
        <v>0</v>
      </c>
      <c r="N620" s="19" t="str">
        <f t="shared" si="370"/>
        <v/>
      </c>
      <c r="P620" s="29" t="s">
        <v>74</v>
      </c>
      <c r="Q620" s="3"/>
      <c r="R620" s="3"/>
      <c r="S620" s="7"/>
      <c r="U620" s="29" t="s">
        <v>74</v>
      </c>
      <c r="V620" s="3"/>
      <c r="W620" s="3"/>
      <c r="X620" s="7"/>
      <c r="Z620" s="29" t="s">
        <v>74</v>
      </c>
      <c r="AA620" s="3"/>
      <c r="AB620" s="3"/>
      <c r="AC620" s="7"/>
      <c r="AE620">
        <f t="shared" si="401"/>
        <v>0</v>
      </c>
      <c r="AF620" s="16" t="str">
        <f t="shared" si="402"/>
        <v/>
      </c>
      <c r="AH620">
        <f t="shared" si="403"/>
        <v>0</v>
      </c>
      <c r="AI620">
        <f t="shared" si="404"/>
        <v>0</v>
      </c>
      <c r="AJ620" s="16" t="str">
        <f t="shared" si="405"/>
        <v/>
      </c>
      <c r="AL620" s="16" t="str">
        <f t="shared" si="406"/>
        <v/>
      </c>
    </row>
    <row r="621" spans="2:38">
      <c r="B621" s="29" t="s">
        <v>75</v>
      </c>
      <c r="C621" s="3"/>
      <c r="D621" s="3">
        <v>11</v>
      </c>
      <c r="E621" s="7">
        <v>11</v>
      </c>
      <c r="G621" s="29" t="s">
        <v>75</v>
      </c>
      <c r="H621" s="3"/>
      <c r="I621" s="3">
        <v>140</v>
      </c>
      <c r="J621" s="7">
        <v>140</v>
      </c>
      <c r="L621">
        <f t="shared" si="407"/>
        <v>11</v>
      </c>
      <c r="M621">
        <f t="shared" si="408"/>
        <v>140</v>
      </c>
      <c r="N621" s="19">
        <f t="shared" si="370"/>
        <v>12.727272727272727</v>
      </c>
      <c r="P621" s="29" t="s">
        <v>75</v>
      </c>
      <c r="Q621" s="3"/>
      <c r="R621" s="3">
        <v>123</v>
      </c>
      <c r="S621" s="7">
        <v>123</v>
      </c>
      <c r="U621" s="29" t="s">
        <v>75</v>
      </c>
      <c r="V621" s="3"/>
      <c r="W621" s="3">
        <v>6</v>
      </c>
      <c r="X621" s="7">
        <v>6</v>
      </c>
      <c r="Z621" s="29" t="s">
        <v>75</v>
      </c>
      <c r="AA621" s="3"/>
      <c r="AB621" s="3">
        <v>16966</v>
      </c>
      <c r="AC621" s="7">
        <v>16966</v>
      </c>
      <c r="AE621">
        <f t="shared" si="401"/>
        <v>16966</v>
      </c>
      <c r="AF621" s="16">
        <f t="shared" si="402"/>
        <v>16.966000000000001</v>
      </c>
      <c r="AH621">
        <f t="shared" si="403"/>
        <v>140</v>
      </c>
      <c r="AI621">
        <f t="shared" si="404"/>
        <v>16966</v>
      </c>
      <c r="AJ621" s="16">
        <f t="shared" si="405"/>
        <v>121185.71428571429</v>
      </c>
      <c r="AL621" s="16">
        <f t="shared" si="406"/>
        <v>1542363.6363636362</v>
      </c>
    </row>
    <row r="622" spans="2:38">
      <c r="B622" s="29" t="s">
        <v>76</v>
      </c>
      <c r="C622" s="3"/>
      <c r="D622" s="3">
        <v>1173</v>
      </c>
      <c r="E622" s="7">
        <v>1173</v>
      </c>
      <c r="G622" s="29" t="s">
        <v>76</v>
      </c>
      <c r="H622" s="3"/>
      <c r="I622" s="3">
        <v>16108</v>
      </c>
      <c r="J622" s="7">
        <v>16108</v>
      </c>
      <c r="L622">
        <f t="shared" si="407"/>
        <v>1173</v>
      </c>
      <c r="M622">
        <f t="shared" si="408"/>
        <v>16108</v>
      </c>
      <c r="N622" s="19">
        <f t="shared" si="370"/>
        <v>13.732310315430521</v>
      </c>
      <c r="P622" s="29" t="s">
        <v>76</v>
      </c>
      <c r="Q622" s="3"/>
      <c r="R622" s="3">
        <v>10976</v>
      </c>
      <c r="S622" s="7">
        <v>10976</v>
      </c>
      <c r="U622" s="29" t="s">
        <v>76</v>
      </c>
      <c r="V622" s="3"/>
      <c r="W622" s="3">
        <v>3927</v>
      </c>
      <c r="X622" s="7">
        <v>3927</v>
      </c>
      <c r="Z622" s="29" t="s">
        <v>76</v>
      </c>
      <c r="AA622" s="3"/>
      <c r="AB622" s="3">
        <v>666231</v>
      </c>
      <c r="AC622" s="7">
        <v>666231</v>
      </c>
      <c r="AE622">
        <f t="shared" si="401"/>
        <v>666231</v>
      </c>
      <c r="AF622" s="16">
        <f t="shared" si="402"/>
        <v>666.23099999999999</v>
      </c>
      <c r="AH622">
        <f t="shared" si="403"/>
        <v>16108</v>
      </c>
      <c r="AI622">
        <f t="shared" si="404"/>
        <v>666231</v>
      </c>
      <c r="AJ622" s="16">
        <f t="shared" si="405"/>
        <v>41360.255773528675</v>
      </c>
      <c r="AL622" s="16">
        <f t="shared" si="406"/>
        <v>567971.86700767255</v>
      </c>
    </row>
    <row r="623" spans="2:38">
      <c r="B623" s="29" t="s">
        <v>152</v>
      </c>
      <c r="C623" s="3"/>
      <c r="D623" s="3">
        <v>1</v>
      </c>
      <c r="E623" s="7">
        <v>1</v>
      </c>
      <c r="G623" s="29" t="s">
        <v>152</v>
      </c>
      <c r="H623" s="3"/>
      <c r="I623" s="3"/>
      <c r="J623" s="7"/>
      <c r="L623">
        <f t="shared" si="407"/>
        <v>1</v>
      </c>
      <c r="M623">
        <f t="shared" si="408"/>
        <v>0</v>
      </c>
      <c r="N623" s="19">
        <f t="shared" si="370"/>
        <v>0</v>
      </c>
      <c r="P623" s="29" t="s">
        <v>152</v>
      </c>
      <c r="Q623" s="3"/>
      <c r="R623" s="3"/>
      <c r="S623" s="7"/>
      <c r="U623" s="29" t="s">
        <v>152</v>
      </c>
      <c r="V623" s="3"/>
      <c r="W623" s="3"/>
      <c r="X623" s="7"/>
      <c r="Z623" s="29" t="s">
        <v>152</v>
      </c>
      <c r="AA623" s="3"/>
      <c r="AB623" s="3"/>
      <c r="AC623" s="7"/>
      <c r="AE623">
        <f t="shared" si="401"/>
        <v>0</v>
      </c>
      <c r="AF623" s="16" t="str">
        <f t="shared" si="402"/>
        <v/>
      </c>
      <c r="AH623">
        <f t="shared" si="403"/>
        <v>0</v>
      </c>
      <c r="AI623">
        <f t="shared" si="404"/>
        <v>0</v>
      </c>
      <c r="AJ623" s="16" t="str">
        <f t="shared" si="405"/>
        <v/>
      </c>
      <c r="AL623" s="16" t="str">
        <f t="shared" si="406"/>
        <v/>
      </c>
    </row>
    <row r="624" spans="2:38">
      <c r="B624" s="29" t="s">
        <v>77</v>
      </c>
      <c r="C624" s="3"/>
      <c r="D624" s="3"/>
      <c r="E624" s="7"/>
      <c r="G624" s="29" t="s">
        <v>77</v>
      </c>
      <c r="H624" s="3"/>
      <c r="I624" s="3"/>
      <c r="J624" s="7"/>
      <c r="L624">
        <f t="shared" si="407"/>
        <v>0</v>
      </c>
      <c r="M624">
        <f t="shared" si="408"/>
        <v>0</v>
      </c>
      <c r="N624" s="19" t="str">
        <f t="shared" si="370"/>
        <v/>
      </c>
      <c r="P624" s="29" t="s">
        <v>77</v>
      </c>
      <c r="Q624" s="3"/>
      <c r="R624" s="3"/>
      <c r="S624" s="7"/>
      <c r="U624" s="29" t="s">
        <v>77</v>
      </c>
      <c r="V624" s="3"/>
      <c r="W624" s="3"/>
      <c r="X624" s="7"/>
      <c r="Z624" s="29" t="s">
        <v>77</v>
      </c>
      <c r="AA624" s="3"/>
      <c r="AB624" s="3"/>
      <c r="AC624" s="7"/>
      <c r="AE624">
        <f t="shared" si="401"/>
        <v>0</v>
      </c>
      <c r="AF624" s="16" t="str">
        <f t="shared" si="402"/>
        <v/>
      </c>
      <c r="AH624">
        <f t="shared" si="403"/>
        <v>0</v>
      </c>
      <c r="AI624">
        <f t="shared" si="404"/>
        <v>0</v>
      </c>
      <c r="AJ624" s="16" t="str">
        <f t="shared" si="405"/>
        <v/>
      </c>
      <c r="AL624" s="16" t="str">
        <f t="shared" si="406"/>
        <v/>
      </c>
    </row>
    <row r="625" spans="2:38">
      <c r="B625" s="29" t="s">
        <v>78</v>
      </c>
      <c r="C625" s="3">
        <v>3</v>
      </c>
      <c r="D625" s="3"/>
      <c r="E625" s="7">
        <v>3</v>
      </c>
      <c r="G625" s="29" t="s">
        <v>78</v>
      </c>
      <c r="H625" s="3"/>
      <c r="I625" s="3"/>
      <c r="J625" s="7"/>
      <c r="L625">
        <f t="shared" si="407"/>
        <v>3</v>
      </c>
      <c r="M625">
        <f t="shared" si="408"/>
        <v>0</v>
      </c>
      <c r="N625" s="19">
        <f t="shared" si="370"/>
        <v>0</v>
      </c>
      <c r="P625" s="29" t="s">
        <v>78</v>
      </c>
      <c r="Q625" s="3"/>
      <c r="R625" s="3"/>
      <c r="S625" s="7"/>
      <c r="U625" s="29" t="s">
        <v>78</v>
      </c>
      <c r="V625" s="3"/>
      <c r="W625" s="3"/>
      <c r="X625" s="7"/>
      <c r="Z625" s="29" t="s">
        <v>78</v>
      </c>
      <c r="AA625" s="3"/>
      <c r="AB625" s="3"/>
      <c r="AC625" s="7"/>
      <c r="AE625">
        <f t="shared" si="401"/>
        <v>0</v>
      </c>
      <c r="AF625" s="16" t="str">
        <f t="shared" si="402"/>
        <v/>
      </c>
      <c r="AH625">
        <f t="shared" si="403"/>
        <v>0</v>
      </c>
      <c r="AI625">
        <f t="shared" si="404"/>
        <v>0</v>
      </c>
      <c r="AJ625" s="16" t="str">
        <f t="shared" si="405"/>
        <v/>
      </c>
      <c r="AL625" s="16" t="str">
        <f t="shared" si="406"/>
        <v/>
      </c>
    </row>
    <row r="626" spans="2:38">
      <c r="B626" s="29" t="s">
        <v>79</v>
      </c>
      <c r="C626" s="3">
        <v>123</v>
      </c>
      <c r="D626" s="3"/>
      <c r="E626" s="7">
        <v>123</v>
      </c>
      <c r="G626" s="29" t="s">
        <v>79</v>
      </c>
      <c r="H626" s="3">
        <v>975</v>
      </c>
      <c r="I626" s="3"/>
      <c r="J626" s="7">
        <v>975</v>
      </c>
      <c r="L626">
        <f t="shared" si="407"/>
        <v>123</v>
      </c>
      <c r="M626">
        <f t="shared" si="408"/>
        <v>975</v>
      </c>
      <c r="N626" s="19">
        <f t="shared" si="370"/>
        <v>7.9268292682926829</v>
      </c>
      <c r="P626" s="29" t="s">
        <v>79</v>
      </c>
      <c r="Q626" s="3">
        <v>728</v>
      </c>
      <c r="R626" s="3"/>
      <c r="S626" s="7">
        <v>728</v>
      </c>
      <c r="U626" s="29" t="s">
        <v>79</v>
      </c>
      <c r="V626" s="3">
        <v>119</v>
      </c>
      <c r="W626" s="3"/>
      <c r="X626" s="7">
        <v>119</v>
      </c>
      <c r="Z626" s="29" t="s">
        <v>79</v>
      </c>
      <c r="AA626" s="3">
        <v>190043</v>
      </c>
      <c r="AB626" s="3"/>
      <c r="AC626" s="7">
        <v>190043</v>
      </c>
      <c r="AE626">
        <f t="shared" si="401"/>
        <v>190043</v>
      </c>
      <c r="AF626" s="16">
        <f t="shared" si="402"/>
        <v>190.04300000000001</v>
      </c>
      <c r="AH626">
        <f t="shared" si="403"/>
        <v>975</v>
      </c>
      <c r="AI626">
        <f t="shared" si="404"/>
        <v>190043</v>
      </c>
      <c r="AJ626" s="16">
        <f t="shared" si="405"/>
        <v>194915.89743589744</v>
      </c>
      <c r="AL626" s="16">
        <f t="shared" si="406"/>
        <v>1545065.0406504066</v>
      </c>
    </row>
    <row r="627" spans="2:38">
      <c r="B627" s="29" t="s">
        <v>80</v>
      </c>
      <c r="C627" s="3">
        <v>56</v>
      </c>
      <c r="D627" s="3"/>
      <c r="E627" s="7">
        <v>56</v>
      </c>
      <c r="G627" s="29" t="s">
        <v>80</v>
      </c>
      <c r="H627" s="3">
        <v>583</v>
      </c>
      <c r="I627" s="3"/>
      <c r="J627" s="7">
        <v>583</v>
      </c>
      <c r="L627">
        <f t="shared" si="407"/>
        <v>56</v>
      </c>
      <c r="M627">
        <f t="shared" si="408"/>
        <v>583</v>
      </c>
      <c r="N627" s="19">
        <f t="shared" si="370"/>
        <v>10.410714285714286</v>
      </c>
      <c r="P627" s="29" t="s">
        <v>80</v>
      </c>
      <c r="Q627" s="3">
        <v>480</v>
      </c>
      <c r="R627" s="3"/>
      <c r="S627" s="7">
        <v>480</v>
      </c>
      <c r="U627" s="29" t="s">
        <v>80</v>
      </c>
      <c r="V627" s="3">
        <v>46</v>
      </c>
      <c r="W627" s="3"/>
      <c r="X627" s="7">
        <v>46</v>
      </c>
      <c r="Z627" s="29" t="s">
        <v>80</v>
      </c>
      <c r="AA627" s="3">
        <v>86045</v>
      </c>
      <c r="AB627" s="3"/>
      <c r="AC627" s="7">
        <v>86045</v>
      </c>
      <c r="AE627">
        <f t="shared" si="401"/>
        <v>86045</v>
      </c>
      <c r="AF627" s="16">
        <f t="shared" si="402"/>
        <v>86.045000000000002</v>
      </c>
      <c r="AH627">
        <f t="shared" si="403"/>
        <v>583</v>
      </c>
      <c r="AI627">
        <f t="shared" si="404"/>
        <v>86045</v>
      </c>
      <c r="AJ627" s="16">
        <f t="shared" si="405"/>
        <v>147590.05145797599</v>
      </c>
      <c r="AL627" s="16">
        <f t="shared" si="406"/>
        <v>1536517.8571428573</v>
      </c>
    </row>
    <row r="628" spans="2:38">
      <c r="B628" s="29" t="s">
        <v>153</v>
      </c>
      <c r="C628" s="3">
        <v>83</v>
      </c>
      <c r="D628" s="3"/>
      <c r="E628" s="7">
        <v>83</v>
      </c>
      <c r="G628" s="29" t="s">
        <v>153</v>
      </c>
      <c r="H628" s="3">
        <v>1580</v>
      </c>
      <c r="I628" s="3"/>
      <c r="J628" s="7">
        <v>1580</v>
      </c>
      <c r="N628" s="19" t="str">
        <f t="shared" ref="N628:N691" si="409">IF(M628+L628&gt;0,M628/L628,"")</f>
        <v/>
      </c>
      <c r="P628" s="29" t="s">
        <v>153</v>
      </c>
      <c r="Q628" s="3">
        <v>1395</v>
      </c>
      <c r="R628" s="3"/>
      <c r="S628" s="7">
        <v>1395</v>
      </c>
      <c r="U628" s="29" t="s">
        <v>153</v>
      </c>
      <c r="V628" s="3">
        <v>96</v>
      </c>
      <c r="W628" s="3"/>
      <c r="X628" s="7">
        <v>96</v>
      </c>
      <c r="Z628" s="29" t="s">
        <v>153</v>
      </c>
      <c r="AA628" s="3">
        <v>469226</v>
      </c>
      <c r="AB628" s="3"/>
      <c r="AC628" s="7">
        <v>469226</v>
      </c>
      <c r="AE628">
        <f t="shared" si="401"/>
        <v>469226</v>
      </c>
      <c r="AF628" s="16">
        <f t="shared" si="402"/>
        <v>469.226</v>
      </c>
      <c r="AH628">
        <f t="shared" si="403"/>
        <v>1580</v>
      </c>
      <c r="AI628">
        <f t="shared" si="404"/>
        <v>469226</v>
      </c>
      <c r="AJ628" s="16">
        <f t="shared" si="405"/>
        <v>296978.48101265822</v>
      </c>
      <c r="AL628" s="16" t="str">
        <f t="shared" si="406"/>
        <v/>
      </c>
    </row>
    <row r="629" spans="2:38">
      <c r="B629" s="29" t="s">
        <v>154</v>
      </c>
      <c r="C629" s="3"/>
      <c r="D629" s="3">
        <v>6</v>
      </c>
      <c r="E629" s="7">
        <v>6</v>
      </c>
      <c r="G629" s="29" t="s">
        <v>154</v>
      </c>
      <c r="H629" s="3"/>
      <c r="I629" s="3">
        <v>38</v>
      </c>
      <c r="J629" s="7">
        <v>38</v>
      </c>
      <c r="L629">
        <f t="shared" ref="L629:L638" si="410">E629</f>
        <v>6</v>
      </c>
      <c r="M629">
        <f t="shared" ref="M629:M638" si="411">J629</f>
        <v>38</v>
      </c>
      <c r="N629" s="19">
        <f t="shared" si="409"/>
        <v>6.333333333333333</v>
      </c>
      <c r="P629" s="29" t="s">
        <v>154</v>
      </c>
      <c r="Q629" s="3"/>
      <c r="R629" s="3">
        <v>27</v>
      </c>
      <c r="S629" s="7">
        <v>27</v>
      </c>
      <c r="U629" s="29" t="s">
        <v>154</v>
      </c>
      <c r="V629" s="3"/>
      <c r="W629" s="3">
        <v>4</v>
      </c>
      <c r="X629" s="7">
        <v>4</v>
      </c>
      <c r="Z629" s="29" t="s">
        <v>154</v>
      </c>
      <c r="AA629" s="3"/>
      <c r="AB629" s="3"/>
      <c r="AC629" s="7"/>
      <c r="AE629">
        <f t="shared" si="401"/>
        <v>0</v>
      </c>
      <c r="AF629" s="16" t="str">
        <f t="shared" si="402"/>
        <v/>
      </c>
      <c r="AH629">
        <f t="shared" si="403"/>
        <v>38</v>
      </c>
      <c r="AI629">
        <f t="shared" si="404"/>
        <v>0</v>
      </c>
      <c r="AJ629" s="16" t="str">
        <f t="shared" si="405"/>
        <v/>
      </c>
      <c r="AL629" s="16" t="str">
        <f t="shared" si="406"/>
        <v/>
      </c>
    </row>
    <row r="630" spans="2:38">
      <c r="B630" s="29" t="s">
        <v>81</v>
      </c>
      <c r="C630" s="3">
        <v>803</v>
      </c>
      <c r="D630" s="3"/>
      <c r="E630" s="7">
        <v>803</v>
      </c>
      <c r="G630" s="29" t="s">
        <v>81</v>
      </c>
      <c r="H630" s="3">
        <v>7535</v>
      </c>
      <c r="I630" s="3"/>
      <c r="J630" s="7">
        <v>7535</v>
      </c>
      <c r="L630">
        <f t="shared" si="410"/>
        <v>803</v>
      </c>
      <c r="M630">
        <f t="shared" si="411"/>
        <v>7535</v>
      </c>
      <c r="N630" s="19">
        <f t="shared" si="409"/>
        <v>9.3835616438356162</v>
      </c>
      <c r="P630" s="29" t="s">
        <v>81</v>
      </c>
      <c r="Q630" s="3">
        <v>5963</v>
      </c>
      <c r="R630" s="3"/>
      <c r="S630" s="7">
        <v>5963</v>
      </c>
      <c r="U630" s="29" t="s">
        <v>81</v>
      </c>
      <c r="V630" s="3">
        <v>738</v>
      </c>
      <c r="W630" s="3"/>
      <c r="X630" s="7">
        <v>738</v>
      </c>
      <c r="Z630" s="29" t="s">
        <v>81</v>
      </c>
      <c r="AA630" s="3">
        <v>915662</v>
      </c>
      <c r="AB630" s="3"/>
      <c r="AC630" s="7">
        <v>915662</v>
      </c>
      <c r="AE630">
        <f t="shared" si="401"/>
        <v>915662</v>
      </c>
      <c r="AF630" s="16">
        <f t="shared" si="402"/>
        <v>915.66200000000003</v>
      </c>
      <c r="AH630">
        <f t="shared" si="403"/>
        <v>7535</v>
      </c>
      <c r="AI630">
        <f t="shared" si="404"/>
        <v>915662</v>
      </c>
      <c r="AJ630" s="16">
        <f t="shared" si="405"/>
        <v>121521.16788321167</v>
      </c>
      <c r="AL630" s="16">
        <f t="shared" si="406"/>
        <v>1140301.3698630137</v>
      </c>
    </row>
    <row r="631" spans="2:38">
      <c r="B631" s="29" t="s">
        <v>82</v>
      </c>
      <c r="C631" s="3"/>
      <c r="D631" s="3">
        <v>20</v>
      </c>
      <c r="E631" s="7">
        <v>20</v>
      </c>
      <c r="G631" s="29" t="s">
        <v>82</v>
      </c>
      <c r="H631" s="3"/>
      <c r="I631" s="3"/>
      <c r="J631" s="7"/>
      <c r="L631">
        <f t="shared" si="410"/>
        <v>20</v>
      </c>
      <c r="M631">
        <f t="shared" si="411"/>
        <v>0</v>
      </c>
      <c r="N631" s="19">
        <f t="shared" si="409"/>
        <v>0</v>
      </c>
      <c r="P631" s="29" t="s">
        <v>82</v>
      </c>
      <c r="Q631" s="3"/>
      <c r="R631" s="3"/>
      <c r="S631" s="7"/>
      <c r="U631" s="29" t="s">
        <v>82</v>
      </c>
      <c r="V631" s="3"/>
      <c r="W631" s="3"/>
      <c r="X631" s="7"/>
      <c r="Z631" s="29" t="s">
        <v>82</v>
      </c>
      <c r="AA631" s="3"/>
      <c r="AB631" s="3">
        <v>1644</v>
      </c>
      <c r="AC631" s="7">
        <v>1644</v>
      </c>
      <c r="AE631">
        <f t="shared" si="401"/>
        <v>1644</v>
      </c>
      <c r="AF631" s="16">
        <f t="shared" si="402"/>
        <v>1.6439999999999999</v>
      </c>
      <c r="AH631">
        <f t="shared" si="403"/>
        <v>0</v>
      </c>
      <c r="AI631">
        <f t="shared" si="404"/>
        <v>1644</v>
      </c>
      <c r="AJ631" s="16" t="str">
        <f t="shared" si="405"/>
        <v/>
      </c>
      <c r="AL631" s="16" t="str">
        <f t="shared" si="406"/>
        <v/>
      </c>
    </row>
    <row r="632" spans="2:38">
      <c r="B632" s="29" t="s">
        <v>83</v>
      </c>
      <c r="C632" s="3"/>
      <c r="D632" s="3">
        <v>17</v>
      </c>
      <c r="E632" s="7">
        <v>17</v>
      </c>
      <c r="G632" s="29" t="s">
        <v>83</v>
      </c>
      <c r="H632" s="3"/>
      <c r="I632" s="3">
        <v>59</v>
      </c>
      <c r="J632" s="7">
        <v>59</v>
      </c>
      <c r="L632">
        <f t="shared" si="410"/>
        <v>17</v>
      </c>
      <c r="M632">
        <f t="shared" si="411"/>
        <v>59</v>
      </c>
      <c r="N632" s="19">
        <f t="shared" si="409"/>
        <v>3.4705882352941178</v>
      </c>
      <c r="P632" s="29" t="s">
        <v>83</v>
      </c>
      <c r="Q632" s="3"/>
      <c r="R632" s="3">
        <v>33</v>
      </c>
      <c r="S632" s="7">
        <v>33</v>
      </c>
      <c r="U632" s="29" t="s">
        <v>83</v>
      </c>
      <c r="V632" s="3"/>
      <c r="W632" s="3">
        <v>9</v>
      </c>
      <c r="X632" s="7">
        <v>9</v>
      </c>
      <c r="Z632" s="29" t="s">
        <v>83</v>
      </c>
      <c r="AA632" s="3"/>
      <c r="AB632" s="3">
        <v>5383</v>
      </c>
      <c r="AC632" s="7">
        <v>5383</v>
      </c>
      <c r="AE632">
        <f t="shared" si="401"/>
        <v>5383</v>
      </c>
      <c r="AF632" s="16">
        <f t="shared" si="402"/>
        <v>5.383</v>
      </c>
      <c r="AH632">
        <f t="shared" si="403"/>
        <v>59</v>
      </c>
      <c r="AI632">
        <f t="shared" si="404"/>
        <v>5383</v>
      </c>
      <c r="AJ632" s="16">
        <f t="shared" si="405"/>
        <v>91237.288135593219</v>
      </c>
      <c r="AL632" s="16">
        <f t="shared" si="406"/>
        <v>316647.0588235294</v>
      </c>
    </row>
    <row r="633" spans="2:38">
      <c r="B633" s="29" t="s">
        <v>84</v>
      </c>
      <c r="C633" s="3"/>
      <c r="D633" s="3">
        <v>18</v>
      </c>
      <c r="E633" s="7">
        <v>18</v>
      </c>
      <c r="G633" s="29" t="s">
        <v>84</v>
      </c>
      <c r="H633" s="3"/>
      <c r="I633" s="3">
        <v>57</v>
      </c>
      <c r="J633" s="7">
        <v>57</v>
      </c>
      <c r="L633">
        <f t="shared" si="410"/>
        <v>18</v>
      </c>
      <c r="M633">
        <f t="shared" si="411"/>
        <v>57</v>
      </c>
      <c r="N633" s="19">
        <f t="shared" si="409"/>
        <v>3.1666666666666665</v>
      </c>
      <c r="P633" s="29" t="s">
        <v>84</v>
      </c>
      <c r="Q633" s="3"/>
      <c r="R633" s="3">
        <v>28</v>
      </c>
      <c r="S633" s="7">
        <v>28</v>
      </c>
      <c r="U633" s="29" t="s">
        <v>84</v>
      </c>
      <c r="V633" s="3"/>
      <c r="W633" s="3">
        <v>11</v>
      </c>
      <c r="X633" s="7">
        <v>11</v>
      </c>
      <c r="Z633" s="29" t="s">
        <v>84</v>
      </c>
      <c r="AA633" s="3"/>
      <c r="AB633" s="3">
        <v>3807</v>
      </c>
      <c r="AC633" s="7">
        <v>3807</v>
      </c>
      <c r="AE633">
        <f t="shared" si="401"/>
        <v>3807</v>
      </c>
      <c r="AF633" s="16">
        <f t="shared" si="402"/>
        <v>3.8069999999999999</v>
      </c>
      <c r="AH633">
        <f t="shared" si="403"/>
        <v>57</v>
      </c>
      <c r="AI633">
        <f t="shared" si="404"/>
        <v>3807</v>
      </c>
      <c r="AJ633" s="16">
        <f t="shared" si="405"/>
        <v>66789.473684210519</v>
      </c>
      <c r="AL633" s="16">
        <f t="shared" si="406"/>
        <v>211499.99999999997</v>
      </c>
    </row>
    <row r="634" spans="2:38">
      <c r="B634" s="29" t="s">
        <v>155</v>
      </c>
      <c r="C634" s="3"/>
      <c r="D634" s="3">
        <v>26</v>
      </c>
      <c r="E634" s="7">
        <v>26</v>
      </c>
      <c r="G634" s="29" t="s">
        <v>155</v>
      </c>
      <c r="H634" s="3"/>
      <c r="I634" s="3">
        <v>177</v>
      </c>
      <c r="J634" s="7">
        <v>177</v>
      </c>
      <c r="L634">
        <f t="shared" si="410"/>
        <v>26</v>
      </c>
      <c r="M634">
        <f t="shared" si="411"/>
        <v>177</v>
      </c>
      <c r="N634" s="19">
        <f t="shared" si="409"/>
        <v>6.8076923076923075</v>
      </c>
      <c r="P634" s="29" t="s">
        <v>155</v>
      </c>
      <c r="Q634" s="3"/>
      <c r="R634" s="3">
        <v>128</v>
      </c>
      <c r="S634" s="7">
        <v>128</v>
      </c>
      <c r="U634" s="29" t="s">
        <v>155</v>
      </c>
      <c r="V634" s="3"/>
      <c r="W634" s="3">
        <v>21</v>
      </c>
      <c r="X634" s="7">
        <v>21</v>
      </c>
      <c r="Z634" s="29" t="s">
        <v>155</v>
      </c>
      <c r="AA634" s="3"/>
      <c r="AB634" s="3">
        <v>18262</v>
      </c>
      <c r="AC634" s="7">
        <v>18262</v>
      </c>
      <c r="AE634">
        <f t="shared" si="401"/>
        <v>18262</v>
      </c>
      <c r="AF634" s="16">
        <f t="shared" si="402"/>
        <v>18.262</v>
      </c>
      <c r="AH634">
        <f t="shared" si="403"/>
        <v>177</v>
      </c>
      <c r="AI634">
        <f t="shared" si="404"/>
        <v>18262</v>
      </c>
      <c r="AJ634" s="16">
        <f t="shared" si="405"/>
        <v>103175.14124293785</v>
      </c>
      <c r="AL634" s="16">
        <f t="shared" si="406"/>
        <v>702384.61538461538</v>
      </c>
    </row>
    <row r="635" spans="2:38">
      <c r="B635" s="29" t="s">
        <v>156</v>
      </c>
      <c r="C635" s="3">
        <v>124</v>
      </c>
      <c r="D635" s="3"/>
      <c r="E635" s="7">
        <v>124</v>
      </c>
      <c r="G635" s="29" t="s">
        <v>156</v>
      </c>
      <c r="H635" s="3">
        <v>391</v>
      </c>
      <c r="I635" s="3"/>
      <c r="J635" s="7">
        <v>391</v>
      </c>
      <c r="L635">
        <f t="shared" si="410"/>
        <v>124</v>
      </c>
      <c r="M635">
        <f t="shared" si="411"/>
        <v>391</v>
      </c>
      <c r="N635" s="19">
        <f t="shared" si="409"/>
        <v>3.153225806451613</v>
      </c>
      <c r="P635" s="29" t="s">
        <v>156</v>
      </c>
      <c r="Q635" s="3">
        <v>189</v>
      </c>
      <c r="R635" s="3"/>
      <c r="S635" s="7">
        <v>189</v>
      </c>
      <c r="U635" s="29" t="s">
        <v>156</v>
      </c>
      <c r="V635" s="3">
        <v>75</v>
      </c>
      <c r="W635" s="3"/>
      <c r="X635" s="7">
        <v>75</v>
      </c>
      <c r="Z635" s="29" t="s">
        <v>156</v>
      </c>
      <c r="AA635" s="3">
        <v>28787</v>
      </c>
      <c r="AB635" s="3"/>
      <c r="AC635" s="7">
        <v>28787</v>
      </c>
      <c r="AE635">
        <f t="shared" si="401"/>
        <v>28787</v>
      </c>
      <c r="AF635" s="16">
        <f t="shared" si="402"/>
        <v>28.786999999999999</v>
      </c>
      <c r="AH635">
        <f t="shared" si="403"/>
        <v>391</v>
      </c>
      <c r="AI635">
        <f t="shared" si="404"/>
        <v>28787</v>
      </c>
      <c r="AJ635" s="16">
        <f t="shared" si="405"/>
        <v>73624.040920716114</v>
      </c>
      <c r="AL635" s="16">
        <f t="shared" si="406"/>
        <v>232153.22580645164</v>
      </c>
    </row>
    <row r="636" spans="2:38">
      <c r="B636" s="29" t="s">
        <v>85</v>
      </c>
      <c r="C636" s="3"/>
      <c r="D636" s="3"/>
      <c r="E636" s="7"/>
      <c r="G636" s="29" t="s">
        <v>85</v>
      </c>
      <c r="H636" s="3"/>
      <c r="I636" s="3"/>
      <c r="J636" s="7"/>
      <c r="L636">
        <f t="shared" si="410"/>
        <v>0</v>
      </c>
      <c r="M636">
        <f t="shared" si="411"/>
        <v>0</v>
      </c>
      <c r="N636" s="19" t="str">
        <f t="shared" si="409"/>
        <v/>
      </c>
      <c r="P636" s="29" t="s">
        <v>85</v>
      </c>
      <c r="Q636" s="3"/>
      <c r="R636" s="3"/>
      <c r="S636" s="7"/>
      <c r="U636" s="29" t="s">
        <v>85</v>
      </c>
      <c r="V636" s="3"/>
      <c r="W636" s="3"/>
      <c r="X636" s="7"/>
      <c r="Z636" s="29" t="s">
        <v>85</v>
      </c>
      <c r="AA636" s="3"/>
      <c r="AB636" s="3"/>
      <c r="AC636" s="7"/>
      <c r="AE636">
        <f t="shared" si="401"/>
        <v>0</v>
      </c>
      <c r="AF636" s="16" t="str">
        <f t="shared" si="402"/>
        <v/>
      </c>
      <c r="AH636">
        <f t="shared" si="403"/>
        <v>0</v>
      </c>
      <c r="AI636">
        <f t="shared" si="404"/>
        <v>0</v>
      </c>
      <c r="AJ636" s="16" t="str">
        <f t="shared" si="405"/>
        <v/>
      </c>
      <c r="AL636" s="16" t="str">
        <f t="shared" si="406"/>
        <v/>
      </c>
    </row>
    <row r="637" spans="2:38">
      <c r="B637" s="29" t="s">
        <v>86</v>
      </c>
      <c r="C637" s="3"/>
      <c r="D637" s="3"/>
      <c r="E637" s="7"/>
      <c r="G637" s="29" t="s">
        <v>86</v>
      </c>
      <c r="H637" s="3"/>
      <c r="I637" s="3"/>
      <c r="J637" s="7"/>
      <c r="L637">
        <f t="shared" si="410"/>
        <v>0</v>
      </c>
      <c r="M637">
        <f t="shared" si="411"/>
        <v>0</v>
      </c>
      <c r="N637" s="19" t="str">
        <f t="shared" si="409"/>
        <v/>
      </c>
      <c r="P637" s="29" t="s">
        <v>86</v>
      </c>
      <c r="Q637" s="3"/>
      <c r="R637" s="3"/>
      <c r="S637" s="7"/>
      <c r="U637" s="29" t="s">
        <v>86</v>
      </c>
      <c r="V637" s="3"/>
      <c r="W637" s="3"/>
      <c r="X637" s="7"/>
      <c r="Z637" s="29" t="s">
        <v>86</v>
      </c>
      <c r="AA637" s="3"/>
      <c r="AB637" s="3"/>
      <c r="AC637" s="7"/>
      <c r="AE637">
        <f t="shared" si="401"/>
        <v>0</v>
      </c>
      <c r="AF637" s="16" t="str">
        <f t="shared" si="402"/>
        <v/>
      </c>
      <c r="AH637">
        <f t="shared" si="403"/>
        <v>0</v>
      </c>
      <c r="AI637">
        <f t="shared" si="404"/>
        <v>0</v>
      </c>
      <c r="AJ637" s="16" t="str">
        <f t="shared" si="405"/>
        <v/>
      </c>
      <c r="AL637" s="16" t="str">
        <f t="shared" si="406"/>
        <v/>
      </c>
    </row>
    <row r="638" spans="2:38">
      <c r="B638" s="30" t="s">
        <v>35</v>
      </c>
      <c r="C638" s="7">
        <v>1414</v>
      </c>
      <c r="D638" s="7">
        <v>1282</v>
      </c>
      <c r="E638" s="7">
        <v>2696</v>
      </c>
      <c r="G638" s="30" t="s">
        <v>35</v>
      </c>
      <c r="H638" s="7">
        <v>13201</v>
      </c>
      <c r="I638" s="7">
        <v>16656</v>
      </c>
      <c r="J638" s="7">
        <v>29857</v>
      </c>
      <c r="L638">
        <f t="shared" si="410"/>
        <v>2696</v>
      </c>
      <c r="M638">
        <f t="shared" si="411"/>
        <v>29857</v>
      </c>
      <c r="N638" s="19">
        <f t="shared" si="409"/>
        <v>11.074554896142434</v>
      </c>
      <c r="P638" s="30" t="s">
        <v>35</v>
      </c>
      <c r="Q638" s="7">
        <v>10417</v>
      </c>
      <c r="R638" s="7">
        <v>11354</v>
      </c>
      <c r="S638" s="7">
        <v>21771</v>
      </c>
      <c r="U638" s="30" t="s">
        <v>35</v>
      </c>
      <c r="V638" s="7">
        <v>1310</v>
      </c>
      <c r="W638" s="7">
        <v>3983</v>
      </c>
      <c r="X638" s="7">
        <v>5293</v>
      </c>
      <c r="Z638" s="30" t="s">
        <v>35</v>
      </c>
      <c r="AA638" s="7">
        <v>1946961</v>
      </c>
      <c r="AB638" s="7">
        <v>719082</v>
      </c>
      <c r="AC638" s="7">
        <v>2666043</v>
      </c>
      <c r="AE638">
        <f t="shared" si="401"/>
        <v>2666043</v>
      </c>
      <c r="AF638" s="16">
        <f t="shared" si="402"/>
        <v>2666.0430000000001</v>
      </c>
      <c r="AH638">
        <f t="shared" si="403"/>
        <v>29857</v>
      </c>
      <c r="AI638">
        <f t="shared" si="404"/>
        <v>2666043</v>
      </c>
      <c r="AJ638" s="16">
        <f t="shared" si="405"/>
        <v>89293.733462839547</v>
      </c>
      <c r="AL638" s="16">
        <f t="shared" si="406"/>
        <v>988888.35311572719</v>
      </c>
    </row>
    <row r="639" spans="2:38">
      <c r="B639" s="5" t="s">
        <v>36</v>
      </c>
      <c r="C639" s="3"/>
      <c r="D639" s="3"/>
      <c r="E639" s="7"/>
      <c r="G639" s="5" t="s">
        <v>36</v>
      </c>
      <c r="H639" s="3"/>
      <c r="I639" s="3"/>
      <c r="J639" s="7"/>
      <c r="N639" s="37" t="str">
        <f t="shared" si="409"/>
        <v/>
      </c>
      <c r="P639" s="5" t="s">
        <v>36</v>
      </c>
      <c r="Q639" s="3"/>
      <c r="R639" s="3"/>
      <c r="S639" s="7"/>
      <c r="U639" s="5" t="s">
        <v>36</v>
      </c>
      <c r="V639" s="3"/>
      <c r="W639" s="3"/>
      <c r="X639" s="7"/>
      <c r="Z639" s="5" t="s">
        <v>36</v>
      </c>
      <c r="AA639" s="3"/>
      <c r="AB639" s="3"/>
      <c r="AC639" s="7"/>
      <c r="AF639" s="36"/>
      <c r="AJ639" s="36"/>
      <c r="AL639" s="36"/>
    </row>
    <row r="640" spans="2:38">
      <c r="B640" s="29" t="s">
        <v>157</v>
      </c>
      <c r="C640" s="3">
        <v>162</v>
      </c>
      <c r="D640" s="3"/>
      <c r="E640" s="7">
        <v>162</v>
      </c>
      <c r="G640" s="29" t="s">
        <v>157</v>
      </c>
      <c r="H640" s="3">
        <v>1124</v>
      </c>
      <c r="I640" s="3"/>
      <c r="J640" s="7">
        <v>1124</v>
      </c>
      <c r="L640">
        <f t="shared" ref="L640:L644" si="412">E640</f>
        <v>162</v>
      </c>
      <c r="M640">
        <f t="shared" ref="M640:M644" si="413">J640</f>
        <v>1124</v>
      </c>
      <c r="N640" s="19">
        <f t="shared" si="409"/>
        <v>6.9382716049382713</v>
      </c>
      <c r="P640" s="29" t="s">
        <v>157</v>
      </c>
      <c r="Q640" s="3">
        <v>834</v>
      </c>
      <c r="R640" s="3"/>
      <c r="S640" s="7">
        <v>834</v>
      </c>
      <c r="U640" s="29" t="s">
        <v>157</v>
      </c>
      <c r="V640" s="3">
        <v>115</v>
      </c>
      <c r="W640" s="3"/>
      <c r="X640" s="7">
        <v>115</v>
      </c>
      <c r="Z640" s="29" t="s">
        <v>157</v>
      </c>
      <c r="AA640" s="3">
        <v>162007</v>
      </c>
      <c r="AB640" s="3"/>
      <c r="AC640" s="7">
        <v>162007</v>
      </c>
      <c r="AE640">
        <f t="shared" ref="AE640:AE644" si="414">AC640</f>
        <v>162007</v>
      </c>
      <c r="AF640" s="16">
        <f t="shared" ref="AF640:AF644" si="415">IF(AE640/$AE$8&gt;0,AE640/$AE$8,"")</f>
        <v>162.00700000000001</v>
      </c>
      <c r="AH640">
        <f t="shared" ref="AH640:AH644" si="416">J640</f>
        <v>1124</v>
      </c>
      <c r="AI640">
        <f t="shared" ref="AI640:AI644" si="417">AC640</f>
        <v>162007</v>
      </c>
      <c r="AJ640" s="16">
        <f t="shared" ref="AJ640:AJ644" si="418">IF(AI640*AH640&gt;0,AI640/AH640*$AI$8,"")</f>
        <v>144134.34163701066</v>
      </c>
      <c r="AL640" s="16">
        <f t="shared" ref="AL640:AL644" si="419">IF(AI640*M640&gt;0,M640/L640*AJ640,"")</f>
        <v>1000043.209876543</v>
      </c>
    </row>
    <row r="641" spans="2:38">
      <c r="B641" s="29" t="s">
        <v>94</v>
      </c>
      <c r="C641" s="3">
        <v>1916</v>
      </c>
      <c r="D641" s="3"/>
      <c r="E641" s="7">
        <v>1916</v>
      </c>
      <c r="G641" s="29" t="s">
        <v>94</v>
      </c>
      <c r="H641" s="3">
        <v>17169</v>
      </c>
      <c r="I641" s="3"/>
      <c r="J641" s="7">
        <v>17169</v>
      </c>
      <c r="L641">
        <f t="shared" si="412"/>
        <v>1916</v>
      </c>
      <c r="M641">
        <f t="shared" si="413"/>
        <v>17169</v>
      </c>
      <c r="N641" s="19">
        <f t="shared" si="409"/>
        <v>8.9608559498956151</v>
      </c>
      <c r="P641" s="29" t="s">
        <v>94</v>
      </c>
      <c r="Q641" s="3">
        <v>13200</v>
      </c>
      <c r="R641" s="3"/>
      <c r="S641" s="7">
        <v>13200</v>
      </c>
      <c r="U641" s="29" t="s">
        <v>94</v>
      </c>
      <c r="V641" s="3">
        <v>1943</v>
      </c>
      <c r="W641" s="3"/>
      <c r="X641" s="7">
        <v>1943</v>
      </c>
      <c r="Z641" s="29" t="s">
        <v>94</v>
      </c>
      <c r="AA641" s="3">
        <v>3610869</v>
      </c>
      <c r="AB641" s="3"/>
      <c r="AC641" s="7">
        <v>3610869</v>
      </c>
      <c r="AE641">
        <f t="shared" si="414"/>
        <v>3610869</v>
      </c>
      <c r="AF641" s="16">
        <f t="shared" si="415"/>
        <v>3610.8690000000001</v>
      </c>
      <c r="AH641">
        <f t="shared" si="416"/>
        <v>17169</v>
      </c>
      <c r="AI641">
        <f t="shared" si="417"/>
        <v>3610869</v>
      </c>
      <c r="AJ641" s="16">
        <f t="shared" si="418"/>
        <v>210313.29722173687</v>
      </c>
      <c r="AL641" s="16">
        <f t="shared" si="419"/>
        <v>1884587.1607515658</v>
      </c>
    </row>
    <row r="642" spans="2:38">
      <c r="B642" s="29" t="s">
        <v>158</v>
      </c>
      <c r="C642" s="3">
        <v>28</v>
      </c>
      <c r="D642" s="3"/>
      <c r="E642" s="7">
        <v>28</v>
      </c>
      <c r="G642" s="29" t="s">
        <v>158</v>
      </c>
      <c r="H642" s="3">
        <v>326</v>
      </c>
      <c r="I642" s="3"/>
      <c r="J642" s="7">
        <v>326</v>
      </c>
      <c r="L642">
        <f t="shared" si="412"/>
        <v>28</v>
      </c>
      <c r="M642">
        <f t="shared" si="413"/>
        <v>326</v>
      </c>
      <c r="N642" s="19">
        <f t="shared" si="409"/>
        <v>11.642857142857142</v>
      </c>
      <c r="P642" s="29" t="s">
        <v>158</v>
      </c>
      <c r="Q642" s="3">
        <v>267</v>
      </c>
      <c r="R642" s="3"/>
      <c r="S642" s="7">
        <v>267</v>
      </c>
      <c r="U642" s="29" t="s">
        <v>158</v>
      </c>
      <c r="V642" s="3">
        <v>29</v>
      </c>
      <c r="W642" s="3"/>
      <c r="X642" s="7">
        <v>29</v>
      </c>
      <c r="Z642" s="29" t="s">
        <v>158</v>
      </c>
      <c r="AA642" s="3">
        <v>43943</v>
      </c>
      <c r="AB642" s="3"/>
      <c r="AC642" s="7">
        <v>43943</v>
      </c>
      <c r="AE642">
        <f t="shared" si="414"/>
        <v>43943</v>
      </c>
      <c r="AF642" s="16">
        <f t="shared" si="415"/>
        <v>43.942999999999998</v>
      </c>
      <c r="AH642">
        <f t="shared" si="416"/>
        <v>326</v>
      </c>
      <c r="AI642">
        <f t="shared" si="417"/>
        <v>43943</v>
      </c>
      <c r="AJ642" s="16">
        <f t="shared" si="418"/>
        <v>134794.47852760737</v>
      </c>
      <c r="AL642" s="16">
        <f t="shared" si="419"/>
        <v>1569392.857142857</v>
      </c>
    </row>
    <row r="643" spans="2:38">
      <c r="B643" s="29" t="s">
        <v>95</v>
      </c>
      <c r="C643" s="3">
        <v>88</v>
      </c>
      <c r="D643" s="3"/>
      <c r="E643" s="7">
        <v>88</v>
      </c>
      <c r="G643" s="29" t="s">
        <v>95</v>
      </c>
      <c r="H643" s="3">
        <v>570</v>
      </c>
      <c r="I643" s="3"/>
      <c r="J643" s="7">
        <v>570</v>
      </c>
      <c r="L643">
        <f t="shared" si="412"/>
        <v>88</v>
      </c>
      <c r="M643">
        <f t="shared" si="413"/>
        <v>570</v>
      </c>
      <c r="N643" s="19">
        <f t="shared" si="409"/>
        <v>6.4772727272727275</v>
      </c>
      <c r="P643" s="29" t="s">
        <v>95</v>
      </c>
      <c r="Q643" s="3">
        <v>401</v>
      </c>
      <c r="R643" s="3"/>
      <c r="S643" s="7">
        <v>401</v>
      </c>
      <c r="U643" s="29" t="s">
        <v>95</v>
      </c>
      <c r="V643" s="3">
        <v>77</v>
      </c>
      <c r="W643" s="3"/>
      <c r="X643" s="7">
        <v>77</v>
      </c>
      <c r="Z643" s="29" t="s">
        <v>95</v>
      </c>
      <c r="AA643" s="3">
        <v>94033</v>
      </c>
      <c r="AB643" s="3"/>
      <c r="AC643" s="7">
        <v>94033</v>
      </c>
      <c r="AE643">
        <f t="shared" si="414"/>
        <v>94033</v>
      </c>
      <c r="AF643" s="16">
        <f t="shared" si="415"/>
        <v>94.033000000000001</v>
      </c>
      <c r="AH643">
        <f t="shared" si="416"/>
        <v>570</v>
      </c>
      <c r="AI643">
        <f t="shared" si="417"/>
        <v>94033</v>
      </c>
      <c r="AJ643" s="16">
        <f t="shared" si="418"/>
        <v>164970.17543859649</v>
      </c>
      <c r="AL643" s="16">
        <f t="shared" si="419"/>
        <v>1068556.8181818181</v>
      </c>
    </row>
    <row r="644" spans="2:38">
      <c r="B644" s="30" t="s">
        <v>36</v>
      </c>
      <c r="C644" s="7">
        <v>2194</v>
      </c>
      <c r="D644" s="7"/>
      <c r="E644" s="7">
        <v>2194</v>
      </c>
      <c r="G644" s="30" t="s">
        <v>36</v>
      </c>
      <c r="H644" s="7">
        <v>19189</v>
      </c>
      <c r="I644" s="7"/>
      <c r="J644" s="7">
        <v>19189</v>
      </c>
      <c r="L644">
        <f t="shared" si="412"/>
        <v>2194</v>
      </c>
      <c r="M644">
        <f t="shared" si="413"/>
        <v>19189</v>
      </c>
      <c r="N644" s="19">
        <f t="shared" si="409"/>
        <v>8.7461257976298992</v>
      </c>
      <c r="P644" s="30" t="s">
        <v>36</v>
      </c>
      <c r="Q644" s="7">
        <v>14702</v>
      </c>
      <c r="R644" s="7"/>
      <c r="S644" s="7">
        <v>14702</v>
      </c>
      <c r="U644" s="30" t="s">
        <v>36</v>
      </c>
      <c r="V644" s="7">
        <v>2164</v>
      </c>
      <c r="W644" s="7"/>
      <c r="X644" s="7">
        <v>2164</v>
      </c>
      <c r="Z644" s="30" t="s">
        <v>36</v>
      </c>
      <c r="AA644" s="7">
        <v>3910852</v>
      </c>
      <c r="AB644" s="7"/>
      <c r="AC644" s="7">
        <v>3910852</v>
      </c>
      <c r="AE644">
        <f t="shared" si="414"/>
        <v>3910852</v>
      </c>
      <c r="AF644" s="16">
        <f t="shared" si="415"/>
        <v>3910.8519999999999</v>
      </c>
      <c r="AH644">
        <f t="shared" si="416"/>
        <v>19189</v>
      </c>
      <c r="AI644">
        <f t="shared" si="417"/>
        <v>3910852</v>
      </c>
      <c r="AJ644" s="16">
        <f t="shared" si="418"/>
        <v>203806.97274480169</v>
      </c>
      <c r="AL644" s="16">
        <f t="shared" si="419"/>
        <v>1782521.4220601639</v>
      </c>
    </row>
    <row r="645" spans="2:38">
      <c r="B645" s="5" t="s">
        <v>37</v>
      </c>
      <c r="C645" s="3"/>
      <c r="D645" s="3"/>
      <c r="E645" s="7"/>
      <c r="G645" s="5" t="s">
        <v>37</v>
      </c>
      <c r="H645" s="3"/>
      <c r="I645" s="3"/>
      <c r="J645" s="7"/>
      <c r="N645" s="37" t="str">
        <f t="shared" si="409"/>
        <v/>
      </c>
      <c r="P645" s="5" t="s">
        <v>37</v>
      </c>
      <c r="Q645" s="3"/>
      <c r="R645" s="3"/>
      <c r="S645" s="7"/>
      <c r="U645" s="5" t="s">
        <v>37</v>
      </c>
      <c r="V645" s="3"/>
      <c r="W645" s="3"/>
      <c r="X645" s="7"/>
      <c r="Z645" s="5" t="s">
        <v>37</v>
      </c>
      <c r="AA645" s="3"/>
      <c r="AB645" s="3"/>
      <c r="AC645" s="7"/>
      <c r="AF645" s="36"/>
      <c r="AJ645" s="36"/>
      <c r="AL645" s="36"/>
    </row>
    <row r="646" spans="2:38">
      <c r="B646" s="29" t="s">
        <v>98</v>
      </c>
      <c r="C646" s="3">
        <v>241</v>
      </c>
      <c r="D646" s="3"/>
      <c r="E646" s="7">
        <v>241</v>
      </c>
      <c r="G646" s="29" t="s">
        <v>98</v>
      </c>
      <c r="H646" s="3">
        <v>6905</v>
      </c>
      <c r="I646" s="3"/>
      <c r="J646" s="7">
        <v>6905</v>
      </c>
      <c r="L646">
        <f t="shared" ref="L646:L649" si="420">E646</f>
        <v>241</v>
      </c>
      <c r="M646">
        <f t="shared" ref="M646:M649" si="421">J646</f>
        <v>6905</v>
      </c>
      <c r="N646" s="19">
        <f t="shared" si="409"/>
        <v>28.651452282157678</v>
      </c>
      <c r="P646" s="29" t="s">
        <v>98</v>
      </c>
      <c r="Q646" s="3">
        <v>5170</v>
      </c>
      <c r="R646" s="3"/>
      <c r="S646" s="7">
        <v>5170</v>
      </c>
      <c r="U646" s="29" t="s">
        <v>98</v>
      </c>
      <c r="V646" s="3">
        <v>1480</v>
      </c>
      <c r="W646" s="3"/>
      <c r="X646" s="7">
        <v>1480</v>
      </c>
      <c r="Z646" s="29" t="s">
        <v>98</v>
      </c>
      <c r="AA646" s="3">
        <v>364086</v>
      </c>
      <c r="AB646" s="3"/>
      <c r="AC646" s="7">
        <v>364086</v>
      </c>
      <c r="AE646">
        <f t="shared" ref="AE646:AE652" si="422">AC646</f>
        <v>364086</v>
      </c>
      <c r="AF646" s="16">
        <f t="shared" ref="AF646:AF652" si="423">IF(AE646/$AE$8&gt;0,AE646/$AE$8,"")</f>
        <v>364.08600000000001</v>
      </c>
      <c r="AH646">
        <f t="shared" ref="AH646:AH652" si="424">J646</f>
        <v>6905</v>
      </c>
      <c r="AI646">
        <f t="shared" ref="AI646:AI652" si="425">AC646</f>
        <v>364086</v>
      </c>
      <c r="AJ646" s="16">
        <f t="shared" ref="AJ646:AJ652" si="426">IF(AI646*AH646&gt;0,AI646/AH646*$AI$8,"")</f>
        <v>52727.878349022445</v>
      </c>
      <c r="AL646" s="16">
        <f t="shared" ref="AL646:AL652" si="427">IF(AI646*M646&gt;0,M646/L646*AJ646,"")</f>
        <v>1510730.2904564315</v>
      </c>
    </row>
    <row r="647" spans="2:38">
      <c r="B647" s="29" t="s">
        <v>99</v>
      </c>
      <c r="C647" s="3"/>
      <c r="D647" s="3">
        <v>21</v>
      </c>
      <c r="E647" s="7">
        <v>21</v>
      </c>
      <c r="G647" s="29" t="s">
        <v>99</v>
      </c>
      <c r="H647" s="3"/>
      <c r="I647" s="3">
        <v>238</v>
      </c>
      <c r="J647" s="7">
        <v>238</v>
      </c>
      <c r="L647">
        <f t="shared" si="420"/>
        <v>21</v>
      </c>
      <c r="M647">
        <f t="shared" si="421"/>
        <v>238</v>
      </c>
      <c r="N647" s="19">
        <f t="shared" si="409"/>
        <v>11.333333333333334</v>
      </c>
      <c r="P647" s="29" t="s">
        <v>99</v>
      </c>
      <c r="Q647" s="3"/>
      <c r="R647" s="3">
        <v>126</v>
      </c>
      <c r="S647" s="7">
        <v>126</v>
      </c>
      <c r="U647" s="29" t="s">
        <v>99</v>
      </c>
      <c r="V647" s="3"/>
      <c r="W647" s="3">
        <v>88</v>
      </c>
      <c r="X647" s="7">
        <v>88</v>
      </c>
      <c r="Z647" s="29" t="s">
        <v>99</v>
      </c>
      <c r="AA647" s="3"/>
      <c r="AB647" s="3">
        <v>12351</v>
      </c>
      <c r="AC647" s="7">
        <v>12351</v>
      </c>
      <c r="AE647">
        <f t="shared" si="422"/>
        <v>12351</v>
      </c>
      <c r="AF647" s="16">
        <f t="shared" si="423"/>
        <v>12.351000000000001</v>
      </c>
      <c r="AH647">
        <f t="shared" si="424"/>
        <v>238</v>
      </c>
      <c r="AI647">
        <f t="shared" si="425"/>
        <v>12351</v>
      </c>
      <c r="AJ647" s="16">
        <f t="shared" si="426"/>
        <v>51894.957983193279</v>
      </c>
      <c r="AL647" s="16">
        <f t="shared" si="427"/>
        <v>588142.85714285716</v>
      </c>
    </row>
    <row r="648" spans="2:38">
      <c r="B648" s="29" t="s">
        <v>100</v>
      </c>
      <c r="C648" s="3">
        <v>174</v>
      </c>
      <c r="D648" s="3"/>
      <c r="E648" s="7">
        <v>174</v>
      </c>
      <c r="G648" s="29" t="s">
        <v>100</v>
      </c>
      <c r="H648" s="3">
        <v>3349</v>
      </c>
      <c r="I648" s="3"/>
      <c r="J648" s="7">
        <v>3349</v>
      </c>
      <c r="L648">
        <f t="shared" si="420"/>
        <v>174</v>
      </c>
      <c r="M648">
        <f t="shared" si="421"/>
        <v>3349</v>
      </c>
      <c r="N648" s="19">
        <f t="shared" si="409"/>
        <v>19.24712643678161</v>
      </c>
      <c r="P648" s="29" t="s">
        <v>100</v>
      </c>
      <c r="Q648" s="3">
        <v>2770</v>
      </c>
      <c r="R648" s="3"/>
      <c r="S648" s="7">
        <v>2770</v>
      </c>
      <c r="U648" s="29" t="s">
        <v>100</v>
      </c>
      <c r="V648" s="3">
        <v>391</v>
      </c>
      <c r="W648" s="3"/>
      <c r="X648" s="7">
        <v>391</v>
      </c>
      <c r="Z648" s="29" t="s">
        <v>100</v>
      </c>
      <c r="AA648" s="3">
        <v>514068</v>
      </c>
      <c r="AB648" s="3"/>
      <c r="AC648" s="7">
        <v>514068</v>
      </c>
      <c r="AE648">
        <f t="shared" si="422"/>
        <v>514068</v>
      </c>
      <c r="AF648" s="16">
        <f t="shared" si="423"/>
        <v>514.06799999999998</v>
      </c>
      <c r="AH648">
        <f t="shared" si="424"/>
        <v>3349</v>
      </c>
      <c r="AI648">
        <f t="shared" si="425"/>
        <v>514068</v>
      </c>
      <c r="AJ648" s="16">
        <f t="shared" si="426"/>
        <v>153498.95491191401</v>
      </c>
      <c r="AL648" s="16">
        <f t="shared" si="427"/>
        <v>2954413.7931034486</v>
      </c>
    </row>
    <row r="649" spans="2:38">
      <c r="B649" s="29" t="s">
        <v>101</v>
      </c>
      <c r="C649" s="3">
        <v>54</v>
      </c>
      <c r="D649" s="3"/>
      <c r="E649" s="7">
        <v>54</v>
      </c>
      <c r="G649" s="29" t="s">
        <v>101</v>
      </c>
      <c r="H649" s="3">
        <v>625</v>
      </c>
      <c r="I649" s="3"/>
      <c r="J649" s="7">
        <v>625</v>
      </c>
      <c r="L649">
        <f t="shared" si="420"/>
        <v>54</v>
      </c>
      <c r="M649">
        <f t="shared" si="421"/>
        <v>625</v>
      </c>
      <c r="N649" s="19">
        <f t="shared" si="409"/>
        <v>11.574074074074074</v>
      </c>
      <c r="P649" s="29" t="s">
        <v>101</v>
      </c>
      <c r="Q649" s="3">
        <v>308</v>
      </c>
      <c r="R649" s="3"/>
      <c r="S649" s="7">
        <v>308</v>
      </c>
      <c r="U649" s="29" t="s">
        <v>101</v>
      </c>
      <c r="V649" s="3">
        <v>260</v>
      </c>
      <c r="W649" s="3"/>
      <c r="X649" s="7">
        <v>260</v>
      </c>
      <c r="Z649" s="29" t="s">
        <v>101</v>
      </c>
      <c r="AA649" s="3">
        <v>24368</v>
      </c>
      <c r="AB649" s="3"/>
      <c r="AC649" s="7">
        <v>24368</v>
      </c>
      <c r="AE649">
        <f t="shared" si="422"/>
        <v>24368</v>
      </c>
      <c r="AF649" s="16">
        <f t="shared" si="423"/>
        <v>24.367999999999999</v>
      </c>
      <c r="AH649">
        <f t="shared" si="424"/>
        <v>625</v>
      </c>
      <c r="AI649">
        <f t="shared" si="425"/>
        <v>24368</v>
      </c>
      <c r="AJ649" s="16">
        <f t="shared" si="426"/>
        <v>38988.799999999996</v>
      </c>
      <c r="AL649" s="16">
        <f t="shared" si="427"/>
        <v>451259.25925925921</v>
      </c>
    </row>
    <row r="650" spans="2:38">
      <c r="B650" s="29" t="s">
        <v>102</v>
      </c>
      <c r="C650" s="3"/>
      <c r="D650" s="3">
        <v>11</v>
      </c>
      <c r="E650" s="7">
        <v>11</v>
      </c>
      <c r="G650" s="29" t="s">
        <v>102</v>
      </c>
      <c r="H650" s="3"/>
      <c r="I650" s="3">
        <v>40</v>
      </c>
      <c r="J650" s="7">
        <v>40</v>
      </c>
      <c r="N650" s="19" t="str">
        <f t="shared" si="409"/>
        <v/>
      </c>
      <c r="P650" s="29" t="s">
        <v>102</v>
      </c>
      <c r="Q650" s="3"/>
      <c r="R650" s="3">
        <v>21</v>
      </c>
      <c r="S650" s="7">
        <v>21</v>
      </c>
      <c r="U650" s="29" t="s">
        <v>102</v>
      </c>
      <c r="V650" s="3"/>
      <c r="W650" s="3">
        <v>7</v>
      </c>
      <c r="X650" s="7">
        <v>7</v>
      </c>
      <c r="Z650" s="29" t="s">
        <v>102</v>
      </c>
      <c r="AA650" s="3"/>
      <c r="AB650" s="3">
        <v>6304</v>
      </c>
      <c r="AC650" s="7">
        <v>6304</v>
      </c>
      <c r="AE650">
        <f t="shared" si="422"/>
        <v>6304</v>
      </c>
      <c r="AF650" s="16">
        <f t="shared" si="423"/>
        <v>6.3040000000000003</v>
      </c>
      <c r="AH650">
        <f t="shared" si="424"/>
        <v>40</v>
      </c>
      <c r="AI650">
        <f t="shared" si="425"/>
        <v>6304</v>
      </c>
      <c r="AJ650" s="16">
        <f t="shared" si="426"/>
        <v>157600</v>
      </c>
      <c r="AL650" s="16" t="str">
        <f t="shared" si="427"/>
        <v/>
      </c>
    </row>
    <row r="651" spans="2:38">
      <c r="B651" s="29" t="s">
        <v>103</v>
      </c>
      <c r="C651" s="3"/>
      <c r="D651" s="3">
        <v>5</v>
      </c>
      <c r="E651" s="7">
        <v>5</v>
      </c>
      <c r="G651" s="29" t="s">
        <v>103</v>
      </c>
      <c r="H651" s="3"/>
      <c r="I651" s="3">
        <v>20</v>
      </c>
      <c r="J651" s="7">
        <v>20</v>
      </c>
      <c r="L651">
        <f t="shared" ref="L651:L652" si="428">E651</f>
        <v>5</v>
      </c>
      <c r="M651">
        <f t="shared" ref="M651:M652" si="429">J651</f>
        <v>20</v>
      </c>
      <c r="N651" s="19">
        <f t="shared" si="409"/>
        <v>4</v>
      </c>
      <c r="P651" s="29" t="s">
        <v>103</v>
      </c>
      <c r="Q651" s="3"/>
      <c r="R651" s="3">
        <v>13</v>
      </c>
      <c r="S651" s="7">
        <v>13</v>
      </c>
      <c r="U651" s="29" t="s">
        <v>103</v>
      </c>
      <c r="V651" s="3"/>
      <c r="W651" s="3">
        <v>2</v>
      </c>
      <c r="X651" s="7">
        <v>2</v>
      </c>
      <c r="Z651" s="29" t="s">
        <v>103</v>
      </c>
      <c r="AA651" s="3"/>
      <c r="AB651" s="3">
        <v>1138</v>
      </c>
      <c r="AC651" s="7">
        <v>1138</v>
      </c>
      <c r="AE651">
        <f t="shared" si="422"/>
        <v>1138</v>
      </c>
      <c r="AF651" s="16">
        <f t="shared" si="423"/>
        <v>1.1379999999999999</v>
      </c>
      <c r="AH651">
        <f t="shared" si="424"/>
        <v>20</v>
      </c>
      <c r="AI651">
        <f t="shared" si="425"/>
        <v>1138</v>
      </c>
      <c r="AJ651" s="16">
        <f t="shared" si="426"/>
        <v>56900</v>
      </c>
      <c r="AL651" s="16">
        <f t="shared" si="427"/>
        <v>227600</v>
      </c>
    </row>
    <row r="652" spans="2:38">
      <c r="B652" s="30" t="s">
        <v>37</v>
      </c>
      <c r="C652" s="7">
        <v>469</v>
      </c>
      <c r="D652" s="7">
        <v>37</v>
      </c>
      <c r="E652" s="7">
        <v>506</v>
      </c>
      <c r="G652" s="30" t="s">
        <v>37</v>
      </c>
      <c r="H652" s="7">
        <v>10879</v>
      </c>
      <c r="I652" s="7">
        <v>298</v>
      </c>
      <c r="J652" s="7">
        <v>11177</v>
      </c>
      <c r="L652">
        <f t="shared" si="428"/>
        <v>506</v>
      </c>
      <c r="M652">
        <f t="shared" si="429"/>
        <v>11177</v>
      </c>
      <c r="N652" s="19">
        <f t="shared" si="409"/>
        <v>22.088932806324109</v>
      </c>
      <c r="P652" s="30" t="s">
        <v>37</v>
      </c>
      <c r="Q652" s="7">
        <v>8248</v>
      </c>
      <c r="R652" s="7">
        <v>160</v>
      </c>
      <c r="S652" s="7">
        <v>8408</v>
      </c>
      <c r="U652" s="30" t="s">
        <v>37</v>
      </c>
      <c r="V652" s="7">
        <v>2131</v>
      </c>
      <c r="W652" s="7">
        <v>97</v>
      </c>
      <c r="X652" s="7">
        <v>2228</v>
      </c>
      <c r="Z652" s="30" t="s">
        <v>37</v>
      </c>
      <c r="AA652" s="7">
        <v>902522</v>
      </c>
      <c r="AB652" s="7">
        <v>19793</v>
      </c>
      <c r="AC652" s="7">
        <v>922315</v>
      </c>
      <c r="AE652">
        <f t="shared" si="422"/>
        <v>922315</v>
      </c>
      <c r="AF652" s="16">
        <f t="shared" si="423"/>
        <v>922.31500000000005</v>
      </c>
      <c r="AH652">
        <f t="shared" si="424"/>
        <v>11177</v>
      </c>
      <c r="AI652">
        <f t="shared" si="425"/>
        <v>922315</v>
      </c>
      <c r="AJ652" s="16">
        <f t="shared" si="426"/>
        <v>82519.012257314127</v>
      </c>
      <c r="AL652" s="16">
        <f t="shared" si="427"/>
        <v>1822756.9169960474</v>
      </c>
    </row>
    <row r="653" spans="2:38">
      <c r="B653" s="5" t="s">
        <v>38</v>
      </c>
      <c r="C653" s="3"/>
      <c r="D653" s="3"/>
      <c r="E653" s="7"/>
      <c r="G653" s="5" t="s">
        <v>38</v>
      </c>
      <c r="H653" s="3"/>
      <c r="I653" s="3"/>
      <c r="J653" s="7"/>
      <c r="N653" s="37" t="str">
        <f t="shared" si="409"/>
        <v/>
      </c>
      <c r="P653" s="5" t="s">
        <v>38</v>
      </c>
      <c r="Q653" s="3"/>
      <c r="R653" s="3"/>
      <c r="S653" s="7"/>
      <c r="U653" s="5" t="s">
        <v>38</v>
      </c>
      <c r="V653" s="3"/>
      <c r="W653" s="3"/>
      <c r="X653" s="7"/>
      <c r="Z653" s="5" t="s">
        <v>38</v>
      </c>
      <c r="AA653" s="3"/>
      <c r="AB653" s="3"/>
      <c r="AC653" s="7"/>
      <c r="AF653" s="36"/>
      <c r="AJ653" s="36"/>
      <c r="AL653" s="36"/>
    </row>
    <row r="654" spans="2:38">
      <c r="B654" s="29" t="s">
        <v>104</v>
      </c>
      <c r="C654" s="3">
        <v>208</v>
      </c>
      <c r="D654" s="3"/>
      <c r="E654" s="7">
        <v>208</v>
      </c>
      <c r="G654" s="29" t="s">
        <v>104</v>
      </c>
      <c r="H654" s="3">
        <v>1662</v>
      </c>
      <c r="I654" s="3"/>
      <c r="J654" s="7">
        <v>1662</v>
      </c>
      <c r="L654">
        <f t="shared" ref="L654:L659" si="430">E654</f>
        <v>208</v>
      </c>
      <c r="M654">
        <f t="shared" ref="M654:M659" si="431">J654</f>
        <v>1662</v>
      </c>
      <c r="N654" s="19">
        <f t="shared" si="409"/>
        <v>7.990384615384615</v>
      </c>
      <c r="P654" s="29" t="s">
        <v>104</v>
      </c>
      <c r="Q654" s="3">
        <v>1268</v>
      </c>
      <c r="R654" s="3"/>
      <c r="S654" s="7">
        <v>1268</v>
      </c>
      <c r="U654" s="29" t="s">
        <v>104</v>
      </c>
      <c r="V654" s="3">
        <v>159</v>
      </c>
      <c r="W654" s="3"/>
      <c r="X654" s="7">
        <v>159</v>
      </c>
      <c r="Z654" s="29" t="s">
        <v>104</v>
      </c>
      <c r="AA654" s="3">
        <v>212761</v>
      </c>
      <c r="AB654" s="3"/>
      <c r="AC654" s="7">
        <v>212761</v>
      </c>
      <c r="AE654">
        <f t="shared" ref="AE654:AE659" si="432">AC654</f>
        <v>212761</v>
      </c>
      <c r="AF654" s="16">
        <f t="shared" ref="AF654:AF659" si="433">IF(AE654/$AE$8&gt;0,AE654/$AE$8,"")</f>
        <v>212.761</v>
      </c>
      <c r="AH654">
        <f t="shared" ref="AH654:AH659" si="434">J654</f>
        <v>1662</v>
      </c>
      <c r="AI654">
        <f t="shared" ref="AI654:AI659" si="435">AC654</f>
        <v>212761</v>
      </c>
      <c r="AJ654" s="16">
        <f t="shared" ref="AJ654:AJ659" si="436">IF(AI654*AH654&gt;0,AI654/AH654*$AI$8,"")</f>
        <v>128015.04211793019</v>
      </c>
      <c r="AL654" s="16">
        <f t="shared" ref="AL654:AL659" si="437">IF(AI654&gt;0,M654/L654*AJ654,"")</f>
        <v>1022889.4230769229</v>
      </c>
    </row>
    <row r="655" spans="2:38">
      <c r="B655" s="29" t="s">
        <v>105</v>
      </c>
      <c r="C655" s="3">
        <v>52</v>
      </c>
      <c r="D655" s="3"/>
      <c r="E655" s="7">
        <v>52</v>
      </c>
      <c r="G655" s="29" t="s">
        <v>105</v>
      </c>
      <c r="H655" s="3">
        <v>323</v>
      </c>
      <c r="I655" s="3"/>
      <c r="J655" s="7">
        <v>323</v>
      </c>
      <c r="L655">
        <f t="shared" si="430"/>
        <v>52</v>
      </c>
      <c r="M655">
        <f t="shared" si="431"/>
        <v>323</v>
      </c>
      <c r="N655" s="19">
        <f t="shared" si="409"/>
        <v>6.2115384615384617</v>
      </c>
      <c r="P655" s="29" t="s">
        <v>105</v>
      </c>
      <c r="Q655" s="3">
        <v>221</v>
      </c>
      <c r="R655" s="3"/>
      <c r="S655" s="7">
        <v>221</v>
      </c>
      <c r="U655" s="29" t="s">
        <v>105</v>
      </c>
      <c r="V655" s="3">
        <v>46</v>
      </c>
      <c r="W655" s="3"/>
      <c r="X655" s="7">
        <v>46</v>
      </c>
      <c r="Z655" s="29" t="s">
        <v>105</v>
      </c>
      <c r="AA655" s="3">
        <v>34475</v>
      </c>
      <c r="AB655" s="3"/>
      <c r="AC655" s="7">
        <v>34475</v>
      </c>
      <c r="AE655">
        <f t="shared" si="432"/>
        <v>34475</v>
      </c>
      <c r="AF655" s="16">
        <f t="shared" si="433"/>
        <v>34.475000000000001</v>
      </c>
      <c r="AH655">
        <f t="shared" si="434"/>
        <v>323</v>
      </c>
      <c r="AI655">
        <f t="shared" si="435"/>
        <v>34475</v>
      </c>
      <c r="AJ655" s="16">
        <f t="shared" si="436"/>
        <v>106733.74613003097</v>
      </c>
      <c r="AL655" s="16">
        <f t="shared" si="437"/>
        <v>662980.76923076925</v>
      </c>
    </row>
    <row r="656" spans="2:38">
      <c r="B656" s="29" t="s">
        <v>106</v>
      </c>
      <c r="C656" s="3">
        <v>42</v>
      </c>
      <c r="D656" s="3"/>
      <c r="E656" s="7">
        <v>42</v>
      </c>
      <c r="G656" s="29" t="s">
        <v>106</v>
      </c>
      <c r="H656" s="3">
        <v>456</v>
      </c>
      <c r="I656" s="3"/>
      <c r="J656" s="7">
        <v>456</v>
      </c>
      <c r="L656">
        <f t="shared" si="430"/>
        <v>42</v>
      </c>
      <c r="M656">
        <f t="shared" si="431"/>
        <v>456</v>
      </c>
      <c r="N656" s="19">
        <f t="shared" si="409"/>
        <v>10.857142857142858</v>
      </c>
      <c r="P656" s="29" t="s">
        <v>106</v>
      </c>
      <c r="Q656" s="3">
        <v>351</v>
      </c>
      <c r="R656" s="3"/>
      <c r="S656" s="7">
        <v>351</v>
      </c>
      <c r="U656" s="29" t="s">
        <v>106</v>
      </c>
      <c r="V656" s="3">
        <v>60</v>
      </c>
      <c r="W656" s="3"/>
      <c r="X656" s="7">
        <v>60</v>
      </c>
      <c r="Z656" s="29" t="s">
        <v>106</v>
      </c>
      <c r="AA656" s="3">
        <v>38163</v>
      </c>
      <c r="AB656" s="3"/>
      <c r="AC656" s="7">
        <v>38163</v>
      </c>
      <c r="AE656">
        <f t="shared" si="432"/>
        <v>38163</v>
      </c>
      <c r="AF656" s="16">
        <f t="shared" si="433"/>
        <v>38.162999999999997</v>
      </c>
      <c r="AH656">
        <f t="shared" si="434"/>
        <v>456</v>
      </c>
      <c r="AI656">
        <f t="shared" si="435"/>
        <v>38163</v>
      </c>
      <c r="AJ656" s="16">
        <f t="shared" si="436"/>
        <v>83690.789473684199</v>
      </c>
      <c r="AL656" s="16">
        <f t="shared" si="437"/>
        <v>908642.85714285704</v>
      </c>
    </row>
    <row r="657" spans="2:38">
      <c r="B657" s="29" t="s">
        <v>107</v>
      </c>
      <c r="C657" s="3">
        <v>27</v>
      </c>
      <c r="D657" s="3"/>
      <c r="E657" s="7">
        <v>27</v>
      </c>
      <c r="G657" s="29" t="s">
        <v>107</v>
      </c>
      <c r="H657" s="3">
        <v>1250</v>
      </c>
      <c r="I657" s="3"/>
      <c r="J657" s="7">
        <v>1250</v>
      </c>
      <c r="L657">
        <f t="shared" si="430"/>
        <v>27</v>
      </c>
      <c r="M657">
        <f t="shared" si="431"/>
        <v>1250</v>
      </c>
      <c r="N657" s="19">
        <f t="shared" si="409"/>
        <v>46.296296296296298</v>
      </c>
      <c r="P657" s="29" t="s">
        <v>107</v>
      </c>
      <c r="Q657" s="3">
        <v>1149</v>
      </c>
      <c r="R657" s="3"/>
      <c r="S657" s="7">
        <v>1149</v>
      </c>
      <c r="U657" s="29" t="s">
        <v>107</v>
      </c>
      <c r="V657" s="3">
        <v>72</v>
      </c>
      <c r="W657" s="3"/>
      <c r="X657" s="7">
        <v>72</v>
      </c>
      <c r="Z657" s="29" t="s">
        <v>107</v>
      </c>
      <c r="AA657" s="3">
        <v>132800</v>
      </c>
      <c r="AB657" s="3"/>
      <c r="AC657" s="7">
        <v>132800</v>
      </c>
      <c r="AE657">
        <f t="shared" si="432"/>
        <v>132800</v>
      </c>
      <c r="AF657" s="16">
        <f t="shared" si="433"/>
        <v>132.80000000000001</v>
      </c>
      <c r="AH657">
        <f t="shared" si="434"/>
        <v>1250</v>
      </c>
      <c r="AI657">
        <f t="shared" si="435"/>
        <v>132800</v>
      </c>
      <c r="AJ657" s="16">
        <f t="shared" si="436"/>
        <v>106240</v>
      </c>
      <c r="AL657" s="16">
        <f t="shared" si="437"/>
        <v>4918518.5185185187</v>
      </c>
    </row>
    <row r="658" spans="2:38">
      <c r="B658" s="29" t="s">
        <v>108</v>
      </c>
      <c r="C658" s="3">
        <v>130</v>
      </c>
      <c r="D658" s="3"/>
      <c r="E658" s="7">
        <v>130</v>
      </c>
      <c r="G658" s="29" t="s">
        <v>108</v>
      </c>
      <c r="H658" s="3">
        <v>1651</v>
      </c>
      <c r="I658" s="3"/>
      <c r="J658" s="7">
        <v>1651</v>
      </c>
      <c r="L658">
        <f t="shared" si="430"/>
        <v>130</v>
      </c>
      <c r="M658">
        <f t="shared" si="431"/>
        <v>1651</v>
      </c>
      <c r="N658" s="19">
        <f t="shared" si="409"/>
        <v>12.7</v>
      </c>
      <c r="P658" s="29" t="s">
        <v>108</v>
      </c>
      <c r="Q658" s="3">
        <v>1259</v>
      </c>
      <c r="R658" s="3"/>
      <c r="S658" s="7">
        <v>1259</v>
      </c>
      <c r="U658" s="29" t="s">
        <v>108</v>
      </c>
      <c r="V658" s="3">
        <v>254</v>
      </c>
      <c r="W658" s="3"/>
      <c r="X658" s="7">
        <v>254</v>
      </c>
      <c r="Z658" s="29" t="s">
        <v>108</v>
      </c>
      <c r="AA658" s="3">
        <v>111967</v>
      </c>
      <c r="AB658" s="3"/>
      <c r="AC658" s="7">
        <v>111967</v>
      </c>
      <c r="AE658">
        <f t="shared" si="432"/>
        <v>111967</v>
      </c>
      <c r="AF658" s="16">
        <f t="shared" si="433"/>
        <v>111.967</v>
      </c>
      <c r="AH658">
        <f t="shared" si="434"/>
        <v>1651</v>
      </c>
      <c r="AI658">
        <f t="shared" si="435"/>
        <v>111967</v>
      </c>
      <c r="AJ658" s="16">
        <f t="shared" si="436"/>
        <v>67817.68625075712</v>
      </c>
      <c r="AL658" s="16">
        <f t="shared" si="437"/>
        <v>861284.61538461538</v>
      </c>
    </row>
    <row r="659" spans="2:38">
      <c r="B659" s="30" t="s">
        <v>38</v>
      </c>
      <c r="C659" s="7">
        <v>459</v>
      </c>
      <c r="D659" s="7"/>
      <c r="E659" s="7">
        <v>459</v>
      </c>
      <c r="G659" s="30" t="s">
        <v>38</v>
      </c>
      <c r="H659" s="7">
        <v>5342</v>
      </c>
      <c r="I659" s="7"/>
      <c r="J659" s="7">
        <v>5342</v>
      </c>
      <c r="L659">
        <f t="shared" si="430"/>
        <v>459</v>
      </c>
      <c r="M659">
        <f t="shared" si="431"/>
        <v>5342</v>
      </c>
      <c r="N659" s="19">
        <f t="shared" si="409"/>
        <v>11.638344226579521</v>
      </c>
      <c r="P659" s="30" t="s">
        <v>38</v>
      </c>
      <c r="Q659" s="7">
        <v>4248</v>
      </c>
      <c r="R659" s="7"/>
      <c r="S659" s="7">
        <v>4248</v>
      </c>
      <c r="U659" s="30" t="s">
        <v>38</v>
      </c>
      <c r="V659" s="7">
        <v>591</v>
      </c>
      <c r="W659" s="7"/>
      <c r="X659" s="7">
        <v>591</v>
      </c>
      <c r="Z659" s="30" t="s">
        <v>38</v>
      </c>
      <c r="AA659" s="7">
        <v>530166</v>
      </c>
      <c r="AB659" s="7"/>
      <c r="AC659" s="7">
        <v>530166</v>
      </c>
      <c r="AE659">
        <f t="shared" si="432"/>
        <v>530166</v>
      </c>
      <c r="AF659" s="16">
        <f t="shared" si="433"/>
        <v>530.16600000000005</v>
      </c>
      <c r="AH659">
        <f t="shared" si="434"/>
        <v>5342</v>
      </c>
      <c r="AI659">
        <f t="shared" si="435"/>
        <v>530166</v>
      </c>
      <c r="AJ659" s="16">
        <f t="shared" si="436"/>
        <v>99244.852115312606</v>
      </c>
      <c r="AL659" s="16">
        <f t="shared" si="437"/>
        <v>1155045.7516339868</v>
      </c>
    </row>
    <row r="660" spans="2:38">
      <c r="B660" s="5" t="s">
        <v>39</v>
      </c>
      <c r="C660" s="3"/>
      <c r="D660" s="3"/>
      <c r="E660" s="7"/>
      <c r="G660" s="5" t="s">
        <v>39</v>
      </c>
      <c r="H660" s="3"/>
      <c r="I660" s="3"/>
      <c r="J660" s="7"/>
      <c r="N660" s="37" t="str">
        <f t="shared" si="409"/>
        <v/>
      </c>
      <c r="P660" s="5" t="s">
        <v>39</v>
      </c>
      <c r="Q660" s="3"/>
      <c r="R660" s="3"/>
      <c r="S660" s="7"/>
      <c r="U660" s="5" t="s">
        <v>39</v>
      </c>
      <c r="V660" s="3"/>
      <c r="W660" s="3"/>
      <c r="X660" s="7"/>
      <c r="Z660" s="5" t="s">
        <v>39</v>
      </c>
      <c r="AA660" s="3"/>
      <c r="AB660" s="3"/>
      <c r="AC660" s="7"/>
      <c r="AF660" s="36"/>
      <c r="AJ660" s="36"/>
      <c r="AL660" s="36"/>
    </row>
    <row r="661" spans="2:38">
      <c r="B661" s="29" t="s">
        <v>109</v>
      </c>
      <c r="C661" s="3"/>
      <c r="D661" s="3">
        <v>159</v>
      </c>
      <c r="E661" s="7">
        <v>159</v>
      </c>
      <c r="G661" s="29" t="s">
        <v>109</v>
      </c>
      <c r="H661" s="3"/>
      <c r="I661" s="3">
        <v>1094</v>
      </c>
      <c r="J661" s="7">
        <v>1094</v>
      </c>
      <c r="N661" s="19" t="str">
        <f t="shared" si="409"/>
        <v/>
      </c>
      <c r="P661" s="29" t="s">
        <v>109</v>
      </c>
      <c r="Q661" s="3"/>
      <c r="R661" s="3">
        <v>547</v>
      </c>
      <c r="S661" s="7">
        <v>547</v>
      </c>
      <c r="U661" s="29" t="s">
        <v>109</v>
      </c>
      <c r="V661" s="3"/>
      <c r="W661" s="3">
        <v>380</v>
      </c>
      <c r="X661" s="7">
        <v>380</v>
      </c>
      <c r="Z661" s="29" t="s">
        <v>109</v>
      </c>
      <c r="AA661" s="3"/>
      <c r="AB661" s="3">
        <v>77830</v>
      </c>
      <c r="AC661" s="7">
        <v>77830</v>
      </c>
      <c r="AE661">
        <f t="shared" ref="AE661:AE693" si="438">AC661</f>
        <v>77830</v>
      </c>
      <c r="AF661" s="16">
        <f t="shared" ref="AF661:AF693" si="439">IF(AE661/$AE$8&gt;0,AE661/$AE$8,"")</f>
        <v>77.83</v>
      </c>
      <c r="AH661">
        <f t="shared" ref="AH661:AH693" si="440">J661</f>
        <v>1094</v>
      </c>
      <c r="AI661">
        <f t="shared" ref="AI661:AI693" si="441">AC661</f>
        <v>77830</v>
      </c>
      <c r="AJ661" s="16">
        <f t="shared" ref="AJ661:AJ693" si="442">IF(AI661*AH661&gt;0,AI661/AH661*$AI$8,"")</f>
        <v>71142.595978062163</v>
      </c>
      <c r="AL661" s="16" t="str">
        <f t="shared" ref="AL661:AL693" si="443">IF(AI661*M661&gt;0,M661/L661*AJ661,"")</f>
        <v/>
      </c>
    </row>
    <row r="662" spans="2:38">
      <c r="B662" s="29" t="s">
        <v>110</v>
      </c>
      <c r="C662" s="3"/>
      <c r="D662" s="3"/>
      <c r="E662" s="7"/>
      <c r="G662" s="29" t="s">
        <v>110</v>
      </c>
      <c r="H662" s="3"/>
      <c r="I662" s="3"/>
      <c r="J662" s="7"/>
      <c r="L662">
        <f t="shared" ref="L662:L671" si="444">E662</f>
        <v>0</v>
      </c>
      <c r="M662">
        <f t="shared" ref="M662:M671" si="445">J662</f>
        <v>0</v>
      </c>
      <c r="N662" s="19" t="str">
        <f t="shared" si="409"/>
        <v/>
      </c>
      <c r="P662" s="29" t="s">
        <v>110</v>
      </c>
      <c r="Q662" s="3"/>
      <c r="R662" s="3"/>
      <c r="S662" s="7"/>
      <c r="U662" s="29" t="s">
        <v>110</v>
      </c>
      <c r="V662" s="3"/>
      <c r="W662" s="3"/>
      <c r="X662" s="7"/>
      <c r="Z662" s="29" t="s">
        <v>110</v>
      </c>
      <c r="AA662" s="3"/>
      <c r="AB662" s="3"/>
      <c r="AC662" s="7"/>
      <c r="AE662">
        <f t="shared" si="438"/>
        <v>0</v>
      </c>
      <c r="AF662" s="16" t="str">
        <f t="shared" si="439"/>
        <v/>
      </c>
      <c r="AH662">
        <f t="shared" si="440"/>
        <v>0</v>
      </c>
      <c r="AI662">
        <f t="shared" si="441"/>
        <v>0</v>
      </c>
      <c r="AJ662" s="16" t="str">
        <f t="shared" si="442"/>
        <v/>
      </c>
      <c r="AL662" s="16" t="str">
        <f t="shared" si="443"/>
        <v/>
      </c>
    </row>
    <row r="663" spans="2:38">
      <c r="B663" s="29" t="s">
        <v>159</v>
      </c>
      <c r="C663" s="3">
        <v>39</v>
      </c>
      <c r="D663" s="3"/>
      <c r="E663" s="7">
        <v>39</v>
      </c>
      <c r="G663" s="29" t="s">
        <v>159</v>
      </c>
      <c r="H663" s="3">
        <v>268</v>
      </c>
      <c r="I663" s="3"/>
      <c r="J663" s="7">
        <v>268</v>
      </c>
      <c r="L663">
        <f t="shared" si="444"/>
        <v>39</v>
      </c>
      <c r="M663">
        <f t="shared" si="445"/>
        <v>268</v>
      </c>
      <c r="N663" s="19">
        <f t="shared" si="409"/>
        <v>6.8717948717948714</v>
      </c>
      <c r="P663" s="29" t="s">
        <v>159</v>
      </c>
      <c r="Q663" s="3">
        <v>188</v>
      </c>
      <c r="R663" s="3"/>
      <c r="S663" s="7">
        <v>188</v>
      </c>
      <c r="U663" s="29" t="s">
        <v>159</v>
      </c>
      <c r="V663" s="3">
        <v>38</v>
      </c>
      <c r="W663" s="3"/>
      <c r="X663" s="7">
        <v>38</v>
      </c>
      <c r="Z663" s="29" t="s">
        <v>159</v>
      </c>
      <c r="AA663" s="3">
        <v>25501</v>
      </c>
      <c r="AB663" s="3"/>
      <c r="AC663" s="7">
        <v>25501</v>
      </c>
      <c r="AE663">
        <f t="shared" si="438"/>
        <v>25501</v>
      </c>
      <c r="AF663" s="16">
        <f t="shared" si="439"/>
        <v>25.501000000000001</v>
      </c>
      <c r="AH663">
        <f t="shared" si="440"/>
        <v>268</v>
      </c>
      <c r="AI663">
        <f t="shared" si="441"/>
        <v>25501</v>
      </c>
      <c r="AJ663" s="16">
        <f t="shared" si="442"/>
        <v>95152.985074626864</v>
      </c>
      <c r="AL663" s="16">
        <f t="shared" si="443"/>
        <v>653871.79487179487</v>
      </c>
    </row>
    <row r="664" spans="2:38">
      <c r="B664" s="29" t="s">
        <v>111</v>
      </c>
      <c r="C664" s="3">
        <v>20</v>
      </c>
      <c r="D664" s="3"/>
      <c r="E664" s="7">
        <v>20</v>
      </c>
      <c r="G664" s="29" t="s">
        <v>111</v>
      </c>
      <c r="H664" s="3">
        <v>77</v>
      </c>
      <c r="I664" s="3"/>
      <c r="J664" s="7">
        <v>77</v>
      </c>
      <c r="L664">
        <f t="shared" si="444"/>
        <v>20</v>
      </c>
      <c r="M664">
        <f t="shared" si="445"/>
        <v>77</v>
      </c>
      <c r="N664" s="19">
        <f t="shared" si="409"/>
        <v>3.85</v>
      </c>
      <c r="P664" s="29" t="s">
        <v>111</v>
      </c>
      <c r="Q664" s="3">
        <v>49</v>
      </c>
      <c r="R664" s="3"/>
      <c r="S664" s="7">
        <v>49</v>
      </c>
      <c r="U664" s="29" t="s">
        <v>111</v>
      </c>
      <c r="V664" s="3">
        <v>7</v>
      </c>
      <c r="W664" s="3"/>
      <c r="X664" s="7">
        <v>7</v>
      </c>
      <c r="Z664" s="29" t="s">
        <v>111</v>
      </c>
      <c r="AA664" s="3">
        <v>8233</v>
      </c>
      <c r="AB664" s="3"/>
      <c r="AC664" s="7">
        <v>8233</v>
      </c>
      <c r="AE664">
        <f t="shared" si="438"/>
        <v>8233</v>
      </c>
      <c r="AF664" s="16">
        <f t="shared" si="439"/>
        <v>8.2330000000000005</v>
      </c>
      <c r="AH664">
        <f t="shared" si="440"/>
        <v>77</v>
      </c>
      <c r="AI664">
        <f t="shared" si="441"/>
        <v>8233</v>
      </c>
      <c r="AJ664" s="16">
        <f t="shared" si="442"/>
        <v>106922.07792207792</v>
      </c>
      <c r="AL664" s="16">
        <f t="shared" si="443"/>
        <v>411650</v>
      </c>
    </row>
    <row r="665" spans="2:38">
      <c r="B665" s="29" t="s">
        <v>112</v>
      </c>
      <c r="C665" s="3"/>
      <c r="D665" s="3">
        <v>182</v>
      </c>
      <c r="E665" s="7">
        <v>182</v>
      </c>
      <c r="G665" s="29" t="s">
        <v>112</v>
      </c>
      <c r="H665" s="3"/>
      <c r="I665" s="3">
        <v>421</v>
      </c>
      <c r="J665" s="7">
        <v>421</v>
      </c>
      <c r="L665">
        <f t="shared" si="444"/>
        <v>182</v>
      </c>
      <c r="M665">
        <f t="shared" si="445"/>
        <v>421</v>
      </c>
      <c r="N665" s="19">
        <f t="shared" si="409"/>
        <v>2.3131868131868134</v>
      </c>
      <c r="P665" s="29" t="s">
        <v>112</v>
      </c>
      <c r="Q665" s="3"/>
      <c r="R665" s="3">
        <v>111</v>
      </c>
      <c r="S665" s="7">
        <v>111</v>
      </c>
      <c r="U665" s="29" t="s">
        <v>112</v>
      </c>
      <c r="V665" s="3"/>
      <c r="W665" s="3">
        <v>119</v>
      </c>
      <c r="X665" s="7">
        <v>119</v>
      </c>
      <c r="Z665" s="29" t="s">
        <v>112</v>
      </c>
      <c r="AA665" s="3"/>
      <c r="AB665" s="3">
        <v>16376</v>
      </c>
      <c r="AC665" s="7">
        <v>16376</v>
      </c>
      <c r="AE665">
        <f t="shared" si="438"/>
        <v>16376</v>
      </c>
      <c r="AF665" s="16">
        <f t="shared" si="439"/>
        <v>16.376000000000001</v>
      </c>
      <c r="AH665">
        <f t="shared" si="440"/>
        <v>421</v>
      </c>
      <c r="AI665">
        <f t="shared" si="441"/>
        <v>16376</v>
      </c>
      <c r="AJ665" s="16">
        <f t="shared" si="442"/>
        <v>38897.862232779094</v>
      </c>
      <c r="AL665" s="16">
        <f t="shared" si="443"/>
        <v>89978.021978021978</v>
      </c>
    </row>
    <row r="666" spans="2:38">
      <c r="B666" s="29" t="s">
        <v>113</v>
      </c>
      <c r="C666" s="3">
        <v>1521</v>
      </c>
      <c r="D666" s="3"/>
      <c r="E666" s="7">
        <v>1521</v>
      </c>
      <c r="G666" s="29" t="s">
        <v>113</v>
      </c>
      <c r="H666" s="3">
        <v>5966</v>
      </c>
      <c r="I666" s="3"/>
      <c r="J666" s="7">
        <v>5966</v>
      </c>
      <c r="L666">
        <f t="shared" si="444"/>
        <v>1521</v>
      </c>
      <c r="M666">
        <f t="shared" si="445"/>
        <v>5966</v>
      </c>
      <c r="N666" s="19">
        <f t="shared" si="409"/>
        <v>3.9224194608809992</v>
      </c>
      <c r="P666" s="29" t="s">
        <v>113</v>
      </c>
      <c r="Q666" s="3">
        <v>3688</v>
      </c>
      <c r="R666" s="3"/>
      <c r="S666" s="7">
        <v>3688</v>
      </c>
      <c r="U666" s="29" t="s">
        <v>113</v>
      </c>
      <c r="V666" s="3">
        <v>708</v>
      </c>
      <c r="W666" s="3"/>
      <c r="X666" s="7">
        <v>708</v>
      </c>
      <c r="Z666" s="29" t="s">
        <v>113</v>
      </c>
      <c r="AA666" s="3">
        <v>210484</v>
      </c>
      <c r="AB666" s="3"/>
      <c r="AC666" s="7">
        <v>210484</v>
      </c>
      <c r="AE666">
        <f t="shared" si="438"/>
        <v>210484</v>
      </c>
      <c r="AF666" s="16">
        <f t="shared" si="439"/>
        <v>210.48400000000001</v>
      </c>
      <c r="AH666">
        <f t="shared" si="440"/>
        <v>5966</v>
      </c>
      <c r="AI666">
        <f t="shared" si="441"/>
        <v>210484</v>
      </c>
      <c r="AJ666" s="16">
        <f t="shared" si="442"/>
        <v>35280.590010056992</v>
      </c>
      <c r="AL666" s="16">
        <f t="shared" si="443"/>
        <v>138385.27284681131</v>
      </c>
    </row>
    <row r="667" spans="2:38">
      <c r="B667" s="29" t="s">
        <v>114</v>
      </c>
      <c r="C667" s="3"/>
      <c r="D667" s="3">
        <v>8</v>
      </c>
      <c r="E667" s="7">
        <v>8</v>
      </c>
      <c r="G667" s="29" t="s">
        <v>114</v>
      </c>
      <c r="H667" s="3"/>
      <c r="I667" s="3">
        <v>9</v>
      </c>
      <c r="J667" s="7">
        <v>9</v>
      </c>
      <c r="L667">
        <f t="shared" si="444"/>
        <v>8</v>
      </c>
      <c r="M667">
        <f t="shared" si="445"/>
        <v>9</v>
      </c>
      <c r="N667" s="19">
        <f t="shared" si="409"/>
        <v>1.125</v>
      </c>
      <c r="P667" s="29" t="s">
        <v>114</v>
      </c>
      <c r="Q667" s="3"/>
      <c r="R667" s="3">
        <v>1</v>
      </c>
      <c r="S667" s="7">
        <v>1</v>
      </c>
      <c r="U667" s="29" t="s">
        <v>114</v>
      </c>
      <c r="V667" s="3"/>
      <c r="W667" s="3"/>
      <c r="X667" s="7"/>
      <c r="Z667" s="29" t="s">
        <v>114</v>
      </c>
      <c r="AA667" s="3"/>
      <c r="AB667" s="3">
        <v>584</v>
      </c>
      <c r="AC667" s="7">
        <v>584</v>
      </c>
      <c r="AE667">
        <f t="shared" si="438"/>
        <v>584</v>
      </c>
      <c r="AF667" s="16">
        <f t="shared" si="439"/>
        <v>0.58399999999999996</v>
      </c>
      <c r="AH667">
        <f t="shared" si="440"/>
        <v>9</v>
      </c>
      <c r="AI667">
        <f t="shared" si="441"/>
        <v>584</v>
      </c>
      <c r="AJ667" s="16">
        <f t="shared" si="442"/>
        <v>64888.888888888883</v>
      </c>
      <c r="AL667" s="16">
        <f t="shared" si="443"/>
        <v>73000</v>
      </c>
    </row>
    <row r="668" spans="2:38">
      <c r="B668" s="29" t="s">
        <v>160</v>
      </c>
      <c r="C668" s="3"/>
      <c r="D668" s="3">
        <v>53</v>
      </c>
      <c r="E668" s="7">
        <v>53</v>
      </c>
      <c r="G668" s="29" t="s">
        <v>160</v>
      </c>
      <c r="H668" s="3"/>
      <c r="I668" s="3">
        <v>133</v>
      </c>
      <c r="J668" s="7">
        <v>133</v>
      </c>
      <c r="L668">
        <f t="shared" si="444"/>
        <v>53</v>
      </c>
      <c r="M668">
        <f t="shared" si="445"/>
        <v>133</v>
      </c>
      <c r="N668" s="19">
        <f t="shared" si="409"/>
        <v>2.5094339622641511</v>
      </c>
      <c r="P668" s="29" t="s">
        <v>160</v>
      </c>
      <c r="Q668" s="3"/>
      <c r="R668" s="3">
        <v>51</v>
      </c>
      <c r="S668" s="7">
        <v>51</v>
      </c>
      <c r="U668" s="29" t="s">
        <v>160</v>
      </c>
      <c r="V668" s="3"/>
      <c r="W668" s="3">
        <v>27</v>
      </c>
      <c r="X668" s="7">
        <v>27</v>
      </c>
      <c r="Z668" s="29" t="s">
        <v>160</v>
      </c>
      <c r="AA668" s="3"/>
      <c r="AB668" s="3">
        <v>13674</v>
      </c>
      <c r="AC668" s="7">
        <v>13674</v>
      </c>
      <c r="AE668">
        <f t="shared" si="438"/>
        <v>13674</v>
      </c>
      <c r="AF668" s="16">
        <f t="shared" si="439"/>
        <v>13.673999999999999</v>
      </c>
      <c r="AH668">
        <f t="shared" si="440"/>
        <v>133</v>
      </c>
      <c r="AI668">
        <f t="shared" si="441"/>
        <v>13674</v>
      </c>
      <c r="AJ668" s="16">
        <f t="shared" si="442"/>
        <v>102812.03007518797</v>
      </c>
      <c r="AL668" s="16">
        <f t="shared" si="443"/>
        <v>258000</v>
      </c>
    </row>
    <row r="669" spans="2:38">
      <c r="B669" s="29" t="s">
        <v>115</v>
      </c>
      <c r="C669" s="3"/>
      <c r="D669" s="3">
        <v>7</v>
      </c>
      <c r="E669" s="7">
        <v>7</v>
      </c>
      <c r="G669" s="29" t="s">
        <v>115</v>
      </c>
      <c r="H669" s="3"/>
      <c r="I669" s="3">
        <v>22</v>
      </c>
      <c r="J669" s="7">
        <v>22</v>
      </c>
      <c r="L669">
        <f t="shared" si="444"/>
        <v>7</v>
      </c>
      <c r="M669">
        <f t="shared" si="445"/>
        <v>22</v>
      </c>
      <c r="N669" s="19">
        <f t="shared" si="409"/>
        <v>3.1428571428571428</v>
      </c>
      <c r="P669" s="29" t="s">
        <v>115</v>
      </c>
      <c r="Q669" s="3"/>
      <c r="R669" s="3">
        <v>11</v>
      </c>
      <c r="S669" s="7">
        <v>11</v>
      </c>
      <c r="U669" s="29" t="s">
        <v>115</v>
      </c>
      <c r="V669" s="3"/>
      <c r="W669" s="3">
        <v>4</v>
      </c>
      <c r="X669" s="7">
        <v>4</v>
      </c>
      <c r="Z669" s="29" t="s">
        <v>115</v>
      </c>
      <c r="AA669" s="3"/>
      <c r="AB669" s="3">
        <v>1365</v>
      </c>
      <c r="AC669" s="7">
        <v>1365</v>
      </c>
      <c r="AE669">
        <f t="shared" si="438"/>
        <v>1365</v>
      </c>
      <c r="AF669" s="16">
        <f t="shared" si="439"/>
        <v>1.365</v>
      </c>
      <c r="AH669">
        <f t="shared" si="440"/>
        <v>22</v>
      </c>
      <c r="AI669">
        <f t="shared" si="441"/>
        <v>1365</v>
      </c>
      <c r="AJ669" s="16">
        <f t="shared" si="442"/>
        <v>62045.454545454544</v>
      </c>
      <c r="AL669" s="16">
        <f t="shared" si="443"/>
        <v>195000</v>
      </c>
    </row>
    <row r="670" spans="2:38">
      <c r="B670" s="29" t="s">
        <v>116</v>
      </c>
      <c r="C670" s="3"/>
      <c r="D670" s="3">
        <v>1</v>
      </c>
      <c r="E670" s="7">
        <v>1</v>
      </c>
      <c r="G670" s="29" t="s">
        <v>116</v>
      </c>
      <c r="H670" s="3"/>
      <c r="I670" s="3"/>
      <c r="J670" s="7"/>
      <c r="L670">
        <f t="shared" si="444"/>
        <v>1</v>
      </c>
      <c r="M670">
        <f t="shared" si="445"/>
        <v>0</v>
      </c>
      <c r="N670" s="19">
        <f t="shared" si="409"/>
        <v>0</v>
      </c>
      <c r="P670" s="29" t="s">
        <v>116</v>
      </c>
      <c r="Q670" s="3"/>
      <c r="R670" s="3"/>
      <c r="S670" s="7"/>
      <c r="U670" s="29" t="s">
        <v>116</v>
      </c>
      <c r="V670" s="3"/>
      <c r="W670" s="3"/>
      <c r="X670" s="7"/>
      <c r="Z670" s="29" t="s">
        <v>116</v>
      </c>
      <c r="AA670" s="3"/>
      <c r="AB670" s="3"/>
      <c r="AC670" s="7"/>
      <c r="AE670">
        <f t="shared" si="438"/>
        <v>0</v>
      </c>
      <c r="AF670" s="16" t="str">
        <f t="shared" si="439"/>
        <v/>
      </c>
      <c r="AH670">
        <f t="shared" si="440"/>
        <v>0</v>
      </c>
      <c r="AI670">
        <f t="shared" si="441"/>
        <v>0</v>
      </c>
      <c r="AJ670" s="16" t="str">
        <f t="shared" si="442"/>
        <v/>
      </c>
      <c r="AL670" s="16" t="str">
        <f t="shared" si="443"/>
        <v/>
      </c>
    </row>
    <row r="671" spans="2:38">
      <c r="B671" s="29" t="s">
        <v>117</v>
      </c>
      <c r="C671" s="3"/>
      <c r="D671" s="3">
        <v>23</v>
      </c>
      <c r="E671" s="7">
        <v>23</v>
      </c>
      <c r="G671" s="29" t="s">
        <v>117</v>
      </c>
      <c r="H671" s="3"/>
      <c r="I671" s="3">
        <v>113</v>
      </c>
      <c r="J671" s="7">
        <v>113</v>
      </c>
      <c r="L671">
        <f t="shared" si="444"/>
        <v>23</v>
      </c>
      <c r="M671">
        <f t="shared" si="445"/>
        <v>113</v>
      </c>
      <c r="N671" s="19">
        <f t="shared" si="409"/>
        <v>4.9130434782608692</v>
      </c>
      <c r="P671" s="29" t="s">
        <v>117</v>
      </c>
      <c r="Q671" s="3"/>
      <c r="R671" s="3">
        <v>79</v>
      </c>
      <c r="S671" s="7">
        <v>79</v>
      </c>
      <c r="U671" s="29" t="s">
        <v>117</v>
      </c>
      <c r="V671" s="3"/>
      <c r="W671" s="3">
        <v>10</v>
      </c>
      <c r="X671" s="7">
        <v>10</v>
      </c>
      <c r="Z671" s="29" t="s">
        <v>117</v>
      </c>
      <c r="AA671" s="3"/>
      <c r="AB671" s="3">
        <v>6987</v>
      </c>
      <c r="AC671" s="7">
        <v>6987</v>
      </c>
      <c r="AE671">
        <f t="shared" si="438"/>
        <v>6987</v>
      </c>
      <c r="AF671" s="16">
        <f t="shared" si="439"/>
        <v>6.9870000000000001</v>
      </c>
      <c r="AH671">
        <f t="shared" si="440"/>
        <v>113</v>
      </c>
      <c r="AI671">
        <f t="shared" si="441"/>
        <v>6987</v>
      </c>
      <c r="AJ671" s="16">
        <f t="shared" si="442"/>
        <v>61831.858407079642</v>
      </c>
      <c r="AL671" s="16">
        <f t="shared" si="443"/>
        <v>303782.6086956521</v>
      </c>
    </row>
    <row r="672" spans="2:38">
      <c r="B672" s="29" t="s">
        <v>118</v>
      </c>
      <c r="C672" s="3"/>
      <c r="D672" s="3">
        <v>1</v>
      </c>
      <c r="E672" s="7">
        <v>1</v>
      </c>
      <c r="G672" s="29" t="s">
        <v>118</v>
      </c>
      <c r="H672" s="3"/>
      <c r="I672" s="3"/>
      <c r="J672" s="7"/>
      <c r="N672" s="19" t="str">
        <f t="shared" si="409"/>
        <v/>
      </c>
      <c r="P672" s="29" t="s">
        <v>118</v>
      </c>
      <c r="Q672" s="3"/>
      <c r="R672" s="3"/>
      <c r="S672" s="7"/>
      <c r="U672" s="29" t="s">
        <v>118</v>
      </c>
      <c r="V672" s="3"/>
      <c r="W672" s="3"/>
      <c r="X672" s="7"/>
      <c r="Z672" s="29" t="s">
        <v>118</v>
      </c>
      <c r="AA672" s="3"/>
      <c r="AB672" s="3"/>
      <c r="AC672" s="7"/>
      <c r="AE672">
        <f t="shared" si="438"/>
        <v>0</v>
      </c>
      <c r="AF672" s="16" t="str">
        <f t="shared" si="439"/>
        <v/>
      </c>
      <c r="AH672">
        <f t="shared" si="440"/>
        <v>0</v>
      </c>
      <c r="AI672">
        <f t="shared" si="441"/>
        <v>0</v>
      </c>
      <c r="AJ672" s="16" t="str">
        <f t="shared" si="442"/>
        <v/>
      </c>
      <c r="AL672" s="16" t="str">
        <f t="shared" si="443"/>
        <v/>
      </c>
    </row>
    <row r="673" spans="2:38">
      <c r="B673" s="29" t="s">
        <v>119</v>
      </c>
      <c r="C673" s="3"/>
      <c r="D673" s="3">
        <v>31</v>
      </c>
      <c r="E673" s="7">
        <v>31</v>
      </c>
      <c r="G673" s="29" t="s">
        <v>119</v>
      </c>
      <c r="H673" s="3"/>
      <c r="I673" s="3">
        <v>141</v>
      </c>
      <c r="J673" s="7">
        <v>141</v>
      </c>
      <c r="L673">
        <f t="shared" ref="L673:L682" si="446">E673</f>
        <v>31</v>
      </c>
      <c r="M673">
        <f t="shared" ref="M673:M682" si="447">J673</f>
        <v>141</v>
      </c>
      <c r="N673" s="19">
        <f t="shared" si="409"/>
        <v>4.5483870967741939</v>
      </c>
      <c r="P673" s="29" t="s">
        <v>119</v>
      </c>
      <c r="Q673" s="3"/>
      <c r="R673" s="3">
        <v>89</v>
      </c>
      <c r="S673" s="7">
        <v>89</v>
      </c>
      <c r="U673" s="29" t="s">
        <v>119</v>
      </c>
      <c r="V673" s="3"/>
      <c r="W673" s="3">
        <v>19</v>
      </c>
      <c r="X673" s="7">
        <v>19</v>
      </c>
      <c r="Z673" s="29" t="s">
        <v>119</v>
      </c>
      <c r="AA673" s="3"/>
      <c r="AB673" s="3">
        <v>8435</v>
      </c>
      <c r="AC673" s="7">
        <v>8435</v>
      </c>
      <c r="AE673">
        <f t="shared" si="438"/>
        <v>8435</v>
      </c>
      <c r="AF673" s="16">
        <f t="shared" si="439"/>
        <v>8.4350000000000005</v>
      </c>
      <c r="AH673">
        <f t="shared" si="440"/>
        <v>141</v>
      </c>
      <c r="AI673">
        <f t="shared" si="441"/>
        <v>8435</v>
      </c>
      <c r="AJ673" s="16">
        <f t="shared" si="442"/>
        <v>59822.695035460994</v>
      </c>
      <c r="AL673" s="16">
        <f t="shared" si="443"/>
        <v>272096.77419354842</v>
      </c>
    </row>
    <row r="674" spans="2:38">
      <c r="B674" s="29" t="s">
        <v>161</v>
      </c>
      <c r="C674" s="3"/>
      <c r="D674" s="3">
        <v>5</v>
      </c>
      <c r="E674" s="7">
        <v>5</v>
      </c>
      <c r="G674" s="29" t="s">
        <v>161</v>
      </c>
      <c r="H674" s="3"/>
      <c r="I674" s="3">
        <v>12</v>
      </c>
      <c r="J674" s="7">
        <v>12</v>
      </c>
      <c r="L674">
        <f t="shared" si="446"/>
        <v>5</v>
      </c>
      <c r="M674">
        <f t="shared" si="447"/>
        <v>12</v>
      </c>
      <c r="N674" s="19">
        <f t="shared" si="409"/>
        <v>2.4</v>
      </c>
      <c r="P674" s="29" t="s">
        <v>161</v>
      </c>
      <c r="Q674" s="3"/>
      <c r="R674" s="3">
        <v>1</v>
      </c>
      <c r="S674" s="7">
        <v>1</v>
      </c>
      <c r="U674" s="29" t="s">
        <v>161</v>
      </c>
      <c r="V674" s="3"/>
      <c r="W674" s="3">
        <v>6</v>
      </c>
      <c r="X674" s="7">
        <v>6</v>
      </c>
      <c r="Z674" s="29" t="s">
        <v>161</v>
      </c>
      <c r="AA674" s="3"/>
      <c r="AB674" s="3">
        <v>517</v>
      </c>
      <c r="AC674" s="7">
        <v>517</v>
      </c>
      <c r="AE674">
        <f t="shared" si="438"/>
        <v>517</v>
      </c>
      <c r="AF674" s="16">
        <f t="shared" si="439"/>
        <v>0.51700000000000002</v>
      </c>
      <c r="AH674">
        <f t="shared" si="440"/>
        <v>12</v>
      </c>
      <c r="AI674">
        <f t="shared" si="441"/>
        <v>517</v>
      </c>
      <c r="AJ674" s="16">
        <f t="shared" si="442"/>
        <v>43083.333333333336</v>
      </c>
      <c r="AL674" s="16">
        <f t="shared" si="443"/>
        <v>103400</v>
      </c>
    </row>
    <row r="675" spans="2:38">
      <c r="B675" s="29" t="s">
        <v>162</v>
      </c>
      <c r="C675" s="3"/>
      <c r="D675" s="3">
        <v>4</v>
      </c>
      <c r="E675" s="7">
        <v>4</v>
      </c>
      <c r="G675" s="29" t="s">
        <v>162</v>
      </c>
      <c r="H675" s="3"/>
      <c r="I675" s="3">
        <v>6</v>
      </c>
      <c r="J675" s="7">
        <v>6</v>
      </c>
      <c r="L675">
        <f t="shared" si="446"/>
        <v>4</v>
      </c>
      <c r="M675">
        <f t="shared" si="447"/>
        <v>6</v>
      </c>
      <c r="N675" s="19">
        <f t="shared" si="409"/>
        <v>1.5</v>
      </c>
      <c r="P675" s="29" t="s">
        <v>162</v>
      </c>
      <c r="Q675" s="3"/>
      <c r="R675" s="3">
        <v>1</v>
      </c>
      <c r="S675" s="7">
        <v>1</v>
      </c>
      <c r="U675" s="29" t="s">
        <v>162</v>
      </c>
      <c r="V675" s="3"/>
      <c r="W675" s="3">
        <v>1</v>
      </c>
      <c r="X675" s="7">
        <v>1</v>
      </c>
      <c r="Z675" s="29" t="s">
        <v>162</v>
      </c>
      <c r="AA675" s="3"/>
      <c r="AB675" s="3">
        <v>124</v>
      </c>
      <c r="AC675" s="7">
        <v>124</v>
      </c>
      <c r="AE675">
        <f t="shared" si="438"/>
        <v>124</v>
      </c>
      <c r="AF675" s="16">
        <f t="shared" si="439"/>
        <v>0.124</v>
      </c>
      <c r="AH675">
        <f t="shared" si="440"/>
        <v>6</v>
      </c>
      <c r="AI675">
        <f t="shared" si="441"/>
        <v>124</v>
      </c>
      <c r="AJ675" s="16">
        <f t="shared" si="442"/>
        <v>20666.666666666668</v>
      </c>
      <c r="AL675" s="16">
        <f t="shared" si="443"/>
        <v>31000</v>
      </c>
    </row>
    <row r="676" spans="2:38">
      <c r="B676" s="29" t="s">
        <v>120</v>
      </c>
      <c r="C676" s="3"/>
      <c r="D676" s="3">
        <v>867</v>
      </c>
      <c r="E676" s="7">
        <v>867</v>
      </c>
      <c r="G676" s="29" t="s">
        <v>120</v>
      </c>
      <c r="H676" s="3"/>
      <c r="I676" s="3">
        <v>1723</v>
      </c>
      <c r="J676" s="7">
        <v>1723</v>
      </c>
      <c r="L676">
        <f t="shared" si="446"/>
        <v>867</v>
      </c>
      <c r="M676">
        <f t="shared" si="447"/>
        <v>1723</v>
      </c>
      <c r="N676" s="19">
        <f t="shared" si="409"/>
        <v>1.9873125720876585</v>
      </c>
      <c r="P676" s="29" t="s">
        <v>120</v>
      </c>
      <c r="Q676" s="3"/>
      <c r="R676" s="3">
        <v>575</v>
      </c>
      <c r="S676" s="7">
        <v>575</v>
      </c>
      <c r="U676" s="29" t="s">
        <v>120</v>
      </c>
      <c r="V676" s="3"/>
      <c r="W676" s="3">
        <v>271</v>
      </c>
      <c r="X676" s="7">
        <v>271</v>
      </c>
      <c r="Z676" s="29" t="s">
        <v>120</v>
      </c>
      <c r="AA676" s="3"/>
      <c r="AB676" s="3">
        <v>63777</v>
      </c>
      <c r="AC676" s="7">
        <v>63777</v>
      </c>
      <c r="AE676">
        <f t="shared" si="438"/>
        <v>63777</v>
      </c>
      <c r="AF676" s="16">
        <f t="shared" si="439"/>
        <v>63.777000000000001</v>
      </c>
      <c r="AH676">
        <f t="shared" si="440"/>
        <v>1723</v>
      </c>
      <c r="AI676">
        <f t="shared" si="441"/>
        <v>63777</v>
      </c>
      <c r="AJ676" s="16">
        <f t="shared" si="442"/>
        <v>37015.089959373188</v>
      </c>
      <c r="AL676" s="16">
        <f t="shared" si="443"/>
        <v>73560.553633217991</v>
      </c>
    </row>
    <row r="677" spans="2:38">
      <c r="B677" s="29" t="s">
        <v>121</v>
      </c>
      <c r="C677" s="3"/>
      <c r="D677" s="3">
        <v>2</v>
      </c>
      <c r="E677" s="7">
        <v>2</v>
      </c>
      <c r="G677" s="29" t="s">
        <v>121</v>
      </c>
      <c r="H677" s="3"/>
      <c r="I677" s="3"/>
      <c r="J677" s="7"/>
      <c r="L677">
        <f t="shared" si="446"/>
        <v>2</v>
      </c>
      <c r="M677">
        <f t="shared" si="447"/>
        <v>0</v>
      </c>
      <c r="N677" s="19">
        <f t="shared" si="409"/>
        <v>0</v>
      </c>
      <c r="P677" s="29" t="s">
        <v>121</v>
      </c>
      <c r="Q677" s="3"/>
      <c r="R677" s="3"/>
      <c r="S677" s="7"/>
      <c r="U677" s="29" t="s">
        <v>121</v>
      </c>
      <c r="V677" s="3"/>
      <c r="W677" s="3"/>
      <c r="X677" s="7"/>
      <c r="Z677" s="29" t="s">
        <v>121</v>
      </c>
      <c r="AA677" s="3"/>
      <c r="AB677" s="3"/>
      <c r="AC677" s="7"/>
      <c r="AE677">
        <f t="shared" si="438"/>
        <v>0</v>
      </c>
      <c r="AF677" s="16" t="str">
        <f t="shared" si="439"/>
        <v/>
      </c>
      <c r="AH677">
        <f t="shared" si="440"/>
        <v>0</v>
      </c>
      <c r="AI677">
        <f t="shared" si="441"/>
        <v>0</v>
      </c>
      <c r="AJ677" s="16" t="str">
        <f t="shared" si="442"/>
        <v/>
      </c>
      <c r="AL677" s="16" t="str">
        <f t="shared" si="443"/>
        <v/>
      </c>
    </row>
    <row r="678" spans="2:38">
      <c r="B678" s="29" t="s">
        <v>122</v>
      </c>
      <c r="C678" s="3"/>
      <c r="D678" s="3">
        <v>44</v>
      </c>
      <c r="E678" s="7">
        <v>44</v>
      </c>
      <c r="G678" s="29" t="s">
        <v>122</v>
      </c>
      <c r="H678" s="3"/>
      <c r="I678" s="3">
        <v>111</v>
      </c>
      <c r="J678" s="7">
        <v>111</v>
      </c>
      <c r="L678">
        <f t="shared" si="446"/>
        <v>44</v>
      </c>
      <c r="M678">
        <f t="shared" si="447"/>
        <v>111</v>
      </c>
      <c r="N678" s="19">
        <f t="shared" si="409"/>
        <v>2.5227272727272729</v>
      </c>
      <c r="P678" s="29" t="s">
        <v>122</v>
      </c>
      <c r="Q678" s="3"/>
      <c r="R678" s="3">
        <v>32</v>
      </c>
      <c r="S678" s="7">
        <v>32</v>
      </c>
      <c r="U678" s="29" t="s">
        <v>122</v>
      </c>
      <c r="V678" s="3"/>
      <c r="W678" s="3">
        <v>33</v>
      </c>
      <c r="X678" s="7">
        <v>33</v>
      </c>
      <c r="Z678" s="29" t="s">
        <v>122</v>
      </c>
      <c r="AA678" s="3"/>
      <c r="AB678" s="3">
        <v>4093</v>
      </c>
      <c r="AC678" s="7">
        <v>4093</v>
      </c>
      <c r="AE678">
        <f t="shared" si="438"/>
        <v>4093</v>
      </c>
      <c r="AF678" s="16">
        <f t="shared" si="439"/>
        <v>4.093</v>
      </c>
      <c r="AH678">
        <f t="shared" si="440"/>
        <v>111</v>
      </c>
      <c r="AI678">
        <f t="shared" si="441"/>
        <v>4093</v>
      </c>
      <c r="AJ678" s="16">
        <f t="shared" si="442"/>
        <v>36873.873873873876</v>
      </c>
      <c r="AL678" s="16">
        <f t="shared" si="443"/>
        <v>93022.727272727279</v>
      </c>
    </row>
    <row r="679" spans="2:38">
      <c r="B679" s="29" t="s">
        <v>123</v>
      </c>
      <c r="C679" s="3"/>
      <c r="D679" s="3">
        <v>4</v>
      </c>
      <c r="E679" s="7">
        <v>4</v>
      </c>
      <c r="G679" s="29" t="s">
        <v>123</v>
      </c>
      <c r="H679" s="3"/>
      <c r="I679" s="3">
        <v>8</v>
      </c>
      <c r="J679" s="7">
        <v>8</v>
      </c>
      <c r="L679">
        <f t="shared" si="446"/>
        <v>4</v>
      </c>
      <c r="M679">
        <f t="shared" si="447"/>
        <v>8</v>
      </c>
      <c r="N679" s="19">
        <f t="shared" si="409"/>
        <v>2</v>
      </c>
      <c r="P679" s="29" t="s">
        <v>123</v>
      </c>
      <c r="Q679" s="3"/>
      <c r="R679" s="3">
        <v>4</v>
      </c>
      <c r="S679" s="7">
        <v>4</v>
      </c>
      <c r="U679" s="29" t="s">
        <v>123</v>
      </c>
      <c r="V679" s="3"/>
      <c r="W679" s="3"/>
      <c r="X679" s="7"/>
      <c r="Z679" s="29" t="s">
        <v>123</v>
      </c>
      <c r="AA679" s="3"/>
      <c r="AB679" s="3">
        <v>425</v>
      </c>
      <c r="AC679" s="7">
        <v>425</v>
      </c>
      <c r="AE679">
        <f t="shared" si="438"/>
        <v>425</v>
      </c>
      <c r="AF679" s="16">
        <f t="shared" si="439"/>
        <v>0.42499999999999999</v>
      </c>
      <c r="AH679">
        <f t="shared" si="440"/>
        <v>8</v>
      </c>
      <c r="AI679">
        <f t="shared" si="441"/>
        <v>425</v>
      </c>
      <c r="AJ679" s="16">
        <f t="shared" si="442"/>
        <v>53125</v>
      </c>
      <c r="AL679" s="16">
        <f t="shared" si="443"/>
        <v>106250</v>
      </c>
    </row>
    <row r="680" spans="2:38">
      <c r="B680" s="29" t="s">
        <v>124</v>
      </c>
      <c r="C680" s="3"/>
      <c r="D680" s="3">
        <v>2</v>
      </c>
      <c r="E680" s="7">
        <v>2</v>
      </c>
      <c r="G680" s="29" t="s">
        <v>124</v>
      </c>
      <c r="H680" s="3"/>
      <c r="I680" s="3"/>
      <c r="J680" s="7"/>
      <c r="L680">
        <f t="shared" si="446"/>
        <v>2</v>
      </c>
      <c r="M680">
        <f t="shared" si="447"/>
        <v>0</v>
      </c>
      <c r="N680" s="19">
        <f t="shared" si="409"/>
        <v>0</v>
      </c>
      <c r="P680" s="29" t="s">
        <v>124</v>
      </c>
      <c r="Q680" s="3"/>
      <c r="R680" s="3"/>
      <c r="S680" s="7"/>
      <c r="U680" s="29" t="s">
        <v>124</v>
      </c>
      <c r="V680" s="3"/>
      <c r="W680" s="3"/>
      <c r="X680" s="7"/>
      <c r="Z680" s="29" t="s">
        <v>124</v>
      </c>
      <c r="AA680" s="3"/>
      <c r="AB680" s="3"/>
      <c r="AC680" s="7"/>
      <c r="AE680">
        <f t="shared" si="438"/>
        <v>0</v>
      </c>
      <c r="AF680" s="16" t="str">
        <f t="shared" si="439"/>
        <v/>
      </c>
      <c r="AH680">
        <f t="shared" si="440"/>
        <v>0</v>
      </c>
      <c r="AI680">
        <f t="shared" si="441"/>
        <v>0</v>
      </c>
      <c r="AJ680" s="16" t="str">
        <f t="shared" si="442"/>
        <v/>
      </c>
      <c r="AL680" s="16" t="str">
        <f t="shared" si="443"/>
        <v/>
      </c>
    </row>
    <row r="681" spans="2:38">
      <c r="B681" s="29" t="s">
        <v>163</v>
      </c>
      <c r="C681" s="3">
        <v>8</v>
      </c>
      <c r="D681" s="3"/>
      <c r="E681" s="7">
        <v>8</v>
      </c>
      <c r="G681" s="29" t="s">
        <v>163</v>
      </c>
      <c r="H681" s="3">
        <v>42</v>
      </c>
      <c r="I681" s="3"/>
      <c r="J681" s="7">
        <v>42</v>
      </c>
      <c r="L681">
        <f t="shared" si="446"/>
        <v>8</v>
      </c>
      <c r="M681">
        <f t="shared" si="447"/>
        <v>42</v>
      </c>
      <c r="N681" s="19">
        <f t="shared" si="409"/>
        <v>5.25</v>
      </c>
      <c r="P681" s="29" t="s">
        <v>163</v>
      </c>
      <c r="Q681" s="3">
        <v>28</v>
      </c>
      <c r="R681" s="3"/>
      <c r="S681" s="7">
        <v>28</v>
      </c>
      <c r="U681" s="29" t="s">
        <v>163</v>
      </c>
      <c r="V681" s="3">
        <v>6</v>
      </c>
      <c r="W681" s="3"/>
      <c r="X681" s="7">
        <v>6</v>
      </c>
      <c r="Z681" s="29" t="s">
        <v>163</v>
      </c>
      <c r="AA681" s="3">
        <v>2008</v>
      </c>
      <c r="AB681" s="3"/>
      <c r="AC681" s="7">
        <v>2008</v>
      </c>
      <c r="AE681">
        <f t="shared" si="438"/>
        <v>2008</v>
      </c>
      <c r="AF681" s="16">
        <f t="shared" si="439"/>
        <v>2.008</v>
      </c>
      <c r="AH681">
        <f t="shared" si="440"/>
        <v>42</v>
      </c>
      <c r="AI681">
        <f t="shared" si="441"/>
        <v>2008</v>
      </c>
      <c r="AJ681" s="16">
        <f t="shared" si="442"/>
        <v>47809.523809523809</v>
      </c>
      <c r="AL681" s="16">
        <f t="shared" si="443"/>
        <v>251000</v>
      </c>
    </row>
    <row r="682" spans="2:38">
      <c r="B682" s="29" t="s">
        <v>125</v>
      </c>
      <c r="C682" s="3"/>
      <c r="D682" s="3">
        <v>63</v>
      </c>
      <c r="E682" s="7">
        <v>63</v>
      </c>
      <c r="G682" s="29" t="s">
        <v>125</v>
      </c>
      <c r="H682" s="3"/>
      <c r="I682" s="3">
        <v>261</v>
      </c>
      <c r="J682" s="7">
        <v>261</v>
      </c>
      <c r="L682">
        <f t="shared" si="446"/>
        <v>63</v>
      </c>
      <c r="M682">
        <f t="shared" si="447"/>
        <v>261</v>
      </c>
      <c r="N682" s="19">
        <f t="shared" si="409"/>
        <v>4.1428571428571432</v>
      </c>
      <c r="P682" s="29" t="s">
        <v>125</v>
      </c>
      <c r="Q682" s="3"/>
      <c r="R682" s="3">
        <v>169</v>
      </c>
      <c r="S682" s="7">
        <v>169</v>
      </c>
      <c r="U682" s="29" t="s">
        <v>125</v>
      </c>
      <c r="V682" s="3"/>
      <c r="W682" s="3">
        <v>25</v>
      </c>
      <c r="X682" s="7">
        <v>25</v>
      </c>
      <c r="Z682" s="29" t="s">
        <v>125</v>
      </c>
      <c r="AA682" s="3"/>
      <c r="AB682" s="3">
        <v>24421</v>
      </c>
      <c r="AC682" s="7">
        <v>24421</v>
      </c>
      <c r="AE682">
        <f t="shared" si="438"/>
        <v>24421</v>
      </c>
      <c r="AF682" s="16">
        <f t="shared" si="439"/>
        <v>24.420999999999999</v>
      </c>
      <c r="AH682">
        <f t="shared" si="440"/>
        <v>261</v>
      </c>
      <c r="AI682">
        <f t="shared" si="441"/>
        <v>24421</v>
      </c>
      <c r="AJ682" s="16">
        <f t="shared" si="442"/>
        <v>93567.049808429118</v>
      </c>
      <c r="AL682" s="16">
        <f t="shared" si="443"/>
        <v>387634.92063492065</v>
      </c>
    </row>
    <row r="683" spans="2:38">
      <c r="B683" s="29" t="s">
        <v>126</v>
      </c>
      <c r="C683" s="3">
        <v>261</v>
      </c>
      <c r="D683" s="3"/>
      <c r="E683" s="7">
        <v>261</v>
      </c>
      <c r="G683" s="29" t="s">
        <v>126</v>
      </c>
      <c r="H683" s="3">
        <v>921</v>
      </c>
      <c r="I683" s="3"/>
      <c r="J683" s="7">
        <v>921</v>
      </c>
      <c r="N683" s="19" t="str">
        <f t="shared" si="409"/>
        <v/>
      </c>
      <c r="P683" s="29" t="s">
        <v>126</v>
      </c>
      <c r="Q683" s="3">
        <v>438</v>
      </c>
      <c r="R683" s="3"/>
      <c r="S683" s="7">
        <v>438</v>
      </c>
      <c r="U683" s="29" t="s">
        <v>126</v>
      </c>
      <c r="V683" s="3">
        <v>221</v>
      </c>
      <c r="W683" s="3"/>
      <c r="X683" s="7">
        <v>221</v>
      </c>
      <c r="Z683" s="29" t="s">
        <v>126</v>
      </c>
      <c r="AA683" s="3">
        <v>67013</v>
      </c>
      <c r="AB683" s="3"/>
      <c r="AC683" s="7">
        <v>67013</v>
      </c>
      <c r="AE683">
        <f t="shared" si="438"/>
        <v>67013</v>
      </c>
      <c r="AF683" s="16">
        <f t="shared" si="439"/>
        <v>67.013000000000005</v>
      </c>
      <c r="AH683">
        <f t="shared" si="440"/>
        <v>921</v>
      </c>
      <c r="AI683">
        <f t="shared" si="441"/>
        <v>67013</v>
      </c>
      <c r="AJ683" s="16">
        <f t="shared" si="442"/>
        <v>72761.129207383274</v>
      </c>
      <c r="AL683" s="16" t="str">
        <f t="shared" si="443"/>
        <v/>
      </c>
    </row>
    <row r="684" spans="2:38">
      <c r="B684" s="29" t="s">
        <v>127</v>
      </c>
      <c r="C684" s="3"/>
      <c r="D684" s="3">
        <v>13</v>
      </c>
      <c r="E684" s="7">
        <v>13</v>
      </c>
      <c r="G684" s="29" t="s">
        <v>127</v>
      </c>
      <c r="H684" s="3"/>
      <c r="I684" s="3">
        <v>17</v>
      </c>
      <c r="J684" s="7">
        <v>17</v>
      </c>
      <c r="L684">
        <f t="shared" ref="L684:L693" si="448">E684</f>
        <v>13</v>
      </c>
      <c r="M684">
        <f t="shared" ref="M684:M693" si="449">J684</f>
        <v>17</v>
      </c>
      <c r="N684" s="19">
        <f t="shared" si="409"/>
        <v>1.3076923076923077</v>
      </c>
      <c r="P684" s="29" t="s">
        <v>127</v>
      </c>
      <c r="Q684" s="3"/>
      <c r="R684" s="3">
        <v>2</v>
      </c>
      <c r="S684" s="7">
        <v>2</v>
      </c>
      <c r="U684" s="29" t="s">
        <v>127</v>
      </c>
      <c r="V684" s="3"/>
      <c r="W684" s="3">
        <v>2</v>
      </c>
      <c r="X684" s="7">
        <v>2</v>
      </c>
      <c r="Z684" s="29" t="s">
        <v>127</v>
      </c>
      <c r="AA684" s="3"/>
      <c r="AB684" s="3">
        <v>662</v>
      </c>
      <c r="AC684" s="7">
        <v>662</v>
      </c>
      <c r="AE684">
        <f t="shared" si="438"/>
        <v>662</v>
      </c>
      <c r="AF684" s="16">
        <f t="shared" si="439"/>
        <v>0.66200000000000003</v>
      </c>
      <c r="AH684">
        <f t="shared" si="440"/>
        <v>17</v>
      </c>
      <c r="AI684">
        <f t="shared" si="441"/>
        <v>662</v>
      </c>
      <c r="AJ684" s="16">
        <f t="shared" si="442"/>
        <v>38941.176470588231</v>
      </c>
      <c r="AL684" s="16">
        <f t="shared" si="443"/>
        <v>50923.076923076915</v>
      </c>
    </row>
    <row r="685" spans="2:38">
      <c r="B685" s="29" t="s">
        <v>128</v>
      </c>
      <c r="C685" s="3"/>
      <c r="D685" s="3">
        <v>4</v>
      </c>
      <c r="E685" s="7">
        <v>4</v>
      </c>
      <c r="G685" s="29" t="s">
        <v>128</v>
      </c>
      <c r="H685" s="3"/>
      <c r="I685" s="3">
        <v>16</v>
      </c>
      <c r="J685" s="7">
        <v>16</v>
      </c>
      <c r="L685">
        <f t="shared" si="448"/>
        <v>4</v>
      </c>
      <c r="M685">
        <f t="shared" si="449"/>
        <v>16</v>
      </c>
      <c r="N685" s="19">
        <f t="shared" si="409"/>
        <v>4</v>
      </c>
      <c r="P685" s="29" t="s">
        <v>128</v>
      </c>
      <c r="Q685" s="3"/>
      <c r="R685" s="3">
        <v>8</v>
      </c>
      <c r="S685" s="7">
        <v>8</v>
      </c>
      <c r="U685" s="29" t="s">
        <v>128</v>
      </c>
      <c r="V685" s="3"/>
      <c r="W685" s="3">
        <v>3</v>
      </c>
      <c r="X685" s="7">
        <v>3</v>
      </c>
      <c r="Z685" s="29" t="s">
        <v>128</v>
      </c>
      <c r="AA685" s="3"/>
      <c r="AB685" s="3">
        <v>1052</v>
      </c>
      <c r="AC685" s="7">
        <v>1052</v>
      </c>
      <c r="AE685">
        <f t="shared" si="438"/>
        <v>1052</v>
      </c>
      <c r="AF685" s="16">
        <f t="shared" si="439"/>
        <v>1.052</v>
      </c>
      <c r="AH685">
        <f t="shared" si="440"/>
        <v>16</v>
      </c>
      <c r="AI685">
        <f t="shared" si="441"/>
        <v>1052</v>
      </c>
      <c r="AJ685" s="16">
        <f t="shared" si="442"/>
        <v>65750</v>
      </c>
      <c r="AL685" s="16">
        <f t="shared" si="443"/>
        <v>263000</v>
      </c>
    </row>
    <row r="686" spans="2:38">
      <c r="B686" s="29" t="s">
        <v>129</v>
      </c>
      <c r="C686" s="3">
        <v>127</v>
      </c>
      <c r="D686" s="3"/>
      <c r="E686" s="7">
        <v>127</v>
      </c>
      <c r="G686" s="29" t="s">
        <v>129</v>
      </c>
      <c r="H686" s="3">
        <v>605</v>
      </c>
      <c r="I686" s="3"/>
      <c r="J686" s="7">
        <v>605</v>
      </c>
      <c r="L686">
        <f t="shared" si="448"/>
        <v>127</v>
      </c>
      <c r="M686">
        <f t="shared" si="449"/>
        <v>605</v>
      </c>
      <c r="N686" s="19">
        <f t="shared" si="409"/>
        <v>4.7637795275590555</v>
      </c>
      <c r="P686" s="29" t="s">
        <v>129</v>
      </c>
      <c r="Q686" s="3">
        <v>357</v>
      </c>
      <c r="R686" s="3"/>
      <c r="S686" s="7">
        <v>357</v>
      </c>
      <c r="U686" s="29" t="s">
        <v>129</v>
      </c>
      <c r="V686" s="3">
        <v>116</v>
      </c>
      <c r="W686" s="3"/>
      <c r="X686" s="7">
        <v>116</v>
      </c>
      <c r="Z686" s="29" t="s">
        <v>129</v>
      </c>
      <c r="AA686" s="3">
        <v>45201</v>
      </c>
      <c r="AB686" s="3"/>
      <c r="AC686" s="7">
        <v>45201</v>
      </c>
      <c r="AE686">
        <f t="shared" si="438"/>
        <v>45201</v>
      </c>
      <c r="AF686" s="16">
        <f t="shared" si="439"/>
        <v>45.201000000000001</v>
      </c>
      <c r="AH686">
        <f t="shared" si="440"/>
        <v>605</v>
      </c>
      <c r="AI686">
        <f t="shared" si="441"/>
        <v>45201</v>
      </c>
      <c r="AJ686" s="16">
        <f t="shared" si="442"/>
        <v>74712.396694214869</v>
      </c>
      <c r="AL686" s="16">
        <f t="shared" si="443"/>
        <v>355913.38582677167</v>
      </c>
    </row>
    <row r="687" spans="2:38">
      <c r="B687" s="29" t="s">
        <v>130</v>
      </c>
      <c r="C687" s="3"/>
      <c r="D687" s="3">
        <v>13</v>
      </c>
      <c r="E687" s="7">
        <v>13</v>
      </c>
      <c r="G687" s="29" t="s">
        <v>130</v>
      </c>
      <c r="H687" s="3"/>
      <c r="I687" s="3">
        <v>28</v>
      </c>
      <c r="J687" s="7">
        <v>28</v>
      </c>
      <c r="L687">
        <f t="shared" si="448"/>
        <v>13</v>
      </c>
      <c r="M687">
        <f t="shared" si="449"/>
        <v>28</v>
      </c>
      <c r="N687" s="19">
        <f t="shared" si="409"/>
        <v>2.1538461538461537</v>
      </c>
      <c r="P687" s="29" t="s">
        <v>130</v>
      </c>
      <c r="Q687" s="3"/>
      <c r="R687" s="3">
        <v>10</v>
      </c>
      <c r="S687" s="7">
        <v>10</v>
      </c>
      <c r="U687" s="29" t="s">
        <v>130</v>
      </c>
      <c r="V687" s="3"/>
      <c r="W687" s="3">
        <v>5</v>
      </c>
      <c r="X687" s="7">
        <v>5</v>
      </c>
      <c r="Z687" s="29" t="s">
        <v>130</v>
      </c>
      <c r="AA687" s="3"/>
      <c r="AB687" s="3">
        <v>1702</v>
      </c>
      <c r="AC687" s="7">
        <v>1702</v>
      </c>
      <c r="AE687">
        <f t="shared" si="438"/>
        <v>1702</v>
      </c>
      <c r="AF687" s="16">
        <f t="shared" si="439"/>
        <v>1.702</v>
      </c>
      <c r="AH687">
        <f t="shared" si="440"/>
        <v>28</v>
      </c>
      <c r="AI687">
        <f t="shared" si="441"/>
        <v>1702</v>
      </c>
      <c r="AJ687" s="16">
        <f t="shared" si="442"/>
        <v>60785.714285714283</v>
      </c>
      <c r="AL687" s="16">
        <f t="shared" si="443"/>
        <v>130923.07692307691</v>
      </c>
    </row>
    <row r="688" spans="2:38">
      <c r="B688" s="29" t="s">
        <v>131</v>
      </c>
      <c r="C688" s="3"/>
      <c r="D688" s="3">
        <v>48</v>
      </c>
      <c r="E688" s="7">
        <v>48</v>
      </c>
      <c r="G688" s="29" t="s">
        <v>131</v>
      </c>
      <c r="H688" s="3"/>
      <c r="I688" s="3">
        <v>709</v>
      </c>
      <c r="J688" s="7">
        <v>709</v>
      </c>
      <c r="L688">
        <f t="shared" si="448"/>
        <v>48</v>
      </c>
      <c r="M688">
        <f t="shared" si="449"/>
        <v>709</v>
      </c>
      <c r="N688" s="19">
        <f t="shared" si="409"/>
        <v>14.770833333333334</v>
      </c>
      <c r="P688" s="29" t="s">
        <v>131</v>
      </c>
      <c r="Q688" s="3"/>
      <c r="R688" s="3">
        <v>558</v>
      </c>
      <c r="S688" s="7">
        <v>558</v>
      </c>
      <c r="U688" s="29" t="s">
        <v>131</v>
      </c>
      <c r="V688" s="3"/>
      <c r="W688" s="3">
        <v>101</v>
      </c>
      <c r="X688" s="7">
        <v>101</v>
      </c>
      <c r="Z688" s="29" t="s">
        <v>131</v>
      </c>
      <c r="AA688" s="3"/>
      <c r="AB688" s="3">
        <v>38755</v>
      </c>
      <c r="AC688" s="7">
        <v>38755</v>
      </c>
      <c r="AE688">
        <f t="shared" si="438"/>
        <v>38755</v>
      </c>
      <c r="AF688" s="16">
        <f t="shared" si="439"/>
        <v>38.755000000000003</v>
      </c>
      <c r="AH688">
        <f t="shared" si="440"/>
        <v>709</v>
      </c>
      <c r="AI688">
        <f t="shared" si="441"/>
        <v>38755</v>
      </c>
      <c r="AJ688" s="16">
        <f t="shared" si="442"/>
        <v>54661.495063469672</v>
      </c>
      <c r="AL688" s="16">
        <f t="shared" si="443"/>
        <v>807395.83333333337</v>
      </c>
    </row>
    <row r="689" spans="2:38">
      <c r="B689" s="29" t="s">
        <v>132</v>
      </c>
      <c r="C689" s="3"/>
      <c r="D689" s="3">
        <v>62</v>
      </c>
      <c r="E689" s="7">
        <v>62</v>
      </c>
      <c r="G689" s="29" t="s">
        <v>132</v>
      </c>
      <c r="H689" s="3"/>
      <c r="I689" s="3">
        <v>222</v>
      </c>
      <c r="J689" s="7">
        <v>222</v>
      </c>
      <c r="L689">
        <f t="shared" si="448"/>
        <v>62</v>
      </c>
      <c r="M689">
        <f t="shared" si="449"/>
        <v>222</v>
      </c>
      <c r="N689" s="19">
        <f t="shared" si="409"/>
        <v>3.5806451612903225</v>
      </c>
      <c r="P689" s="29" t="s">
        <v>132</v>
      </c>
      <c r="Q689" s="3"/>
      <c r="R689" s="3">
        <v>118</v>
      </c>
      <c r="S689" s="7">
        <v>118</v>
      </c>
      <c r="U689" s="29" t="s">
        <v>132</v>
      </c>
      <c r="V689" s="3"/>
      <c r="W689" s="3">
        <v>39</v>
      </c>
      <c r="X689" s="7">
        <v>39</v>
      </c>
      <c r="Z689" s="29" t="s">
        <v>132</v>
      </c>
      <c r="AA689" s="3"/>
      <c r="AB689" s="3">
        <v>20583</v>
      </c>
      <c r="AC689" s="7">
        <v>20583</v>
      </c>
      <c r="AE689">
        <f t="shared" si="438"/>
        <v>20583</v>
      </c>
      <c r="AF689" s="16">
        <f t="shared" si="439"/>
        <v>20.582999999999998</v>
      </c>
      <c r="AH689">
        <f t="shared" si="440"/>
        <v>222</v>
      </c>
      <c r="AI689">
        <f t="shared" si="441"/>
        <v>20583</v>
      </c>
      <c r="AJ689" s="16">
        <f t="shared" si="442"/>
        <v>92716.216216216213</v>
      </c>
      <c r="AL689" s="16">
        <f t="shared" si="443"/>
        <v>331983.87096774194</v>
      </c>
    </row>
    <row r="690" spans="2:38">
      <c r="B690" s="29" t="s">
        <v>133</v>
      </c>
      <c r="C690" s="3"/>
      <c r="D690" s="3"/>
      <c r="E690" s="7"/>
      <c r="G690" s="29" t="s">
        <v>133</v>
      </c>
      <c r="H690" s="3"/>
      <c r="I690" s="3"/>
      <c r="J690" s="7"/>
      <c r="L690">
        <f t="shared" si="448"/>
        <v>0</v>
      </c>
      <c r="M690">
        <f t="shared" si="449"/>
        <v>0</v>
      </c>
      <c r="N690" s="19" t="str">
        <f t="shared" si="409"/>
        <v/>
      </c>
      <c r="P690" s="29" t="s">
        <v>133</v>
      </c>
      <c r="Q690" s="3"/>
      <c r="R690" s="3"/>
      <c r="S690" s="7"/>
      <c r="U690" s="29" t="s">
        <v>133</v>
      </c>
      <c r="V690" s="3"/>
      <c r="W690" s="3"/>
      <c r="X690" s="7"/>
      <c r="Z690" s="29" t="s">
        <v>133</v>
      </c>
      <c r="AA690" s="3"/>
      <c r="AB690" s="3"/>
      <c r="AC690" s="7"/>
      <c r="AE690">
        <f t="shared" si="438"/>
        <v>0</v>
      </c>
      <c r="AF690" s="16" t="str">
        <f t="shared" si="439"/>
        <v/>
      </c>
      <c r="AH690">
        <f t="shared" si="440"/>
        <v>0</v>
      </c>
      <c r="AI690">
        <f t="shared" si="441"/>
        <v>0</v>
      </c>
      <c r="AJ690" s="16" t="str">
        <f t="shared" si="442"/>
        <v/>
      </c>
      <c r="AL690" s="16" t="str">
        <f t="shared" si="443"/>
        <v/>
      </c>
    </row>
    <row r="691" spans="2:38">
      <c r="B691" s="29" t="s">
        <v>134</v>
      </c>
      <c r="C691" s="3"/>
      <c r="D691" s="3">
        <v>2</v>
      </c>
      <c r="E691" s="7">
        <v>2</v>
      </c>
      <c r="G691" s="29" t="s">
        <v>134</v>
      </c>
      <c r="H691" s="3"/>
      <c r="I691" s="3"/>
      <c r="J691" s="7"/>
      <c r="L691">
        <f t="shared" si="448"/>
        <v>2</v>
      </c>
      <c r="M691">
        <f t="shared" si="449"/>
        <v>0</v>
      </c>
      <c r="N691" s="19">
        <f t="shared" si="409"/>
        <v>0</v>
      </c>
      <c r="P691" s="29" t="s">
        <v>134</v>
      </c>
      <c r="Q691" s="3"/>
      <c r="R691" s="3"/>
      <c r="S691" s="7"/>
      <c r="U691" s="29" t="s">
        <v>134</v>
      </c>
      <c r="V691" s="3"/>
      <c r="W691" s="3"/>
      <c r="X691" s="7"/>
      <c r="Z691" s="29" t="s">
        <v>134</v>
      </c>
      <c r="AA691" s="3"/>
      <c r="AB691" s="3"/>
      <c r="AC691" s="7"/>
      <c r="AE691">
        <f t="shared" si="438"/>
        <v>0</v>
      </c>
      <c r="AF691" s="16" t="str">
        <f t="shared" si="439"/>
        <v/>
      </c>
      <c r="AH691">
        <f t="shared" si="440"/>
        <v>0</v>
      </c>
      <c r="AI691">
        <f t="shared" si="441"/>
        <v>0</v>
      </c>
      <c r="AJ691" s="16" t="str">
        <f t="shared" si="442"/>
        <v/>
      </c>
      <c r="AL691" s="16" t="str">
        <f t="shared" si="443"/>
        <v/>
      </c>
    </row>
    <row r="692" spans="2:38">
      <c r="B692" s="29" t="s">
        <v>135</v>
      </c>
      <c r="C692" s="3"/>
      <c r="D692" s="3">
        <v>2</v>
      </c>
      <c r="E692" s="7">
        <v>2</v>
      </c>
      <c r="G692" s="29" t="s">
        <v>135</v>
      </c>
      <c r="H692" s="3"/>
      <c r="I692" s="3"/>
      <c r="J692" s="7"/>
      <c r="L692">
        <f t="shared" si="448"/>
        <v>2</v>
      </c>
      <c r="M692">
        <f t="shared" si="449"/>
        <v>0</v>
      </c>
      <c r="N692" s="19">
        <f t="shared" ref="N692:N755" si="450">IF(M692+L692&gt;0,M692/L692,"")</f>
        <v>0</v>
      </c>
      <c r="P692" s="29" t="s">
        <v>135</v>
      </c>
      <c r="Q692" s="3"/>
      <c r="R692" s="3"/>
      <c r="S692" s="7"/>
      <c r="U692" s="29" t="s">
        <v>135</v>
      </c>
      <c r="V692" s="3"/>
      <c r="W692" s="3"/>
      <c r="X692" s="7"/>
      <c r="Z692" s="29" t="s">
        <v>135</v>
      </c>
      <c r="AA692" s="3"/>
      <c r="AB692" s="3"/>
      <c r="AC692" s="7"/>
      <c r="AE692">
        <f t="shared" si="438"/>
        <v>0</v>
      </c>
      <c r="AF692" s="16" t="str">
        <f t="shared" si="439"/>
        <v/>
      </c>
      <c r="AH692">
        <f t="shared" si="440"/>
        <v>0</v>
      </c>
      <c r="AI692">
        <f t="shared" si="441"/>
        <v>0</v>
      </c>
      <c r="AJ692" s="16" t="str">
        <f t="shared" si="442"/>
        <v/>
      </c>
      <c r="AL692" s="16" t="str">
        <f t="shared" si="443"/>
        <v/>
      </c>
    </row>
    <row r="693" spans="2:38">
      <c r="B693" s="30" t="s">
        <v>39</v>
      </c>
      <c r="C693" s="7">
        <v>1976</v>
      </c>
      <c r="D693" s="7">
        <v>1600</v>
      </c>
      <c r="E693" s="7">
        <v>3576</v>
      </c>
      <c r="G693" s="30" t="s">
        <v>39</v>
      </c>
      <c r="H693" s="7">
        <v>7879</v>
      </c>
      <c r="I693" s="7">
        <v>5076</v>
      </c>
      <c r="J693" s="7">
        <v>12955</v>
      </c>
      <c r="L693">
        <f t="shared" si="448"/>
        <v>3576</v>
      </c>
      <c r="M693">
        <f t="shared" si="449"/>
        <v>12955</v>
      </c>
      <c r="N693" s="19">
        <f t="shared" si="450"/>
        <v>3.6227628635346756</v>
      </c>
      <c r="P693" s="30" t="s">
        <v>39</v>
      </c>
      <c r="Q693" s="7">
        <v>4748</v>
      </c>
      <c r="R693" s="7">
        <v>2381</v>
      </c>
      <c r="S693" s="7">
        <v>7129</v>
      </c>
      <c r="U693" s="30" t="s">
        <v>39</v>
      </c>
      <c r="V693" s="7">
        <v>1096</v>
      </c>
      <c r="W693" s="7">
        <v>1051</v>
      </c>
      <c r="X693" s="7">
        <v>2147</v>
      </c>
      <c r="Z693" s="30" t="s">
        <v>39</v>
      </c>
      <c r="AA693" s="7">
        <v>358440</v>
      </c>
      <c r="AB693" s="7">
        <v>283076</v>
      </c>
      <c r="AC693" s="7">
        <v>641516</v>
      </c>
      <c r="AE693">
        <f t="shared" si="438"/>
        <v>641516</v>
      </c>
      <c r="AF693" s="16">
        <f t="shared" si="439"/>
        <v>641.51599999999996</v>
      </c>
      <c r="AH693">
        <f t="shared" si="440"/>
        <v>12955</v>
      </c>
      <c r="AI693">
        <f t="shared" si="441"/>
        <v>641516</v>
      </c>
      <c r="AJ693" s="16">
        <f t="shared" si="442"/>
        <v>49518.795831725198</v>
      </c>
      <c r="AL693" s="16">
        <f t="shared" si="443"/>
        <v>179394.85458612975</v>
      </c>
    </row>
    <row r="694" spans="2:38">
      <c r="B694" s="4" t="s">
        <v>184</v>
      </c>
      <c r="C694" s="3"/>
      <c r="D694" s="3"/>
      <c r="E694" s="7"/>
      <c r="G694" s="4" t="s">
        <v>184</v>
      </c>
      <c r="H694" s="3"/>
      <c r="I694" s="3"/>
      <c r="J694" s="7"/>
      <c r="N694" s="18" t="str">
        <f t="shared" si="450"/>
        <v/>
      </c>
      <c r="P694" s="4" t="s">
        <v>184</v>
      </c>
      <c r="Q694" s="3"/>
      <c r="R694" s="3"/>
      <c r="S694" s="7"/>
      <c r="U694" s="4" t="s">
        <v>184</v>
      </c>
      <c r="V694" s="3"/>
      <c r="W694" s="3"/>
      <c r="X694" s="7"/>
      <c r="Z694" s="4" t="s">
        <v>184</v>
      </c>
      <c r="AA694" s="3"/>
      <c r="AB694" s="3"/>
      <c r="AC694" s="7"/>
      <c r="AF694" s="15"/>
      <c r="AJ694" s="15"/>
      <c r="AL694" s="15"/>
    </row>
    <row r="695" spans="2:38">
      <c r="B695" s="5" t="s">
        <v>13</v>
      </c>
      <c r="C695" s="3"/>
      <c r="D695" s="3"/>
      <c r="E695" s="7"/>
      <c r="G695" s="5" t="s">
        <v>13</v>
      </c>
      <c r="H695" s="3"/>
      <c r="I695" s="3"/>
      <c r="J695" s="7"/>
      <c r="N695" s="37" t="str">
        <f t="shared" si="450"/>
        <v/>
      </c>
      <c r="P695" s="5" t="s">
        <v>13</v>
      </c>
      <c r="Q695" s="3"/>
      <c r="R695" s="3"/>
      <c r="S695" s="7"/>
      <c r="U695" s="5" t="s">
        <v>13</v>
      </c>
      <c r="V695" s="3"/>
      <c r="W695" s="3"/>
      <c r="X695" s="7"/>
      <c r="Z695" s="5" t="s">
        <v>13</v>
      </c>
      <c r="AA695" s="3"/>
      <c r="AB695" s="3"/>
      <c r="AC695" s="7"/>
      <c r="AF695" s="36"/>
      <c r="AJ695" s="36"/>
      <c r="AL695" s="36"/>
    </row>
    <row r="696" spans="2:38">
      <c r="B696" s="29" t="s">
        <v>13</v>
      </c>
      <c r="C696" s="3">
        <v>2370</v>
      </c>
      <c r="D696" s="3">
        <v>669</v>
      </c>
      <c r="E696" s="7">
        <v>3039</v>
      </c>
      <c r="G696" s="29" t="s">
        <v>13</v>
      </c>
      <c r="H696" s="3">
        <v>25181</v>
      </c>
      <c r="I696" s="3">
        <v>12847</v>
      </c>
      <c r="J696" s="7">
        <v>38028</v>
      </c>
      <c r="L696">
        <f t="shared" ref="L696" si="451">E696</f>
        <v>3039</v>
      </c>
      <c r="M696">
        <f t="shared" ref="M696" si="452">J696</f>
        <v>38028</v>
      </c>
      <c r="N696" s="19">
        <f t="shared" si="450"/>
        <v>12.513326752221126</v>
      </c>
      <c r="P696" s="29" t="s">
        <v>13</v>
      </c>
      <c r="Q696" s="3">
        <v>19105</v>
      </c>
      <c r="R696" s="3">
        <v>5548</v>
      </c>
      <c r="S696" s="7">
        <v>24653</v>
      </c>
      <c r="U696" s="29" t="s">
        <v>13</v>
      </c>
      <c r="V696" s="3">
        <v>3580</v>
      </c>
      <c r="W696" s="3">
        <v>6604</v>
      </c>
      <c r="X696" s="7">
        <v>10184</v>
      </c>
      <c r="Z696" s="29" t="s">
        <v>13</v>
      </c>
      <c r="AA696" s="3">
        <v>3400709</v>
      </c>
      <c r="AB696" s="3">
        <v>352016</v>
      </c>
      <c r="AC696" s="7">
        <v>3752725</v>
      </c>
      <c r="AE696">
        <f t="shared" ref="AE696" si="453">AC696</f>
        <v>3752725</v>
      </c>
      <c r="AF696" s="16">
        <f t="shared" ref="AF696" si="454">IF(AE696/$AE$8&gt;0,AE696/$AE$8,"")</f>
        <v>3752.7249999999999</v>
      </c>
      <c r="AH696">
        <f t="shared" ref="AH696" si="455">J696</f>
        <v>38028</v>
      </c>
      <c r="AI696">
        <f t="shared" ref="AI696" si="456">AC696</f>
        <v>3752725</v>
      </c>
      <c r="AJ696" s="16">
        <f t="shared" ref="AJ696" si="457">IF(AI696*AH696&gt;0,AI696/AH696*$AI$8,"")</f>
        <v>98683.207110550109</v>
      </c>
      <c r="AL696" s="16">
        <f t="shared" ref="AL696" si="458">IF(AI696*M696&gt;0,M696/L696*AJ696,"")</f>
        <v>1234855.2155314246</v>
      </c>
    </row>
    <row r="697" spans="2:38">
      <c r="B697" s="5" t="s">
        <v>33</v>
      </c>
      <c r="C697" s="3"/>
      <c r="D697" s="3"/>
      <c r="E697" s="7"/>
      <c r="G697" s="5" t="s">
        <v>33</v>
      </c>
      <c r="H697" s="3"/>
      <c r="I697" s="3"/>
      <c r="J697" s="7"/>
      <c r="N697" s="37" t="str">
        <f t="shared" si="450"/>
        <v/>
      </c>
      <c r="P697" s="5" t="s">
        <v>33</v>
      </c>
      <c r="Q697" s="3"/>
      <c r="R697" s="3"/>
      <c r="S697" s="7"/>
      <c r="U697" s="5" t="s">
        <v>33</v>
      </c>
      <c r="V697" s="3"/>
      <c r="W697" s="3"/>
      <c r="X697" s="7"/>
      <c r="Z697" s="5" t="s">
        <v>33</v>
      </c>
      <c r="AA697" s="3"/>
      <c r="AB697" s="3"/>
      <c r="AC697" s="7"/>
      <c r="AF697" s="36"/>
      <c r="AJ697" s="36"/>
      <c r="AL697" s="36"/>
    </row>
    <row r="698" spans="2:38">
      <c r="B698" s="29" t="s">
        <v>45</v>
      </c>
      <c r="C698" s="3"/>
      <c r="D698" s="3"/>
      <c r="E698" s="7"/>
      <c r="G698" s="29" t="s">
        <v>45</v>
      </c>
      <c r="H698" s="3"/>
      <c r="I698" s="3"/>
      <c r="J698" s="7"/>
      <c r="L698">
        <f t="shared" ref="L698:L707" si="459">E698</f>
        <v>0</v>
      </c>
      <c r="M698">
        <f t="shared" ref="M698:M707" si="460">J698</f>
        <v>0</v>
      </c>
      <c r="N698" s="19" t="str">
        <f t="shared" si="450"/>
        <v/>
      </c>
      <c r="P698" s="29" t="s">
        <v>45</v>
      </c>
      <c r="Q698" s="3"/>
      <c r="R698" s="3"/>
      <c r="S698" s="7"/>
      <c r="U698" s="29" t="s">
        <v>45</v>
      </c>
      <c r="V698" s="3"/>
      <c r="W698" s="3"/>
      <c r="X698" s="7"/>
      <c r="Z698" s="29" t="s">
        <v>45</v>
      </c>
      <c r="AA698" s="3"/>
      <c r="AB698" s="3"/>
      <c r="AC698" s="7"/>
      <c r="AE698">
        <f t="shared" ref="AE698:AE707" si="461">AC698</f>
        <v>0</v>
      </c>
      <c r="AF698" s="16" t="str">
        <f t="shared" ref="AF698:AF707" si="462">IF(AE698/$AE$8&gt;0,AE698/$AE$8,"")</f>
        <v/>
      </c>
      <c r="AH698">
        <f t="shared" ref="AH698:AH707" si="463">J698</f>
        <v>0</v>
      </c>
      <c r="AI698">
        <f t="shared" ref="AI698:AI707" si="464">AC698</f>
        <v>0</v>
      </c>
      <c r="AJ698" s="16" t="str">
        <f t="shared" ref="AJ698:AJ707" si="465">IF(AI698*AH698&gt;0,AI698/AH698*$AI$8,"")</f>
        <v/>
      </c>
      <c r="AL698" s="16" t="str">
        <f t="shared" ref="AL698:AL707" si="466">IF(AI698*M698&gt;0,M698/L698*AJ698,"")</f>
        <v/>
      </c>
    </row>
    <row r="699" spans="2:38">
      <c r="B699" s="29" t="s">
        <v>46</v>
      </c>
      <c r="C699" s="3">
        <v>56</v>
      </c>
      <c r="D699" s="3"/>
      <c r="E699" s="7">
        <v>56</v>
      </c>
      <c r="G699" s="29" t="s">
        <v>46</v>
      </c>
      <c r="H699" s="3"/>
      <c r="I699" s="3"/>
      <c r="J699" s="7"/>
      <c r="L699">
        <f t="shared" si="459"/>
        <v>56</v>
      </c>
      <c r="M699">
        <f t="shared" si="460"/>
        <v>0</v>
      </c>
      <c r="N699" s="19">
        <f t="shared" si="450"/>
        <v>0</v>
      </c>
      <c r="P699" s="29" t="s">
        <v>46</v>
      </c>
      <c r="Q699" s="3"/>
      <c r="R699" s="3"/>
      <c r="S699" s="7"/>
      <c r="U699" s="29" t="s">
        <v>46</v>
      </c>
      <c r="V699" s="3"/>
      <c r="W699" s="3"/>
      <c r="X699" s="7"/>
      <c r="Z699" s="29" t="s">
        <v>46</v>
      </c>
      <c r="AA699" s="3">
        <v>91969</v>
      </c>
      <c r="AB699" s="3"/>
      <c r="AC699" s="7">
        <v>91969</v>
      </c>
      <c r="AE699">
        <f t="shared" si="461"/>
        <v>91969</v>
      </c>
      <c r="AF699" s="16">
        <f t="shared" si="462"/>
        <v>91.968999999999994</v>
      </c>
      <c r="AH699">
        <f t="shared" si="463"/>
        <v>0</v>
      </c>
      <c r="AI699">
        <f t="shared" si="464"/>
        <v>91969</v>
      </c>
      <c r="AJ699" s="16" t="str">
        <f t="shared" si="465"/>
        <v/>
      </c>
      <c r="AL699" s="16" t="str">
        <f t="shared" si="466"/>
        <v/>
      </c>
    </row>
    <row r="700" spans="2:38">
      <c r="B700" s="29" t="s">
        <v>47</v>
      </c>
      <c r="C700" s="3">
        <v>29</v>
      </c>
      <c r="D700" s="3"/>
      <c r="E700" s="7">
        <v>29</v>
      </c>
      <c r="G700" s="29" t="s">
        <v>47</v>
      </c>
      <c r="H700" s="3">
        <v>388</v>
      </c>
      <c r="I700" s="3"/>
      <c r="J700" s="7">
        <v>388</v>
      </c>
      <c r="L700">
        <f t="shared" si="459"/>
        <v>29</v>
      </c>
      <c r="M700">
        <f t="shared" si="460"/>
        <v>388</v>
      </c>
      <c r="N700" s="19">
        <f t="shared" si="450"/>
        <v>13.379310344827585</v>
      </c>
      <c r="P700" s="29" t="s">
        <v>47</v>
      </c>
      <c r="Q700" s="3">
        <v>315</v>
      </c>
      <c r="R700" s="3"/>
      <c r="S700" s="7">
        <v>315</v>
      </c>
      <c r="U700" s="29" t="s">
        <v>47</v>
      </c>
      <c r="V700" s="3">
        <v>44</v>
      </c>
      <c r="W700" s="3"/>
      <c r="X700" s="7">
        <v>44</v>
      </c>
      <c r="Z700" s="29" t="s">
        <v>47</v>
      </c>
      <c r="AA700" s="3">
        <v>30543</v>
      </c>
      <c r="AB700" s="3"/>
      <c r="AC700" s="7">
        <v>30543</v>
      </c>
      <c r="AE700">
        <f t="shared" si="461"/>
        <v>30543</v>
      </c>
      <c r="AF700" s="16">
        <f t="shared" si="462"/>
        <v>30.542999999999999</v>
      </c>
      <c r="AH700">
        <f t="shared" si="463"/>
        <v>388</v>
      </c>
      <c r="AI700">
        <f t="shared" si="464"/>
        <v>30543</v>
      </c>
      <c r="AJ700" s="16">
        <f t="shared" si="465"/>
        <v>78719.072164948462</v>
      </c>
      <c r="AL700" s="16">
        <f t="shared" si="466"/>
        <v>1053206.8965517243</v>
      </c>
    </row>
    <row r="701" spans="2:38">
      <c r="B701" s="29" t="s">
        <v>145</v>
      </c>
      <c r="C701" s="3"/>
      <c r="D701" s="3">
        <v>47</v>
      </c>
      <c r="E701" s="7">
        <v>47</v>
      </c>
      <c r="G701" s="29" t="s">
        <v>145</v>
      </c>
      <c r="H701" s="3"/>
      <c r="I701" s="3"/>
      <c r="J701" s="7">
        <v>159</v>
      </c>
      <c r="L701">
        <f t="shared" si="459"/>
        <v>47</v>
      </c>
      <c r="M701">
        <f t="shared" si="460"/>
        <v>159</v>
      </c>
      <c r="N701" s="19">
        <f t="shared" si="450"/>
        <v>3.3829787234042552</v>
      </c>
      <c r="P701" s="29" t="s">
        <v>145</v>
      </c>
      <c r="Q701" s="3"/>
      <c r="R701" s="3"/>
      <c r="S701" s="7">
        <v>69</v>
      </c>
      <c r="U701" s="29" t="s">
        <v>145</v>
      </c>
      <c r="V701" s="3"/>
      <c r="W701" s="3"/>
      <c r="X701" s="7">
        <v>41</v>
      </c>
      <c r="Z701" s="29" t="s">
        <v>145</v>
      </c>
      <c r="AA701" s="3"/>
      <c r="AB701" s="3"/>
      <c r="AC701" s="7">
        <v>9057</v>
      </c>
      <c r="AE701">
        <f t="shared" si="461"/>
        <v>9057</v>
      </c>
      <c r="AF701" s="16">
        <f t="shared" si="462"/>
        <v>9.0570000000000004</v>
      </c>
      <c r="AH701">
        <f t="shared" si="463"/>
        <v>159</v>
      </c>
      <c r="AI701">
        <f t="shared" si="464"/>
        <v>9057</v>
      </c>
      <c r="AJ701" s="16">
        <f t="shared" si="465"/>
        <v>56962.264150943396</v>
      </c>
      <c r="AL701" s="16">
        <f t="shared" si="466"/>
        <v>192702.12765957447</v>
      </c>
    </row>
    <row r="702" spans="2:38">
      <c r="B702" s="29" t="s">
        <v>48</v>
      </c>
      <c r="C702" s="3">
        <v>172</v>
      </c>
      <c r="D702" s="3"/>
      <c r="E702" s="7">
        <v>172</v>
      </c>
      <c r="G702" s="29" t="s">
        <v>48</v>
      </c>
      <c r="H702" s="3">
        <v>1773</v>
      </c>
      <c r="I702" s="3"/>
      <c r="J702" s="7">
        <v>1773</v>
      </c>
      <c r="L702">
        <f t="shared" si="459"/>
        <v>172</v>
      </c>
      <c r="M702">
        <f t="shared" si="460"/>
        <v>1773</v>
      </c>
      <c r="N702" s="19">
        <f t="shared" si="450"/>
        <v>10.30813953488372</v>
      </c>
      <c r="P702" s="29" t="s">
        <v>48</v>
      </c>
      <c r="Q702" s="3">
        <v>1354</v>
      </c>
      <c r="R702" s="3"/>
      <c r="S702" s="7">
        <v>1354</v>
      </c>
      <c r="U702" s="29" t="s">
        <v>48</v>
      </c>
      <c r="V702" s="3">
        <v>239</v>
      </c>
      <c r="W702" s="3"/>
      <c r="X702" s="7">
        <v>239</v>
      </c>
      <c r="Z702" s="29" t="s">
        <v>48</v>
      </c>
      <c r="AA702" s="3"/>
      <c r="AB702" s="3"/>
      <c r="AC702" s="7"/>
      <c r="AE702">
        <f t="shared" si="461"/>
        <v>0</v>
      </c>
      <c r="AF702" s="16" t="str">
        <f t="shared" si="462"/>
        <v/>
      </c>
      <c r="AH702">
        <f t="shared" si="463"/>
        <v>1773</v>
      </c>
      <c r="AI702">
        <f t="shared" si="464"/>
        <v>0</v>
      </c>
      <c r="AJ702" s="16" t="str">
        <f t="shared" si="465"/>
        <v/>
      </c>
      <c r="AL702" s="16" t="str">
        <f t="shared" si="466"/>
        <v/>
      </c>
    </row>
    <row r="703" spans="2:38">
      <c r="B703" s="29" t="s">
        <v>49</v>
      </c>
      <c r="C703" s="3">
        <v>22</v>
      </c>
      <c r="D703" s="3"/>
      <c r="E703" s="7">
        <v>22</v>
      </c>
      <c r="G703" s="29" t="s">
        <v>49</v>
      </c>
      <c r="H703" s="3">
        <v>484</v>
      </c>
      <c r="I703" s="3"/>
      <c r="J703" s="7">
        <v>484</v>
      </c>
      <c r="L703">
        <f t="shared" si="459"/>
        <v>22</v>
      </c>
      <c r="M703">
        <f t="shared" si="460"/>
        <v>484</v>
      </c>
      <c r="N703" s="19">
        <f t="shared" si="450"/>
        <v>22</v>
      </c>
      <c r="P703" s="29" t="s">
        <v>49</v>
      </c>
      <c r="Q703" s="3">
        <v>416</v>
      </c>
      <c r="R703" s="3"/>
      <c r="S703" s="7">
        <v>416</v>
      </c>
      <c r="U703" s="29" t="s">
        <v>49</v>
      </c>
      <c r="V703" s="3">
        <v>46</v>
      </c>
      <c r="W703" s="3"/>
      <c r="X703" s="7">
        <v>46</v>
      </c>
      <c r="Z703" s="29" t="s">
        <v>49</v>
      </c>
      <c r="AA703" s="3">
        <v>69629</v>
      </c>
      <c r="AB703" s="3"/>
      <c r="AC703" s="7">
        <v>69629</v>
      </c>
      <c r="AE703">
        <f t="shared" si="461"/>
        <v>69629</v>
      </c>
      <c r="AF703" s="16">
        <f t="shared" si="462"/>
        <v>69.629000000000005</v>
      </c>
      <c r="AH703">
        <f t="shared" si="463"/>
        <v>484</v>
      </c>
      <c r="AI703">
        <f t="shared" si="464"/>
        <v>69629</v>
      </c>
      <c r="AJ703" s="16">
        <f t="shared" si="465"/>
        <v>143861.57024793388</v>
      </c>
      <c r="AL703" s="16">
        <f t="shared" si="466"/>
        <v>3164954.5454545454</v>
      </c>
    </row>
    <row r="704" spans="2:38">
      <c r="B704" s="29" t="s">
        <v>146</v>
      </c>
      <c r="C704" s="3">
        <v>8</v>
      </c>
      <c r="D704" s="3"/>
      <c r="E704" s="7">
        <v>8</v>
      </c>
      <c r="G704" s="29" t="s">
        <v>146</v>
      </c>
      <c r="H704" s="3"/>
      <c r="I704" s="3"/>
      <c r="J704" s="7"/>
      <c r="L704">
        <f t="shared" si="459"/>
        <v>8</v>
      </c>
      <c r="M704">
        <f t="shared" si="460"/>
        <v>0</v>
      </c>
      <c r="N704" s="19">
        <f t="shared" si="450"/>
        <v>0</v>
      </c>
      <c r="P704" s="29" t="s">
        <v>146</v>
      </c>
      <c r="Q704" s="3"/>
      <c r="R704" s="3"/>
      <c r="S704" s="7"/>
      <c r="U704" s="29" t="s">
        <v>146</v>
      </c>
      <c r="V704" s="3"/>
      <c r="W704" s="3"/>
      <c r="X704" s="7"/>
      <c r="Z704" s="29" t="s">
        <v>146</v>
      </c>
      <c r="AA704" s="3"/>
      <c r="AB704" s="3"/>
      <c r="AC704" s="7"/>
      <c r="AE704">
        <f t="shared" si="461"/>
        <v>0</v>
      </c>
      <c r="AF704" s="16" t="str">
        <f t="shared" si="462"/>
        <v/>
      </c>
      <c r="AH704">
        <f t="shared" si="463"/>
        <v>0</v>
      </c>
      <c r="AI704">
        <f t="shared" si="464"/>
        <v>0</v>
      </c>
      <c r="AJ704" s="16" t="str">
        <f t="shared" si="465"/>
        <v/>
      </c>
      <c r="AL704" s="16" t="str">
        <f t="shared" si="466"/>
        <v/>
      </c>
    </row>
    <row r="705" spans="2:38">
      <c r="B705" s="29" t="s">
        <v>3</v>
      </c>
      <c r="C705" s="3"/>
      <c r="D705" s="3"/>
      <c r="E705" s="7"/>
      <c r="G705" s="29" t="s">
        <v>3</v>
      </c>
      <c r="H705" s="3"/>
      <c r="I705" s="3"/>
      <c r="J705" s="7"/>
      <c r="L705">
        <f t="shared" si="459"/>
        <v>0</v>
      </c>
      <c r="M705">
        <f t="shared" si="460"/>
        <v>0</v>
      </c>
      <c r="N705" s="19" t="str">
        <f t="shared" si="450"/>
        <v/>
      </c>
      <c r="P705" s="29" t="s">
        <v>3</v>
      </c>
      <c r="Q705" s="3"/>
      <c r="R705" s="3"/>
      <c r="S705" s="7"/>
      <c r="U705" s="29" t="s">
        <v>3</v>
      </c>
      <c r="V705" s="3"/>
      <c r="W705" s="3"/>
      <c r="X705" s="7"/>
      <c r="Z705" s="29" t="s">
        <v>3</v>
      </c>
      <c r="AA705" s="3"/>
      <c r="AB705" s="3"/>
      <c r="AC705" s="7"/>
      <c r="AE705">
        <f t="shared" si="461"/>
        <v>0</v>
      </c>
      <c r="AF705" s="16" t="str">
        <f t="shared" si="462"/>
        <v/>
      </c>
      <c r="AH705">
        <f t="shared" si="463"/>
        <v>0</v>
      </c>
      <c r="AI705">
        <f t="shared" si="464"/>
        <v>0</v>
      </c>
      <c r="AJ705" s="16" t="str">
        <f t="shared" si="465"/>
        <v/>
      </c>
      <c r="AL705" s="16" t="str">
        <f t="shared" si="466"/>
        <v/>
      </c>
    </row>
    <row r="706" spans="2:38">
      <c r="B706" s="29" t="s">
        <v>50</v>
      </c>
      <c r="C706" s="3">
        <v>28</v>
      </c>
      <c r="D706" s="3"/>
      <c r="E706" s="7">
        <v>28</v>
      </c>
      <c r="G706" s="29" t="s">
        <v>50</v>
      </c>
      <c r="H706" s="3">
        <v>232</v>
      </c>
      <c r="I706" s="3"/>
      <c r="J706" s="7">
        <v>232</v>
      </c>
      <c r="L706">
        <f t="shared" si="459"/>
        <v>28</v>
      </c>
      <c r="M706">
        <f t="shared" si="460"/>
        <v>232</v>
      </c>
      <c r="N706" s="19">
        <f t="shared" si="450"/>
        <v>8.2857142857142865</v>
      </c>
      <c r="P706" s="29" t="s">
        <v>50</v>
      </c>
      <c r="Q706" s="3">
        <v>181</v>
      </c>
      <c r="R706" s="3"/>
      <c r="S706" s="7">
        <v>181</v>
      </c>
      <c r="U706" s="29" t="s">
        <v>50</v>
      </c>
      <c r="V706" s="3">
        <v>21</v>
      </c>
      <c r="W706" s="3"/>
      <c r="X706" s="7">
        <v>21</v>
      </c>
      <c r="Z706" s="29" t="s">
        <v>50</v>
      </c>
      <c r="AA706" s="3">
        <v>21127</v>
      </c>
      <c r="AB706" s="3"/>
      <c r="AC706" s="7">
        <v>21127</v>
      </c>
      <c r="AE706">
        <f t="shared" si="461"/>
        <v>21127</v>
      </c>
      <c r="AF706" s="16">
        <f t="shared" si="462"/>
        <v>21.126999999999999</v>
      </c>
      <c r="AH706">
        <f t="shared" si="463"/>
        <v>232</v>
      </c>
      <c r="AI706">
        <f t="shared" si="464"/>
        <v>21127</v>
      </c>
      <c r="AJ706" s="16">
        <f t="shared" si="465"/>
        <v>91064.655172413797</v>
      </c>
      <c r="AL706" s="16">
        <f t="shared" si="466"/>
        <v>754535.71428571444</v>
      </c>
    </row>
    <row r="707" spans="2:38">
      <c r="B707" s="30" t="s">
        <v>33</v>
      </c>
      <c r="C707" s="7">
        <v>315</v>
      </c>
      <c r="D707" s="7">
        <v>47</v>
      </c>
      <c r="E707" s="7">
        <v>362</v>
      </c>
      <c r="G707" s="30" t="s">
        <v>33</v>
      </c>
      <c r="H707" s="7">
        <v>3645</v>
      </c>
      <c r="I707" s="7"/>
      <c r="J707" s="7"/>
      <c r="L707">
        <f t="shared" si="459"/>
        <v>362</v>
      </c>
      <c r="M707">
        <f t="shared" si="460"/>
        <v>0</v>
      </c>
      <c r="N707" s="19">
        <f t="shared" si="450"/>
        <v>0</v>
      </c>
      <c r="P707" s="30" t="s">
        <v>33</v>
      </c>
      <c r="Q707" s="7">
        <v>2859</v>
      </c>
      <c r="R707" s="7"/>
      <c r="S707" s="7"/>
      <c r="U707" s="30" t="s">
        <v>33</v>
      </c>
      <c r="V707" s="7">
        <v>457</v>
      </c>
      <c r="W707" s="7"/>
      <c r="X707" s="7"/>
      <c r="Z707" s="30" t="s">
        <v>33</v>
      </c>
      <c r="AA707" s="7">
        <v>428427</v>
      </c>
      <c r="AB707" s="7"/>
      <c r="AC707" s="7"/>
      <c r="AE707">
        <f t="shared" si="461"/>
        <v>0</v>
      </c>
      <c r="AF707" s="16" t="str">
        <f t="shared" si="462"/>
        <v/>
      </c>
      <c r="AH707">
        <f t="shared" si="463"/>
        <v>0</v>
      </c>
      <c r="AI707">
        <f t="shared" si="464"/>
        <v>0</v>
      </c>
      <c r="AJ707" s="16" t="str">
        <f t="shared" si="465"/>
        <v/>
      </c>
      <c r="AL707" s="16" t="str">
        <f t="shared" si="466"/>
        <v/>
      </c>
    </row>
    <row r="708" spans="2:38">
      <c r="B708" s="5" t="s">
        <v>34</v>
      </c>
      <c r="C708" s="3"/>
      <c r="D708" s="3"/>
      <c r="E708" s="7"/>
      <c r="G708" s="5" t="s">
        <v>34</v>
      </c>
      <c r="H708" s="3"/>
      <c r="I708" s="3"/>
      <c r="J708" s="7"/>
      <c r="N708" s="37" t="str">
        <f t="shared" si="450"/>
        <v/>
      </c>
      <c r="P708" s="5" t="s">
        <v>34</v>
      </c>
      <c r="Q708" s="3"/>
      <c r="R708" s="3"/>
      <c r="S708" s="7"/>
      <c r="U708" s="5" t="s">
        <v>34</v>
      </c>
      <c r="V708" s="3"/>
      <c r="W708" s="3"/>
      <c r="X708" s="7"/>
      <c r="Z708" s="5" t="s">
        <v>34</v>
      </c>
      <c r="AA708" s="3"/>
      <c r="AB708" s="3"/>
      <c r="AC708" s="7"/>
      <c r="AF708" s="36"/>
      <c r="AJ708" s="36"/>
      <c r="AL708" s="36"/>
    </row>
    <row r="709" spans="2:38">
      <c r="B709" s="29" t="s">
        <v>54</v>
      </c>
      <c r="C709" s="3">
        <v>218</v>
      </c>
      <c r="D709" s="3"/>
      <c r="E709" s="7">
        <v>218</v>
      </c>
      <c r="G709" s="29" t="s">
        <v>54</v>
      </c>
      <c r="H709" s="3">
        <v>3736</v>
      </c>
      <c r="I709" s="3"/>
      <c r="J709" s="7">
        <v>3736</v>
      </c>
      <c r="L709">
        <f t="shared" ref="L709:L718" si="467">E709</f>
        <v>218</v>
      </c>
      <c r="M709">
        <f t="shared" ref="M709:M718" si="468">J709</f>
        <v>3736</v>
      </c>
      <c r="N709" s="19">
        <f t="shared" si="450"/>
        <v>17.137614678899084</v>
      </c>
      <c r="P709" s="29" t="s">
        <v>54</v>
      </c>
      <c r="Q709" s="3">
        <v>3152</v>
      </c>
      <c r="R709" s="3"/>
      <c r="S709" s="7">
        <v>3152</v>
      </c>
      <c r="U709" s="29" t="s">
        <v>54</v>
      </c>
      <c r="V709" s="3">
        <v>359</v>
      </c>
      <c r="W709" s="3"/>
      <c r="X709" s="7">
        <v>359</v>
      </c>
      <c r="Z709" s="29" t="s">
        <v>54</v>
      </c>
      <c r="AA709" s="3">
        <v>493775</v>
      </c>
      <c r="AB709" s="3"/>
      <c r="AC709" s="7">
        <v>493775</v>
      </c>
      <c r="AE709">
        <f t="shared" ref="AE709:AE722" si="469">AC709</f>
        <v>493775</v>
      </c>
      <c r="AF709" s="16">
        <f t="shared" ref="AF709:AF722" si="470">IF(AE709/$AE$8&gt;0,AE709/$AE$8,"")</f>
        <v>493.77499999999998</v>
      </c>
      <c r="AH709">
        <f t="shared" ref="AH709:AH722" si="471">J709</f>
        <v>3736</v>
      </c>
      <c r="AI709">
        <f t="shared" ref="AI709:AI722" si="472">AC709</f>
        <v>493775</v>
      </c>
      <c r="AJ709" s="16">
        <f t="shared" ref="AJ709:AJ722" si="473">IF(AI709*AH709&gt;0,AI709/AH709*$AI$8,"")</f>
        <v>132166.75588865095</v>
      </c>
      <c r="AL709" s="16">
        <f t="shared" ref="AL709:AL722" si="474">IF(AI709*M709&gt;0,M709/L709*AJ709,"")</f>
        <v>2265022.9357798165</v>
      </c>
    </row>
    <row r="710" spans="2:38">
      <c r="B710" s="29" t="s">
        <v>55</v>
      </c>
      <c r="C710" s="3">
        <v>10</v>
      </c>
      <c r="D710" s="3"/>
      <c r="E710" s="7">
        <v>10</v>
      </c>
      <c r="G710" s="29" t="s">
        <v>55</v>
      </c>
      <c r="H710" s="3">
        <v>187</v>
      </c>
      <c r="I710" s="3"/>
      <c r="J710" s="7">
        <v>187</v>
      </c>
      <c r="L710">
        <f t="shared" si="467"/>
        <v>10</v>
      </c>
      <c r="M710">
        <f t="shared" si="468"/>
        <v>187</v>
      </c>
      <c r="N710" s="19">
        <f t="shared" si="450"/>
        <v>18.7</v>
      </c>
      <c r="P710" s="29" t="s">
        <v>55</v>
      </c>
      <c r="Q710" s="3">
        <v>165</v>
      </c>
      <c r="R710" s="3"/>
      <c r="S710" s="7">
        <v>165</v>
      </c>
      <c r="U710" s="29" t="s">
        <v>55</v>
      </c>
      <c r="V710" s="3">
        <v>12</v>
      </c>
      <c r="W710" s="3"/>
      <c r="X710" s="7">
        <v>12</v>
      </c>
      <c r="Z710" s="29" t="s">
        <v>55</v>
      </c>
      <c r="AA710" s="3">
        <v>28429</v>
      </c>
      <c r="AB710" s="3"/>
      <c r="AC710" s="7">
        <v>28429</v>
      </c>
      <c r="AE710">
        <f t="shared" si="469"/>
        <v>28429</v>
      </c>
      <c r="AF710" s="16">
        <f t="shared" si="470"/>
        <v>28.428999999999998</v>
      </c>
      <c r="AH710">
        <f t="shared" si="471"/>
        <v>187</v>
      </c>
      <c r="AI710">
        <f t="shared" si="472"/>
        <v>28429</v>
      </c>
      <c r="AJ710" s="16">
        <f t="shared" si="473"/>
        <v>152026.73796791444</v>
      </c>
      <c r="AL710" s="16">
        <f t="shared" si="474"/>
        <v>2842900</v>
      </c>
    </row>
    <row r="711" spans="2:38">
      <c r="B711" s="29" t="s">
        <v>147</v>
      </c>
      <c r="C711" s="3">
        <v>136</v>
      </c>
      <c r="D711" s="3"/>
      <c r="E711" s="7">
        <v>136</v>
      </c>
      <c r="G711" s="29" t="s">
        <v>147</v>
      </c>
      <c r="H711" s="3">
        <v>530</v>
      </c>
      <c r="I711" s="3"/>
      <c r="J711" s="7">
        <v>530</v>
      </c>
      <c r="L711">
        <f t="shared" si="467"/>
        <v>136</v>
      </c>
      <c r="M711">
        <f t="shared" si="468"/>
        <v>530</v>
      </c>
      <c r="N711" s="19">
        <f t="shared" si="450"/>
        <v>3.8970588235294117</v>
      </c>
      <c r="P711" s="29" t="s">
        <v>147</v>
      </c>
      <c r="Q711" s="3">
        <v>300</v>
      </c>
      <c r="R711" s="3"/>
      <c r="S711" s="7">
        <v>300</v>
      </c>
      <c r="U711" s="29" t="s">
        <v>147</v>
      </c>
      <c r="V711" s="3">
        <v>91</v>
      </c>
      <c r="W711" s="3"/>
      <c r="X711" s="7">
        <v>91</v>
      </c>
      <c r="Z711" s="29" t="s">
        <v>147</v>
      </c>
      <c r="AA711" s="3">
        <v>39589</v>
      </c>
      <c r="AB711" s="3"/>
      <c r="AC711" s="7">
        <v>39589</v>
      </c>
      <c r="AE711">
        <f t="shared" si="469"/>
        <v>39589</v>
      </c>
      <c r="AF711" s="16">
        <f t="shared" si="470"/>
        <v>39.588999999999999</v>
      </c>
      <c r="AH711">
        <f t="shared" si="471"/>
        <v>530</v>
      </c>
      <c r="AI711">
        <f t="shared" si="472"/>
        <v>39589</v>
      </c>
      <c r="AJ711" s="16">
        <f t="shared" si="473"/>
        <v>74696.226415094337</v>
      </c>
      <c r="AL711" s="16">
        <f t="shared" si="474"/>
        <v>291095.5882352941</v>
      </c>
    </row>
    <row r="712" spans="2:38">
      <c r="B712" s="29" t="s">
        <v>56</v>
      </c>
      <c r="C712" s="3">
        <v>22</v>
      </c>
      <c r="D712" s="3"/>
      <c r="E712" s="7">
        <v>22</v>
      </c>
      <c r="G712" s="29" t="s">
        <v>56</v>
      </c>
      <c r="H712" s="3">
        <v>167</v>
      </c>
      <c r="I712" s="3"/>
      <c r="J712" s="7">
        <v>167</v>
      </c>
      <c r="L712">
        <f t="shared" si="467"/>
        <v>22</v>
      </c>
      <c r="M712">
        <f t="shared" si="468"/>
        <v>167</v>
      </c>
      <c r="N712" s="19">
        <f t="shared" si="450"/>
        <v>7.5909090909090908</v>
      </c>
      <c r="P712" s="29" t="s">
        <v>56</v>
      </c>
      <c r="Q712" s="3">
        <v>125</v>
      </c>
      <c r="R712" s="3"/>
      <c r="S712" s="7">
        <v>125</v>
      </c>
      <c r="U712" s="29" t="s">
        <v>56</v>
      </c>
      <c r="V712" s="3">
        <v>18</v>
      </c>
      <c r="W712" s="3"/>
      <c r="X712" s="7">
        <v>18</v>
      </c>
      <c r="Z712" s="29" t="s">
        <v>56</v>
      </c>
      <c r="AA712" s="3">
        <v>15450</v>
      </c>
      <c r="AB712" s="3"/>
      <c r="AC712" s="7">
        <v>15450</v>
      </c>
      <c r="AE712">
        <f t="shared" si="469"/>
        <v>15450</v>
      </c>
      <c r="AF712" s="16">
        <f t="shared" si="470"/>
        <v>15.45</v>
      </c>
      <c r="AH712">
        <f t="shared" si="471"/>
        <v>167</v>
      </c>
      <c r="AI712">
        <f t="shared" si="472"/>
        <v>15450</v>
      </c>
      <c r="AJ712" s="16">
        <f t="shared" si="473"/>
        <v>92514.970059880245</v>
      </c>
      <c r="AL712" s="16">
        <f t="shared" si="474"/>
        <v>702272.72727272729</v>
      </c>
    </row>
    <row r="713" spans="2:38">
      <c r="B713" s="29" t="s">
        <v>57</v>
      </c>
      <c r="C713" s="3">
        <v>214</v>
      </c>
      <c r="D713" s="3"/>
      <c r="E713" s="7">
        <v>214</v>
      </c>
      <c r="G713" s="29" t="s">
        <v>57</v>
      </c>
      <c r="H713" s="3">
        <v>2353</v>
      </c>
      <c r="I713" s="3"/>
      <c r="J713" s="7">
        <v>2353</v>
      </c>
      <c r="L713">
        <f t="shared" si="467"/>
        <v>214</v>
      </c>
      <c r="M713">
        <f t="shared" si="468"/>
        <v>2353</v>
      </c>
      <c r="N713" s="19">
        <f t="shared" si="450"/>
        <v>10.995327102803738</v>
      </c>
      <c r="P713" s="29" t="s">
        <v>57</v>
      </c>
      <c r="Q713" s="3">
        <v>1866</v>
      </c>
      <c r="R713" s="3"/>
      <c r="S713" s="7">
        <v>1866</v>
      </c>
      <c r="U713" s="29" t="s">
        <v>57</v>
      </c>
      <c r="V713" s="3">
        <v>259</v>
      </c>
      <c r="W713" s="3"/>
      <c r="X713" s="7">
        <v>259</v>
      </c>
      <c r="Z713" s="29" t="s">
        <v>57</v>
      </c>
      <c r="AA713" s="3">
        <v>378827</v>
      </c>
      <c r="AB713" s="3"/>
      <c r="AC713" s="7">
        <v>378827</v>
      </c>
      <c r="AE713">
        <f t="shared" si="469"/>
        <v>378827</v>
      </c>
      <c r="AF713" s="16">
        <f t="shared" si="470"/>
        <v>378.827</v>
      </c>
      <c r="AH713">
        <f t="shared" si="471"/>
        <v>2353</v>
      </c>
      <c r="AI713">
        <f t="shared" si="472"/>
        <v>378827</v>
      </c>
      <c r="AJ713" s="16">
        <f t="shared" si="473"/>
        <v>160997.4500637484</v>
      </c>
      <c r="AL713" s="16">
        <f t="shared" si="474"/>
        <v>1770219.6261682243</v>
      </c>
    </row>
    <row r="714" spans="2:38">
      <c r="B714" s="29" t="s">
        <v>58</v>
      </c>
      <c r="C714" s="3">
        <v>6</v>
      </c>
      <c r="D714" s="3"/>
      <c r="E714" s="7">
        <v>6</v>
      </c>
      <c r="G714" s="29" t="s">
        <v>58</v>
      </c>
      <c r="H714" s="3">
        <v>144</v>
      </c>
      <c r="I714" s="3"/>
      <c r="J714" s="7">
        <v>144</v>
      </c>
      <c r="L714">
        <f t="shared" si="467"/>
        <v>6</v>
      </c>
      <c r="M714">
        <f t="shared" si="468"/>
        <v>144</v>
      </c>
      <c r="N714" s="19">
        <f t="shared" si="450"/>
        <v>24</v>
      </c>
      <c r="P714" s="29" t="s">
        <v>58</v>
      </c>
      <c r="Q714" s="3">
        <v>130</v>
      </c>
      <c r="R714" s="3"/>
      <c r="S714" s="7">
        <v>130</v>
      </c>
      <c r="U714" s="29" t="s">
        <v>58</v>
      </c>
      <c r="V714" s="3">
        <v>8</v>
      </c>
      <c r="W714" s="3"/>
      <c r="X714" s="7">
        <v>8</v>
      </c>
      <c r="Z714" s="29" t="s">
        <v>58</v>
      </c>
      <c r="AA714" s="3">
        <v>24647</v>
      </c>
      <c r="AB714" s="3"/>
      <c r="AC714" s="7">
        <v>24647</v>
      </c>
      <c r="AE714">
        <f t="shared" si="469"/>
        <v>24647</v>
      </c>
      <c r="AF714" s="16">
        <f t="shared" si="470"/>
        <v>24.646999999999998</v>
      </c>
      <c r="AH714">
        <f t="shared" si="471"/>
        <v>144</v>
      </c>
      <c r="AI714">
        <f t="shared" si="472"/>
        <v>24647</v>
      </c>
      <c r="AJ714" s="16">
        <f t="shared" si="473"/>
        <v>171159.72222222222</v>
      </c>
      <c r="AL714" s="16">
        <f t="shared" si="474"/>
        <v>4107833.333333333</v>
      </c>
    </row>
    <row r="715" spans="2:38">
      <c r="B715" s="29" t="s">
        <v>59</v>
      </c>
      <c r="C715" s="3">
        <v>175</v>
      </c>
      <c r="D715" s="3"/>
      <c r="E715" s="7">
        <v>175</v>
      </c>
      <c r="G715" s="29" t="s">
        <v>59</v>
      </c>
      <c r="H715" s="3">
        <v>1482</v>
      </c>
      <c r="I715" s="3"/>
      <c r="J715" s="7">
        <v>1482</v>
      </c>
      <c r="L715">
        <f t="shared" si="467"/>
        <v>175</v>
      </c>
      <c r="M715">
        <f t="shared" si="468"/>
        <v>1482</v>
      </c>
      <c r="N715" s="19">
        <f t="shared" si="450"/>
        <v>8.468571428571428</v>
      </c>
      <c r="P715" s="29" t="s">
        <v>59</v>
      </c>
      <c r="Q715" s="3">
        <v>1159</v>
      </c>
      <c r="R715" s="3"/>
      <c r="S715" s="7">
        <v>1159</v>
      </c>
      <c r="U715" s="29" t="s">
        <v>59</v>
      </c>
      <c r="V715" s="3">
        <v>138</v>
      </c>
      <c r="W715" s="3"/>
      <c r="X715" s="7">
        <v>138</v>
      </c>
      <c r="Z715" s="29" t="s">
        <v>59</v>
      </c>
      <c r="AA715" s="3">
        <v>126378</v>
      </c>
      <c r="AB715" s="3"/>
      <c r="AC715" s="7">
        <v>126378</v>
      </c>
      <c r="AE715">
        <f t="shared" si="469"/>
        <v>126378</v>
      </c>
      <c r="AF715" s="16">
        <f t="shared" si="470"/>
        <v>126.378</v>
      </c>
      <c r="AH715">
        <f t="shared" si="471"/>
        <v>1482</v>
      </c>
      <c r="AI715">
        <f t="shared" si="472"/>
        <v>126378</v>
      </c>
      <c r="AJ715" s="16">
        <f t="shared" si="473"/>
        <v>85275.303643724692</v>
      </c>
      <c r="AL715" s="16">
        <f t="shared" si="474"/>
        <v>722159.99999999988</v>
      </c>
    </row>
    <row r="716" spans="2:38">
      <c r="B716" s="29" t="s">
        <v>148</v>
      </c>
      <c r="C716" s="3"/>
      <c r="D716" s="3"/>
      <c r="E716" s="7"/>
      <c r="G716" s="29" t="s">
        <v>148</v>
      </c>
      <c r="H716" s="3"/>
      <c r="I716" s="3"/>
      <c r="J716" s="7"/>
      <c r="L716">
        <f t="shared" si="467"/>
        <v>0</v>
      </c>
      <c r="M716">
        <f t="shared" si="468"/>
        <v>0</v>
      </c>
      <c r="N716" s="19" t="str">
        <f t="shared" si="450"/>
        <v/>
      </c>
      <c r="P716" s="29" t="s">
        <v>148</v>
      </c>
      <c r="Q716" s="3"/>
      <c r="R716" s="3"/>
      <c r="S716" s="7"/>
      <c r="U716" s="29" t="s">
        <v>148</v>
      </c>
      <c r="V716" s="3"/>
      <c r="W716" s="3"/>
      <c r="X716" s="7"/>
      <c r="Z716" s="29" t="s">
        <v>148</v>
      </c>
      <c r="AA716" s="3"/>
      <c r="AB716" s="3"/>
      <c r="AC716" s="7"/>
      <c r="AE716">
        <f t="shared" si="469"/>
        <v>0</v>
      </c>
      <c r="AF716" s="16" t="str">
        <f t="shared" si="470"/>
        <v/>
      </c>
      <c r="AH716">
        <f t="shared" si="471"/>
        <v>0</v>
      </c>
      <c r="AI716">
        <f t="shared" si="472"/>
        <v>0</v>
      </c>
      <c r="AJ716" s="16" t="str">
        <f t="shared" si="473"/>
        <v/>
      </c>
      <c r="AL716" s="16" t="str">
        <f t="shared" si="474"/>
        <v/>
      </c>
    </row>
    <row r="717" spans="2:38">
      <c r="B717" s="29" t="s">
        <v>60</v>
      </c>
      <c r="C717" s="3">
        <v>18</v>
      </c>
      <c r="D717" s="3"/>
      <c r="E717" s="7">
        <v>18</v>
      </c>
      <c r="G717" s="29" t="s">
        <v>60</v>
      </c>
      <c r="H717" s="3">
        <v>109</v>
      </c>
      <c r="I717" s="3"/>
      <c r="J717" s="7">
        <v>109</v>
      </c>
      <c r="L717">
        <f t="shared" si="467"/>
        <v>18</v>
      </c>
      <c r="M717">
        <f t="shared" si="468"/>
        <v>109</v>
      </c>
      <c r="N717" s="19">
        <f t="shared" si="450"/>
        <v>6.0555555555555554</v>
      </c>
      <c r="P717" s="29" t="s">
        <v>60</v>
      </c>
      <c r="Q717" s="3">
        <v>78</v>
      </c>
      <c r="R717" s="3"/>
      <c r="S717" s="7">
        <v>78</v>
      </c>
      <c r="U717" s="29" t="s">
        <v>60</v>
      </c>
      <c r="V717" s="3">
        <v>12</v>
      </c>
      <c r="W717" s="3"/>
      <c r="X717" s="7">
        <v>12</v>
      </c>
      <c r="Z717" s="29" t="s">
        <v>60</v>
      </c>
      <c r="AA717" s="3"/>
      <c r="AB717" s="3"/>
      <c r="AC717" s="7"/>
      <c r="AE717">
        <f t="shared" si="469"/>
        <v>0</v>
      </c>
      <c r="AF717" s="16" t="str">
        <f t="shared" si="470"/>
        <v/>
      </c>
      <c r="AH717">
        <f t="shared" si="471"/>
        <v>109</v>
      </c>
      <c r="AI717">
        <f t="shared" si="472"/>
        <v>0</v>
      </c>
      <c r="AJ717" s="16" t="str">
        <f t="shared" si="473"/>
        <v/>
      </c>
      <c r="AL717" s="16" t="str">
        <f t="shared" si="474"/>
        <v/>
      </c>
    </row>
    <row r="718" spans="2:38">
      <c r="B718" s="29" t="s">
        <v>61</v>
      </c>
      <c r="C718" s="3">
        <v>58</v>
      </c>
      <c r="D718" s="3"/>
      <c r="E718" s="7">
        <v>58</v>
      </c>
      <c r="G718" s="29" t="s">
        <v>61</v>
      </c>
      <c r="H718" s="3">
        <v>241</v>
      </c>
      <c r="I718" s="3"/>
      <c r="J718" s="7">
        <v>241</v>
      </c>
      <c r="L718">
        <f t="shared" si="467"/>
        <v>58</v>
      </c>
      <c r="M718">
        <f t="shared" si="468"/>
        <v>241</v>
      </c>
      <c r="N718" s="19">
        <f t="shared" si="450"/>
        <v>4.1551724137931032</v>
      </c>
      <c r="P718" s="29" t="s">
        <v>61</v>
      </c>
      <c r="Q718" s="3">
        <v>139</v>
      </c>
      <c r="R718" s="3"/>
      <c r="S718" s="7">
        <v>139</v>
      </c>
      <c r="U718" s="29" t="s">
        <v>61</v>
      </c>
      <c r="V718" s="3">
        <v>41</v>
      </c>
      <c r="W718" s="3"/>
      <c r="X718" s="7">
        <v>41</v>
      </c>
      <c r="Z718" s="29" t="s">
        <v>61</v>
      </c>
      <c r="AA718" s="3">
        <v>20502</v>
      </c>
      <c r="AB718" s="3"/>
      <c r="AC718" s="7">
        <v>20502</v>
      </c>
      <c r="AE718">
        <f t="shared" si="469"/>
        <v>20502</v>
      </c>
      <c r="AF718" s="16">
        <f t="shared" si="470"/>
        <v>20.501999999999999</v>
      </c>
      <c r="AH718">
        <f t="shared" si="471"/>
        <v>241</v>
      </c>
      <c r="AI718">
        <f t="shared" si="472"/>
        <v>20502</v>
      </c>
      <c r="AJ718" s="16">
        <f t="shared" si="473"/>
        <v>85070.539419087145</v>
      </c>
      <c r="AL718" s="16">
        <f t="shared" si="474"/>
        <v>353482.75862068968</v>
      </c>
    </row>
    <row r="719" spans="2:38">
      <c r="B719" s="29" t="s">
        <v>149</v>
      </c>
      <c r="C719" s="3">
        <v>12</v>
      </c>
      <c r="D719" s="3"/>
      <c r="E719" s="7">
        <v>12</v>
      </c>
      <c r="G719" s="29" t="s">
        <v>149</v>
      </c>
      <c r="H719" s="3"/>
      <c r="I719" s="3"/>
      <c r="J719" s="7"/>
      <c r="N719" s="19" t="str">
        <f t="shared" si="450"/>
        <v/>
      </c>
      <c r="P719" s="29" t="s">
        <v>149</v>
      </c>
      <c r="Q719" s="3"/>
      <c r="R719" s="3"/>
      <c r="S719" s="7"/>
      <c r="U719" s="29" t="s">
        <v>149</v>
      </c>
      <c r="V719" s="3"/>
      <c r="W719" s="3"/>
      <c r="X719" s="7"/>
      <c r="Z719" s="29" t="s">
        <v>149</v>
      </c>
      <c r="AA719" s="3">
        <v>12123</v>
      </c>
      <c r="AB719" s="3"/>
      <c r="AC719" s="7">
        <v>12123</v>
      </c>
      <c r="AE719">
        <f t="shared" si="469"/>
        <v>12123</v>
      </c>
      <c r="AF719" s="16">
        <f t="shared" si="470"/>
        <v>12.122999999999999</v>
      </c>
      <c r="AH719">
        <f t="shared" si="471"/>
        <v>0</v>
      </c>
      <c r="AI719">
        <f t="shared" si="472"/>
        <v>12123</v>
      </c>
      <c r="AJ719" s="16" t="str">
        <f t="shared" si="473"/>
        <v/>
      </c>
      <c r="AL719" s="16" t="str">
        <f t="shared" si="474"/>
        <v/>
      </c>
    </row>
    <row r="720" spans="2:38">
      <c r="B720" s="29" t="s">
        <v>62</v>
      </c>
      <c r="C720" s="3">
        <v>1</v>
      </c>
      <c r="D720" s="3"/>
      <c r="E720" s="7">
        <v>1</v>
      </c>
      <c r="G720" s="29" t="s">
        <v>62</v>
      </c>
      <c r="H720" s="3"/>
      <c r="I720" s="3"/>
      <c r="J720" s="7"/>
      <c r="L720">
        <f t="shared" ref="L720:L722" si="475">E720</f>
        <v>1</v>
      </c>
      <c r="M720">
        <f t="shared" ref="M720:M722" si="476">J720</f>
        <v>0</v>
      </c>
      <c r="N720" s="19">
        <f t="shared" si="450"/>
        <v>0</v>
      </c>
      <c r="P720" s="29" t="s">
        <v>62</v>
      </c>
      <c r="Q720" s="3"/>
      <c r="R720" s="3"/>
      <c r="S720" s="7"/>
      <c r="U720" s="29" t="s">
        <v>62</v>
      </c>
      <c r="V720" s="3"/>
      <c r="W720" s="3"/>
      <c r="X720" s="7"/>
      <c r="Z720" s="29" t="s">
        <v>62</v>
      </c>
      <c r="AA720" s="3"/>
      <c r="AB720" s="3"/>
      <c r="AC720" s="7"/>
      <c r="AE720">
        <f t="shared" si="469"/>
        <v>0</v>
      </c>
      <c r="AF720" s="16" t="str">
        <f t="shared" si="470"/>
        <v/>
      </c>
      <c r="AH720">
        <f t="shared" si="471"/>
        <v>0</v>
      </c>
      <c r="AI720">
        <f t="shared" si="472"/>
        <v>0</v>
      </c>
      <c r="AJ720" s="16" t="str">
        <f t="shared" si="473"/>
        <v/>
      </c>
      <c r="AL720" s="16" t="str">
        <f t="shared" si="474"/>
        <v/>
      </c>
    </row>
    <row r="721" spans="2:38">
      <c r="B721" s="29" t="s">
        <v>63</v>
      </c>
      <c r="C721" s="3">
        <v>93</v>
      </c>
      <c r="D721" s="3"/>
      <c r="E721" s="7">
        <v>93</v>
      </c>
      <c r="G721" s="29" t="s">
        <v>63</v>
      </c>
      <c r="H721" s="3">
        <v>717</v>
      </c>
      <c r="I721" s="3"/>
      <c r="J721" s="7">
        <v>717</v>
      </c>
      <c r="L721">
        <f t="shared" si="475"/>
        <v>93</v>
      </c>
      <c r="M721">
        <f t="shared" si="476"/>
        <v>717</v>
      </c>
      <c r="N721" s="19">
        <f t="shared" si="450"/>
        <v>7.709677419354839</v>
      </c>
      <c r="P721" s="29" t="s">
        <v>63</v>
      </c>
      <c r="Q721" s="3">
        <v>537</v>
      </c>
      <c r="R721" s="3"/>
      <c r="S721" s="7">
        <v>537</v>
      </c>
      <c r="U721" s="29" t="s">
        <v>63</v>
      </c>
      <c r="V721" s="3">
        <v>83</v>
      </c>
      <c r="W721" s="3"/>
      <c r="X721" s="7">
        <v>83</v>
      </c>
      <c r="Z721" s="29" t="s">
        <v>63</v>
      </c>
      <c r="AA721" s="3">
        <v>83127</v>
      </c>
      <c r="AB721" s="3"/>
      <c r="AC721" s="7">
        <v>83127</v>
      </c>
      <c r="AE721">
        <f t="shared" si="469"/>
        <v>83127</v>
      </c>
      <c r="AF721" s="16">
        <f t="shared" si="470"/>
        <v>83.126999999999995</v>
      </c>
      <c r="AH721">
        <f t="shared" si="471"/>
        <v>717</v>
      </c>
      <c r="AI721">
        <f t="shared" si="472"/>
        <v>83127</v>
      </c>
      <c r="AJ721" s="16">
        <f t="shared" si="473"/>
        <v>115937.23849372385</v>
      </c>
      <c r="AL721" s="16">
        <f t="shared" si="474"/>
        <v>893838.70967741939</v>
      </c>
    </row>
    <row r="722" spans="2:38">
      <c r="B722" s="30" t="s">
        <v>34</v>
      </c>
      <c r="C722" s="7">
        <v>963</v>
      </c>
      <c r="D722" s="7"/>
      <c r="E722" s="7">
        <v>963</v>
      </c>
      <c r="G722" s="30" t="s">
        <v>34</v>
      </c>
      <c r="H722" s="7">
        <v>9776</v>
      </c>
      <c r="I722" s="7"/>
      <c r="J722" s="7">
        <v>9776</v>
      </c>
      <c r="L722">
        <f t="shared" si="475"/>
        <v>963</v>
      </c>
      <c r="M722">
        <f t="shared" si="476"/>
        <v>9776</v>
      </c>
      <c r="N722" s="19">
        <f t="shared" si="450"/>
        <v>10.151609553478712</v>
      </c>
      <c r="P722" s="30" t="s">
        <v>34</v>
      </c>
      <c r="Q722" s="7">
        <v>7723</v>
      </c>
      <c r="R722" s="7"/>
      <c r="S722" s="7">
        <v>7723</v>
      </c>
      <c r="U722" s="30" t="s">
        <v>34</v>
      </c>
      <c r="V722" s="7">
        <v>1045</v>
      </c>
      <c r="W722" s="7"/>
      <c r="X722" s="7">
        <v>1045</v>
      </c>
      <c r="Z722" s="30" t="s">
        <v>34</v>
      </c>
      <c r="AA722" s="7">
        <v>1237272</v>
      </c>
      <c r="AB722" s="7"/>
      <c r="AC722" s="7">
        <v>1237272</v>
      </c>
      <c r="AE722">
        <f t="shared" si="469"/>
        <v>1237272</v>
      </c>
      <c r="AF722" s="16">
        <f t="shared" si="470"/>
        <v>1237.2719999999999</v>
      </c>
      <c r="AH722">
        <f t="shared" si="471"/>
        <v>9776</v>
      </c>
      <c r="AI722">
        <f t="shared" si="472"/>
        <v>1237272</v>
      </c>
      <c r="AJ722" s="16">
        <f t="shared" si="473"/>
        <v>126562.19312602292</v>
      </c>
      <c r="AL722" s="16">
        <f t="shared" si="474"/>
        <v>1284809.9688473521</v>
      </c>
    </row>
    <row r="723" spans="2:38">
      <c r="B723" s="5" t="s">
        <v>35</v>
      </c>
      <c r="C723" s="3"/>
      <c r="D723" s="3"/>
      <c r="E723" s="7"/>
      <c r="G723" s="5" t="s">
        <v>35</v>
      </c>
      <c r="H723" s="3"/>
      <c r="I723" s="3"/>
      <c r="J723" s="7"/>
      <c r="N723" s="37" t="str">
        <f t="shared" si="450"/>
        <v/>
      </c>
      <c r="P723" s="5" t="s">
        <v>35</v>
      </c>
      <c r="Q723" s="3"/>
      <c r="R723" s="3"/>
      <c r="S723" s="7"/>
      <c r="U723" s="5" t="s">
        <v>35</v>
      </c>
      <c r="V723" s="3"/>
      <c r="W723" s="3"/>
      <c r="X723" s="7"/>
      <c r="Z723" s="5" t="s">
        <v>35</v>
      </c>
      <c r="AA723" s="3"/>
      <c r="AB723" s="3"/>
      <c r="AC723" s="7"/>
      <c r="AF723" s="36"/>
      <c r="AJ723" s="36"/>
      <c r="AL723" s="36"/>
    </row>
    <row r="724" spans="2:38">
      <c r="B724" s="29" t="s">
        <v>150</v>
      </c>
      <c r="C724" s="3">
        <v>1</v>
      </c>
      <c r="D724" s="3"/>
      <c r="E724" s="7">
        <v>1</v>
      </c>
      <c r="G724" s="29" t="s">
        <v>150</v>
      </c>
      <c r="H724" s="3"/>
      <c r="I724" s="3"/>
      <c r="J724" s="7"/>
      <c r="L724">
        <f t="shared" ref="L724:L729" si="477">E724</f>
        <v>1</v>
      </c>
      <c r="M724">
        <f t="shared" ref="M724:M729" si="478">J724</f>
        <v>0</v>
      </c>
      <c r="N724" s="19">
        <f t="shared" si="450"/>
        <v>0</v>
      </c>
      <c r="P724" s="29" t="s">
        <v>150</v>
      </c>
      <c r="Q724" s="3"/>
      <c r="R724" s="3"/>
      <c r="S724" s="7"/>
      <c r="U724" s="29" t="s">
        <v>150</v>
      </c>
      <c r="V724" s="3"/>
      <c r="W724" s="3"/>
      <c r="X724" s="7"/>
      <c r="Z724" s="29" t="s">
        <v>150</v>
      </c>
      <c r="AA724" s="3"/>
      <c r="AB724" s="3"/>
      <c r="AC724" s="7"/>
      <c r="AE724">
        <f t="shared" ref="AE724:AE751" si="479">AC724</f>
        <v>0</v>
      </c>
      <c r="AF724" s="16" t="str">
        <f t="shared" ref="AF724:AF751" si="480">IF(AE724/$AE$8&gt;0,AE724/$AE$8,"")</f>
        <v/>
      </c>
      <c r="AH724">
        <f t="shared" ref="AH724:AH751" si="481">J724</f>
        <v>0</v>
      </c>
      <c r="AI724">
        <f t="shared" ref="AI724:AI751" si="482">AC724</f>
        <v>0</v>
      </c>
      <c r="AJ724" s="16" t="str">
        <f t="shared" ref="AJ724:AJ751" si="483">IF(AI724*AH724&gt;0,AI724/AH724*$AI$8,"")</f>
        <v/>
      </c>
      <c r="AL724" s="16" t="str">
        <f t="shared" ref="AL724:AL751" si="484">IF(AI724*M724&gt;0,M724/L724*AJ724,"")</f>
        <v/>
      </c>
    </row>
    <row r="725" spans="2:38">
      <c r="B725" s="29" t="s">
        <v>67</v>
      </c>
      <c r="C725" s="3">
        <v>1</v>
      </c>
      <c r="D725" s="3"/>
      <c r="E725" s="7">
        <v>1</v>
      </c>
      <c r="G725" s="29" t="s">
        <v>67</v>
      </c>
      <c r="H725" s="3"/>
      <c r="I725" s="3"/>
      <c r="J725" s="7"/>
      <c r="L725">
        <f t="shared" si="477"/>
        <v>1</v>
      </c>
      <c r="M725">
        <f t="shared" si="478"/>
        <v>0</v>
      </c>
      <c r="N725" s="19">
        <f t="shared" si="450"/>
        <v>0</v>
      </c>
      <c r="P725" s="29" t="s">
        <v>67</v>
      </c>
      <c r="Q725" s="3"/>
      <c r="R725" s="3"/>
      <c r="S725" s="7"/>
      <c r="U725" s="29" t="s">
        <v>67</v>
      </c>
      <c r="V725" s="3"/>
      <c r="W725" s="3"/>
      <c r="X725" s="7"/>
      <c r="Z725" s="29" t="s">
        <v>67</v>
      </c>
      <c r="AA725" s="3"/>
      <c r="AB725" s="3"/>
      <c r="AC725" s="7"/>
      <c r="AE725">
        <f t="shared" si="479"/>
        <v>0</v>
      </c>
      <c r="AF725" s="16" t="str">
        <f t="shared" si="480"/>
        <v/>
      </c>
      <c r="AH725">
        <f t="shared" si="481"/>
        <v>0</v>
      </c>
      <c r="AI725">
        <f t="shared" si="482"/>
        <v>0</v>
      </c>
      <c r="AJ725" s="16" t="str">
        <f t="shared" si="483"/>
        <v/>
      </c>
      <c r="AL725" s="16" t="str">
        <f t="shared" si="484"/>
        <v/>
      </c>
    </row>
    <row r="726" spans="2:38">
      <c r="B726" s="29" t="s">
        <v>68</v>
      </c>
      <c r="C726" s="3"/>
      <c r="D726" s="3">
        <v>2</v>
      </c>
      <c r="E726" s="7">
        <v>2</v>
      </c>
      <c r="G726" s="29" t="s">
        <v>68</v>
      </c>
      <c r="H726" s="3"/>
      <c r="I726" s="3"/>
      <c r="J726" s="7"/>
      <c r="L726">
        <f t="shared" si="477"/>
        <v>2</v>
      </c>
      <c r="M726">
        <f t="shared" si="478"/>
        <v>0</v>
      </c>
      <c r="N726" s="19">
        <f t="shared" si="450"/>
        <v>0</v>
      </c>
      <c r="P726" s="29" t="s">
        <v>68</v>
      </c>
      <c r="Q726" s="3"/>
      <c r="R726" s="3"/>
      <c r="S726" s="7"/>
      <c r="U726" s="29" t="s">
        <v>68</v>
      </c>
      <c r="V726" s="3"/>
      <c r="W726" s="3"/>
      <c r="X726" s="7"/>
      <c r="Z726" s="29" t="s">
        <v>68</v>
      </c>
      <c r="AA726" s="3"/>
      <c r="AB726" s="3"/>
      <c r="AC726" s="7"/>
      <c r="AE726">
        <f t="shared" si="479"/>
        <v>0</v>
      </c>
      <c r="AF726" s="16" t="str">
        <f t="shared" si="480"/>
        <v/>
      </c>
      <c r="AH726">
        <f t="shared" si="481"/>
        <v>0</v>
      </c>
      <c r="AI726">
        <f t="shared" si="482"/>
        <v>0</v>
      </c>
      <c r="AJ726" s="16" t="str">
        <f t="shared" si="483"/>
        <v/>
      </c>
      <c r="AL726" s="16" t="str">
        <f t="shared" si="484"/>
        <v/>
      </c>
    </row>
    <row r="727" spans="2:38">
      <c r="B727" s="29" t="s">
        <v>69</v>
      </c>
      <c r="C727" s="3"/>
      <c r="D727" s="3"/>
      <c r="E727" s="7"/>
      <c r="G727" s="29" t="s">
        <v>69</v>
      </c>
      <c r="H727" s="3"/>
      <c r="I727" s="3"/>
      <c r="J727" s="7"/>
      <c r="L727">
        <f t="shared" si="477"/>
        <v>0</v>
      </c>
      <c r="M727">
        <f t="shared" si="478"/>
        <v>0</v>
      </c>
      <c r="N727" s="19" t="str">
        <f t="shared" si="450"/>
        <v/>
      </c>
      <c r="P727" s="29" t="s">
        <v>69</v>
      </c>
      <c r="Q727" s="3"/>
      <c r="R727" s="3"/>
      <c r="S727" s="7"/>
      <c r="U727" s="29" t="s">
        <v>69</v>
      </c>
      <c r="V727" s="3"/>
      <c r="W727" s="3"/>
      <c r="X727" s="7"/>
      <c r="Z727" s="29" t="s">
        <v>69</v>
      </c>
      <c r="AA727" s="3"/>
      <c r="AB727" s="3"/>
      <c r="AC727" s="7"/>
      <c r="AE727">
        <f t="shared" si="479"/>
        <v>0</v>
      </c>
      <c r="AF727" s="16" t="str">
        <f t="shared" si="480"/>
        <v/>
      </c>
      <c r="AH727">
        <f t="shared" si="481"/>
        <v>0</v>
      </c>
      <c r="AI727">
        <f t="shared" si="482"/>
        <v>0</v>
      </c>
      <c r="AJ727" s="16" t="str">
        <f t="shared" si="483"/>
        <v/>
      </c>
      <c r="AL727" s="16" t="str">
        <f t="shared" si="484"/>
        <v/>
      </c>
    </row>
    <row r="728" spans="2:38">
      <c r="B728" s="29" t="s">
        <v>70</v>
      </c>
      <c r="C728" s="3"/>
      <c r="D728" s="3"/>
      <c r="E728" s="7"/>
      <c r="G728" s="29" t="s">
        <v>70</v>
      </c>
      <c r="H728" s="3"/>
      <c r="I728" s="3"/>
      <c r="J728" s="7"/>
      <c r="L728">
        <f t="shared" si="477"/>
        <v>0</v>
      </c>
      <c r="M728">
        <f t="shared" si="478"/>
        <v>0</v>
      </c>
      <c r="N728" s="19" t="str">
        <f t="shared" si="450"/>
        <v/>
      </c>
      <c r="P728" s="29" t="s">
        <v>70</v>
      </c>
      <c r="Q728" s="3"/>
      <c r="R728" s="3"/>
      <c r="S728" s="7"/>
      <c r="U728" s="29" t="s">
        <v>70</v>
      </c>
      <c r="V728" s="3"/>
      <c r="W728" s="3"/>
      <c r="X728" s="7"/>
      <c r="Z728" s="29" t="s">
        <v>70</v>
      </c>
      <c r="AA728" s="3"/>
      <c r="AB728" s="3"/>
      <c r="AC728" s="7"/>
      <c r="AE728">
        <f t="shared" si="479"/>
        <v>0</v>
      </c>
      <c r="AF728" s="16" t="str">
        <f t="shared" si="480"/>
        <v/>
      </c>
      <c r="AH728">
        <f t="shared" si="481"/>
        <v>0</v>
      </c>
      <c r="AI728">
        <f t="shared" si="482"/>
        <v>0</v>
      </c>
      <c r="AJ728" s="16" t="str">
        <f t="shared" si="483"/>
        <v/>
      </c>
      <c r="AL728" s="16" t="str">
        <f t="shared" si="484"/>
        <v/>
      </c>
    </row>
    <row r="729" spans="2:38">
      <c r="B729" s="29" t="s">
        <v>151</v>
      </c>
      <c r="C729" s="3"/>
      <c r="D729" s="3"/>
      <c r="E729" s="7"/>
      <c r="G729" s="29" t="s">
        <v>151</v>
      </c>
      <c r="H729" s="3"/>
      <c r="I729" s="3"/>
      <c r="J729" s="7"/>
      <c r="L729">
        <f t="shared" si="477"/>
        <v>0</v>
      </c>
      <c r="M729">
        <f t="shared" si="478"/>
        <v>0</v>
      </c>
      <c r="N729" s="19" t="str">
        <f t="shared" si="450"/>
        <v/>
      </c>
      <c r="P729" s="29" t="s">
        <v>151</v>
      </c>
      <c r="Q729" s="3"/>
      <c r="R729" s="3"/>
      <c r="S729" s="7"/>
      <c r="U729" s="29" t="s">
        <v>151</v>
      </c>
      <c r="V729" s="3"/>
      <c r="W729" s="3"/>
      <c r="X729" s="7"/>
      <c r="Z729" s="29" t="s">
        <v>151</v>
      </c>
      <c r="AA729" s="3"/>
      <c r="AB729" s="3"/>
      <c r="AC729" s="7"/>
      <c r="AE729">
        <f t="shared" si="479"/>
        <v>0</v>
      </c>
      <c r="AF729" s="16" t="str">
        <f t="shared" si="480"/>
        <v/>
      </c>
      <c r="AH729">
        <f t="shared" si="481"/>
        <v>0</v>
      </c>
      <c r="AI729">
        <f t="shared" si="482"/>
        <v>0</v>
      </c>
      <c r="AJ729" s="16" t="str">
        <f t="shared" si="483"/>
        <v/>
      </c>
      <c r="AL729" s="16" t="str">
        <f t="shared" si="484"/>
        <v/>
      </c>
    </row>
    <row r="730" spans="2:38">
      <c r="B730" s="29" t="s">
        <v>71</v>
      </c>
      <c r="C730" s="3">
        <v>5</v>
      </c>
      <c r="D730" s="3"/>
      <c r="E730" s="7">
        <v>5</v>
      </c>
      <c r="G730" s="29" t="s">
        <v>71</v>
      </c>
      <c r="H730" s="3">
        <v>39</v>
      </c>
      <c r="I730" s="3"/>
      <c r="J730" s="7">
        <v>39</v>
      </c>
      <c r="N730" s="19" t="str">
        <f t="shared" si="450"/>
        <v/>
      </c>
      <c r="P730" s="29" t="s">
        <v>71</v>
      </c>
      <c r="Q730" s="3">
        <v>24</v>
      </c>
      <c r="R730" s="3"/>
      <c r="S730" s="7">
        <v>24</v>
      </c>
      <c r="U730" s="29" t="s">
        <v>71</v>
      </c>
      <c r="V730" s="3">
        <v>10</v>
      </c>
      <c r="W730" s="3"/>
      <c r="X730" s="7">
        <v>10</v>
      </c>
      <c r="Z730" s="29" t="s">
        <v>71</v>
      </c>
      <c r="AA730" s="3">
        <v>3887</v>
      </c>
      <c r="AB730" s="3"/>
      <c r="AC730" s="7">
        <v>3887</v>
      </c>
      <c r="AE730">
        <f t="shared" si="479"/>
        <v>3887</v>
      </c>
      <c r="AF730" s="16">
        <f t="shared" si="480"/>
        <v>3.887</v>
      </c>
      <c r="AH730">
        <f t="shared" si="481"/>
        <v>39</v>
      </c>
      <c r="AI730">
        <f t="shared" si="482"/>
        <v>3887</v>
      </c>
      <c r="AJ730" s="16">
        <f t="shared" si="483"/>
        <v>99666.666666666672</v>
      </c>
      <c r="AL730" s="16" t="str">
        <f t="shared" si="484"/>
        <v/>
      </c>
    </row>
    <row r="731" spans="2:38">
      <c r="B731" s="29" t="s">
        <v>72</v>
      </c>
      <c r="C731" s="3"/>
      <c r="D731" s="3"/>
      <c r="E731" s="7"/>
      <c r="G731" s="29" t="s">
        <v>72</v>
      </c>
      <c r="H731" s="3"/>
      <c r="I731" s="3"/>
      <c r="J731" s="7"/>
      <c r="L731">
        <f t="shared" ref="L731:L740" si="485">E731</f>
        <v>0</v>
      </c>
      <c r="M731">
        <f t="shared" ref="M731:M740" si="486">J731</f>
        <v>0</v>
      </c>
      <c r="N731" s="19" t="str">
        <f t="shared" si="450"/>
        <v/>
      </c>
      <c r="P731" s="29" t="s">
        <v>72</v>
      </c>
      <c r="Q731" s="3"/>
      <c r="R731" s="3"/>
      <c r="S731" s="7"/>
      <c r="U731" s="29" t="s">
        <v>72</v>
      </c>
      <c r="V731" s="3"/>
      <c r="W731" s="3"/>
      <c r="X731" s="7"/>
      <c r="Z731" s="29" t="s">
        <v>72</v>
      </c>
      <c r="AA731" s="3"/>
      <c r="AB731" s="3"/>
      <c r="AC731" s="7"/>
      <c r="AE731">
        <f t="shared" si="479"/>
        <v>0</v>
      </c>
      <c r="AF731" s="16" t="str">
        <f t="shared" si="480"/>
        <v/>
      </c>
      <c r="AH731">
        <f t="shared" si="481"/>
        <v>0</v>
      </c>
      <c r="AI731">
        <f t="shared" si="482"/>
        <v>0</v>
      </c>
      <c r="AJ731" s="16" t="str">
        <f t="shared" si="483"/>
        <v/>
      </c>
      <c r="AL731" s="16" t="str">
        <f t="shared" si="484"/>
        <v/>
      </c>
    </row>
    <row r="732" spans="2:38">
      <c r="B732" s="29" t="s">
        <v>73</v>
      </c>
      <c r="C732" s="3">
        <v>41</v>
      </c>
      <c r="D732" s="3"/>
      <c r="E732" s="7">
        <v>41</v>
      </c>
      <c r="G732" s="29" t="s">
        <v>73</v>
      </c>
      <c r="H732" s="3">
        <v>791</v>
      </c>
      <c r="I732" s="3"/>
      <c r="J732" s="7">
        <v>791</v>
      </c>
      <c r="L732">
        <f t="shared" si="485"/>
        <v>41</v>
      </c>
      <c r="M732">
        <f t="shared" si="486"/>
        <v>791</v>
      </c>
      <c r="N732" s="19">
        <f t="shared" si="450"/>
        <v>19.292682926829269</v>
      </c>
      <c r="P732" s="29" t="s">
        <v>73</v>
      </c>
      <c r="Q732" s="3">
        <v>619</v>
      </c>
      <c r="R732" s="3"/>
      <c r="S732" s="7">
        <v>619</v>
      </c>
      <c r="U732" s="29" t="s">
        <v>73</v>
      </c>
      <c r="V732" s="3">
        <v>129</v>
      </c>
      <c r="W732" s="3"/>
      <c r="X732" s="7">
        <v>129</v>
      </c>
      <c r="Z732" s="29" t="s">
        <v>73</v>
      </c>
      <c r="AA732" s="3">
        <v>113896</v>
      </c>
      <c r="AB732" s="3"/>
      <c r="AC732" s="7">
        <v>113896</v>
      </c>
      <c r="AE732">
        <f t="shared" si="479"/>
        <v>113896</v>
      </c>
      <c r="AF732" s="16">
        <f t="shared" si="480"/>
        <v>113.896</v>
      </c>
      <c r="AH732">
        <f t="shared" si="481"/>
        <v>791</v>
      </c>
      <c r="AI732">
        <f t="shared" si="482"/>
        <v>113896</v>
      </c>
      <c r="AJ732" s="16">
        <f t="shared" si="483"/>
        <v>143989.88621997472</v>
      </c>
      <c r="AL732" s="16">
        <f t="shared" si="484"/>
        <v>2777951.2195121953</v>
      </c>
    </row>
    <row r="733" spans="2:38">
      <c r="B733" s="29" t="s">
        <v>74</v>
      </c>
      <c r="C733" s="3"/>
      <c r="D733" s="3"/>
      <c r="E733" s="7"/>
      <c r="G733" s="29" t="s">
        <v>74</v>
      </c>
      <c r="H733" s="3"/>
      <c r="I733" s="3"/>
      <c r="J733" s="7"/>
      <c r="L733">
        <f t="shared" si="485"/>
        <v>0</v>
      </c>
      <c r="M733">
        <f t="shared" si="486"/>
        <v>0</v>
      </c>
      <c r="N733" s="19" t="str">
        <f t="shared" si="450"/>
        <v/>
      </c>
      <c r="P733" s="29" t="s">
        <v>74</v>
      </c>
      <c r="Q733" s="3"/>
      <c r="R733" s="3"/>
      <c r="S733" s="7"/>
      <c r="U733" s="29" t="s">
        <v>74</v>
      </c>
      <c r="V733" s="3"/>
      <c r="W733" s="3"/>
      <c r="X733" s="7"/>
      <c r="Z733" s="29" t="s">
        <v>74</v>
      </c>
      <c r="AA733" s="3"/>
      <c r="AB733" s="3"/>
      <c r="AC733" s="7"/>
      <c r="AE733">
        <f t="shared" si="479"/>
        <v>0</v>
      </c>
      <c r="AF733" s="16" t="str">
        <f t="shared" si="480"/>
        <v/>
      </c>
      <c r="AH733">
        <f t="shared" si="481"/>
        <v>0</v>
      </c>
      <c r="AI733">
        <f t="shared" si="482"/>
        <v>0</v>
      </c>
      <c r="AJ733" s="16" t="str">
        <f t="shared" si="483"/>
        <v/>
      </c>
      <c r="AL733" s="16" t="str">
        <f t="shared" si="484"/>
        <v/>
      </c>
    </row>
    <row r="734" spans="2:38">
      <c r="B734" s="29" t="s">
        <v>75</v>
      </c>
      <c r="C734" s="3"/>
      <c r="D734" s="3">
        <v>1</v>
      </c>
      <c r="E734" s="7">
        <v>1</v>
      </c>
      <c r="G734" s="29" t="s">
        <v>75</v>
      </c>
      <c r="H734" s="3"/>
      <c r="I734" s="3"/>
      <c r="J734" s="7"/>
      <c r="L734">
        <f t="shared" si="485"/>
        <v>1</v>
      </c>
      <c r="M734">
        <f t="shared" si="486"/>
        <v>0</v>
      </c>
      <c r="N734" s="19">
        <f t="shared" si="450"/>
        <v>0</v>
      </c>
      <c r="P734" s="29" t="s">
        <v>75</v>
      </c>
      <c r="Q734" s="3"/>
      <c r="R734" s="3"/>
      <c r="S734" s="7"/>
      <c r="U734" s="29" t="s">
        <v>75</v>
      </c>
      <c r="V734" s="3"/>
      <c r="W734" s="3"/>
      <c r="X734" s="7"/>
      <c r="Z734" s="29" t="s">
        <v>75</v>
      </c>
      <c r="AA734" s="3"/>
      <c r="AB734" s="3"/>
      <c r="AC734" s="7"/>
      <c r="AE734">
        <f t="shared" si="479"/>
        <v>0</v>
      </c>
      <c r="AF734" s="16" t="str">
        <f t="shared" si="480"/>
        <v/>
      </c>
      <c r="AH734">
        <f t="shared" si="481"/>
        <v>0</v>
      </c>
      <c r="AI734">
        <f t="shared" si="482"/>
        <v>0</v>
      </c>
      <c r="AJ734" s="16" t="str">
        <f t="shared" si="483"/>
        <v/>
      </c>
      <c r="AL734" s="16" t="str">
        <f t="shared" si="484"/>
        <v/>
      </c>
    </row>
    <row r="735" spans="2:38">
      <c r="B735" s="29" t="s">
        <v>76</v>
      </c>
      <c r="C735" s="3"/>
      <c r="D735" s="3">
        <v>324</v>
      </c>
      <c r="E735" s="7">
        <v>324</v>
      </c>
      <c r="G735" s="29" t="s">
        <v>76</v>
      </c>
      <c r="H735" s="3"/>
      <c r="I735" s="3">
        <v>11282</v>
      </c>
      <c r="J735" s="7">
        <v>11282</v>
      </c>
      <c r="L735">
        <f t="shared" si="485"/>
        <v>324</v>
      </c>
      <c r="M735">
        <f t="shared" si="486"/>
        <v>11282</v>
      </c>
      <c r="N735" s="19">
        <f t="shared" si="450"/>
        <v>34.820987654320987</v>
      </c>
      <c r="P735" s="29" t="s">
        <v>76</v>
      </c>
      <c r="Q735" s="3"/>
      <c r="R735" s="3">
        <v>4725</v>
      </c>
      <c r="S735" s="7">
        <v>4725</v>
      </c>
      <c r="U735" s="29" t="s">
        <v>76</v>
      </c>
      <c r="V735" s="3"/>
      <c r="W735" s="3">
        <v>6226</v>
      </c>
      <c r="X735" s="7">
        <v>6226</v>
      </c>
      <c r="Z735" s="29" t="s">
        <v>76</v>
      </c>
      <c r="AA735" s="3"/>
      <c r="AB735" s="3">
        <v>248695</v>
      </c>
      <c r="AC735" s="7">
        <v>248695</v>
      </c>
      <c r="AE735">
        <f t="shared" si="479"/>
        <v>248695</v>
      </c>
      <c r="AF735" s="16">
        <f t="shared" si="480"/>
        <v>248.69499999999999</v>
      </c>
      <c r="AH735">
        <f t="shared" si="481"/>
        <v>11282</v>
      </c>
      <c r="AI735">
        <f t="shared" si="482"/>
        <v>248695</v>
      </c>
      <c r="AJ735" s="16">
        <f t="shared" si="483"/>
        <v>22043.520652366602</v>
      </c>
      <c r="AL735" s="16">
        <f t="shared" si="484"/>
        <v>767577.16049382719</v>
      </c>
    </row>
    <row r="736" spans="2:38">
      <c r="B736" s="29" t="s">
        <v>152</v>
      </c>
      <c r="C736" s="3"/>
      <c r="D736" s="3"/>
      <c r="E736" s="7"/>
      <c r="G736" s="29" t="s">
        <v>152</v>
      </c>
      <c r="H736" s="3"/>
      <c r="I736" s="3"/>
      <c r="J736" s="7"/>
      <c r="L736">
        <f t="shared" si="485"/>
        <v>0</v>
      </c>
      <c r="M736">
        <f t="shared" si="486"/>
        <v>0</v>
      </c>
      <c r="N736" s="19" t="str">
        <f t="shared" si="450"/>
        <v/>
      </c>
      <c r="P736" s="29" t="s">
        <v>152</v>
      </c>
      <c r="Q736" s="3"/>
      <c r="R736" s="3"/>
      <c r="S736" s="7"/>
      <c r="U736" s="29" t="s">
        <v>152</v>
      </c>
      <c r="V736" s="3"/>
      <c r="W736" s="3"/>
      <c r="X736" s="7"/>
      <c r="Z736" s="29" t="s">
        <v>152</v>
      </c>
      <c r="AA736" s="3"/>
      <c r="AB736" s="3"/>
      <c r="AC736" s="7"/>
      <c r="AE736">
        <f t="shared" si="479"/>
        <v>0</v>
      </c>
      <c r="AF736" s="16" t="str">
        <f t="shared" si="480"/>
        <v/>
      </c>
      <c r="AH736">
        <f t="shared" si="481"/>
        <v>0</v>
      </c>
      <c r="AI736">
        <f t="shared" si="482"/>
        <v>0</v>
      </c>
      <c r="AJ736" s="16" t="str">
        <f t="shared" si="483"/>
        <v/>
      </c>
      <c r="AL736" s="16" t="str">
        <f t="shared" si="484"/>
        <v/>
      </c>
    </row>
    <row r="737" spans="2:38">
      <c r="B737" s="29" t="s">
        <v>77</v>
      </c>
      <c r="C737" s="3"/>
      <c r="D737" s="3"/>
      <c r="E737" s="7"/>
      <c r="G737" s="29" t="s">
        <v>77</v>
      </c>
      <c r="H737" s="3"/>
      <c r="I737" s="3"/>
      <c r="J737" s="7"/>
      <c r="L737">
        <f t="shared" si="485"/>
        <v>0</v>
      </c>
      <c r="M737">
        <f t="shared" si="486"/>
        <v>0</v>
      </c>
      <c r="N737" s="19" t="str">
        <f t="shared" si="450"/>
        <v/>
      </c>
      <c r="P737" s="29" t="s">
        <v>77</v>
      </c>
      <c r="Q737" s="3"/>
      <c r="R737" s="3"/>
      <c r="S737" s="7"/>
      <c r="U737" s="29" t="s">
        <v>77</v>
      </c>
      <c r="V737" s="3"/>
      <c r="W737" s="3"/>
      <c r="X737" s="7"/>
      <c r="Z737" s="29" t="s">
        <v>77</v>
      </c>
      <c r="AA737" s="3"/>
      <c r="AB737" s="3"/>
      <c r="AC737" s="7"/>
      <c r="AE737">
        <f t="shared" si="479"/>
        <v>0</v>
      </c>
      <c r="AF737" s="16" t="str">
        <f t="shared" si="480"/>
        <v/>
      </c>
      <c r="AH737">
        <f t="shared" si="481"/>
        <v>0</v>
      </c>
      <c r="AI737">
        <f t="shared" si="482"/>
        <v>0</v>
      </c>
      <c r="AJ737" s="16" t="str">
        <f t="shared" si="483"/>
        <v/>
      </c>
      <c r="AL737" s="16" t="str">
        <f t="shared" si="484"/>
        <v/>
      </c>
    </row>
    <row r="738" spans="2:38">
      <c r="B738" s="29" t="s">
        <v>78</v>
      </c>
      <c r="C738" s="3"/>
      <c r="D738" s="3"/>
      <c r="E738" s="7"/>
      <c r="G738" s="29" t="s">
        <v>78</v>
      </c>
      <c r="H738" s="3"/>
      <c r="I738" s="3"/>
      <c r="J738" s="7"/>
      <c r="L738">
        <f t="shared" si="485"/>
        <v>0</v>
      </c>
      <c r="M738">
        <f t="shared" si="486"/>
        <v>0</v>
      </c>
      <c r="N738" s="19" t="str">
        <f t="shared" si="450"/>
        <v/>
      </c>
      <c r="P738" s="29" t="s">
        <v>78</v>
      </c>
      <c r="Q738" s="3"/>
      <c r="R738" s="3"/>
      <c r="S738" s="7"/>
      <c r="U738" s="29" t="s">
        <v>78</v>
      </c>
      <c r="V738" s="3"/>
      <c r="W738" s="3"/>
      <c r="X738" s="7"/>
      <c r="Z738" s="29" t="s">
        <v>78</v>
      </c>
      <c r="AA738" s="3"/>
      <c r="AB738" s="3"/>
      <c r="AC738" s="7"/>
      <c r="AE738">
        <f t="shared" si="479"/>
        <v>0</v>
      </c>
      <c r="AF738" s="16" t="str">
        <f t="shared" si="480"/>
        <v/>
      </c>
      <c r="AH738">
        <f t="shared" si="481"/>
        <v>0</v>
      </c>
      <c r="AI738">
        <f t="shared" si="482"/>
        <v>0</v>
      </c>
      <c r="AJ738" s="16" t="str">
        <f t="shared" si="483"/>
        <v/>
      </c>
      <c r="AL738" s="16" t="str">
        <f t="shared" si="484"/>
        <v/>
      </c>
    </row>
    <row r="739" spans="2:38">
      <c r="B739" s="29" t="s">
        <v>79</v>
      </c>
      <c r="C739" s="3">
        <v>25</v>
      </c>
      <c r="D739" s="3"/>
      <c r="E739" s="7">
        <v>25</v>
      </c>
      <c r="G739" s="29" t="s">
        <v>79</v>
      </c>
      <c r="H739" s="3">
        <v>288</v>
      </c>
      <c r="I739" s="3"/>
      <c r="J739" s="7">
        <v>288</v>
      </c>
      <c r="L739">
        <f t="shared" si="485"/>
        <v>25</v>
      </c>
      <c r="M739">
        <f t="shared" si="486"/>
        <v>288</v>
      </c>
      <c r="N739" s="19">
        <f t="shared" si="450"/>
        <v>11.52</v>
      </c>
      <c r="P739" s="29" t="s">
        <v>79</v>
      </c>
      <c r="Q739" s="3">
        <v>228</v>
      </c>
      <c r="R739" s="3"/>
      <c r="S739" s="7">
        <v>228</v>
      </c>
      <c r="U739" s="29" t="s">
        <v>79</v>
      </c>
      <c r="V739" s="3">
        <v>35</v>
      </c>
      <c r="W739" s="3"/>
      <c r="X739" s="7">
        <v>35</v>
      </c>
      <c r="Z739" s="29" t="s">
        <v>79</v>
      </c>
      <c r="AA739" s="3">
        <v>59483</v>
      </c>
      <c r="AB739" s="3"/>
      <c r="AC739" s="7">
        <v>59483</v>
      </c>
      <c r="AE739">
        <f t="shared" si="479"/>
        <v>59483</v>
      </c>
      <c r="AF739" s="16">
        <f t="shared" si="480"/>
        <v>59.482999999999997</v>
      </c>
      <c r="AH739">
        <f t="shared" si="481"/>
        <v>288</v>
      </c>
      <c r="AI739">
        <f t="shared" si="482"/>
        <v>59483</v>
      </c>
      <c r="AJ739" s="16">
        <f t="shared" si="483"/>
        <v>206538.19444444447</v>
      </c>
      <c r="AL739" s="16">
        <f t="shared" si="484"/>
        <v>2379320</v>
      </c>
    </row>
    <row r="740" spans="2:38">
      <c r="B740" s="29" t="s">
        <v>80</v>
      </c>
      <c r="C740" s="3">
        <v>10</v>
      </c>
      <c r="D740" s="3"/>
      <c r="E740" s="7">
        <v>10</v>
      </c>
      <c r="G740" s="29" t="s">
        <v>80</v>
      </c>
      <c r="H740" s="3">
        <v>296</v>
      </c>
      <c r="I740" s="3"/>
      <c r="J740" s="7">
        <v>296</v>
      </c>
      <c r="L740">
        <f t="shared" si="485"/>
        <v>10</v>
      </c>
      <c r="M740">
        <f t="shared" si="486"/>
        <v>296</v>
      </c>
      <c r="N740" s="19">
        <f t="shared" si="450"/>
        <v>29.6</v>
      </c>
      <c r="P740" s="29" t="s">
        <v>80</v>
      </c>
      <c r="Q740" s="3">
        <v>267</v>
      </c>
      <c r="R740" s="3"/>
      <c r="S740" s="7">
        <v>267</v>
      </c>
      <c r="U740" s="29" t="s">
        <v>80</v>
      </c>
      <c r="V740" s="3">
        <v>19</v>
      </c>
      <c r="W740" s="3"/>
      <c r="X740" s="7">
        <v>19</v>
      </c>
      <c r="Z740" s="29" t="s">
        <v>80</v>
      </c>
      <c r="AA740" s="3">
        <v>83023</v>
      </c>
      <c r="AB740" s="3"/>
      <c r="AC740" s="7">
        <v>83023</v>
      </c>
      <c r="AE740">
        <f t="shared" si="479"/>
        <v>83023</v>
      </c>
      <c r="AF740" s="16">
        <f t="shared" si="480"/>
        <v>83.022999999999996</v>
      </c>
      <c r="AH740">
        <f t="shared" si="481"/>
        <v>296</v>
      </c>
      <c r="AI740">
        <f t="shared" si="482"/>
        <v>83023</v>
      </c>
      <c r="AJ740" s="16">
        <f t="shared" si="483"/>
        <v>280483.10810810811</v>
      </c>
      <c r="AL740" s="16">
        <f t="shared" si="484"/>
        <v>8302300</v>
      </c>
    </row>
    <row r="741" spans="2:38">
      <c r="B741" s="29" t="s">
        <v>153</v>
      </c>
      <c r="C741" s="3"/>
      <c r="D741" s="3"/>
      <c r="E741" s="7"/>
      <c r="G741" s="29" t="s">
        <v>153</v>
      </c>
      <c r="H741" s="3"/>
      <c r="I741" s="3"/>
      <c r="J741" s="7"/>
      <c r="N741" s="19" t="str">
        <f t="shared" si="450"/>
        <v/>
      </c>
      <c r="P741" s="29" t="s">
        <v>153</v>
      </c>
      <c r="Q741" s="3"/>
      <c r="R741" s="3"/>
      <c r="S741" s="7"/>
      <c r="U741" s="29" t="s">
        <v>153</v>
      </c>
      <c r="V741" s="3"/>
      <c r="W741" s="3"/>
      <c r="X741" s="7"/>
      <c r="Z741" s="29" t="s">
        <v>153</v>
      </c>
      <c r="AA741" s="3"/>
      <c r="AB741" s="3"/>
      <c r="AC741" s="7"/>
      <c r="AE741">
        <f t="shared" si="479"/>
        <v>0</v>
      </c>
      <c r="AF741" s="16" t="str">
        <f t="shared" si="480"/>
        <v/>
      </c>
      <c r="AH741">
        <f t="shared" si="481"/>
        <v>0</v>
      </c>
      <c r="AI741">
        <f t="shared" si="482"/>
        <v>0</v>
      </c>
      <c r="AJ741" s="16" t="str">
        <f t="shared" si="483"/>
        <v/>
      </c>
      <c r="AL741" s="16" t="str">
        <f t="shared" si="484"/>
        <v/>
      </c>
    </row>
    <row r="742" spans="2:38">
      <c r="B742" s="29" t="s">
        <v>154</v>
      </c>
      <c r="C742" s="3"/>
      <c r="D742" s="3">
        <v>1</v>
      </c>
      <c r="E742" s="7">
        <v>1</v>
      </c>
      <c r="G742" s="29" t="s">
        <v>154</v>
      </c>
      <c r="H742" s="3"/>
      <c r="I742" s="3"/>
      <c r="J742" s="7"/>
      <c r="L742">
        <f t="shared" ref="L742:L751" si="487">E742</f>
        <v>1</v>
      </c>
      <c r="M742">
        <f t="shared" ref="M742:M751" si="488">J742</f>
        <v>0</v>
      </c>
      <c r="N742" s="19">
        <f t="shared" si="450"/>
        <v>0</v>
      </c>
      <c r="P742" s="29" t="s">
        <v>154</v>
      </c>
      <c r="Q742" s="3"/>
      <c r="R742" s="3"/>
      <c r="S742" s="7"/>
      <c r="U742" s="29" t="s">
        <v>154</v>
      </c>
      <c r="V742" s="3"/>
      <c r="W742" s="3"/>
      <c r="X742" s="7"/>
      <c r="Z742" s="29" t="s">
        <v>154</v>
      </c>
      <c r="AA742" s="3"/>
      <c r="AB742" s="3"/>
      <c r="AC742" s="7"/>
      <c r="AE742">
        <f t="shared" si="479"/>
        <v>0</v>
      </c>
      <c r="AF742" s="16" t="str">
        <f t="shared" si="480"/>
        <v/>
      </c>
      <c r="AH742">
        <f t="shared" si="481"/>
        <v>0</v>
      </c>
      <c r="AI742">
        <f t="shared" si="482"/>
        <v>0</v>
      </c>
      <c r="AJ742" s="16" t="str">
        <f t="shared" si="483"/>
        <v/>
      </c>
      <c r="AL742" s="16" t="str">
        <f t="shared" si="484"/>
        <v/>
      </c>
    </row>
    <row r="743" spans="2:38">
      <c r="B743" s="29" t="s">
        <v>81</v>
      </c>
      <c r="C743" s="3">
        <v>59</v>
      </c>
      <c r="D743" s="3"/>
      <c r="E743" s="7">
        <v>59</v>
      </c>
      <c r="G743" s="29" t="s">
        <v>81</v>
      </c>
      <c r="H743" s="3">
        <v>737</v>
      </c>
      <c r="I743" s="3"/>
      <c r="J743" s="7">
        <v>737</v>
      </c>
      <c r="L743">
        <f t="shared" si="487"/>
        <v>59</v>
      </c>
      <c r="M743">
        <f t="shared" si="488"/>
        <v>737</v>
      </c>
      <c r="N743" s="19">
        <f t="shared" si="450"/>
        <v>12.491525423728813</v>
      </c>
      <c r="P743" s="29" t="s">
        <v>81</v>
      </c>
      <c r="Q743" s="3">
        <v>585</v>
      </c>
      <c r="R743" s="3"/>
      <c r="S743" s="7">
        <v>585</v>
      </c>
      <c r="U743" s="29" t="s">
        <v>81</v>
      </c>
      <c r="V743" s="3">
        <v>90</v>
      </c>
      <c r="W743" s="3"/>
      <c r="X743" s="7">
        <v>90</v>
      </c>
      <c r="Z743" s="29" t="s">
        <v>81</v>
      </c>
      <c r="AA743" s="3">
        <v>119071</v>
      </c>
      <c r="AB743" s="3"/>
      <c r="AC743" s="7">
        <v>119071</v>
      </c>
      <c r="AE743">
        <f t="shared" si="479"/>
        <v>119071</v>
      </c>
      <c r="AF743" s="16">
        <f t="shared" si="480"/>
        <v>119.071</v>
      </c>
      <c r="AH743">
        <f t="shared" si="481"/>
        <v>737</v>
      </c>
      <c r="AI743">
        <f t="shared" si="482"/>
        <v>119071</v>
      </c>
      <c r="AJ743" s="16">
        <f t="shared" si="483"/>
        <v>161561.73677069199</v>
      </c>
      <c r="AL743" s="16">
        <f t="shared" si="484"/>
        <v>2018152.5423728812</v>
      </c>
    </row>
    <row r="744" spans="2:38">
      <c r="B744" s="29" t="s">
        <v>82</v>
      </c>
      <c r="C744" s="3"/>
      <c r="D744" s="3"/>
      <c r="E744" s="7"/>
      <c r="G744" s="29" t="s">
        <v>82</v>
      </c>
      <c r="H744" s="3"/>
      <c r="I744" s="3"/>
      <c r="J744" s="7"/>
      <c r="L744">
        <f t="shared" si="487"/>
        <v>0</v>
      </c>
      <c r="M744">
        <f t="shared" si="488"/>
        <v>0</v>
      </c>
      <c r="N744" s="19" t="str">
        <f t="shared" si="450"/>
        <v/>
      </c>
      <c r="P744" s="29" t="s">
        <v>82</v>
      </c>
      <c r="Q744" s="3"/>
      <c r="R744" s="3"/>
      <c r="S744" s="7"/>
      <c r="U744" s="29" t="s">
        <v>82</v>
      </c>
      <c r="V744" s="3"/>
      <c r="W744" s="3"/>
      <c r="X744" s="7"/>
      <c r="Z744" s="29" t="s">
        <v>82</v>
      </c>
      <c r="AA744" s="3"/>
      <c r="AB744" s="3"/>
      <c r="AC744" s="7"/>
      <c r="AE744">
        <f t="shared" si="479"/>
        <v>0</v>
      </c>
      <c r="AF744" s="16" t="str">
        <f t="shared" si="480"/>
        <v/>
      </c>
      <c r="AH744">
        <f t="shared" si="481"/>
        <v>0</v>
      </c>
      <c r="AI744">
        <f t="shared" si="482"/>
        <v>0</v>
      </c>
      <c r="AJ744" s="16" t="str">
        <f t="shared" si="483"/>
        <v/>
      </c>
      <c r="AL744" s="16" t="str">
        <f t="shared" si="484"/>
        <v/>
      </c>
    </row>
    <row r="745" spans="2:38">
      <c r="B745" s="29" t="s">
        <v>83</v>
      </c>
      <c r="C745" s="3"/>
      <c r="D745" s="3"/>
      <c r="E745" s="7"/>
      <c r="G745" s="29" t="s">
        <v>83</v>
      </c>
      <c r="H745" s="3"/>
      <c r="I745" s="3"/>
      <c r="J745" s="7"/>
      <c r="L745">
        <f t="shared" si="487"/>
        <v>0</v>
      </c>
      <c r="M745">
        <f t="shared" si="488"/>
        <v>0</v>
      </c>
      <c r="N745" s="19" t="str">
        <f t="shared" si="450"/>
        <v/>
      </c>
      <c r="P745" s="29" t="s">
        <v>83</v>
      </c>
      <c r="Q745" s="3"/>
      <c r="R745" s="3"/>
      <c r="S745" s="7"/>
      <c r="U745" s="29" t="s">
        <v>83</v>
      </c>
      <c r="V745" s="3"/>
      <c r="W745" s="3"/>
      <c r="X745" s="7"/>
      <c r="Z745" s="29" t="s">
        <v>83</v>
      </c>
      <c r="AA745" s="3"/>
      <c r="AB745" s="3"/>
      <c r="AC745" s="7"/>
      <c r="AE745">
        <f t="shared" si="479"/>
        <v>0</v>
      </c>
      <c r="AF745" s="16" t="str">
        <f t="shared" si="480"/>
        <v/>
      </c>
      <c r="AH745">
        <f t="shared" si="481"/>
        <v>0</v>
      </c>
      <c r="AI745">
        <f t="shared" si="482"/>
        <v>0</v>
      </c>
      <c r="AJ745" s="16" t="str">
        <f t="shared" si="483"/>
        <v/>
      </c>
      <c r="AL745" s="16" t="str">
        <f t="shared" si="484"/>
        <v/>
      </c>
    </row>
    <row r="746" spans="2:38">
      <c r="B746" s="29" t="s">
        <v>84</v>
      </c>
      <c r="C746" s="3"/>
      <c r="D746" s="3">
        <v>3</v>
      </c>
      <c r="E746" s="7">
        <v>3</v>
      </c>
      <c r="G746" s="29" t="s">
        <v>84</v>
      </c>
      <c r="H746" s="3"/>
      <c r="I746" s="3"/>
      <c r="J746" s="7"/>
      <c r="L746">
        <f t="shared" si="487"/>
        <v>3</v>
      </c>
      <c r="M746">
        <f t="shared" si="488"/>
        <v>0</v>
      </c>
      <c r="N746" s="19">
        <f t="shared" si="450"/>
        <v>0</v>
      </c>
      <c r="P746" s="29" t="s">
        <v>84</v>
      </c>
      <c r="Q746" s="3"/>
      <c r="R746" s="3"/>
      <c r="S746" s="7"/>
      <c r="U746" s="29" t="s">
        <v>84</v>
      </c>
      <c r="V746" s="3"/>
      <c r="W746" s="3"/>
      <c r="X746" s="7"/>
      <c r="Z746" s="29" t="s">
        <v>84</v>
      </c>
      <c r="AA746" s="3"/>
      <c r="AB746" s="3"/>
      <c r="AC746" s="7"/>
      <c r="AE746">
        <f t="shared" si="479"/>
        <v>0</v>
      </c>
      <c r="AF746" s="16" t="str">
        <f t="shared" si="480"/>
        <v/>
      </c>
      <c r="AH746">
        <f t="shared" si="481"/>
        <v>0</v>
      </c>
      <c r="AI746">
        <f t="shared" si="482"/>
        <v>0</v>
      </c>
      <c r="AJ746" s="16" t="str">
        <f t="shared" si="483"/>
        <v/>
      </c>
      <c r="AL746" s="16" t="str">
        <f t="shared" si="484"/>
        <v/>
      </c>
    </row>
    <row r="747" spans="2:38">
      <c r="B747" s="29" t="s">
        <v>155</v>
      </c>
      <c r="C747" s="3"/>
      <c r="D747" s="3">
        <v>2</v>
      </c>
      <c r="E747" s="7">
        <v>2</v>
      </c>
      <c r="G747" s="29" t="s">
        <v>155</v>
      </c>
      <c r="H747" s="3"/>
      <c r="I747" s="3"/>
      <c r="J747" s="7"/>
      <c r="L747">
        <f t="shared" si="487"/>
        <v>2</v>
      </c>
      <c r="M747">
        <f t="shared" si="488"/>
        <v>0</v>
      </c>
      <c r="N747" s="19">
        <f t="shared" si="450"/>
        <v>0</v>
      </c>
      <c r="P747" s="29" t="s">
        <v>155</v>
      </c>
      <c r="Q747" s="3"/>
      <c r="R747" s="3"/>
      <c r="S747" s="7"/>
      <c r="U747" s="29" t="s">
        <v>155</v>
      </c>
      <c r="V747" s="3"/>
      <c r="W747" s="3"/>
      <c r="X747" s="7"/>
      <c r="Z747" s="29" t="s">
        <v>155</v>
      </c>
      <c r="AA747" s="3"/>
      <c r="AB747" s="3"/>
      <c r="AC747" s="7"/>
      <c r="AE747">
        <f t="shared" si="479"/>
        <v>0</v>
      </c>
      <c r="AF747" s="16" t="str">
        <f t="shared" si="480"/>
        <v/>
      </c>
      <c r="AH747">
        <f t="shared" si="481"/>
        <v>0</v>
      </c>
      <c r="AI747">
        <f t="shared" si="482"/>
        <v>0</v>
      </c>
      <c r="AJ747" s="16" t="str">
        <f t="shared" si="483"/>
        <v/>
      </c>
      <c r="AL747" s="16" t="str">
        <f t="shared" si="484"/>
        <v/>
      </c>
    </row>
    <row r="748" spans="2:38">
      <c r="B748" s="29" t="s">
        <v>156</v>
      </c>
      <c r="C748" s="3">
        <v>23</v>
      </c>
      <c r="D748" s="3"/>
      <c r="E748" s="7">
        <v>23</v>
      </c>
      <c r="G748" s="29" t="s">
        <v>156</v>
      </c>
      <c r="H748" s="3">
        <v>208</v>
      </c>
      <c r="I748" s="3"/>
      <c r="J748" s="7">
        <v>208</v>
      </c>
      <c r="L748">
        <f t="shared" si="487"/>
        <v>23</v>
      </c>
      <c r="M748">
        <f t="shared" si="488"/>
        <v>208</v>
      </c>
      <c r="N748" s="19">
        <f t="shared" si="450"/>
        <v>9.0434782608695645</v>
      </c>
      <c r="P748" s="29" t="s">
        <v>156</v>
      </c>
      <c r="Q748" s="3">
        <v>136</v>
      </c>
      <c r="R748" s="3"/>
      <c r="S748" s="7">
        <v>136</v>
      </c>
      <c r="U748" s="29" t="s">
        <v>156</v>
      </c>
      <c r="V748" s="3">
        <v>48</v>
      </c>
      <c r="W748" s="3"/>
      <c r="X748" s="7">
        <v>48</v>
      </c>
      <c r="Z748" s="29" t="s">
        <v>156</v>
      </c>
      <c r="AA748" s="3">
        <v>16196</v>
      </c>
      <c r="AB748" s="3"/>
      <c r="AC748" s="7">
        <v>16196</v>
      </c>
      <c r="AE748">
        <f t="shared" si="479"/>
        <v>16196</v>
      </c>
      <c r="AF748" s="16">
        <f t="shared" si="480"/>
        <v>16.196000000000002</v>
      </c>
      <c r="AH748">
        <f t="shared" si="481"/>
        <v>208</v>
      </c>
      <c r="AI748">
        <f t="shared" si="482"/>
        <v>16196</v>
      </c>
      <c r="AJ748" s="16">
        <f t="shared" si="483"/>
        <v>77865.38461538461</v>
      </c>
      <c r="AL748" s="16">
        <f t="shared" si="484"/>
        <v>704173.91304347815</v>
      </c>
    </row>
    <row r="749" spans="2:38">
      <c r="B749" s="29" t="s">
        <v>85</v>
      </c>
      <c r="C749" s="3">
        <v>1</v>
      </c>
      <c r="D749" s="3"/>
      <c r="E749" s="7">
        <v>1</v>
      </c>
      <c r="G749" s="29" t="s">
        <v>85</v>
      </c>
      <c r="H749" s="3"/>
      <c r="I749" s="3"/>
      <c r="J749" s="7"/>
      <c r="L749">
        <f t="shared" si="487"/>
        <v>1</v>
      </c>
      <c r="M749">
        <f t="shared" si="488"/>
        <v>0</v>
      </c>
      <c r="N749" s="19">
        <f t="shared" si="450"/>
        <v>0</v>
      </c>
      <c r="P749" s="29" t="s">
        <v>85</v>
      </c>
      <c r="Q749" s="3"/>
      <c r="R749" s="3"/>
      <c r="S749" s="7"/>
      <c r="U749" s="29" t="s">
        <v>85</v>
      </c>
      <c r="V749" s="3"/>
      <c r="W749" s="3"/>
      <c r="X749" s="7"/>
      <c r="Z749" s="29" t="s">
        <v>85</v>
      </c>
      <c r="AA749" s="3"/>
      <c r="AB749" s="3"/>
      <c r="AC749" s="7"/>
      <c r="AE749">
        <f t="shared" si="479"/>
        <v>0</v>
      </c>
      <c r="AF749" s="16" t="str">
        <f t="shared" si="480"/>
        <v/>
      </c>
      <c r="AH749">
        <f t="shared" si="481"/>
        <v>0</v>
      </c>
      <c r="AI749">
        <f t="shared" si="482"/>
        <v>0</v>
      </c>
      <c r="AJ749" s="16" t="str">
        <f t="shared" si="483"/>
        <v/>
      </c>
      <c r="AL749" s="16" t="str">
        <f t="shared" si="484"/>
        <v/>
      </c>
    </row>
    <row r="750" spans="2:38">
      <c r="B750" s="29" t="s">
        <v>86</v>
      </c>
      <c r="C750" s="3"/>
      <c r="D750" s="3"/>
      <c r="E750" s="7"/>
      <c r="G750" s="29" t="s">
        <v>86</v>
      </c>
      <c r="H750" s="3"/>
      <c r="I750" s="3"/>
      <c r="J750" s="7"/>
      <c r="L750">
        <f t="shared" si="487"/>
        <v>0</v>
      </c>
      <c r="M750">
        <f t="shared" si="488"/>
        <v>0</v>
      </c>
      <c r="N750" s="19" t="str">
        <f t="shared" si="450"/>
        <v/>
      </c>
      <c r="P750" s="29" t="s">
        <v>86</v>
      </c>
      <c r="Q750" s="3"/>
      <c r="R750" s="3"/>
      <c r="S750" s="7"/>
      <c r="U750" s="29" t="s">
        <v>86</v>
      </c>
      <c r="V750" s="3"/>
      <c r="W750" s="3"/>
      <c r="X750" s="7"/>
      <c r="Z750" s="29" t="s">
        <v>86</v>
      </c>
      <c r="AA750" s="3"/>
      <c r="AB750" s="3"/>
      <c r="AC750" s="7"/>
      <c r="AE750">
        <f t="shared" si="479"/>
        <v>0</v>
      </c>
      <c r="AF750" s="16" t="str">
        <f t="shared" si="480"/>
        <v/>
      </c>
      <c r="AH750">
        <f t="shared" si="481"/>
        <v>0</v>
      </c>
      <c r="AI750">
        <f t="shared" si="482"/>
        <v>0</v>
      </c>
      <c r="AJ750" s="16" t="str">
        <f t="shared" si="483"/>
        <v/>
      </c>
      <c r="AL750" s="16" t="str">
        <f t="shared" si="484"/>
        <v/>
      </c>
    </row>
    <row r="751" spans="2:38">
      <c r="B751" s="30" t="s">
        <v>35</v>
      </c>
      <c r="C751" s="7">
        <v>166</v>
      </c>
      <c r="D751" s="7">
        <v>333</v>
      </c>
      <c r="E751" s="7">
        <v>499</v>
      </c>
      <c r="G751" s="30" t="s">
        <v>35</v>
      </c>
      <c r="H751" s="7">
        <v>2390</v>
      </c>
      <c r="I751" s="7">
        <v>11457</v>
      </c>
      <c r="J751" s="7">
        <v>13847</v>
      </c>
      <c r="L751">
        <f t="shared" si="487"/>
        <v>499</v>
      </c>
      <c r="M751">
        <f t="shared" si="488"/>
        <v>13847</v>
      </c>
      <c r="N751" s="19">
        <f t="shared" si="450"/>
        <v>27.749498997995993</v>
      </c>
      <c r="P751" s="30" t="s">
        <v>35</v>
      </c>
      <c r="Q751" s="7">
        <v>1884</v>
      </c>
      <c r="R751" s="7">
        <v>4849</v>
      </c>
      <c r="S751" s="7">
        <v>6733</v>
      </c>
      <c r="U751" s="30" t="s">
        <v>35</v>
      </c>
      <c r="V751" s="7">
        <v>334</v>
      </c>
      <c r="W751" s="7">
        <v>6268</v>
      </c>
      <c r="X751" s="7">
        <v>6602</v>
      </c>
      <c r="Z751" s="30" t="s">
        <v>35</v>
      </c>
      <c r="AA751" s="7">
        <v>399871</v>
      </c>
      <c r="AB751" s="7">
        <v>262809</v>
      </c>
      <c r="AC751" s="7">
        <v>662680</v>
      </c>
      <c r="AE751">
        <f t="shared" si="479"/>
        <v>662680</v>
      </c>
      <c r="AF751" s="16">
        <f t="shared" si="480"/>
        <v>662.68</v>
      </c>
      <c r="AH751">
        <f t="shared" si="481"/>
        <v>13847</v>
      </c>
      <c r="AI751">
        <f t="shared" si="482"/>
        <v>662680</v>
      </c>
      <c r="AJ751" s="16">
        <f t="shared" si="483"/>
        <v>47857.297609590525</v>
      </c>
      <c r="AL751" s="16">
        <f t="shared" si="484"/>
        <v>1328016.0320641282</v>
      </c>
    </row>
    <row r="752" spans="2:38">
      <c r="B752" s="5" t="s">
        <v>36</v>
      </c>
      <c r="C752" s="3"/>
      <c r="D752" s="3"/>
      <c r="E752" s="7"/>
      <c r="G752" s="5" t="s">
        <v>36</v>
      </c>
      <c r="H752" s="3"/>
      <c r="I752" s="3"/>
      <c r="J752" s="7"/>
      <c r="N752" s="37" t="str">
        <f t="shared" si="450"/>
        <v/>
      </c>
      <c r="P752" s="5" t="s">
        <v>36</v>
      </c>
      <c r="Q752" s="3"/>
      <c r="R752" s="3"/>
      <c r="S752" s="7"/>
      <c r="U752" s="5" t="s">
        <v>36</v>
      </c>
      <c r="V752" s="3"/>
      <c r="W752" s="3"/>
      <c r="X752" s="7"/>
      <c r="Z752" s="5" t="s">
        <v>36</v>
      </c>
      <c r="AA752" s="3"/>
      <c r="AB752" s="3"/>
      <c r="AC752" s="7"/>
      <c r="AF752" s="36"/>
      <c r="AJ752" s="36"/>
      <c r="AL752" s="36"/>
    </row>
    <row r="753" spans="2:38">
      <c r="B753" s="29" t="s">
        <v>157</v>
      </c>
      <c r="C753" s="3">
        <v>10</v>
      </c>
      <c r="D753" s="3"/>
      <c r="E753" s="7">
        <v>10</v>
      </c>
      <c r="G753" s="29" t="s">
        <v>157</v>
      </c>
      <c r="H753" s="3"/>
      <c r="I753" s="3"/>
      <c r="J753" s="7"/>
      <c r="L753">
        <f t="shared" ref="L753:L757" si="489">E753</f>
        <v>10</v>
      </c>
      <c r="M753">
        <f t="shared" ref="M753:M757" si="490">J753</f>
        <v>0</v>
      </c>
      <c r="N753" s="19">
        <f t="shared" si="450"/>
        <v>0</v>
      </c>
      <c r="P753" s="29" t="s">
        <v>157</v>
      </c>
      <c r="Q753" s="3"/>
      <c r="R753" s="3"/>
      <c r="S753" s="7"/>
      <c r="U753" s="29" t="s">
        <v>157</v>
      </c>
      <c r="V753" s="3"/>
      <c r="W753" s="3"/>
      <c r="X753" s="7"/>
      <c r="Z753" s="29" t="s">
        <v>157</v>
      </c>
      <c r="AA753" s="3"/>
      <c r="AB753" s="3"/>
      <c r="AC753" s="7"/>
      <c r="AE753">
        <f t="shared" ref="AE753:AE757" si="491">AC753</f>
        <v>0</v>
      </c>
      <c r="AF753" s="16" t="str">
        <f t="shared" ref="AF753:AF757" si="492">IF(AE753/$AE$8&gt;0,AE753/$AE$8,"")</f>
        <v/>
      </c>
      <c r="AH753">
        <f t="shared" ref="AH753:AH757" si="493">J753</f>
        <v>0</v>
      </c>
      <c r="AI753">
        <f t="shared" ref="AI753:AI757" si="494">AC753</f>
        <v>0</v>
      </c>
      <c r="AJ753" s="16" t="str">
        <f t="shared" ref="AJ753:AJ757" si="495">IF(AI753*AH753&gt;0,AI753/AH753*$AI$8,"")</f>
        <v/>
      </c>
      <c r="AL753" s="16" t="str">
        <f t="shared" ref="AL753:AL757" si="496">IF(AI753*M753&gt;0,M753/L753*AJ753,"")</f>
        <v/>
      </c>
    </row>
    <row r="754" spans="2:38">
      <c r="B754" s="29" t="s">
        <v>94</v>
      </c>
      <c r="C754" s="3">
        <v>203</v>
      </c>
      <c r="D754" s="3"/>
      <c r="E754" s="7">
        <v>203</v>
      </c>
      <c r="G754" s="29" t="s">
        <v>94</v>
      </c>
      <c r="H754" s="3">
        <v>3680</v>
      </c>
      <c r="I754" s="3"/>
      <c r="J754" s="7">
        <v>3680</v>
      </c>
      <c r="L754">
        <f t="shared" si="489"/>
        <v>203</v>
      </c>
      <c r="M754">
        <f t="shared" si="490"/>
        <v>3680</v>
      </c>
      <c r="N754" s="19">
        <f t="shared" si="450"/>
        <v>18.128078817733989</v>
      </c>
      <c r="P754" s="29" t="s">
        <v>94</v>
      </c>
      <c r="Q754" s="3">
        <v>2986</v>
      </c>
      <c r="R754" s="3"/>
      <c r="S754" s="7">
        <v>2986</v>
      </c>
      <c r="U754" s="29" t="s">
        <v>94</v>
      </c>
      <c r="V754" s="3">
        <v>478</v>
      </c>
      <c r="W754" s="3"/>
      <c r="X754" s="7">
        <v>478</v>
      </c>
      <c r="Z754" s="29" t="s">
        <v>94</v>
      </c>
      <c r="AA754" s="3">
        <v>895078</v>
      </c>
      <c r="AB754" s="3"/>
      <c r="AC754" s="7">
        <v>895078</v>
      </c>
      <c r="AE754">
        <f t="shared" si="491"/>
        <v>895078</v>
      </c>
      <c r="AF754" s="16">
        <f t="shared" si="492"/>
        <v>895.07799999999997</v>
      </c>
      <c r="AH754">
        <f t="shared" si="493"/>
        <v>3680</v>
      </c>
      <c r="AI754">
        <f t="shared" si="494"/>
        <v>895078</v>
      </c>
      <c r="AJ754" s="16">
        <f t="shared" si="495"/>
        <v>243227.71739130435</v>
      </c>
      <c r="AL754" s="16">
        <f t="shared" si="496"/>
        <v>4409251.2315270938</v>
      </c>
    </row>
    <row r="755" spans="2:38">
      <c r="B755" s="29" t="s">
        <v>158</v>
      </c>
      <c r="C755" s="3">
        <v>1</v>
      </c>
      <c r="D755" s="3"/>
      <c r="E755" s="7">
        <v>1</v>
      </c>
      <c r="G755" s="29" t="s">
        <v>158</v>
      </c>
      <c r="H755" s="3"/>
      <c r="I755" s="3"/>
      <c r="J755" s="7"/>
      <c r="L755">
        <f t="shared" si="489"/>
        <v>1</v>
      </c>
      <c r="M755">
        <f t="shared" si="490"/>
        <v>0</v>
      </c>
      <c r="N755" s="19">
        <f t="shared" si="450"/>
        <v>0</v>
      </c>
      <c r="P755" s="29" t="s">
        <v>158</v>
      </c>
      <c r="Q755" s="3"/>
      <c r="R755" s="3"/>
      <c r="S755" s="7"/>
      <c r="U755" s="29" t="s">
        <v>158</v>
      </c>
      <c r="V755" s="3"/>
      <c r="W755" s="3"/>
      <c r="X755" s="7"/>
      <c r="Z755" s="29" t="s">
        <v>158</v>
      </c>
      <c r="AA755" s="3"/>
      <c r="AB755" s="3"/>
      <c r="AC755" s="7"/>
      <c r="AE755">
        <f t="shared" si="491"/>
        <v>0</v>
      </c>
      <c r="AF755" s="16" t="str">
        <f t="shared" si="492"/>
        <v/>
      </c>
      <c r="AH755">
        <f t="shared" si="493"/>
        <v>0</v>
      </c>
      <c r="AI755">
        <f t="shared" si="494"/>
        <v>0</v>
      </c>
      <c r="AJ755" s="16" t="str">
        <f t="shared" si="495"/>
        <v/>
      </c>
      <c r="AL755" s="16" t="str">
        <f t="shared" si="496"/>
        <v/>
      </c>
    </row>
    <row r="756" spans="2:38">
      <c r="B756" s="29" t="s">
        <v>95</v>
      </c>
      <c r="C756" s="3">
        <v>17</v>
      </c>
      <c r="D756" s="3"/>
      <c r="E756" s="7">
        <v>17</v>
      </c>
      <c r="G756" s="29" t="s">
        <v>95</v>
      </c>
      <c r="H756" s="3">
        <v>171</v>
      </c>
      <c r="I756" s="3"/>
      <c r="J756" s="7">
        <v>171</v>
      </c>
      <c r="L756">
        <f t="shared" si="489"/>
        <v>17</v>
      </c>
      <c r="M756">
        <f t="shared" si="490"/>
        <v>171</v>
      </c>
      <c r="N756" s="19">
        <f t="shared" ref="N756:N819" si="497">IF(M756+L756&gt;0,M756/L756,"")</f>
        <v>10.058823529411764</v>
      </c>
      <c r="P756" s="29" t="s">
        <v>95</v>
      </c>
      <c r="Q756" s="3">
        <v>134</v>
      </c>
      <c r="R756" s="3"/>
      <c r="S756" s="7">
        <v>134</v>
      </c>
      <c r="U756" s="29" t="s">
        <v>95</v>
      </c>
      <c r="V756" s="3">
        <v>20</v>
      </c>
      <c r="W756" s="3"/>
      <c r="X756" s="7">
        <v>20</v>
      </c>
      <c r="Z756" s="29" t="s">
        <v>95</v>
      </c>
      <c r="AA756" s="3">
        <v>31963</v>
      </c>
      <c r="AB756" s="3"/>
      <c r="AC756" s="7">
        <v>31963</v>
      </c>
      <c r="AE756">
        <f t="shared" si="491"/>
        <v>31963</v>
      </c>
      <c r="AF756" s="16">
        <f t="shared" si="492"/>
        <v>31.963000000000001</v>
      </c>
      <c r="AH756">
        <f t="shared" si="493"/>
        <v>171</v>
      </c>
      <c r="AI756">
        <f t="shared" si="494"/>
        <v>31963</v>
      </c>
      <c r="AJ756" s="16">
        <f t="shared" si="495"/>
        <v>186918.12865497076</v>
      </c>
      <c r="AL756" s="16">
        <f t="shared" si="496"/>
        <v>1880176.4705882352</v>
      </c>
    </row>
    <row r="757" spans="2:38">
      <c r="B757" s="30" t="s">
        <v>36</v>
      </c>
      <c r="C757" s="7">
        <v>231</v>
      </c>
      <c r="D757" s="7"/>
      <c r="E757" s="7">
        <v>231</v>
      </c>
      <c r="G757" s="30" t="s">
        <v>36</v>
      </c>
      <c r="H757" s="7">
        <v>3962</v>
      </c>
      <c r="I757" s="7"/>
      <c r="J757" s="7">
        <v>3962</v>
      </c>
      <c r="L757">
        <f t="shared" si="489"/>
        <v>231</v>
      </c>
      <c r="M757">
        <f t="shared" si="490"/>
        <v>3962</v>
      </c>
      <c r="N757" s="19">
        <f t="shared" si="497"/>
        <v>17.151515151515152</v>
      </c>
      <c r="P757" s="30" t="s">
        <v>36</v>
      </c>
      <c r="Q757" s="7">
        <v>3198</v>
      </c>
      <c r="R757" s="7"/>
      <c r="S757" s="7">
        <v>3198</v>
      </c>
      <c r="U757" s="30" t="s">
        <v>36</v>
      </c>
      <c r="V757" s="7">
        <v>518</v>
      </c>
      <c r="W757" s="7"/>
      <c r="X757" s="7">
        <v>518</v>
      </c>
      <c r="Z757" s="30" t="s">
        <v>36</v>
      </c>
      <c r="AA757" s="7">
        <v>944114</v>
      </c>
      <c r="AB757" s="7"/>
      <c r="AC757" s="7">
        <v>944114</v>
      </c>
      <c r="AE757">
        <f t="shared" si="491"/>
        <v>944114</v>
      </c>
      <c r="AF757" s="16">
        <f t="shared" si="492"/>
        <v>944.11400000000003</v>
      </c>
      <c r="AH757">
        <f t="shared" si="493"/>
        <v>3962</v>
      </c>
      <c r="AI757">
        <f t="shared" si="494"/>
        <v>944114</v>
      </c>
      <c r="AJ757" s="16">
        <f t="shared" si="495"/>
        <v>238292.27662796565</v>
      </c>
      <c r="AL757" s="16">
        <f t="shared" si="496"/>
        <v>4087073.593073593</v>
      </c>
    </row>
    <row r="758" spans="2:38">
      <c r="B758" s="5" t="s">
        <v>37</v>
      </c>
      <c r="C758" s="3"/>
      <c r="D758" s="3"/>
      <c r="E758" s="7"/>
      <c r="G758" s="5" t="s">
        <v>37</v>
      </c>
      <c r="H758" s="3"/>
      <c r="I758" s="3"/>
      <c r="J758" s="7"/>
      <c r="N758" s="37" t="str">
        <f t="shared" si="497"/>
        <v/>
      </c>
      <c r="P758" s="5" t="s">
        <v>37</v>
      </c>
      <c r="Q758" s="3"/>
      <c r="R758" s="3"/>
      <c r="S758" s="7"/>
      <c r="U758" s="5" t="s">
        <v>37</v>
      </c>
      <c r="V758" s="3"/>
      <c r="W758" s="3"/>
      <c r="X758" s="7"/>
      <c r="Z758" s="5" t="s">
        <v>37</v>
      </c>
      <c r="AA758" s="3"/>
      <c r="AB758" s="3"/>
      <c r="AC758" s="7"/>
      <c r="AF758" s="36"/>
      <c r="AJ758" s="36"/>
      <c r="AL758" s="36"/>
    </row>
    <row r="759" spans="2:38">
      <c r="B759" s="29" t="s">
        <v>98</v>
      </c>
      <c r="C759" s="3">
        <v>31</v>
      </c>
      <c r="D759" s="3"/>
      <c r="E759" s="7">
        <v>31</v>
      </c>
      <c r="G759" s="29" t="s">
        <v>98</v>
      </c>
      <c r="H759" s="3">
        <v>929</v>
      </c>
      <c r="I759" s="3"/>
      <c r="J759" s="7">
        <v>929</v>
      </c>
      <c r="L759">
        <f t="shared" ref="L759:L762" si="498">E759</f>
        <v>31</v>
      </c>
      <c r="M759">
        <f t="shared" ref="M759:M762" si="499">J759</f>
        <v>929</v>
      </c>
      <c r="N759" s="19">
        <f t="shared" si="497"/>
        <v>29.967741935483872</v>
      </c>
      <c r="P759" s="29" t="s">
        <v>98</v>
      </c>
      <c r="Q759" s="3">
        <v>628</v>
      </c>
      <c r="R759" s="3"/>
      <c r="S759" s="7">
        <v>628</v>
      </c>
      <c r="U759" s="29" t="s">
        <v>98</v>
      </c>
      <c r="V759" s="3">
        <v>268</v>
      </c>
      <c r="W759" s="3"/>
      <c r="X759" s="7">
        <v>268</v>
      </c>
      <c r="Z759" s="29" t="s">
        <v>98</v>
      </c>
      <c r="AA759" s="3">
        <v>51370</v>
      </c>
      <c r="AB759" s="3"/>
      <c r="AC759" s="7">
        <v>51370</v>
      </c>
      <c r="AE759">
        <f t="shared" ref="AE759:AE765" si="500">AC759</f>
        <v>51370</v>
      </c>
      <c r="AF759" s="16">
        <f t="shared" ref="AF759:AF765" si="501">IF(AE759/$AE$8&gt;0,AE759/$AE$8,"")</f>
        <v>51.37</v>
      </c>
      <c r="AH759">
        <f t="shared" ref="AH759:AH765" si="502">J759</f>
        <v>929</v>
      </c>
      <c r="AI759">
        <f t="shared" ref="AI759:AI765" si="503">AC759</f>
        <v>51370</v>
      </c>
      <c r="AJ759" s="16">
        <f t="shared" ref="AJ759:AJ765" si="504">IF(AI759*AH759&gt;0,AI759/AH759*$AI$8,"")</f>
        <v>55296.017222820243</v>
      </c>
      <c r="AL759" s="16">
        <f t="shared" ref="AL759:AL765" si="505">IF(AI759*M759&gt;0,M759/L759*AJ759,"")</f>
        <v>1657096.7741935486</v>
      </c>
    </row>
    <row r="760" spans="2:38">
      <c r="B760" s="29" t="s">
        <v>99</v>
      </c>
      <c r="C760" s="3"/>
      <c r="D760" s="3">
        <v>1</v>
      </c>
      <c r="E760" s="7">
        <v>1</v>
      </c>
      <c r="G760" s="29" t="s">
        <v>99</v>
      </c>
      <c r="H760" s="3"/>
      <c r="I760" s="3"/>
      <c r="J760" s="7"/>
      <c r="L760">
        <f t="shared" si="498"/>
        <v>1</v>
      </c>
      <c r="M760">
        <f t="shared" si="499"/>
        <v>0</v>
      </c>
      <c r="N760" s="19">
        <f t="shared" si="497"/>
        <v>0</v>
      </c>
      <c r="P760" s="29" t="s">
        <v>99</v>
      </c>
      <c r="Q760" s="3"/>
      <c r="R760" s="3"/>
      <c r="S760" s="7"/>
      <c r="U760" s="29" t="s">
        <v>99</v>
      </c>
      <c r="V760" s="3"/>
      <c r="W760" s="3"/>
      <c r="X760" s="7"/>
      <c r="Z760" s="29" t="s">
        <v>99</v>
      </c>
      <c r="AA760" s="3"/>
      <c r="AB760" s="3"/>
      <c r="AC760" s="7"/>
      <c r="AE760">
        <f t="shared" si="500"/>
        <v>0</v>
      </c>
      <c r="AF760" s="16" t="str">
        <f t="shared" si="501"/>
        <v/>
      </c>
      <c r="AH760">
        <f t="shared" si="502"/>
        <v>0</v>
      </c>
      <c r="AI760">
        <f t="shared" si="503"/>
        <v>0</v>
      </c>
      <c r="AJ760" s="16" t="str">
        <f t="shared" si="504"/>
        <v/>
      </c>
      <c r="AL760" s="16" t="str">
        <f t="shared" si="505"/>
        <v/>
      </c>
    </row>
    <row r="761" spans="2:38">
      <c r="B761" s="29" t="s">
        <v>100</v>
      </c>
      <c r="C761" s="3">
        <v>26</v>
      </c>
      <c r="D761" s="3"/>
      <c r="E761" s="7">
        <v>26</v>
      </c>
      <c r="G761" s="29" t="s">
        <v>100</v>
      </c>
      <c r="H761" s="3">
        <v>797</v>
      </c>
      <c r="I761" s="3"/>
      <c r="J761" s="7">
        <v>797</v>
      </c>
      <c r="L761">
        <f t="shared" si="498"/>
        <v>26</v>
      </c>
      <c r="M761">
        <f t="shared" si="499"/>
        <v>797</v>
      </c>
      <c r="N761" s="19">
        <f t="shared" si="497"/>
        <v>30.653846153846153</v>
      </c>
      <c r="P761" s="29" t="s">
        <v>100</v>
      </c>
      <c r="Q761" s="3">
        <v>583</v>
      </c>
      <c r="R761" s="3"/>
      <c r="S761" s="7">
        <v>583</v>
      </c>
      <c r="U761" s="29" t="s">
        <v>100</v>
      </c>
      <c r="V761" s="3">
        <v>185</v>
      </c>
      <c r="W761" s="3"/>
      <c r="X761" s="7">
        <v>185</v>
      </c>
      <c r="Z761" s="29" t="s">
        <v>100</v>
      </c>
      <c r="AA761" s="3">
        <v>125712</v>
      </c>
      <c r="AB761" s="3"/>
      <c r="AC761" s="7">
        <v>125712</v>
      </c>
      <c r="AE761">
        <f t="shared" si="500"/>
        <v>125712</v>
      </c>
      <c r="AF761" s="16">
        <f t="shared" si="501"/>
        <v>125.712</v>
      </c>
      <c r="AH761">
        <f t="shared" si="502"/>
        <v>797</v>
      </c>
      <c r="AI761">
        <f t="shared" si="503"/>
        <v>125712</v>
      </c>
      <c r="AJ761" s="16">
        <f t="shared" si="504"/>
        <v>157731.4930991217</v>
      </c>
      <c r="AL761" s="16">
        <f t="shared" si="505"/>
        <v>4835076.923076923</v>
      </c>
    </row>
    <row r="762" spans="2:38">
      <c r="B762" s="29" t="s">
        <v>101</v>
      </c>
      <c r="C762" s="3">
        <v>7</v>
      </c>
      <c r="D762" s="3"/>
      <c r="E762" s="7">
        <v>7</v>
      </c>
      <c r="G762" s="29" t="s">
        <v>101</v>
      </c>
      <c r="H762" s="3">
        <v>143</v>
      </c>
      <c r="I762" s="3"/>
      <c r="J762" s="7">
        <v>143</v>
      </c>
      <c r="L762">
        <f t="shared" si="498"/>
        <v>7</v>
      </c>
      <c r="M762">
        <f t="shared" si="499"/>
        <v>143</v>
      </c>
      <c r="N762" s="19">
        <f t="shared" si="497"/>
        <v>20.428571428571427</v>
      </c>
      <c r="P762" s="29" t="s">
        <v>101</v>
      </c>
      <c r="Q762" s="3">
        <v>90</v>
      </c>
      <c r="R762" s="3"/>
      <c r="S762" s="7">
        <v>90</v>
      </c>
      <c r="U762" s="29" t="s">
        <v>101</v>
      </c>
      <c r="V762" s="3">
        <v>45</v>
      </c>
      <c r="W762" s="3"/>
      <c r="X762" s="7">
        <v>45</v>
      </c>
      <c r="Z762" s="29" t="s">
        <v>101</v>
      </c>
      <c r="AA762" s="3">
        <v>5190</v>
      </c>
      <c r="AB762" s="3"/>
      <c r="AC762" s="7">
        <v>5190</v>
      </c>
      <c r="AE762">
        <f t="shared" si="500"/>
        <v>5190</v>
      </c>
      <c r="AF762" s="16">
        <f t="shared" si="501"/>
        <v>5.19</v>
      </c>
      <c r="AH762">
        <f t="shared" si="502"/>
        <v>143</v>
      </c>
      <c r="AI762">
        <f t="shared" si="503"/>
        <v>5190</v>
      </c>
      <c r="AJ762" s="16">
        <f t="shared" si="504"/>
        <v>36293.706293706295</v>
      </c>
      <c r="AL762" s="16">
        <f t="shared" si="505"/>
        <v>741428.57142857136</v>
      </c>
    </row>
    <row r="763" spans="2:38">
      <c r="B763" s="29" t="s">
        <v>102</v>
      </c>
      <c r="C763" s="3"/>
      <c r="D763" s="3"/>
      <c r="E763" s="7"/>
      <c r="G763" s="29" t="s">
        <v>102</v>
      </c>
      <c r="H763" s="3"/>
      <c r="I763" s="3"/>
      <c r="J763" s="7"/>
      <c r="N763" s="19" t="str">
        <f t="shared" si="497"/>
        <v/>
      </c>
      <c r="P763" s="29" t="s">
        <v>102</v>
      </c>
      <c r="Q763" s="3"/>
      <c r="R763" s="3"/>
      <c r="S763" s="7"/>
      <c r="U763" s="29" t="s">
        <v>102</v>
      </c>
      <c r="V763" s="3"/>
      <c r="W763" s="3"/>
      <c r="X763" s="7"/>
      <c r="Z763" s="29" t="s">
        <v>102</v>
      </c>
      <c r="AA763" s="3"/>
      <c r="AB763" s="3"/>
      <c r="AC763" s="7"/>
      <c r="AE763">
        <f t="shared" si="500"/>
        <v>0</v>
      </c>
      <c r="AF763" s="16" t="str">
        <f t="shared" si="501"/>
        <v/>
      </c>
      <c r="AH763">
        <f t="shared" si="502"/>
        <v>0</v>
      </c>
      <c r="AI763">
        <f t="shared" si="503"/>
        <v>0</v>
      </c>
      <c r="AJ763" s="16" t="str">
        <f t="shared" si="504"/>
        <v/>
      </c>
      <c r="AL763" s="16" t="str">
        <f t="shared" si="505"/>
        <v/>
      </c>
    </row>
    <row r="764" spans="2:38">
      <c r="B764" s="29" t="s">
        <v>103</v>
      </c>
      <c r="C764" s="3"/>
      <c r="D764" s="3"/>
      <c r="E764" s="7"/>
      <c r="G764" s="29" t="s">
        <v>103</v>
      </c>
      <c r="H764" s="3"/>
      <c r="I764" s="3"/>
      <c r="J764" s="7"/>
      <c r="L764">
        <f t="shared" ref="L764:L765" si="506">E764</f>
        <v>0</v>
      </c>
      <c r="M764">
        <f t="shared" ref="M764:M765" si="507">J764</f>
        <v>0</v>
      </c>
      <c r="N764" s="19" t="str">
        <f t="shared" si="497"/>
        <v/>
      </c>
      <c r="P764" s="29" t="s">
        <v>103</v>
      </c>
      <c r="Q764" s="3"/>
      <c r="R764" s="3"/>
      <c r="S764" s="7"/>
      <c r="U764" s="29" t="s">
        <v>103</v>
      </c>
      <c r="V764" s="3"/>
      <c r="W764" s="3"/>
      <c r="X764" s="7"/>
      <c r="Z764" s="29" t="s">
        <v>103</v>
      </c>
      <c r="AA764" s="3"/>
      <c r="AB764" s="3"/>
      <c r="AC764" s="7"/>
      <c r="AE764">
        <f t="shared" si="500"/>
        <v>0</v>
      </c>
      <c r="AF764" s="16" t="str">
        <f t="shared" si="501"/>
        <v/>
      </c>
      <c r="AH764">
        <f t="shared" si="502"/>
        <v>0</v>
      </c>
      <c r="AI764">
        <f t="shared" si="503"/>
        <v>0</v>
      </c>
      <c r="AJ764" s="16" t="str">
        <f t="shared" si="504"/>
        <v/>
      </c>
      <c r="AL764" s="16" t="str">
        <f t="shared" si="505"/>
        <v/>
      </c>
    </row>
    <row r="765" spans="2:38">
      <c r="B765" s="30" t="s">
        <v>37</v>
      </c>
      <c r="C765" s="7">
        <v>64</v>
      </c>
      <c r="D765" s="7">
        <v>1</v>
      </c>
      <c r="E765" s="7">
        <v>65</v>
      </c>
      <c r="G765" s="30" t="s">
        <v>37</v>
      </c>
      <c r="H765" s="7">
        <v>1869</v>
      </c>
      <c r="I765" s="7"/>
      <c r="J765" s="7"/>
      <c r="L765">
        <f t="shared" si="506"/>
        <v>65</v>
      </c>
      <c r="M765">
        <f t="shared" si="507"/>
        <v>0</v>
      </c>
      <c r="N765" s="19">
        <f t="shared" si="497"/>
        <v>0</v>
      </c>
      <c r="P765" s="30" t="s">
        <v>37</v>
      </c>
      <c r="Q765" s="7">
        <v>1301</v>
      </c>
      <c r="R765" s="7"/>
      <c r="S765" s="7"/>
      <c r="U765" s="30" t="s">
        <v>37</v>
      </c>
      <c r="V765" s="7">
        <v>498</v>
      </c>
      <c r="W765" s="7"/>
      <c r="X765" s="7"/>
      <c r="Z765" s="30" t="s">
        <v>37</v>
      </c>
      <c r="AA765" s="7">
        <v>182272</v>
      </c>
      <c r="AB765" s="7"/>
      <c r="AC765" s="7"/>
      <c r="AE765">
        <f t="shared" si="500"/>
        <v>0</v>
      </c>
      <c r="AF765" s="16" t="str">
        <f t="shared" si="501"/>
        <v/>
      </c>
      <c r="AH765">
        <f t="shared" si="502"/>
        <v>0</v>
      </c>
      <c r="AI765">
        <f t="shared" si="503"/>
        <v>0</v>
      </c>
      <c r="AJ765" s="16" t="str">
        <f t="shared" si="504"/>
        <v/>
      </c>
      <c r="AL765" s="16" t="str">
        <f t="shared" si="505"/>
        <v/>
      </c>
    </row>
    <row r="766" spans="2:38">
      <c r="B766" s="5" t="s">
        <v>38</v>
      </c>
      <c r="C766" s="3"/>
      <c r="D766" s="3"/>
      <c r="E766" s="7"/>
      <c r="G766" s="5" t="s">
        <v>38</v>
      </c>
      <c r="H766" s="3"/>
      <c r="I766" s="3"/>
      <c r="J766" s="7"/>
      <c r="N766" s="37" t="str">
        <f t="shared" si="497"/>
        <v/>
      </c>
      <c r="P766" s="5" t="s">
        <v>38</v>
      </c>
      <c r="Q766" s="3"/>
      <c r="R766" s="3"/>
      <c r="S766" s="7"/>
      <c r="U766" s="5" t="s">
        <v>38</v>
      </c>
      <c r="V766" s="3"/>
      <c r="W766" s="3"/>
      <c r="X766" s="7"/>
      <c r="Z766" s="5" t="s">
        <v>38</v>
      </c>
      <c r="AA766" s="3"/>
      <c r="AB766" s="3"/>
      <c r="AC766" s="7"/>
      <c r="AF766" s="36"/>
      <c r="AJ766" s="36"/>
      <c r="AL766" s="36"/>
    </row>
    <row r="767" spans="2:38">
      <c r="B767" s="29" t="s">
        <v>104</v>
      </c>
      <c r="C767" s="3">
        <v>50</v>
      </c>
      <c r="D767" s="3"/>
      <c r="E767" s="7">
        <v>50</v>
      </c>
      <c r="G767" s="29" t="s">
        <v>104</v>
      </c>
      <c r="H767" s="3">
        <v>464</v>
      </c>
      <c r="I767" s="3"/>
      <c r="J767" s="7">
        <v>464</v>
      </c>
      <c r="L767">
        <f t="shared" ref="L767:L772" si="508">E767</f>
        <v>50</v>
      </c>
      <c r="M767">
        <f t="shared" ref="M767:M772" si="509">J767</f>
        <v>464</v>
      </c>
      <c r="N767" s="19">
        <f t="shared" si="497"/>
        <v>9.2799999999999994</v>
      </c>
      <c r="P767" s="29" t="s">
        <v>104</v>
      </c>
      <c r="Q767" s="3">
        <v>331</v>
      </c>
      <c r="R767" s="3"/>
      <c r="S767" s="7">
        <v>331</v>
      </c>
      <c r="U767" s="29" t="s">
        <v>104</v>
      </c>
      <c r="V767" s="3">
        <v>75</v>
      </c>
      <c r="W767" s="3"/>
      <c r="X767" s="7">
        <v>75</v>
      </c>
      <c r="Z767" s="29" t="s">
        <v>104</v>
      </c>
      <c r="AA767" s="3">
        <v>38848</v>
      </c>
      <c r="AB767" s="3"/>
      <c r="AC767" s="7">
        <v>38848</v>
      </c>
      <c r="AE767">
        <f t="shared" ref="AE767:AE772" si="510">AC767</f>
        <v>38848</v>
      </c>
      <c r="AF767" s="16">
        <f t="shared" ref="AF767:AF772" si="511">IF(AE767/$AE$8&gt;0,AE767/$AE$8,"")</f>
        <v>38.847999999999999</v>
      </c>
      <c r="AH767">
        <f t="shared" ref="AH767:AH772" si="512">J767</f>
        <v>464</v>
      </c>
      <c r="AI767">
        <f t="shared" ref="AI767:AI772" si="513">AC767</f>
        <v>38848</v>
      </c>
      <c r="AJ767" s="16">
        <f t="shared" ref="AJ767:AJ772" si="514">IF(AI767*AH767&gt;0,AI767/AH767*$AI$8,"")</f>
        <v>83724.137931034478</v>
      </c>
      <c r="AL767" s="16">
        <f t="shared" ref="AL767:AL772" si="515">IF(AI767&gt;0,M767/L767*AJ767,"")</f>
        <v>776959.99999999988</v>
      </c>
    </row>
    <row r="768" spans="2:38">
      <c r="B768" s="29" t="s">
        <v>105</v>
      </c>
      <c r="C768" s="3">
        <v>15</v>
      </c>
      <c r="D768" s="3"/>
      <c r="E768" s="7">
        <v>15</v>
      </c>
      <c r="G768" s="29" t="s">
        <v>105</v>
      </c>
      <c r="H768" s="3">
        <v>108</v>
      </c>
      <c r="I768" s="3"/>
      <c r="J768" s="7">
        <v>108</v>
      </c>
      <c r="L768">
        <f t="shared" si="508"/>
        <v>15</v>
      </c>
      <c r="M768">
        <f t="shared" si="509"/>
        <v>108</v>
      </c>
      <c r="N768" s="19">
        <f t="shared" si="497"/>
        <v>7.2</v>
      </c>
      <c r="P768" s="29" t="s">
        <v>105</v>
      </c>
      <c r="Q768" s="3">
        <v>75</v>
      </c>
      <c r="R768" s="3"/>
      <c r="S768" s="7">
        <v>75</v>
      </c>
      <c r="U768" s="29" t="s">
        <v>105</v>
      </c>
      <c r="V768" s="3">
        <v>18</v>
      </c>
      <c r="W768" s="3"/>
      <c r="X768" s="7">
        <v>18</v>
      </c>
      <c r="Z768" s="29" t="s">
        <v>105</v>
      </c>
      <c r="AA768" s="3">
        <v>10257</v>
      </c>
      <c r="AB768" s="3"/>
      <c r="AC768" s="7">
        <v>10257</v>
      </c>
      <c r="AE768">
        <f t="shared" si="510"/>
        <v>10257</v>
      </c>
      <c r="AF768" s="16">
        <f t="shared" si="511"/>
        <v>10.257</v>
      </c>
      <c r="AH768">
        <f t="shared" si="512"/>
        <v>108</v>
      </c>
      <c r="AI768">
        <f t="shared" si="513"/>
        <v>10257</v>
      </c>
      <c r="AJ768" s="16">
        <f t="shared" si="514"/>
        <v>94972.222222222234</v>
      </c>
      <c r="AL768" s="16">
        <f t="shared" si="515"/>
        <v>683800.00000000012</v>
      </c>
    </row>
    <row r="769" spans="2:38">
      <c r="B769" s="29" t="s">
        <v>106</v>
      </c>
      <c r="C769" s="3">
        <v>10</v>
      </c>
      <c r="D769" s="3"/>
      <c r="E769" s="7">
        <v>10</v>
      </c>
      <c r="G769" s="29" t="s">
        <v>106</v>
      </c>
      <c r="H769" s="3">
        <v>70</v>
      </c>
      <c r="I769" s="3"/>
      <c r="J769" s="7">
        <v>70</v>
      </c>
      <c r="L769">
        <f t="shared" si="508"/>
        <v>10</v>
      </c>
      <c r="M769">
        <f t="shared" si="509"/>
        <v>70</v>
      </c>
      <c r="N769" s="19">
        <f t="shared" si="497"/>
        <v>7</v>
      </c>
      <c r="P769" s="29" t="s">
        <v>106</v>
      </c>
      <c r="Q769" s="3">
        <v>49</v>
      </c>
      <c r="R769" s="3"/>
      <c r="S769" s="7">
        <v>49</v>
      </c>
      <c r="U769" s="29" t="s">
        <v>106</v>
      </c>
      <c r="V769" s="3">
        <v>10</v>
      </c>
      <c r="W769" s="3"/>
      <c r="X769" s="7">
        <v>10</v>
      </c>
      <c r="Z769" s="29" t="s">
        <v>106</v>
      </c>
      <c r="AA769" s="3">
        <v>6030</v>
      </c>
      <c r="AB769" s="3"/>
      <c r="AC769" s="7">
        <v>6030</v>
      </c>
      <c r="AE769">
        <f t="shared" si="510"/>
        <v>6030</v>
      </c>
      <c r="AF769" s="16">
        <f t="shared" si="511"/>
        <v>6.03</v>
      </c>
      <c r="AH769">
        <f t="shared" si="512"/>
        <v>70</v>
      </c>
      <c r="AI769">
        <f t="shared" si="513"/>
        <v>6030</v>
      </c>
      <c r="AJ769" s="16">
        <f t="shared" si="514"/>
        <v>86142.857142857145</v>
      </c>
      <c r="AL769" s="16">
        <f t="shared" si="515"/>
        <v>603000</v>
      </c>
    </row>
    <row r="770" spans="2:38">
      <c r="B770" s="29" t="s">
        <v>107</v>
      </c>
      <c r="C770" s="3">
        <v>21</v>
      </c>
      <c r="D770" s="3"/>
      <c r="E770" s="7">
        <v>21</v>
      </c>
      <c r="G770" s="29" t="s">
        <v>107</v>
      </c>
      <c r="H770" s="3">
        <v>369</v>
      </c>
      <c r="I770" s="3"/>
      <c r="J770" s="7">
        <v>369</v>
      </c>
      <c r="L770">
        <f t="shared" si="508"/>
        <v>21</v>
      </c>
      <c r="M770">
        <f t="shared" si="509"/>
        <v>369</v>
      </c>
      <c r="N770" s="19">
        <f t="shared" si="497"/>
        <v>17.571428571428573</v>
      </c>
      <c r="P770" s="29" t="s">
        <v>107</v>
      </c>
      <c r="Q770" s="3">
        <v>282</v>
      </c>
      <c r="R770" s="3"/>
      <c r="S770" s="7">
        <v>282</v>
      </c>
      <c r="U770" s="29" t="s">
        <v>107</v>
      </c>
      <c r="V770" s="3">
        <v>63</v>
      </c>
      <c r="W770" s="3"/>
      <c r="X770" s="7">
        <v>63</v>
      </c>
      <c r="Z770" s="29" t="s">
        <v>107</v>
      </c>
      <c r="AA770" s="3">
        <v>40296</v>
      </c>
      <c r="AB770" s="3"/>
      <c r="AC770" s="7">
        <v>40296</v>
      </c>
      <c r="AE770">
        <f t="shared" si="510"/>
        <v>40296</v>
      </c>
      <c r="AF770" s="16">
        <f t="shared" si="511"/>
        <v>40.295999999999999</v>
      </c>
      <c r="AH770">
        <f t="shared" si="512"/>
        <v>369</v>
      </c>
      <c r="AI770">
        <f t="shared" si="513"/>
        <v>40296</v>
      </c>
      <c r="AJ770" s="16">
        <f t="shared" si="514"/>
        <v>109203.25203252032</v>
      </c>
      <c r="AL770" s="16">
        <f t="shared" si="515"/>
        <v>1918857.142857143</v>
      </c>
    </row>
    <row r="771" spans="2:38">
      <c r="B771" s="29" t="s">
        <v>108</v>
      </c>
      <c r="C771" s="3">
        <v>34</v>
      </c>
      <c r="D771" s="3"/>
      <c r="E771" s="7">
        <v>34</v>
      </c>
      <c r="G771" s="29" t="s">
        <v>108</v>
      </c>
      <c r="H771" s="3">
        <v>471</v>
      </c>
      <c r="I771" s="3"/>
      <c r="J771" s="7">
        <v>471</v>
      </c>
      <c r="L771">
        <f t="shared" si="508"/>
        <v>34</v>
      </c>
      <c r="M771">
        <f t="shared" si="509"/>
        <v>471</v>
      </c>
      <c r="N771" s="19">
        <f t="shared" si="497"/>
        <v>13.852941176470589</v>
      </c>
      <c r="P771" s="29" t="s">
        <v>108</v>
      </c>
      <c r="Q771" s="3">
        <v>337</v>
      </c>
      <c r="R771" s="3"/>
      <c r="S771" s="7">
        <v>337</v>
      </c>
      <c r="U771" s="29" t="s">
        <v>108</v>
      </c>
      <c r="V771" s="3">
        <v>98</v>
      </c>
      <c r="W771" s="3"/>
      <c r="X771" s="7">
        <v>98</v>
      </c>
      <c r="Z771" s="29" t="s">
        <v>108</v>
      </c>
      <c r="AA771" s="3">
        <v>28805</v>
      </c>
      <c r="AB771" s="3"/>
      <c r="AC771" s="7">
        <v>28805</v>
      </c>
      <c r="AE771">
        <f t="shared" si="510"/>
        <v>28805</v>
      </c>
      <c r="AF771" s="16">
        <f t="shared" si="511"/>
        <v>28.805</v>
      </c>
      <c r="AH771">
        <f t="shared" si="512"/>
        <v>471</v>
      </c>
      <c r="AI771">
        <f t="shared" si="513"/>
        <v>28805</v>
      </c>
      <c r="AJ771" s="16">
        <f t="shared" si="514"/>
        <v>61157.112526539277</v>
      </c>
      <c r="AL771" s="16">
        <f t="shared" si="515"/>
        <v>847205.8823529412</v>
      </c>
    </row>
    <row r="772" spans="2:38">
      <c r="B772" s="30" t="s">
        <v>38</v>
      </c>
      <c r="C772" s="7">
        <v>130</v>
      </c>
      <c r="D772" s="7"/>
      <c r="E772" s="7">
        <v>130</v>
      </c>
      <c r="G772" s="30" t="s">
        <v>38</v>
      </c>
      <c r="H772" s="7">
        <v>1482</v>
      </c>
      <c r="I772" s="7"/>
      <c r="J772" s="7">
        <v>1482</v>
      </c>
      <c r="L772">
        <f t="shared" si="508"/>
        <v>130</v>
      </c>
      <c r="M772">
        <f t="shared" si="509"/>
        <v>1482</v>
      </c>
      <c r="N772" s="19">
        <f t="shared" si="497"/>
        <v>11.4</v>
      </c>
      <c r="P772" s="30" t="s">
        <v>38</v>
      </c>
      <c r="Q772" s="7">
        <v>1074</v>
      </c>
      <c r="R772" s="7"/>
      <c r="S772" s="7">
        <v>1074</v>
      </c>
      <c r="U772" s="30" t="s">
        <v>38</v>
      </c>
      <c r="V772" s="7">
        <v>264</v>
      </c>
      <c r="W772" s="7"/>
      <c r="X772" s="7">
        <v>264</v>
      </c>
      <c r="Z772" s="30" t="s">
        <v>38</v>
      </c>
      <c r="AA772" s="7">
        <v>124236</v>
      </c>
      <c r="AB772" s="7"/>
      <c r="AC772" s="7">
        <v>124236</v>
      </c>
      <c r="AE772">
        <f t="shared" si="510"/>
        <v>124236</v>
      </c>
      <c r="AF772" s="16">
        <f t="shared" si="511"/>
        <v>124.236</v>
      </c>
      <c r="AH772">
        <f t="shared" si="512"/>
        <v>1482</v>
      </c>
      <c r="AI772">
        <f t="shared" si="513"/>
        <v>124236</v>
      </c>
      <c r="AJ772" s="16">
        <f t="shared" si="514"/>
        <v>83829.959514170041</v>
      </c>
      <c r="AL772" s="16">
        <f t="shared" si="515"/>
        <v>955661.5384615385</v>
      </c>
    </row>
    <row r="773" spans="2:38">
      <c r="B773" s="5" t="s">
        <v>39</v>
      </c>
      <c r="C773" s="3"/>
      <c r="D773" s="3"/>
      <c r="E773" s="7"/>
      <c r="G773" s="5" t="s">
        <v>39</v>
      </c>
      <c r="H773" s="3"/>
      <c r="I773" s="3"/>
      <c r="J773" s="7"/>
      <c r="N773" s="37" t="str">
        <f t="shared" si="497"/>
        <v/>
      </c>
      <c r="P773" s="5" t="s">
        <v>39</v>
      </c>
      <c r="Q773" s="3"/>
      <c r="R773" s="3"/>
      <c r="S773" s="7"/>
      <c r="U773" s="5" t="s">
        <v>39</v>
      </c>
      <c r="V773" s="3"/>
      <c r="W773" s="3"/>
      <c r="X773" s="7"/>
      <c r="Z773" s="5" t="s">
        <v>39</v>
      </c>
      <c r="AA773" s="3"/>
      <c r="AB773" s="3"/>
      <c r="AC773" s="7"/>
      <c r="AF773" s="36"/>
      <c r="AJ773" s="36"/>
      <c r="AL773" s="36"/>
    </row>
    <row r="774" spans="2:38">
      <c r="B774" s="29" t="s">
        <v>109</v>
      </c>
      <c r="C774" s="3"/>
      <c r="D774" s="3">
        <v>27</v>
      </c>
      <c r="E774" s="7">
        <v>27</v>
      </c>
      <c r="G774" s="29" t="s">
        <v>109</v>
      </c>
      <c r="H774" s="3"/>
      <c r="I774" s="3">
        <v>373</v>
      </c>
      <c r="J774" s="7">
        <v>373</v>
      </c>
      <c r="N774" s="19" t="str">
        <f t="shared" si="497"/>
        <v/>
      </c>
      <c r="P774" s="29" t="s">
        <v>109</v>
      </c>
      <c r="Q774" s="3"/>
      <c r="R774" s="3">
        <v>227</v>
      </c>
      <c r="S774" s="7">
        <v>227</v>
      </c>
      <c r="U774" s="29" t="s">
        <v>109</v>
      </c>
      <c r="V774" s="3"/>
      <c r="W774" s="3">
        <v>117</v>
      </c>
      <c r="X774" s="7">
        <v>117</v>
      </c>
      <c r="Z774" s="29" t="s">
        <v>109</v>
      </c>
      <c r="AA774" s="3"/>
      <c r="AB774" s="3">
        <v>32543</v>
      </c>
      <c r="AC774" s="7">
        <v>32543</v>
      </c>
      <c r="AE774">
        <f t="shared" ref="AE774:AE806" si="516">AC774</f>
        <v>32543</v>
      </c>
      <c r="AF774" s="16">
        <f t="shared" ref="AF774:AF806" si="517">IF(AE774/$AE$8&gt;0,AE774/$AE$8,"")</f>
        <v>32.542999999999999</v>
      </c>
      <c r="AH774">
        <f t="shared" ref="AH774:AH806" si="518">J774</f>
        <v>373</v>
      </c>
      <c r="AI774">
        <f t="shared" ref="AI774:AI806" si="519">AC774</f>
        <v>32543</v>
      </c>
      <c r="AJ774" s="16">
        <f t="shared" ref="AJ774:AJ806" si="520">IF(AI774*AH774&gt;0,AI774/AH774*$AI$8,"")</f>
        <v>87246.648793565677</v>
      </c>
      <c r="AL774" s="16" t="str">
        <f t="shared" ref="AL774:AL806" si="521">IF(AI774*M774&gt;0,M774/L774*AJ774,"")</f>
        <v/>
      </c>
    </row>
    <row r="775" spans="2:38">
      <c r="B775" s="29" t="s">
        <v>110</v>
      </c>
      <c r="C775" s="3"/>
      <c r="D775" s="3"/>
      <c r="E775" s="7"/>
      <c r="G775" s="29" t="s">
        <v>110</v>
      </c>
      <c r="H775" s="3"/>
      <c r="I775" s="3"/>
      <c r="J775" s="7"/>
      <c r="L775">
        <f t="shared" ref="L775:L784" si="522">E775</f>
        <v>0</v>
      </c>
      <c r="M775">
        <f t="shared" ref="M775:M784" si="523">J775</f>
        <v>0</v>
      </c>
      <c r="N775" s="19" t="str">
        <f t="shared" si="497"/>
        <v/>
      </c>
      <c r="P775" s="29" t="s">
        <v>110</v>
      </c>
      <c r="Q775" s="3"/>
      <c r="R775" s="3"/>
      <c r="S775" s="7"/>
      <c r="U775" s="29" t="s">
        <v>110</v>
      </c>
      <c r="V775" s="3"/>
      <c r="W775" s="3"/>
      <c r="X775" s="7"/>
      <c r="Z775" s="29" t="s">
        <v>110</v>
      </c>
      <c r="AA775" s="3"/>
      <c r="AB775" s="3"/>
      <c r="AC775" s="7"/>
      <c r="AE775">
        <f t="shared" si="516"/>
        <v>0</v>
      </c>
      <c r="AF775" s="16" t="str">
        <f t="shared" si="517"/>
        <v/>
      </c>
      <c r="AH775">
        <f t="shared" si="518"/>
        <v>0</v>
      </c>
      <c r="AI775">
        <f t="shared" si="519"/>
        <v>0</v>
      </c>
      <c r="AJ775" s="16" t="str">
        <f t="shared" si="520"/>
        <v/>
      </c>
      <c r="AL775" s="16" t="str">
        <f t="shared" si="521"/>
        <v/>
      </c>
    </row>
    <row r="776" spans="2:38">
      <c r="B776" s="29" t="s">
        <v>159</v>
      </c>
      <c r="C776" s="3">
        <v>4</v>
      </c>
      <c r="D776" s="3"/>
      <c r="E776" s="7">
        <v>4</v>
      </c>
      <c r="G776" s="29" t="s">
        <v>159</v>
      </c>
      <c r="H776" s="3"/>
      <c r="I776" s="3"/>
      <c r="J776" s="7"/>
      <c r="L776">
        <f t="shared" si="522"/>
        <v>4</v>
      </c>
      <c r="M776">
        <f t="shared" si="523"/>
        <v>0</v>
      </c>
      <c r="N776" s="19">
        <f t="shared" si="497"/>
        <v>0</v>
      </c>
      <c r="P776" s="29" t="s">
        <v>159</v>
      </c>
      <c r="Q776" s="3"/>
      <c r="R776" s="3"/>
      <c r="S776" s="7"/>
      <c r="U776" s="29" t="s">
        <v>159</v>
      </c>
      <c r="V776" s="3"/>
      <c r="W776" s="3"/>
      <c r="X776" s="7"/>
      <c r="Z776" s="29" t="s">
        <v>159</v>
      </c>
      <c r="AA776" s="3"/>
      <c r="AB776" s="3"/>
      <c r="AC776" s="7"/>
      <c r="AE776">
        <f t="shared" si="516"/>
        <v>0</v>
      </c>
      <c r="AF776" s="16" t="str">
        <f t="shared" si="517"/>
        <v/>
      </c>
      <c r="AH776">
        <f t="shared" si="518"/>
        <v>0</v>
      </c>
      <c r="AI776">
        <f t="shared" si="519"/>
        <v>0</v>
      </c>
      <c r="AJ776" s="16" t="str">
        <f t="shared" si="520"/>
        <v/>
      </c>
      <c r="AL776" s="16" t="str">
        <f t="shared" si="521"/>
        <v/>
      </c>
    </row>
    <row r="777" spans="2:38">
      <c r="B777" s="29" t="s">
        <v>111</v>
      </c>
      <c r="C777" s="3">
        <v>1</v>
      </c>
      <c r="D777" s="3"/>
      <c r="E777" s="7">
        <v>1</v>
      </c>
      <c r="G777" s="29" t="s">
        <v>111</v>
      </c>
      <c r="H777" s="3"/>
      <c r="I777" s="3"/>
      <c r="J777" s="7"/>
      <c r="L777">
        <f t="shared" si="522"/>
        <v>1</v>
      </c>
      <c r="M777">
        <f t="shared" si="523"/>
        <v>0</v>
      </c>
      <c r="N777" s="19">
        <f t="shared" si="497"/>
        <v>0</v>
      </c>
      <c r="P777" s="29" t="s">
        <v>111</v>
      </c>
      <c r="Q777" s="3"/>
      <c r="R777" s="3"/>
      <c r="S777" s="7"/>
      <c r="U777" s="29" t="s">
        <v>111</v>
      </c>
      <c r="V777" s="3"/>
      <c r="W777" s="3"/>
      <c r="X777" s="7"/>
      <c r="Z777" s="29" t="s">
        <v>111</v>
      </c>
      <c r="AA777" s="3"/>
      <c r="AB777" s="3"/>
      <c r="AC777" s="7"/>
      <c r="AE777">
        <f t="shared" si="516"/>
        <v>0</v>
      </c>
      <c r="AF777" s="16" t="str">
        <f t="shared" si="517"/>
        <v/>
      </c>
      <c r="AH777">
        <f t="shared" si="518"/>
        <v>0</v>
      </c>
      <c r="AI777">
        <f t="shared" si="519"/>
        <v>0</v>
      </c>
      <c r="AJ777" s="16" t="str">
        <f t="shared" si="520"/>
        <v/>
      </c>
      <c r="AL777" s="16" t="str">
        <f t="shared" si="521"/>
        <v/>
      </c>
    </row>
    <row r="778" spans="2:38">
      <c r="B778" s="29" t="s">
        <v>112</v>
      </c>
      <c r="C778" s="3"/>
      <c r="D778" s="3">
        <v>44</v>
      </c>
      <c r="E778" s="7">
        <v>44</v>
      </c>
      <c r="G778" s="29" t="s">
        <v>112</v>
      </c>
      <c r="H778" s="3"/>
      <c r="I778" s="3">
        <v>147</v>
      </c>
      <c r="J778" s="7">
        <v>147</v>
      </c>
      <c r="L778">
        <f t="shared" si="522"/>
        <v>44</v>
      </c>
      <c r="M778">
        <f t="shared" si="523"/>
        <v>147</v>
      </c>
      <c r="N778" s="19">
        <f t="shared" si="497"/>
        <v>3.3409090909090908</v>
      </c>
      <c r="P778" s="29" t="s">
        <v>112</v>
      </c>
      <c r="Q778" s="3"/>
      <c r="R778" s="3">
        <v>84</v>
      </c>
      <c r="S778" s="7">
        <v>84</v>
      </c>
      <c r="U778" s="29" t="s">
        <v>112</v>
      </c>
      <c r="V778" s="3"/>
      <c r="W778" s="3">
        <v>16</v>
      </c>
      <c r="X778" s="7">
        <v>16</v>
      </c>
      <c r="Z778" s="29" t="s">
        <v>112</v>
      </c>
      <c r="AA778" s="3"/>
      <c r="AB778" s="3">
        <v>9172</v>
      </c>
      <c r="AC778" s="7">
        <v>9172</v>
      </c>
      <c r="AE778">
        <f t="shared" si="516"/>
        <v>9172</v>
      </c>
      <c r="AF778" s="16">
        <f t="shared" si="517"/>
        <v>9.1720000000000006</v>
      </c>
      <c r="AH778">
        <f t="shared" si="518"/>
        <v>147</v>
      </c>
      <c r="AI778">
        <f t="shared" si="519"/>
        <v>9172</v>
      </c>
      <c r="AJ778" s="16">
        <f t="shared" si="520"/>
        <v>62394.557823129253</v>
      </c>
      <c r="AL778" s="16">
        <f t="shared" si="521"/>
        <v>208454.54545454544</v>
      </c>
    </row>
    <row r="779" spans="2:38">
      <c r="B779" s="29" t="s">
        <v>113</v>
      </c>
      <c r="C779" s="3">
        <v>437</v>
      </c>
      <c r="D779" s="3"/>
      <c r="E779" s="7">
        <v>437</v>
      </c>
      <c r="G779" s="29" t="s">
        <v>113</v>
      </c>
      <c r="H779" s="3">
        <v>1717</v>
      </c>
      <c r="I779" s="3"/>
      <c r="J779" s="7">
        <v>1717</v>
      </c>
      <c r="L779">
        <f t="shared" si="522"/>
        <v>437</v>
      </c>
      <c r="M779">
        <f t="shared" si="523"/>
        <v>1717</v>
      </c>
      <c r="N779" s="19">
        <f t="shared" si="497"/>
        <v>3.9290617848970251</v>
      </c>
      <c r="P779" s="29" t="s">
        <v>113</v>
      </c>
      <c r="Q779" s="3">
        <v>854</v>
      </c>
      <c r="R779" s="3"/>
      <c r="S779" s="7">
        <v>854</v>
      </c>
      <c r="U779" s="29" t="s">
        <v>113</v>
      </c>
      <c r="V779" s="3">
        <v>401</v>
      </c>
      <c r="W779" s="3"/>
      <c r="X779" s="7">
        <v>401</v>
      </c>
      <c r="Z779" s="29" t="s">
        <v>113</v>
      </c>
      <c r="AA779" s="3">
        <v>53261</v>
      </c>
      <c r="AB779" s="3"/>
      <c r="AC779" s="7">
        <v>53261</v>
      </c>
      <c r="AE779">
        <f t="shared" si="516"/>
        <v>53261</v>
      </c>
      <c r="AF779" s="16">
        <f t="shared" si="517"/>
        <v>53.261000000000003</v>
      </c>
      <c r="AH779">
        <f t="shared" si="518"/>
        <v>1717</v>
      </c>
      <c r="AI779">
        <f t="shared" si="519"/>
        <v>53261</v>
      </c>
      <c r="AJ779" s="16">
        <f t="shared" si="520"/>
        <v>31019.801980198019</v>
      </c>
      <c r="AL779" s="16">
        <f t="shared" si="521"/>
        <v>121878.7185354691</v>
      </c>
    </row>
    <row r="780" spans="2:38">
      <c r="B780" s="29" t="s">
        <v>114</v>
      </c>
      <c r="C780" s="3"/>
      <c r="D780" s="3">
        <v>4</v>
      </c>
      <c r="E780" s="7">
        <v>4</v>
      </c>
      <c r="G780" s="29" t="s">
        <v>114</v>
      </c>
      <c r="H780" s="3"/>
      <c r="I780" s="3">
        <v>9</v>
      </c>
      <c r="J780" s="7">
        <v>9</v>
      </c>
      <c r="L780">
        <f t="shared" si="522"/>
        <v>4</v>
      </c>
      <c r="M780">
        <f t="shared" si="523"/>
        <v>9</v>
      </c>
      <c r="N780" s="19">
        <f t="shared" si="497"/>
        <v>2.25</v>
      </c>
      <c r="P780" s="29" t="s">
        <v>114</v>
      </c>
      <c r="Q780" s="3"/>
      <c r="R780" s="3">
        <v>3</v>
      </c>
      <c r="S780" s="7">
        <v>3</v>
      </c>
      <c r="U780" s="29" t="s">
        <v>114</v>
      </c>
      <c r="V780" s="3"/>
      <c r="W780" s="3"/>
      <c r="X780" s="7"/>
      <c r="Z780" s="29" t="s">
        <v>114</v>
      </c>
      <c r="AA780" s="3"/>
      <c r="AB780" s="3">
        <v>806</v>
      </c>
      <c r="AC780" s="7">
        <v>806</v>
      </c>
      <c r="AE780">
        <f t="shared" si="516"/>
        <v>806</v>
      </c>
      <c r="AF780" s="16">
        <f t="shared" si="517"/>
        <v>0.80600000000000005</v>
      </c>
      <c r="AH780">
        <f t="shared" si="518"/>
        <v>9</v>
      </c>
      <c r="AI780">
        <f t="shared" si="519"/>
        <v>806</v>
      </c>
      <c r="AJ780" s="16">
        <f t="shared" si="520"/>
        <v>89555.555555555562</v>
      </c>
      <c r="AL780" s="16">
        <f t="shared" si="521"/>
        <v>201500</v>
      </c>
    </row>
    <row r="781" spans="2:38">
      <c r="B781" s="29" t="s">
        <v>160</v>
      </c>
      <c r="C781" s="3"/>
      <c r="D781" s="3">
        <v>27</v>
      </c>
      <c r="E781" s="7">
        <v>27</v>
      </c>
      <c r="G781" s="29" t="s">
        <v>160</v>
      </c>
      <c r="H781" s="3"/>
      <c r="I781" s="3">
        <v>92</v>
      </c>
      <c r="J781" s="7">
        <v>92</v>
      </c>
      <c r="L781">
        <f t="shared" si="522"/>
        <v>27</v>
      </c>
      <c r="M781">
        <f t="shared" si="523"/>
        <v>92</v>
      </c>
      <c r="N781" s="19">
        <f t="shared" si="497"/>
        <v>3.4074074074074074</v>
      </c>
      <c r="P781" s="29" t="s">
        <v>160</v>
      </c>
      <c r="Q781" s="3"/>
      <c r="R781" s="3">
        <v>49</v>
      </c>
      <c r="S781" s="7">
        <v>49</v>
      </c>
      <c r="U781" s="29" t="s">
        <v>160</v>
      </c>
      <c r="V781" s="3"/>
      <c r="W781" s="3">
        <v>15</v>
      </c>
      <c r="X781" s="7">
        <v>15</v>
      </c>
      <c r="Z781" s="29" t="s">
        <v>160</v>
      </c>
      <c r="AA781" s="3"/>
      <c r="AB781" s="3">
        <v>7197</v>
      </c>
      <c r="AC781" s="7">
        <v>7197</v>
      </c>
      <c r="AE781">
        <f t="shared" si="516"/>
        <v>7197</v>
      </c>
      <c r="AF781" s="16">
        <f t="shared" si="517"/>
        <v>7.1970000000000001</v>
      </c>
      <c r="AH781">
        <f t="shared" si="518"/>
        <v>92</v>
      </c>
      <c r="AI781">
        <f t="shared" si="519"/>
        <v>7197</v>
      </c>
      <c r="AJ781" s="16">
        <f t="shared" si="520"/>
        <v>78228.260869565216</v>
      </c>
      <c r="AL781" s="16">
        <f t="shared" si="521"/>
        <v>266555.55555555556</v>
      </c>
    </row>
    <row r="782" spans="2:38">
      <c r="B782" s="29" t="s">
        <v>115</v>
      </c>
      <c r="C782" s="3"/>
      <c r="D782" s="3">
        <v>2</v>
      </c>
      <c r="E782" s="7">
        <v>2</v>
      </c>
      <c r="G782" s="29" t="s">
        <v>115</v>
      </c>
      <c r="H782" s="3"/>
      <c r="I782" s="3"/>
      <c r="J782" s="7"/>
      <c r="L782">
        <f t="shared" si="522"/>
        <v>2</v>
      </c>
      <c r="M782">
        <f t="shared" si="523"/>
        <v>0</v>
      </c>
      <c r="N782" s="19">
        <f t="shared" si="497"/>
        <v>0</v>
      </c>
      <c r="P782" s="29" t="s">
        <v>115</v>
      </c>
      <c r="Q782" s="3"/>
      <c r="R782" s="3"/>
      <c r="S782" s="7"/>
      <c r="U782" s="29" t="s">
        <v>115</v>
      </c>
      <c r="V782" s="3"/>
      <c r="W782" s="3"/>
      <c r="X782" s="7"/>
      <c r="Z782" s="29" t="s">
        <v>115</v>
      </c>
      <c r="AA782" s="3"/>
      <c r="AB782" s="3"/>
      <c r="AC782" s="7"/>
      <c r="AE782">
        <f t="shared" si="516"/>
        <v>0</v>
      </c>
      <c r="AF782" s="16" t="str">
        <f t="shared" si="517"/>
        <v/>
      </c>
      <c r="AH782">
        <f t="shared" si="518"/>
        <v>0</v>
      </c>
      <c r="AI782">
        <f t="shared" si="519"/>
        <v>0</v>
      </c>
      <c r="AJ782" s="16" t="str">
        <f t="shared" si="520"/>
        <v/>
      </c>
      <c r="AL782" s="16" t="str">
        <f t="shared" si="521"/>
        <v/>
      </c>
    </row>
    <row r="783" spans="2:38">
      <c r="B783" s="29" t="s">
        <v>116</v>
      </c>
      <c r="C783" s="3"/>
      <c r="D783" s="3"/>
      <c r="E783" s="7"/>
      <c r="G783" s="29" t="s">
        <v>116</v>
      </c>
      <c r="H783" s="3"/>
      <c r="I783" s="3"/>
      <c r="J783" s="7"/>
      <c r="L783">
        <f t="shared" si="522"/>
        <v>0</v>
      </c>
      <c r="M783">
        <f t="shared" si="523"/>
        <v>0</v>
      </c>
      <c r="N783" s="19" t="str">
        <f t="shared" si="497"/>
        <v/>
      </c>
      <c r="P783" s="29" t="s">
        <v>116</v>
      </c>
      <c r="Q783" s="3"/>
      <c r="R783" s="3"/>
      <c r="S783" s="7"/>
      <c r="U783" s="29" t="s">
        <v>116</v>
      </c>
      <c r="V783" s="3"/>
      <c r="W783" s="3"/>
      <c r="X783" s="7"/>
      <c r="Z783" s="29" t="s">
        <v>116</v>
      </c>
      <c r="AA783" s="3"/>
      <c r="AB783" s="3"/>
      <c r="AC783" s="7"/>
      <c r="AE783">
        <f t="shared" si="516"/>
        <v>0</v>
      </c>
      <c r="AF783" s="16" t="str">
        <f t="shared" si="517"/>
        <v/>
      </c>
      <c r="AH783">
        <f t="shared" si="518"/>
        <v>0</v>
      </c>
      <c r="AI783">
        <f t="shared" si="519"/>
        <v>0</v>
      </c>
      <c r="AJ783" s="16" t="str">
        <f t="shared" si="520"/>
        <v/>
      </c>
      <c r="AL783" s="16" t="str">
        <f t="shared" si="521"/>
        <v/>
      </c>
    </row>
    <row r="784" spans="2:38">
      <c r="B784" s="29" t="s">
        <v>117</v>
      </c>
      <c r="C784" s="3"/>
      <c r="D784" s="3"/>
      <c r="E784" s="7"/>
      <c r="G784" s="29" t="s">
        <v>117</v>
      </c>
      <c r="H784" s="3"/>
      <c r="I784" s="3"/>
      <c r="J784" s="7"/>
      <c r="L784">
        <f t="shared" si="522"/>
        <v>0</v>
      </c>
      <c r="M784">
        <f t="shared" si="523"/>
        <v>0</v>
      </c>
      <c r="N784" s="19" t="str">
        <f t="shared" si="497"/>
        <v/>
      </c>
      <c r="P784" s="29" t="s">
        <v>117</v>
      </c>
      <c r="Q784" s="3"/>
      <c r="R784" s="3"/>
      <c r="S784" s="7"/>
      <c r="U784" s="29" t="s">
        <v>117</v>
      </c>
      <c r="V784" s="3"/>
      <c r="W784" s="3"/>
      <c r="X784" s="7"/>
      <c r="Z784" s="29" t="s">
        <v>117</v>
      </c>
      <c r="AA784" s="3"/>
      <c r="AB784" s="3"/>
      <c r="AC784" s="7"/>
      <c r="AE784">
        <f t="shared" si="516"/>
        <v>0</v>
      </c>
      <c r="AF784" s="16" t="str">
        <f t="shared" si="517"/>
        <v/>
      </c>
      <c r="AH784">
        <f t="shared" si="518"/>
        <v>0</v>
      </c>
      <c r="AI784">
        <f t="shared" si="519"/>
        <v>0</v>
      </c>
      <c r="AJ784" s="16" t="str">
        <f t="shared" si="520"/>
        <v/>
      </c>
      <c r="AL784" s="16" t="str">
        <f t="shared" si="521"/>
        <v/>
      </c>
    </row>
    <row r="785" spans="2:38">
      <c r="B785" s="29" t="s">
        <v>118</v>
      </c>
      <c r="C785" s="3"/>
      <c r="D785" s="3">
        <v>2</v>
      </c>
      <c r="E785" s="7">
        <v>2</v>
      </c>
      <c r="G785" s="29" t="s">
        <v>118</v>
      </c>
      <c r="H785" s="3"/>
      <c r="I785" s="3"/>
      <c r="J785" s="7"/>
      <c r="N785" s="19" t="str">
        <f t="shared" si="497"/>
        <v/>
      </c>
      <c r="P785" s="29" t="s">
        <v>118</v>
      </c>
      <c r="Q785" s="3"/>
      <c r="R785" s="3"/>
      <c r="S785" s="7"/>
      <c r="U785" s="29" t="s">
        <v>118</v>
      </c>
      <c r="V785" s="3"/>
      <c r="W785" s="3"/>
      <c r="X785" s="7"/>
      <c r="Z785" s="29" t="s">
        <v>118</v>
      </c>
      <c r="AA785" s="3"/>
      <c r="AB785" s="3"/>
      <c r="AC785" s="7"/>
      <c r="AE785">
        <f t="shared" si="516"/>
        <v>0</v>
      </c>
      <c r="AF785" s="16" t="str">
        <f t="shared" si="517"/>
        <v/>
      </c>
      <c r="AH785">
        <f t="shared" si="518"/>
        <v>0</v>
      </c>
      <c r="AI785">
        <f t="shared" si="519"/>
        <v>0</v>
      </c>
      <c r="AJ785" s="16" t="str">
        <f t="shared" si="520"/>
        <v/>
      </c>
      <c r="AL785" s="16" t="str">
        <f t="shared" si="521"/>
        <v/>
      </c>
    </row>
    <row r="786" spans="2:38">
      <c r="B786" s="29" t="s">
        <v>119</v>
      </c>
      <c r="C786" s="3"/>
      <c r="D786" s="3">
        <v>2</v>
      </c>
      <c r="E786" s="7">
        <v>2</v>
      </c>
      <c r="G786" s="29" t="s">
        <v>119</v>
      </c>
      <c r="H786" s="3"/>
      <c r="I786" s="3"/>
      <c r="J786" s="7"/>
      <c r="L786">
        <f t="shared" ref="L786:L795" si="524">E786</f>
        <v>2</v>
      </c>
      <c r="M786">
        <f t="shared" ref="M786:M795" si="525">J786</f>
        <v>0</v>
      </c>
      <c r="N786" s="19">
        <f t="shared" si="497"/>
        <v>0</v>
      </c>
      <c r="P786" s="29" t="s">
        <v>119</v>
      </c>
      <c r="Q786" s="3"/>
      <c r="R786" s="3"/>
      <c r="S786" s="7"/>
      <c r="U786" s="29" t="s">
        <v>119</v>
      </c>
      <c r="V786" s="3"/>
      <c r="W786" s="3"/>
      <c r="X786" s="7"/>
      <c r="Z786" s="29" t="s">
        <v>119</v>
      </c>
      <c r="AA786" s="3"/>
      <c r="AB786" s="3"/>
      <c r="AC786" s="7"/>
      <c r="AE786">
        <f t="shared" si="516"/>
        <v>0</v>
      </c>
      <c r="AF786" s="16" t="str">
        <f t="shared" si="517"/>
        <v/>
      </c>
      <c r="AH786">
        <f t="shared" si="518"/>
        <v>0</v>
      </c>
      <c r="AI786">
        <f t="shared" si="519"/>
        <v>0</v>
      </c>
      <c r="AJ786" s="16" t="str">
        <f t="shared" si="520"/>
        <v/>
      </c>
      <c r="AL786" s="16" t="str">
        <f t="shared" si="521"/>
        <v/>
      </c>
    </row>
    <row r="787" spans="2:38">
      <c r="B787" s="29" t="s">
        <v>161</v>
      </c>
      <c r="C787" s="3"/>
      <c r="D787" s="3">
        <v>2</v>
      </c>
      <c r="E787" s="7">
        <v>2</v>
      </c>
      <c r="G787" s="29" t="s">
        <v>161</v>
      </c>
      <c r="H787" s="3"/>
      <c r="I787" s="3"/>
      <c r="J787" s="7"/>
      <c r="L787">
        <f t="shared" si="524"/>
        <v>2</v>
      </c>
      <c r="M787">
        <f t="shared" si="525"/>
        <v>0</v>
      </c>
      <c r="N787" s="19">
        <f t="shared" si="497"/>
        <v>0</v>
      </c>
      <c r="P787" s="29" t="s">
        <v>161</v>
      </c>
      <c r="Q787" s="3"/>
      <c r="R787" s="3"/>
      <c r="S787" s="7"/>
      <c r="U787" s="29" t="s">
        <v>161</v>
      </c>
      <c r="V787" s="3"/>
      <c r="W787" s="3"/>
      <c r="X787" s="7"/>
      <c r="Z787" s="29" t="s">
        <v>161</v>
      </c>
      <c r="AA787" s="3"/>
      <c r="AB787" s="3"/>
      <c r="AC787" s="7"/>
      <c r="AE787">
        <f t="shared" si="516"/>
        <v>0</v>
      </c>
      <c r="AF787" s="16" t="str">
        <f t="shared" si="517"/>
        <v/>
      </c>
      <c r="AH787">
        <f t="shared" si="518"/>
        <v>0</v>
      </c>
      <c r="AI787">
        <f t="shared" si="519"/>
        <v>0</v>
      </c>
      <c r="AJ787" s="16" t="str">
        <f t="shared" si="520"/>
        <v/>
      </c>
      <c r="AL787" s="16" t="str">
        <f t="shared" si="521"/>
        <v/>
      </c>
    </row>
    <row r="788" spans="2:38">
      <c r="B788" s="29" t="s">
        <v>162</v>
      </c>
      <c r="C788" s="3"/>
      <c r="D788" s="3"/>
      <c r="E788" s="7"/>
      <c r="G788" s="29" t="s">
        <v>162</v>
      </c>
      <c r="H788" s="3"/>
      <c r="I788" s="3"/>
      <c r="J788" s="7"/>
      <c r="L788">
        <f t="shared" si="524"/>
        <v>0</v>
      </c>
      <c r="M788">
        <f t="shared" si="525"/>
        <v>0</v>
      </c>
      <c r="N788" s="19" t="str">
        <f t="shared" si="497"/>
        <v/>
      </c>
      <c r="P788" s="29" t="s">
        <v>162</v>
      </c>
      <c r="Q788" s="3"/>
      <c r="R788" s="3"/>
      <c r="S788" s="7"/>
      <c r="U788" s="29" t="s">
        <v>162</v>
      </c>
      <c r="V788" s="3"/>
      <c r="W788" s="3"/>
      <c r="X788" s="7"/>
      <c r="Z788" s="29" t="s">
        <v>162</v>
      </c>
      <c r="AA788" s="3"/>
      <c r="AB788" s="3"/>
      <c r="AC788" s="7"/>
      <c r="AE788">
        <f t="shared" si="516"/>
        <v>0</v>
      </c>
      <c r="AF788" s="16" t="str">
        <f t="shared" si="517"/>
        <v/>
      </c>
      <c r="AH788">
        <f t="shared" si="518"/>
        <v>0</v>
      </c>
      <c r="AI788">
        <f t="shared" si="519"/>
        <v>0</v>
      </c>
      <c r="AJ788" s="16" t="str">
        <f t="shared" si="520"/>
        <v/>
      </c>
      <c r="AL788" s="16" t="str">
        <f t="shared" si="521"/>
        <v/>
      </c>
    </row>
    <row r="789" spans="2:38">
      <c r="B789" s="29" t="s">
        <v>120</v>
      </c>
      <c r="C789" s="3"/>
      <c r="D789" s="3">
        <v>123</v>
      </c>
      <c r="E789" s="7">
        <v>123</v>
      </c>
      <c r="G789" s="29" t="s">
        <v>120</v>
      </c>
      <c r="H789" s="3"/>
      <c r="I789" s="3">
        <v>320</v>
      </c>
      <c r="J789" s="7">
        <v>320</v>
      </c>
      <c r="L789">
        <f t="shared" si="524"/>
        <v>123</v>
      </c>
      <c r="M789">
        <f t="shared" si="525"/>
        <v>320</v>
      </c>
      <c r="N789" s="19">
        <f t="shared" si="497"/>
        <v>2.6016260162601625</v>
      </c>
      <c r="P789" s="29" t="s">
        <v>120</v>
      </c>
      <c r="Q789" s="3"/>
      <c r="R789" s="3">
        <v>116</v>
      </c>
      <c r="S789" s="7">
        <v>116</v>
      </c>
      <c r="U789" s="29" t="s">
        <v>120</v>
      </c>
      <c r="V789" s="3"/>
      <c r="W789" s="3">
        <v>78</v>
      </c>
      <c r="X789" s="7">
        <v>78</v>
      </c>
      <c r="Z789" s="29" t="s">
        <v>120</v>
      </c>
      <c r="AA789" s="3"/>
      <c r="AB789" s="3">
        <v>12274</v>
      </c>
      <c r="AC789" s="7">
        <v>12274</v>
      </c>
      <c r="AE789">
        <f t="shared" si="516"/>
        <v>12274</v>
      </c>
      <c r="AF789" s="16">
        <f t="shared" si="517"/>
        <v>12.273999999999999</v>
      </c>
      <c r="AH789">
        <f t="shared" si="518"/>
        <v>320</v>
      </c>
      <c r="AI789">
        <f t="shared" si="519"/>
        <v>12274</v>
      </c>
      <c r="AJ789" s="16">
        <f t="shared" si="520"/>
        <v>38356.25</v>
      </c>
      <c r="AL789" s="16">
        <f t="shared" si="521"/>
        <v>99788.617886178865</v>
      </c>
    </row>
    <row r="790" spans="2:38">
      <c r="B790" s="29" t="s">
        <v>121</v>
      </c>
      <c r="C790" s="3"/>
      <c r="D790" s="3"/>
      <c r="E790" s="7"/>
      <c r="G790" s="29" t="s">
        <v>121</v>
      </c>
      <c r="H790" s="3"/>
      <c r="I790" s="3"/>
      <c r="J790" s="7"/>
      <c r="L790">
        <f t="shared" si="524"/>
        <v>0</v>
      </c>
      <c r="M790">
        <f t="shared" si="525"/>
        <v>0</v>
      </c>
      <c r="N790" s="19" t="str">
        <f t="shared" si="497"/>
        <v/>
      </c>
      <c r="P790" s="29" t="s">
        <v>121</v>
      </c>
      <c r="Q790" s="3"/>
      <c r="R790" s="3"/>
      <c r="S790" s="7"/>
      <c r="U790" s="29" t="s">
        <v>121</v>
      </c>
      <c r="V790" s="3"/>
      <c r="W790" s="3"/>
      <c r="X790" s="7"/>
      <c r="Z790" s="29" t="s">
        <v>121</v>
      </c>
      <c r="AA790" s="3"/>
      <c r="AB790" s="3"/>
      <c r="AC790" s="7"/>
      <c r="AE790">
        <f t="shared" si="516"/>
        <v>0</v>
      </c>
      <c r="AF790" s="16" t="str">
        <f t="shared" si="517"/>
        <v/>
      </c>
      <c r="AH790">
        <f t="shared" si="518"/>
        <v>0</v>
      </c>
      <c r="AI790">
        <f t="shared" si="519"/>
        <v>0</v>
      </c>
      <c r="AJ790" s="16" t="str">
        <f t="shared" si="520"/>
        <v/>
      </c>
      <c r="AL790" s="16" t="str">
        <f t="shared" si="521"/>
        <v/>
      </c>
    </row>
    <row r="791" spans="2:38">
      <c r="B791" s="29" t="s">
        <v>122</v>
      </c>
      <c r="C791" s="3"/>
      <c r="D791" s="3">
        <v>8</v>
      </c>
      <c r="E791" s="7">
        <v>8</v>
      </c>
      <c r="G791" s="29" t="s">
        <v>122</v>
      </c>
      <c r="H791" s="3"/>
      <c r="I791" s="3">
        <v>19</v>
      </c>
      <c r="J791" s="7">
        <v>19</v>
      </c>
      <c r="L791">
        <f t="shared" si="524"/>
        <v>8</v>
      </c>
      <c r="M791">
        <f t="shared" si="525"/>
        <v>19</v>
      </c>
      <c r="N791" s="19">
        <f t="shared" si="497"/>
        <v>2.375</v>
      </c>
      <c r="P791" s="29" t="s">
        <v>122</v>
      </c>
      <c r="Q791" s="3"/>
      <c r="R791" s="3">
        <v>6</v>
      </c>
      <c r="S791" s="7">
        <v>6</v>
      </c>
      <c r="U791" s="29" t="s">
        <v>122</v>
      </c>
      <c r="V791" s="3"/>
      <c r="W791" s="3">
        <v>5</v>
      </c>
      <c r="X791" s="7">
        <v>5</v>
      </c>
      <c r="Z791" s="29" t="s">
        <v>122</v>
      </c>
      <c r="AA791" s="3"/>
      <c r="AB791" s="3">
        <v>592</v>
      </c>
      <c r="AC791" s="7">
        <v>592</v>
      </c>
      <c r="AE791">
        <f t="shared" si="516"/>
        <v>592</v>
      </c>
      <c r="AF791" s="16">
        <f t="shared" si="517"/>
        <v>0.59199999999999997</v>
      </c>
      <c r="AH791">
        <f t="shared" si="518"/>
        <v>19</v>
      </c>
      <c r="AI791">
        <f t="shared" si="519"/>
        <v>592</v>
      </c>
      <c r="AJ791" s="16">
        <f t="shared" si="520"/>
        <v>31157.894736842107</v>
      </c>
      <c r="AL791" s="16">
        <f t="shared" si="521"/>
        <v>74000</v>
      </c>
    </row>
    <row r="792" spans="2:38">
      <c r="B792" s="29" t="s">
        <v>123</v>
      </c>
      <c r="C792" s="3"/>
      <c r="D792" s="3">
        <v>2</v>
      </c>
      <c r="E792" s="7">
        <v>2</v>
      </c>
      <c r="G792" s="29" t="s">
        <v>123</v>
      </c>
      <c r="H792" s="3"/>
      <c r="I792" s="3"/>
      <c r="J792" s="7"/>
      <c r="L792">
        <f t="shared" si="524"/>
        <v>2</v>
      </c>
      <c r="M792">
        <f t="shared" si="525"/>
        <v>0</v>
      </c>
      <c r="N792" s="19">
        <f t="shared" si="497"/>
        <v>0</v>
      </c>
      <c r="P792" s="29" t="s">
        <v>123</v>
      </c>
      <c r="Q792" s="3"/>
      <c r="R792" s="3"/>
      <c r="S792" s="7"/>
      <c r="U792" s="29" t="s">
        <v>123</v>
      </c>
      <c r="V792" s="3"/>
      <c r="W792" s="3"/>
      <c r="X792" s="7"/>
      <c r="Z792" s="29" t="s">
        <v>123</v>
      </c>
      <c r="AA792" s="3"/>
      <c r="AB792" s="3"/>
      <c r="AC792" s="7"/>
      <c r="AE792">
        <f t="shared" si="516"/>
        <v>0</v>
      </c>
      <c r="AF792" s="16" t="str">
        <f t="shared" si="517"/>
        <v/>
      </c>
      <c r="AH792">
        <f t="shared" si="518"/>
        <v>0</v>
      </c>
      <c r="AI792">
        <f t="shared" si="519"/>
        <v>0</v>
      </c>
      <c r="AJ792" s="16" t="str">
        <f t="shared" si="520"/>
        <v/>
      </c>
      <c r="AL792" s="16" t="str">
        <f t="shared" si="521"/>
        <v/>
      </c>
    </row>
    <row r="793" spans="2:38">
      <c r="B793" s="29" t="s">
        <v>124</v>
      </c>
      <c r="C793" s="3"/>
      <c r="D793" s="3"/>
      <c r="E793" s="7"/>
      <c r="G793" s="29" t="s">
        <v>124</v>
      </c>
      <c r="H793" s="3"/>
      <c r="I793" s="3"/>
      <c r="J793" s="7"/>
      <c r="L793">
        <f t="shared" si="524"/>
        <v>0</v>
      </c>
      <c r="M793">
        <f t="shared" si="525"/>
        <v>0</v>
      </c>
      <c r="N793" s="19" t="str">
        <f t="shared" si="497"/>
        <v/>
      </c>
      <c r="P793" s="29" t="s">
        <v>124</v>
      </c>
      <c r="Q793" s="3"/>
      <c r="R793" s="3"/>
      <c r="S793" s="7"/>
      <c r="U793" s="29" t="s">
        <v>124</v>
      </c>
      <c r="V793" s="3"/>
      <c r="W793" s="3"/>
      <c r="X793" s="7"/>
      <c r="Z793" s="29" t="s">
        <v>124</v>
      </c>
      <c r="AA793" s="3"/>
      <c r="AB793" s="3"/>
      <c r="AC793" s="7"/>
      <c r="AE793">
        <f t="shared" si="516"/>
        <v>0</v>
      </c>
      <c r="AF793" s="16" t="str">
        <f t="shared" si="517"/>
        <v/>
      </c>
      <c r="AH793">
        <f t="shared" si="518"/>
        <v>0</v>
      </c>
      <c r="AI793">
        <f t="shared" si="519"/>
        <v>0</v>
      </c>
      <c r="AJ793" s="16" t="str">
        <f t="shared" si="520"/>
        <v/>
      </c>
      <c r="AL793" s="16" t="str">
        <f t="shared" si="521"/>
        <v/>
      </c>
    </row>
    <row r="794" spans="2:38">
      <c r="B794" s="29" t="s">
        <v>163</v>
      </c>
      <c r="C794" s="3"/>
      <c r="D794" s="3"/>
      <c r="E794" s="7"/>
      <c r="G794" s="29" t="s">
        <v>163</v>
      </c>
      <c r="H794" s="3"/>
      <c r="I794" s="3"/>
      <c r="J794" s="7"/>
      <c r="L794">
        <f t="shared" si="524"/>
        <v>0</v>
      </c>
      <c r="M794">
        <f t="shared" si="525"/>
        <v>0</v>
      </c>
      <c r="N794" s="19" t="str">
        <f t="shared" si="497"/>
        <v/>
      </c>
      <c r="P794" s="29" t="s">
        <v>163</v>
      </c>
      <c r="Q794" s="3"/>
      <c r="R794" s="3"/>
      <c r="S794" s="7"/>
      <c r="U794" s="29" t="s">
        <v>163</v>
      </c>
      <c r="V794" s="3"/>
      <c r="W794" s="3"/>
      <c r="X794" s="7"/>
      <c r="Z794" s="29" t="s">
        <v>163</v>
      </c>
      <c r="AA794" s="3"/>
      <c r="AB794" s="3"/>
      <c r="AC794" s="7"/>
      <c r="AE794">
        <f t="shared" si="516"/>
        <v>0</v>
      </c>
      <c r="AF794" s="16" t="str">
        <f t="shared" si="517"/>
        <v/>
      </c>
      <c r="AH794">
        <f t="shared" si="518"/>
        <v>0</v>
      </c>
      <c r="AI794">
        <f t="shared" si="519"/>
        <v>0</v>
      </c>
      <c r="AJ794" s="16" t="str">
        <f t="shared" si="520"/>
        <v/>
      </c>
      <c r="AL794" s="16" t="str">
        <f t="shared" si="521"/>
        <v/>
      </c>
    </row>
    <row r="795" spans="2:38">
      <c r="B795" s="29" t="s">
        <v>125</v>
      </c>
      <c r="C795" s="3"/>
      <c r="D795" s="3">
        <v>8</v>
      </c>
      <c r="E795" s="7">
        <v>8</v>
      </c>
      <c r="G795" s="29" t="s">
        <v>125</v>
      </c>
      <c r="H795" s="3"/>
      <c r="I795" s="3">
        <v>24</v>
      </c>
      <c r="J795" s="7">
        <v>24</v>
      </c>
      <c r="L795">
        <f t="shared" si="524"/>
        <v>8</v>
      </c>
      <c r="M795">
        <f t="shared" si="525"/>
        <v>24</v>
      </c>
      <c r="N795" s="19">
        <f t="shared" si="497"/>
        <v>3</v>
      </c>
      <c r="P795" s="29" t="s">
        <v>125</v>
      </c>
      <c r="Q795" s="3"/>
      <c r="R795" s="3">
        <v>14</v>
      </c>
      <c r="S795" s="7">
        <v>14</v>
      </c>
      <c r="U795" s="29" t="s">
        <v>125</v>
      </c>
      <c r="V795" s="3"/>
      <c r="W795" s="3">
        <v>2</v>
      </c>
      <c r="X795" s="7">
        <v>2</v>
      </c>
      <c r="Z795" s="29" t="s">
        <v>125</v>
      </c>
      <c r="AA795" s="3"/>
      <c r="AB795" s="3">
        <v>1282</v>
      </c>
      <c r="AC795" s="7">
        <v>1282</v>
      </c>
      <c r="AE795">
        <f t="shared" si="516"/>
        <v>1282</v>
      </c>
      <c r="AF795" s="16">
        <f t="shared" si="517"/>
        <v>1.282</v>
      </c>
      <c r="AH795">
        <f t="shared" si="518"/>
        <v>24</v>
      </c>
      <c r="AI795">
        <f t="shared" si="519"/>
        <v>1282</v>
      </c>
      <c r="AJ795" s="16">
        <f t="shared" si="520"/>
        <v>53416.666666666664</v>
      </c>
      <c r="AL795" s="16">
        <f t="shared" si="521"/>
        <v>160250</v>
      </c>
    </row>
    <row r="796" spans="2:38">
      <c r="B796" s="29" t="s">
        <v>126</v>
      </c>
      <c r="C796" s="3">
        <v>44</v>
      </c>
      <c r="D796" s="3"/>
      <c r="E796" s="7">
        <v>44</v>
      </c>
      <c r="G796" s="29" t="s">
        <v>126</v>
      </c>
      <c r="H796" s="3">
        <v>139</v>
      </c>
      <c r="I796" s="3"/>
      <c r="J796" s="7">
        <v>139</v>
      </c>
      <c r="N796" s="19" t="str">
        <f t="shared" si="497"/>
        <v/>
      </c>
      <c r="P796" s="29" t="s">
        <v>126</v>
      </c>
      <c r="Q796" s="3">
        <v>60</v>
      </c>
      <c r="R796" s="3"/>
      <c r="S796" s="7">
        <v>60</v>
      </c>
      <c r="U796" s="29" t="s">
        <v>126</v>
      </c>
      <c r="V796" s="3">
        <v>35</v>
      </c>
      <c r="W796" s="3"/>
      <c r="X796" s="7">
        <v>35</v>
      </c>
      <c r="Z796" s="29" t="s">
        <v>126</v>
      </c>
      <c r="AA796" s="3">
        <v>11561</v>
      </c>
      <c r="AB796" s="3"/>
      <c r="AC796" s="7">
        <v>11561</v>
      </c>
      <c r="AE796">
        <f t="shared" si="516"/>
        <v>11561</v>
      </c>
      <c r="AF796" s="16">
        <f t="shared" si="517"/>
        <v>11.561</v>
      </c>
      <c r="AH796">
        <f t="shared" si="518"/>
        <v>139</v>
      </c>
      <c r="AI796">
        <f t="shared" si="519"/>
        <v>11561</v>
      </c>
      <c r="AJ796" s="16">
        <f t="shared" si="520"/>
        <v>83172.661870503609</v>
      </c>
      <c r="AL796" s="16" t="str">
        <f t="shared" si="521"/>
        <v/>
      </c>
    </row>
    <row r="797" spans="2:38">
      <c r="B797" s="29" t="s">
        <v>127</v>
      </c>
      <c r="C797" s="3"/>
      <c r="D797" s="3">
        <v>12</v>
      </c>
      <c r="E797" s="7">
        <v>12</v>
      </c>
      <c r="G797" s="29" t="s">
        <v>127</v>
      </c>
      <c r="H797" s="3"/>
      <c r="I797" s="3">
        <v>43</v>
      </c>
      <c r="J797" s="7">
        <v>43</v>
      </c>
      <c r="L797">
        <f t="shared" ref="L797:L806" si="526">E797</f>
        <v>12</v>
      </c>
      <c r="M797">
        <f t="shared" ref="M797:M806" si="527">J797</f>
        <v>43</v>
      </c>
      <c r="N797" s="19">
        <f t="shared" si="497"/>
        <v>3.5833333333333335</v>
      </c>
      <c r="P797" s="29" t="s">
        <v>127</v>
      </c>
      <c r="Q797" s="3"/>
      <c r="R797" s="3">
        <v>23</v>
      </c>
      <c r="S797" s="7">
        <v>23</v>
      </c>
      <c r="U797" s="29" t="s">
        <v>127</v>
      </c>
      <c r="V797" s="3"/>
      <c r="W797" s="3">
        <v>6</v>
      </c>
      <c r="X797" s="7">
        <v>6</v>
      </c>
      <c r="Z797" s="29" t="s">
        <v>127</v>
      </c>
      <c r="AA797" s="3"/>
      <c r="AB797" s="3">
        <v>3593</v>
      </c>
      <c r="AC797" s="7">
        <v>3593</v>
      </c>
      <c r="AE797">
        <f t="shared" si="516"/>
        <v>3593</v>
      </c>
      <c r="AF797" s="16">
        <f t="shared" si="517"/>
        <v>3.593</v>
      </c>
      <c r="AH797">
        <f t="shared" si="518"/>
        <v>43</v>
      </c>
      <c r="AI797">
        <f t="shared" si="519"/>
        <v>3593</v>
      </c>
      <c r="AJ797" s="16">
        <f t="shared" si="520"/>
        <v>83558.139534883725</v>
      </c>
      <c r="AL797" s="16">
        <f t="shared" si="521"/>
        <v>299416.66666666669</v>
      </c>
    </row>
    <row r="798" spans="2:38">
      <c r="B798" s="29" t="s">
        <v>128</v>
      </c>
      <c r="C798" s="3"/>
      <c r="D798" s="3">
        <v>4</v>
      </c>
      <c r="E798" s="7">
        <v>4</v>
      </c>
      <c r="G798" s="29" t="s">
        <v>128</v>
      </c>
      <c r="H798" s="3"/>
      <c r="I798" s="3">
        <v>37</v>
      </c>
      <c r="J798" s="7">
        <v>37</v>
      </c>
      <c r="L798">
        <f t="shared" si="526"/>
        <v>4</v>
      </c>
      <c r="M798">
        <f t="shared" si="527"/>
        <v>37</v>
      </c>
      <c r="N798" s="19">
        <f t="shared" si="497"/>
        <v>9.25</v>
      </c>
      <c r="P798" s="29" t="s">
        <v>128</v>
      </c>
      <c r="Q798" s="3"/>
      <c r="R798" s="3">
        <v>22</v>
      </c>
      <c r="S798" s="7">
        <v>22</v>
      </c>
      <c r="U798" s="29" t="s">
        <v>128</v>
      </c>
      <c r="V798" s="3"/>
      <c r="W798" s="3">
        <v>9</v>
      </c>
      <c r="X798" s="7">
        <v>9</v>
      </c>
      <c r="Z798" s="29" t="s">
        <v>128</v>
      </c>
      <c r="AA798" s="3"/>
      <c r="AB798" s="3">
        <v>3054</v>
      </c>
      <c r="AC798" s="7">
        <v>3054</v>
      </c>
      <c r="AE798">
        <f t="shared" si="516"/>
        <v>3054</v>
      </c>
      <c r="AF798" s="16">
        <f t="shared" si="517"/>
        <v>3.0539999999999998</v>
      </c>
      <c r="AH798">
        <f t="shared" si="518"/>
        <v>37</v>
      </c>
      <c r="AI798">
        <f t="shared" si="519"/>
        <v>3054</v>
      </c>
      <c r="AJ798" s="16">
        <f t="shared" si="520"/>
        <v>82540.540540540547</v>
      </c>
      <c r="AL798" s="16">
        <f t="shared" si="521"/>
        <v>763500.00000000012</v>
      </c>
    </row>
    <row r="799" spans="2:38">
      <c r="B799" s="29" t="s">
        <v>129</v>
      </c>
      <c r="C799" s="3">
        <v>15</v>
      </c>
      <c r="D799" s="3"/>
      <c r="E799" s="7">
        <v>15</v>
      </c>
      <c r="G799" s="29" t="s">
        <v>129</v>
      </c>
      <c r="H799" s="3">
        <v>82</v>
      </c>
      <c r="I799" s="3"/>
      <c r="J799" s="7">
        <v>82</v>
      </c>
      <c r="L799">
        <f t="shared" si="526"/>
        <v>15</v>
      </c>
      <c r="M799">
        <f t="shared" si="527"/>
        <v>82</v>
      </c>
      <c r="N799" s="19">
        <f t="shared" si="497"/>
        <v>5.4666666666666668</v>
      </c>
      <c r="P799" s="29" t="s">
        <v>129</v>
      </c>
      <c r="Q799" s="3">
        <v>48</v>
      </c>
      <c r="R799" s="3"/>
      <c r="S799" s="7">
        <v>48</v>
      </c>
      <c r="U799" s="29" t="s">
        <v>129</v>
      </c>
      <c r="V799" s="3">
        <v>18</v>
      </c>
      <c r="W799" s="3"/>
      <c r="X799" s="7">
        <v>18</v>
      </c>
      <c r="Z799" s="29" t="s">
        <v>129</v>
      </c>
      <c r="AA799" s="3">
        <v>5429</v>
      </c>
      <c r="AB799" s="3"/>
      <c r="AC799" s="7">
        <v>5429</v>
      </c>
      <c r="AE799">
        <f t="shared" si="516"/>
        <v>5429</v>
      </c>
      <c r="AF799" s="16">
        <f t="shared" si="517"/>
        <v>5.4290000000000003</v>
      </c>
      <c r="AH799">
        <f t="shared" si="518"/>
        <v>82</v>
      </c>
      <c r="AI799">
        <f t="shared" si="519"/>
        <v>5429</v>
      </c>
      <c r="AJ799" s="16">
        <f t="shared" si="520"/>
        <v>66207.317073170721</v>
      </c>
      <c r="AL799" s="16">
        <f t="shared" si="521"/>
        <v>361933.33333333331</v>
      </c>
    </row>
    <row r="800" spans="2:38">
      <c r="B800" s="29" t="s">
        <v>130</v>
      </c>
      <c r="C800" s="3"/>
      <c r="D800" s="3">
        <v>1</v>
      </c>
      <c r="E800" s="7">
        <v>1</v>
      </c>
      <c r="G800" s="29" t="s">
        <v>130</v>
      </c>
      <c r="H800" s="3"/>
      <c r="I800" s="3"/>
      <c r="J800" s="7"/>
      <c r="L800">
        <f t="shared" si="526"/>
        <v>1</v>
      </c>
      <c r="M800">
        <f t="shared" si="527"/>
        <v>0</v>
      </c>
      <c r="N800" s="19">
        <f t="shared" si="497"/>
        <v>0</v>
      </c>
      <c r="P800" s="29" t="s">
        <v>130</v>
      </c>
      <c r="Q800" s="3"/>
      <c r="R800" s="3"/>
      <c r="S800" s="7"/>
      <c r="U800" s="29" t="s">
        <v>130</v>
      </c>
      <c r="V800" s="3"/>
      <c r="W800" s="3"/>
      <c r="X800" s="7"/>
      <c r="Z800" s="29" t="s">
        <v>130</v>
      </c>
      <c r="AA800" s="3"/>
      <c r="AB800" s="3"/>
      <c r="AC800" s="7"/>
      <c r="AE800">
        <f t="shared" si="516"/>
        <v>0</v>
      </c>
      <c r="AF800" s="16" t="str">
        <f t="shared" si="517"/>
        <v/>
      </c>
      <c r="AH800">
        <f t="shared" si="518"/>
        <v>0</v>
      </c>
      <c r="AI800">
        <f t="shared" si="519"/>
        <v>0</v>
      </c>
      <c r="AJ800" s="16" t="str">
        <f t="shared" si="520"/>
        <v/>
      </c>
      <c r="AL800" s="16" t="str">
        <f t="shared" si="521"/>
        <v/>
      </c>
    </row>
    <row r="801" spans="2:38">
      <c r="B801" s="29" t="s">
        <v>131</v>
      </c>
      <c r="C801" s="3"/>
      <c r="D801" s="3">
        <v>11</v>
      </c>
      <c r="E801" s="7">
        <v>11</v>
      </c>
      <c r="G801" s="29" t="s">
        <v>131</v>
      </c>
      <c r="H801" s="3"/>
      <c r="I801" s="3">
        <v>66</v>
      </c>
      <c r="J801" s="7">
        <v>66</v>
      </c>
      <c r="L801">
        <f t="shared" si="526"/>
        <v>11</v>
      </c>
      <c r="M801">
        <f t="shared" si="527"/>
        <v>66</v>
      </c>
      <c r="N801" s="19">
        <f t="shared" si="497"/>
        <v>6</v>
      </c>
      <c r="P801" s="29" t="s">
        <v>131</v>
      </c>
      <c r="Q801" s="3"/>
      <c r="R801" s="3">
        <v>33</v>
      </c>
      <c r="S801" s="7">
        <v>33</v>
      </c>
      <c r="U801" s="29" t="s">
        <v>131</v>
      </c>
      <c r="V801" s="3"/>
      <c r="W801" s="3">
        <v>21</v>
      </c>
      <c r="X801" s="7">
        <v>21</v>
      </c>
      <c r="Z801" s="29" t="s">
        <v>131</v>
      </c>
      <c r="AA801" s="3"/>
      <c r="AB801" s="3">
        <v>2701</v>
      </c>
      <c r="AC801" s="7">
        <v>2701</v>
      </c>
      <c r="AE801">
        <f t="shared" si="516"/>
        <v>2701</v>
      </c>
      <c r="AF801" s="16">
        <f t="shared" si="517"/>
        <v>2.7010000000000001</v>
      </c>
      <c r="AH801">
        <f t="shared" si="518"/>
        <v>66</v>
      </c>
      <c r="AI801">
        <f t="shared" si="519"/>
        <v>2701</v>
      </c>
      <c r="AJ801" s="16">
        <f t="shared" si="520"/>
        <v>40924.242424242424</v>
      </c>
      <c r="AL801" s="16">
        <f t="shared" si="521"/>
        <v>245545.45454545453</v>
      </c>
    </row>
    <row r="802" spans="2:38">
      <c r="B802" s="29" t="s">
        <v>132</v>
      </c>
      <c r="C802" s="3"/>
      <c r="D802" s="3">
        <v>7</v>
      </c>
      <c r="E802" s="7">
        <v>7</v>
      </c>
      <c r="G802" s="29" t="s">
        <v>132</v>
      </c>
      <c r="H802" s="3"/>
      <c r="I802" s="3"/>
      <c r="J802" s="7"/>
      <c r="L802">
        <f t="shared" si="526"/>
        <v>7</v>
      </c>
      <c r="M802">
        <f t="shared" si="527"/>
        <v>0</v>
      </c>
      <c r="N802" s="19">
        <f t="shared" si="497"/>
        <v>0</v>
      </c>
      <c r="P802" s="29" t="s">
        <v>132</v>
      </c>
      <c r="Q802" s="3"/>
      <c r="R802" s="3"/>
      <c r="S802" s="7"/>
      <c r="U802" s="29" t="s">
        <v>132</v>
      </c>
      <c r="V802" s="3"/>
      <c r="W802" s="3"/>
      <c r="X802" s="7"/>
      <c r="Z802" s="29" t="s">
        <v>132</v>
      </c>
      <c r="AA802" s="3"/>
      <c r="AB802" s="3">
        <v>1121</v>
      </c>
      <c r="AC802" s="7">
        <v>1121</v>
      </c>
      <c r="AE802">
        <f t="shared" si="516"/>
        <v>1121</v>
      </c>
      <c r="AF802" s="16">
        <f t="shared" si="517"/>
        <v>1.121</v>
      </c>
      <c r="AH802">
        <f t="shared" si="518"/>
        <v>0</v>
      </c>
      <c r="AI802">
        <f t="shared" si="519"/>
        <v>1121</v>
      </c>
      <c r="AJ802" s="16" t="str">
        <f t="shared" si="520"/>
        <v/>
      </c>
      <c r="AL802" s="16" t="str">
        <f t="shared" si="521"/>
        <v/>
      </c>
    </row>
    <row r="803" spans="2:38">
      <c r="B803" s="29" t="s">
        <v>133</v>
      </c>
      <c r="C803" s="3"/>
      <c r="D803" s="3">
        <v>1</v>
      </c>
      <c r="E803" s="7">
        <v>1</v>
      </c>
      <c r="G803" s="29" t="s">
        <v>133</v>
      </c>
      <c r="H803" s="3"/>
      <c r="I803" s="3"/>
      <c r="J803" s="7"/>
      <c r="L803">
        <f t="shared" si="526"/>
        <v>1</v>
      </c>
      <c r="M803">
        <f t="shared" si="527"/>
        <v>0</v>
      </c>
      <c r="N803" s="19">
        <f t="shared" si="497"/>
        <v>0</v>
      </c>
      <c r="P803" s="29" t="s">
        <v>133</v>
      </c>
      <c r="Q803" s="3"/>
      <c r="R803" s="3"/>
      <c r="S803" s="7"/>
      <c r="U803" s="29" t="s">
        <v>133</v>
      </c>
      <c r="V803" s="3"/>
      <c r="W803" s="3"/>
      <c r="X803" s="7"/>
      <c r="Z803" s="29" t="s">
        <v>133</v>
      </c>
      <c r="AA803" s="3"/>
      <c r="AB803" s="3"/>
      <c r="AC803" s="7"/>
      <c r="AE803">
        <f t="shared" si="516"/>
        <v>0</v>
      </c>
      <c r="AF803" s="16" t="str">
        <f t="shared" si="517"/>
        <v/>
      </c>
      <c r="AH803">
        <f t="shared" si="518"/>
        <v>0</v>
      </c>
      <c r="AI803">
        <f t="shared" si="519"/>
        <v>0</v>
      </c>
      <c r="AJ803" s="16" t="str">
        <f t="shared" si="520"/>
        <v/>
      </c>
      <c r="AL803" s="16" t="str">
        <f t="shared" si="521"/>
        <v/>
      </c>
    </row>
    <row r="804" spans="2:38">
      <c r="B804" s="29" t="s">
        <v>134</v>
      </c>
      <c r="C804" s="3"/>
      <c r="D804" s="3"/>
      <c r="E804" s="7"/>
      <c r="G804" s="29" t="s">
        <v>134</v>
      </c>
      <c r="H804" s="3"/>
      <c r="I804" s="3"/>
      <c r="J804" s="7"/>
      <c r="L804">
        <f t="shared" si="526"/>
        <v>0</v>
      </c>
      <c r="M804">
        <f t="shared" si="527"/>
        <v>0</v>
      </c>
      <c r="N804" s="19" t="str">
        <f t="shared" si="497"/>
        <v/>
      </c>
      <c r="P804" s="29" t="s">
        <v>134</v>
      </c>
      <c r="Q804" s="3"/>
      <c r="R804" s="3"/>
      <c r="S804" s="7"/>
      <c r="U804" s="29" t="s">
        <v>134</v>
      </c>
      <c r="V804" s="3"/>
      <c r="W804" s="3"/>
      <c r="X804" s="7"/>
      <c r="Z804" s="29" t="s">
        <v>134</v>
      </c>
      <c r="AA804" s="3"/>
      <c r="AB804" s="3"/>
      <c r="AC804" s="7"/>
      <c r="AE804">
        <f t="shared" si="516"/>
        <v>0</v>
      </c>
      <c r="AF804" s="16" t="str">
        <f t="shared" si="517"/>
        <v/>
      </c>
      <c r="AH804">
        <f t="shared" si="518"/>
        <v>0</v>
      </c>
      <c r="AI804">
        <f t="shared" si="519"/>
        <v>0</v>
      </c>
      <c r="AJ804" s="16" t="str">
        <f t="shared" si="520"/>
        <v/>
      </c>
      <c r="AL804" s="16" t="str">
        <f t="shared" si="521"/>
        <v/>
      </c>
    </row>
    <row r="805" spans="2:38">
      <c r="B805" s="29" t="s">
        <v>135</v>
      </c>
      <c r="C805" s="3"/>
      <c r="D805" s="3">
        <v>1</v>
      </c>
      <c r="E805" s="7">
        <v>1</v>
      </c>
      <c r="G805" s="29" t="s">
        <v>135</v>
      </c>
      <c r="H805" s="3"/>
      <c r="I805" s="3"/>
      <c r="J805" s="7"/>
      <c r="L805">
        <f t="shared" si="526"/>
        <v>1</v>
      </c>
      <c r="M805">
        <f t="shared" si="527"/>
        <v>0</v>
      </c>
      <c r="N805" s="19">
        <f t="shared" si="497"/>
        <v>0</v>
      </c>
      <c r="P805" s="29" t="s">
        <v>135</v>
      </c>
      <c r="Q805" s="3"/>
      <c r="R805" s="3"/>
      <c r="S805" s="7"/>
      <c r="U805" s="29" t="s">
        <v>135</v>
      </c>
      <c r="V805" s="3"/>
      <c r="W805" s="3"/>
      <c r="X805" s="7"/>
      <c r="Z805" s="29" t="s">
        <v>135</v>
      </c>
      <c r="AA805" s="3"/>
      <c r="AB805" s="3"/>
      <c r="AC805" s="7"/>
      <c r="AE805">
        <f t="shared" si="516"/>
        <v>0</v>
      </c>
      <c r="AF805" s="16" t="str">
        <f t="shared" si="517"/>
        <v/>
      </c>
      <c r="AH805">
        <f t="shared" si="518"/>
        <v>0</v>
      </c>
      <c r="AI805">
        <f t="shared" si="519"/>
        <v>0</v>
      </c>
      <c r="AJ805" s="16" t="str">
        <f t="shared" si="520"/>
        <v/>
      </c>
      <c r="AL805" s="16" t="str">
        <f t="shared" si="521"/>
        <v/>
      </c>
    </row>
    <row r="806" spans="2:38">
      <c r="B806" s="30" t="s">
        <v>39</v>
      </c>
      <c r="C806" s="7">
        <v>501</v>
      </c>
      <c r="D806" s="7">
        <v>288</v>
      </c>
      <c r="E806" s="7">
        <v>789</v>
      </c>
      <c r="G806" s="30" t="s">
        <v>39</v>
      </c>
      <c r="H806" s="7">
        <v>2057</v>
      </c>
      <c r="I806" s="7">
        <v>1204</v>
      </c>
      <c r="J806" s="7">
        <v>3261</v>
      </c>
      <c r="L806">
        <f t="shared" si="526"/>
        <v>789</v>
      </c>
      <c r="M806">
        <f t="shared" si="527"/>
        <v>3261</v>
      </c>
      <c r="N806" s="19">
        <f t="shared" si="497"/>
        <v>4.1330798479087454</v>
      </c>
      <c r="P806" s="30" t="s">
        <v>39</v>
      </c>
      <c r="Q806" s="7">
        <v>1066</v>
      </c>
      <c r="R806" s="7">
        <v>617</v>
      </c>
      <c r="S806" s="7">
        <v>1683</v>
      </c>
      <c r="U806" s="30" t="s">
        <v>39</v>
      </c>
      <c r="V806" s="7">
        <v>464</v>
      </c>
      <c r="W806" s="7">
        <v>282</v>
      </c>
      <c r="X806" s="7">
        <v>746</v>
      </c>
      <c r="Z806" s="30" t="s">
        <v>39</v>
      </c>
      <c r="AA806" s="7">
        <v>84517</v>
      </c>
      <c r="AB806" s="7">
        <v>78925</v>
      </c>
      <c r="AC806" s="7">
        <v>163442</v>
      </c>
      <c r="AE806">
        <f t="shared" si="516"/>
        <v>163442</v>
      </c>
      <c r="AF806" s="16">
        <f t="shared" si="517"/>
        <v>163.44200000000001</v>
      </c>
      <c r="AH806">
        <f t="shared" si="518"/>
        <v>3261</v>
      </c>
      <c r="AI806">
        <f t="shared" si="519"/>
        <v>163442</v>
      </c>
      <c r="AJ806" s="16">
        <f t="shared" si="520"/>
        <v>50120.208524992333</v>
      </c>
      <c r="AL806" s="16">
        <f t="shared" si="521"/>
        <v>207150.82382762991</v>
      </c>
    </row>
    <row r="807" spans="2:38">
      <c r="B807" s="4" t="s">
        <v>185</v>
      </c>
      <c r="C807" s="3"/>
      <c r="D807" s="3"/>
      <c r="E807" s="7"/>
      <c r="G807" s="4" t="s">
        <v>185</v>
      </c>
      <c r="H807" s="3"/>
      <c r="I807" s="3"/>
      <c r="J807" s="7"/>
      <c r="N807" s="18" t="str">
        <f t="shared" si="497"/>
        <v/>
      </c>
      <c r="P807" s="4" t="s">
        <v>185</v>
      </c>
      <c r="Q807" s="3"/>
      <c r="R807" s="3"/>
      <c r="S807" s="7"/>
      <c r="U807" s="4" t="s">
        <v>185</v>
      </c>
      <c r="V807" s="3"/>
      <c r="W807" s="3"/>
      <c r="X807" s="7"/>
      <c r="Z807" s="4" t="s">
        <v>185</v>
      </c>
      <c r="AA807" s="3"/>
      <c r="AB807" s="3"/>
      <c r="AC807" s="7"/>
      <c r="AF807" s="15"/>
      <c r="AJ807" s="15"/>
      <c r="AL807" s="15"/>
    </row>
    <row r="808" spans="2:38">
      <c r="B808" s="5" t="s">
        <v>13</v>
      </c>
      <c r="C808" s="3"/>
      <c r="D808" s="3"/>
      <c r="E808" s="7"/>
      <c r="G808" s="5" t="s">
        <v>13</v>
      </c>
      <c r="H808" s="3"/>
      <c r="I808" s="3"/>
      <c r="J808" s="7"/>
      <c r="N808" s="37" t="str">
        <f t="shared" si="497"/>
        <v/>
      </c>
      <c r="P808" s="5" t="s">
        <v>13</v>
      </c>
      <c r="Q808" s="3"/>
      <c r="R808" s="3"/>
      <c r="S808" s="7"/>
      <c r="U808" s="5" t="s">
        <v>13</v>
      </c>
      <c r="V808" s="3"/>
      <c r="W808" s="3"/>
      <c r="X808" s="7"/>
      <c r="Z808" s="5" t="s">
        <v>13</v>
      </c>
      <c r="AA808" s="3"/>
      <c r="AB808" s="3"/>
      <c r="AC808" s="7"/>
      <c r="AF808" s="36"/>
      <c r="AJ808" s="36"/>
      <c r="AL808" s="36"/>
    </row>
    <row r="809" spans="2:38">
      <c r="B809" s="29" t="s">
        <v>13</v>
      </c>
      <c r="C809" s="3">
        <v>6352</v>
      </c>
      <c r="D809" s="3">
        <v>2337</v>
      </c>
      <c r="E809" s="7">
        <v>8689</v>
      </c>
      <c r="G809" s="29" t="s">
        <v>13</v>
      </c>
      <c r="H809" s="3">
        <v>71573</v>
      </c>
      <c r="I809" s="3">
        <v>42197</v>
      </c>
      <c r="J809" s="7">
        <v>113770</v>
      </c>
      <c r="L809">
        <f t="shared" ref="L809" si="528">E809</f>
        <v>8689</v>
      </c>
      <c r="M809">
        <f t="shared" ref="M809" si="529">J809</f>
        <v>113770</v>
      </c>
      <c r="N809" s="19">
        <f t="shared" si="497"/>
        <v>13.093566578432501</v>
      </c>
      <c r="P809" s="29" t="s">
        <v>13</v>
      </c>
      <c r="Q809" s="3">
        <v>56918</v>
      </c>
      <c r="R809" s="3">
        <v>23288</v>
      </c>
      <c r="S809" s="7">
        <v>80206</v>
      </c>
      <c r="U809" s="29" t="s">
        <v>13</v>
      </c>
      <c r="V809" s="3">
        <v>8080</v>
      </c>
      <c r="W809" s="3">
        <v>16495</v>
      </c>
      <c r="X809" s="7">
        <v>24575</v>
      </c>
      <c r="Z809" s="29" t="s">
        <v>13</v>
      </c>
      <c r="AA809" s="3">
        <v>12835528</v>
      </c>
      <c r="AB809" s="3">
        <v>2053949</v>
      </c>
      <c r="AC809" s="7">
        <v>14889477</v>
      </c>
      <c r="AE809">
        <f t="shared" ref="AE809" si="530">AC809</f>
        <v>14889477</v>
      </c>
      <c r="AF809" s="16">
        <f t="shared" ref="AF809" si="531">IF(AE809/$AE$8&gt;0,AE809/$AE$8,"")</f>
        <v>14889.477000000001</v>
      </c>
      <c r="AH809">
        <f t="shared" ref="AH809" si="532">J809</f>
        <v>113770</v>
      </c>
      <c r="AI809">
        <f t="shared" ref="AI809" si="533">AC809</f>
        <v>14889477</v>
      </c>
      <c r="AJ809" s="16">
        <f t="shared" ref="AJ809" si="534">IF(AI809*AH809&gt;0,AI809/AH809*$AI$8,"")</f>
        <v>130873.49037531862</v>
      </c>
      <c r="AL809" s="16">
        <f t="shared" ref="AL809" si="535">IF(AI809*M809&gt;0,M809/L809*AJ809,"")</f>
        <v>1713600.7595810795</v>
      </c>
    </row>
    <row r="810" spans="2:38">
      <c r="B810" s="5" t="s">
        <v>33</v>
      </c>
      <c r="C810" s="3"/>
      <c r="D810" s="3"/>
      <c r="E810" s="7"/>
      <c r="G810" s="5" t="s">
        <v>33</v>
      </c>
      <c r="H810" s="3"/>
      <c r="I810" s="3"/>
      <c r="J810" s="7"/>
      <c r="N810" s="37" t="str">
        <f t="shared" si="497"/>
        <v/>
      </c>
      <c r="P810" s="5" t="s">
        <v>33</v>
      </c>
      <c r="Q810" s="3"/>
      <c r="R810" s="3"/>
      <c r="S810" s="7"/>
      <c r="U810" s="5" t="s">
        <v>33</v>
      </c>
      <c r="V810" s="3"/>
      <c r="W810" s="3"/>
      <c r="X810" s="7"/>
      <c r="Z810" s="5" t="s">
        <v>33</v>
      </c>
      <c r="AA810" s="3"/>
      <c r="AB810" s="3"/>
      <c r="AC810" s="7"/>
      <c r="AF810" s="36"/>
      <c r="AJ810" s="36"/>
      <c r="AL810" s="36"/>
    </row>
    <row r="811" spans="2:38">
      <c r="B811" s="29" t="s">
        <v>45</v>
      </c>
      <c r="C811" s="3">
        <v>1</v>
      </c>
      <c r="D811" s="3"/>
      <c r="E811" s="7">
        <v>1</v>
      </c>
      <c r="G811" s="29" t="s">
        <v>45</v>
      </c>
      <c r="H811" s="3"/>
      <c r="I811" s="3"/>
      <c r="J811" s="7"/>
      <c r="L811">
        <f t="shared" ref="L811:L820" si="536">E811</f>
        <v>1</v>
      </c>
      <c r="M811">
        <f t="shared" ref="M811:M820" si="537">J811</f>
        <v>0</v>
      </c>
      <c r="N811" s="19">
        <f t="shared" si="497"/>
        <v>0</v>
      </c>
      <c r="P811" s="29" t="s">
        <v>45</v>
      </c>
      <c r="Q811" s="3"/>
      <c r="R811" s="3"/>
      <c r="S811" s="7"/>
      <c r="U811" s="29" t="s">
        <v>45</v>
      </c>
      <c r="V811" s="3"/>
      <c r="W811" s="3"/>
      <c r="X811" s="7"/>
      <c r="Z811" s="29" t="s">
        <v>45</v>
      </c>
      <c r="AA811" s="3"/>
      <c r="AB811" s="3"/>
      <c r="AC811" s="7"/>
      <c r="AE811">
        <f t="shared" ref="AE811:AE820" si="538">AC811</f>
        <v>0</v>
      </c>
      <c r="AF811" s="16" t="str">
        <f t="shared" ref="AF811:AF820" si="539">IF(AE811/$AE$8&gt;0,AE811/$AE$8,"")</f>
        <v/>
      </c>
      <c r="AH811">
        <f t="shared" ref="AH811:AH820" si="540">J811</f>
        <v>0</v>
      </c>
      <c r="AI811">
        <f t="shared" ref="AI811:AI820" si="541">AC811</f>
        <v>0</v>
      </c>
      <c r="AJ811" s="16" t="str">
        <f t="shared" ref="AJ811:AJ820" si="542">IF(AI811*AH811&gt;0,AI811/AH811*$AI$8,"")</f>
        <v/>
      </c>
      <c r="AL811" s="16" t="str">
        <f t="shared" ref="AL811:AL820" si="543">IF(AI811*M811&gt;0,M811/L811*AJ811,"")</f>
        <v/>
      </c>
    </row>
    <row r="812" spans="2:38">
      <c r="B812" s="29" t="s">
        <v>46</v>
      </c>
      <c r="C812" s="3">
        <v>68</v>
      </c>
      <c r="D812" s="3"/>
      <c r="E812" s="7">
        <v>68</v>
      </c>
      <c r="G812" s="29" t="s">
        <v>46</v>
      </c>
      <c r="H812" s="3">
        <v>549</v>
      </c>
      <c r="I812" s="3"/>
      <c r="J812" s="7">
        <v>549</v>
      </c>
      <c r="L812">
        <f t="shared" si="536"/>
        <v>68</v>
      </c>
      <c r="M812">
        <f t="shared" si="537"/>
        <v>549</v>
      </c>
      <c r="N812" s="19">
        <f t="shared" si="497"/>
        <v>8.0735294117647065</v>
      </c>
      <c r="P812" s="29" t="s">
        <v>46</v>
      </c>
      <c r="Q812" s="3">
        <v>433</v>
      </c>
      <c r="R812" s="3"/>
      <c r="S812" s="7">
        <v>433</v>
      </c>
      <c r="U812" s="29" t="s">
        <v>46</v>
      </c>
      <c r="V812" s="3">
        <v>47</v>
      </c>
      <c r="W812" s="3"/>
      <c r="X812" s="7">
        <v>47</v>
      </c>
      <c r="Z812" s="29" t="s">
        <v>46</v>
      </c>
      <c r="AA812" s="3">
        <v>101572</v>
      </c>
      <c r="AB812" s="3"/>
      <c r="AC812" s="7">
        <v>101572</v>
      </c>
      <c r="AE812">
        <f t="shared" si="538"/>
        <v>101572</v>
      </c>
      <c r="AF812" s="16">
        <f t="shared" si="539"/>
        <v>101.572</v>
      </c>
      <c r="AH812">
        <f t="shared" si="540"/>
        <v>549</v>
      </c>
      <c r="AI812">
        <f t="shared" si="541"/>
        <v>101572</v>
      </c>
      <c r="AJ812" s="16">
        <f t="shared" si="542"/>
        <v>185012.7504553734</v>
      </c>
      <c r="AL812" s="16">
        <f t="shared" si="543"/>
        <v>1493705.8823529412</v>
      </c>
    </row>
    <row r="813" spans="2:38">
      <c r="B813" s="29" t="s">
        <v>47</v>
      </c>
      <c r="C813" s="3">
        <v>84</v>
      </c>
      <c r="D813" s="3"/>
      <c r="E813" s="7">
        <v>84</v>
      </c>
      <c r="G813" s="29" t="s">
        <v>47</v>
      </c>
      <c r="H813" s="3">
        <v>1072</v>
      </c>
      <c r="I813" s="3"/>
      <c r="J813" s="7">
        <v>1072</v>
      </c>
      <c r="L813">
        <f t="shared" si="536"/>
        <v>84</v>
      </c>
      <c r="M813">
        <f t="shared" si="537"/>
        <v>1072</v>
      </c>
      <c r="N813" s="19">
        <f t="shared" si="497"/>
        <v>12.761904761904763</v>
      </c>
      <c r="P813" s="29" t="s">
        <v>47</v>
      </c>
      <c r="Q813" s="3">
        <v>901</v>
      </c>
      <c r="R813" s="3"/>
      <c r="S813" s="7">
        <v>901</v>
      </c>
      <c r="U813" s="29" t="s">
        <v>47</v>
      </c>
      <c r="V813" s="3">
        <v>87</v>
      </c>
      <c r="W813" s="3"/>
      <c r="X813" s="7">
        <v>87</v>
      </c>
      <c r="Z813" s="29" t="s">
        <v>47</v>
      </c>
      <c r="AA813" s="3">
        <v>131349</v>
      </c>
      <c r="AB813" s="3"/>
      <c r="AC813" s="7">
        <v>131349</v>
      </c>
      <c r="AE813">
        <f t="shared" si="538"/>
        <v>131349</v>
      </c>
      <c r="AF813" s="16">
        <f t="shared" si="539"/>
        <v>131.34899999999999</v>
      </c>
      <c r="AH813">
        <f t="shared" si="540"/>
        <v>1072</v>
      </c>
      <c r="AI813">
        <f t="shared" si="541"/>
        <v>131349</v>
      </c>
      <c r="AJ813" s="16">
        <f t="shared" si="542"/>
        <v>122527.05223880596</v>
      </c>
      <c r="AL813" s="16">
        <f t="shared" si="543"/>
        <v>1563678.5714285714</v>
      </c>
    </row>
    <row r="814" spans="2:38">
      <c r="B814" s="29" t="s">
        <v>145</v>
      </c>
      <c r="C814" s="3"/>
      <c r="D814" s="3">
        <v>155</v>
      </c>
      <c r="E814" s="7">
        <v>155</v>
      </c>
      <c r="G814" s="29" t="s">
        <v>145</v>
      </c>
      <c r="H814" s="3"/>
      <c r="I814" s="3">
        <v>613</v>
      </c>
      <c r="J814" s="7">
        <v>613</v>
      </c>
      <c r="L814">
        <f t="shared" si="536"/>
        <v>155</v>
      </c>
      <c r="M814">
        <f t="shared" si="537"/>
        <v>613</v>
      </c>
      <c r="N814" s="19">
        <f t="shared" si="497"/>
        <v>3.9548387096774196</v>
      </c>
      <c r="P814" s="29" t="s">
        <v>145</v>
      </c>
      <c r="Q814" s="3"/>
      <c r="R814" s="3">
        <v>379</v>
      </c>
      <c r="S814" s="7">
        <v>379</v>
      </c>
      <c r="U814" s="29" t="s">
        <v>145</v>
      </c>
      <c r="V814" s="3"/>
      <c r="W814" s="3">
        <v>79</v>
      </c>
      <c r="X814" s="7">
        <v>79</v>
      </c>
      <c r="Z814" s="29" t="s">
        <v>145</v>
      </c>
      <c r="AA814" s="3"/>
      <c r="AB814" s="3">
        <v>80796</v>
      </c>
      <c r="AC814" s="7">
        <v>80796</v>
      </c>
      <c r="AE814">
        <f t="shared" si="538"/>
        <v>80796</v>
      </c>
      <c r="AF814" s="16">
        <f t="shared" si="539"/>
        <v>80.796000000000006</v>
      </c>
      <c r="AH814">
        <f t="shared" si="540"/>
        <v>613</v>
      </c>
      <c r="AI814">
        <f t="shared" si="541"/>
        <v>80796</v>
      </c>
      <c r="AJ814" s="16">
        <f t="shared" si="542"/>
        <v>131804.24143556281</v>
      </c>
      <c r="AL814" s="16">
        <f t="shared" si="543"/>
        <v>521264.5161290323</v>
      </c>
    </row>
    <row r="815" spans="2:38">
      <c r="B815" s="29" t="s">
        <v>48</v>
      </c>
      <c r="C815" s="3">
        <v>429</v>
      </c>
      <c r="D815" s="3"/>
      <c r="E815" s="7">
        <v>429</v>
      </c>
      <c r="G815" s="29" t="s">
        <v>48</v>
      </c>
      <c r="H815" s="3">
        <v>5190</v>
      </c>
      <c r="I815" s="3"/>
      <c r="J815" s="7">
        <v>5190</v>
      </c>
      <c r="L815">
        <f t="shared" si="536"/>
        <v>429</v>
      </c>
      <c r="M815">
        <f t="shared" si="537"/>
        <v>5190</v>
      </c>
      <c r="N815" s="19">
        <f t="shared" si="497"/>
        <v>12.097902097902098</v>
      </c>
      <c r="P815" s="29" t="s">
        <v>48</v>
      </c>
      <c r="Q815" s="3">
        <v>4406</v>
      </c>
      <c r="R815" s="3"/>
      <c r="S815" s="7">
        <v>4406</v>
      </c>
      <c r="U815" s="29" t="s">
        <v>48</v>
      </c>
      <c r="V815" s="3">
        <v>347</v>
      </c>
      <c r="W815" s="3"/>
      <c r="X815" s="7">
        <v>347</v>
      </c>
      <c r="Z815" s="29" t="s">
        <v>48</v>
      </c>
      <c r="AA815" s="3">
        <v>1000029</v>
      </c>
      <c r="AB815" s="3"/>
      <c r="AC815" s="7">
        <v>1000029</v>
      </c>
      <c r="AE815">
        <f t="shared" si="538"/>
        <v>1000029</v>
      </c>
      <c r="AF815" s="16">
        <f t="shared" si="539"/>
        <v>1000.029</v>
      </c>
      <c r="AH815">
        <f t="shared" si="540"/>
        <v>5190</v>
      </c>
      <c r="AI815">
        <f t="shared" si="541"/>
        <v>1000029</v>
      </c>
      <c r="AJ815" s="16">
        <f t="shared" si="542"/>
        <v>192683.81502890174</v>
      </c>
      <c r="AL815" s="16">
        <f t="shared" si="543"/>
        <v>2331069.9300699304</v>
      </c>
    </row>
    <row r="816" spans="2:38">
      <c r="B816" s="29" t="s">
        <v>49</v>
      </c>
      <c r="C816" s="3">
        <v>83</v>
      </c>
      <c r="D816" s="3"/>
      <c r="E816" s="7">
        <v>83</v>
      </c>
      <c r="G816" s="29" t="s">
        <v>49</v>
      </c>
      <c r="H816" s="3">
        <v>1847</v>
      </c>
      <c r="I816" s="3"/>
      <c r="J816" s="7">
        <v>1847</v>
      </c>
      <c r="L816">
        <f t="shared" si="536"/>
        <v>83</v>
      </c>
      <c r="M816">
        <f t="shared" si="537"/>
        <v>1847</v>
      </c>
      <c r="N816" s="19">
        <f t="shared" si="497"/>
        <v>22.253012048192772</v>
      </c>
      <c r="P816" s="29" t="s">
        <v>49</v>
      </c>
      <c r="Q816" s="3">
        <v>1659</v>
      </c>
      <c r="R816" s="3"/>
      <c r="S816" s="7">
        <v>1659</v>
      </c>
      <c r="U816" s="29" t="s">
        <v>49</v>
      </c>
      <c r="V816" s="3">
        <v>105</v>
      </c>
      <c r="W816" s="3"/>
      <c r="X816" s="7">
        <v>105</v>
      </c>
      <c r="Z816" s="29" t="s">
        <v>49</v>
      </c>
      <c r="AA816" s="3">
        <v>354479</v>
      </c>
      <c r="AB816" s="3"/>
      <c r="AC816" s="7">
        <v>354479</v>
      </c>
      <c r="AE816">
        <f t="shared" si="538"/>
        <v>354479</v>
      </c>
      <c r="AF816" s="16">
        <f t="shared" si="539"/>
        <v>354.47899999999998</v>
      </c>
      <c r="AH816">
        <f t="shared" si="540"/>
        <v>1847</v>
      </c>
      <c r="AI816">
        <f t="shared" si="541"/>
        <v>354479</v>
      </c>
      <c r="AJ816" s="16">
        <f t="shared" si="542"/>
        <v>191921.49431510558</v>
      </c>
      <c r="AL816" s="16">
        <f t="shared" si="543"/>
        <v>4270831.3253012048</v>
      </c>
    </row>
    <row r="817" spans="2:38">
      <c r="B817" s="29" t="s">
        <v>146</v>
      </c>
      <c r="C817" s="3">
        <v>15</v>
      </c>
      <c r="D817" s="3"/>
      <c r="E817" s="7">
        <v>15</v>
      </c>
      <c r="G817" s="29" t="s">
        <v>146</v>
      </c>
      <c r="H817" s="3">
        <v>136</v>
      </c>
      <c r="I817" s="3"/>
      <c r="J817" s="7">
        <v>136</v>
      </c>
      <c r="L817">
        <f t="shared" si="536"/>
        <v>15</v>
      </c>
      <c r="M817">
        <f t="shared" si="537"/>
        <v>136</v>
      </c>
      <c r="N817" s="19">
        <f t="shared" si="497"/>
        <v>9.0666666666666664</v>
      </c>
      <c r="P817" s="29" t="s">
        <v>146</v>
      </c>
      <c r="Q817" s="3">
        <v>109</v>
      </c>
      <c r="R817" s="3"/>
      <c r="S817" s="7">
        <v>109</v>
      </c>
      <c r="U817" s="29" t="s">
        <v>146</v>
      </c>
      <c r="V817" s="3">
        <v>12</v>
      </c>
      <c r="W817" s="3"/>
      <c r="X817" s="7">
        <v>12</v>
      </c>
      <c r="Z817" s="29" t="s">
        <v>146</v>
      </c>
      <c r="AA817" s="3">
        <v>19542</v>
      </c>
      <c r="AB817" s="3"/>
      <c r="AC817" s="7">
        <v>19542</v>
      </c>
      <c r="AE817">
        <f t="shared" si="538"/>
        <v>19542</v>
      </c>
      <c r="AF817" s="16">
        <f t="shared" si="539"/>
        <v>19.542000000000002</v>
      </c>
      <c r="AH817">
        <f t="shared" si="540"/>
        <v>136</v>
      </c>
      <c r="AI817">
        <f t="shared" si="541"/>
        <v>19542</v>
      </c>
      <c r="AJ817" s="16">
        <f t="shared" si="542"/>
        <v>143691.17647058822</v>
      </c>
      <c r="AL817" s="16">
        <f t="shared" si="543"/>
        <v>1302799.9999999998</v>
      </c>
    </row>
    <row r="818" spans="2:38">
      <c r="B818" s="29" t="s">
        <v>3</v>
      </c>
      <c r="C818" s="3">
        <v>6</v>
      </c>
      <c r="D818" s="3"/>
      <c r="E818" s="7">
        <v>6</v>
      </c>
      <c r="G818" s="29" t="s">
        <v>3</v>
      </c>
      <c r="H818" s="3"/>
      <c r="I818" s="3"/>
      <c r="J818" s="7"/>
      <c r="L818">
        <f t="shared" si="536"/>
        <v>6</v>
      </c>
      <c r="M818">
        <f t="shared" si="537"/>
        <v>0</v>
      </c>
      <c r="N818" s="19">
        <f t="shared" si="497"/>
        <v>0</v>
      </c>
      <c r="P818" s="29" t="s">
        <v>3</v>
      </c>
      <c r="Q818" s="3"/>
      <c r="R818" s="3"/>
      <c r="S818" s="7"/>
      <c r="U818" s="29" t="s">
        <v>3</v>
      </c>
      <c r="V818" s="3"/>
      <c r="W818" s="3"/>
      <c r="X818" s="7"/>
      <c r="Z818" s="29" t="s">
        <v>3</v>
      </c>
      <c r="AA818" s="3"/>
      <c r="AB818" s="3"/>
      <c r="AC818" s="7"/>
      <c r="AE818">
        <f t="shared" si="538"/>
        <v>0</v>
      </c>
      <c r="AF818" s="16" t="str">
        <f t="shared" si="539"/>
        <v/>
      </c>
      <c r="AH818">
        <f t="shared" si="540"/>
        <v>0</v>
      </c>
      <c r="AI818">
        <f t="shared" si="541"/>
        <v>0</v>
      </c>
      <c r="AJ818" s="16" t="str">
        <f t="shared" si="542"/>
        <v/>
      </c>
      <c r="AL818" s="16" t="str">
        <f t="shared" si="543"/>
        <v/>
      </c>
    </row>
    <row r="819" spans="2:38">
      <c r="B819" s="29" t="s">
        <v>50</v>
      </c>
      <c r="C819" s="3">
        <v>71</v>
      </c>
      <c r="D819" s="3"/>
      <c r="E819" s="7">
        <v>71</v>
      </c>
      <c r="G819" s="29" t="s">
        <v>50</v>
      </c>
      <c r="H819" s="3">
        <v>491</v>
      </c>
      <c r="I819" s="3"/>
      <c r="J819" s="7">
        <v>491</v>
      </c>
      <c r="L819">
        <f t="shared" si="536"/>
        <v>71</v>
      </c>
      <c r="M819">
        <f t="shared" si="537"/>
        <v>491</v>
      </c>
      <c r="N819" s="19">
        <f t="shared" si="497"/>
        <v>6.915492957746479</v>
      </c>
      <c r="P819" s="29" t="s">
        <v>50</v>
      </c>
      <c r="Q819" s="3">
        <v>367</v>
      </c>
      <c r="R819" s="3"/>
      <c r="S819" s="7">
        <v>367</v>
      </c>
      <c r="U819" s="29" t="s">
        <v>50</v>
      </c>
      <c r="V819" s="3">
        <v>50</v>
      </c>
      <c r="W819" s="3"/>
      <c r="X819" s="7">
        <v>50</v>
      </c>
      <c r="Z819" s="29" t="s">
        <v>50</v>
      </c>
      <c r="AA819" s="3">
        <v>67604</v>
      </c>
      <c r="AB819" s="3"/>
      <c r="AC819" s="7">
        <v>67604</v>
      </c>
      <c r="AE819">
        <f t="shared" si="538"/>
        <v>67604</v>
      </c>
      <c r="AF819" s="16">
        <f t="shared" si="539"/>
        <v>67.603999999999999</v>
      </c>
      <c r="AH819">
        <f t="shared" si="540"/>
        <v>491</v>
      </c>
      <c r="AI819">
        <f t="shared" si="541"/>
        <v>67604</v>
      </c>
      <c r="AJ819" s="16">
        <f t="shared" si="542"/>
        <v>137686.35437881874</v>
      </c>
      <c r="AL819" s="16">
        <f t="shared" si="543"/>
        <v>952169.01408450701</v>
      </c>
    </row>
    <row r="820" spans="2:38">
      <c r="B820" s="30" t="s">
        <v>33</v>
      </c>
      <c r="C820" s="7">
        <v>757</v>
      </c>
      <c r="D820" s="7">
        <v>155</v>
      </c>
      <c r="E820" s="7">
        <v>912</v>
      </c>
      <c r="G820" s="30" t="s">
        <v>33</v>
      </c>
      <c r="H820" s="7">
        <v>9375</v>
      </c>
      <c r="I820" s="7">
        <v>613</v>
      </c>
      <c r="J820" s="7">
        <v>9988</v>
      </c>
      <c r="L820">
        <f t="shared" si="536"/>
        <v>912</v>
      </c>
      <c r="M820">
        <f t="shared" si="537"/>
        <v>9988</v>
      </c>
      <c r="N820" s="19">
        <f t="shared" ref="N820:N883" si="544">IF(M820+L820&gt;0,M820/L820,"")</f>
        <v>10.951754385964913</v>
      </c>
      <c r="P820" s="30" t="s">
        <v>33</v>
      </c>
      <c r="Q820" s="7">
        <v>7950</v>
      </c>
      <c r="R820" s="7">
        <v>379</v>
      </c>
      <c r="S820" s="7">
        <v>8329</v>
      </c>
      <c r="U820" s="30" t="s">
        <v>33</v>
      </c>
      <c r="V820" s="7">
        <v>656</v>
      </c>
      <c r="W820" s="7">
        <v>79</v>
      </c>
      <c r="X820" s="7">
        <v>735</v>
      </c>
      <c r="Z820" s="30" t="s">
        <v>33</v>
      </c>
      <c r="AA820" s="7">
        <v>1693653</v>
      </c>
      <c r="AB820" s="7">
        <v>80796</v>
      </c>
      <c r="AC820" s="7">
        <v>1774449</v>
      </c>
      <c r="AE820">
        <f t="shared" si="538"/>
        <v>1774449</v>
      </c>
      <c r="AF820" s="16">
        <f t="shared" si="539"/>
        <v>1774.4490000000001</v>
      </c>
      <c r="AH820">
        <f t="shared" si="540"/>
        <v>9988</v>
      </c>
      <c r="AI820">
        <f t="shared" si="541"/>
        <v>1774449</v>
      </c>
      <c r="AJ820" s="16">
        <f t="shared" si="542"/>
        <v>177658.08970764917</v>
      </c>
      <c r="AL820" s="16">
        <f t="shared" si="543"/>
        <v>1945667.7631578946</v>
      </c>
    </row>
    <row r="821" spans="2:38">
      <c r="B821" s="5" t="s">
        <v>34</v>
      </c>
      <c r="C821" s="3"/>
      <c r="D821" s="3"/>
      <c r="E821" s="7"/>
      <c r="G821" s="5" t="s">
        <v>34</v>
      </c>
      <c r="H821" s="3"/>
      <c r="I821" s="3"/>
      <c r="J821" s="7"/>
      <c r="N821" s="37" t="str">
        <f t="shared" si="544"/>
        <v/>
      </c>
      <c r="P821" s="5" t="s">
        <v>34</v>
      </c>
      <c r="Q821" s="3"/>
      <c r="R821" s="3"/>
      <c r="S821" s="7"/>
      <c r="U821" s="5" t="s">
        <v>34</v>
      </c>
      <c r="V821" s="3"/>
      <c r="W821" s="3"/>
      <c r="X821" s="7"/>
      <c r="Z821" s="5" t="s">
        <v>34</v>
      </c>
      <c r="AA821" s="3"/>
      <c r="AB821" s="3"/>
      <c r="AC821" s="7"/>
      <c r="AF821" s="36"/>
      <c r="AJ821" s="36"/>
      <c r="AL821" s="36"/>
    </row>
    <row r="822" spans="2:38">
      <c r="B822" s="29" t="s">
        <v>54</v>
      </c>
      <c r="C822" s="3">
        <v>618</v>
      </c>
      <c r="D822" s="3"/>
      <c r="E822" s="7">
        <v>618</v>
      </c>
      <c r="G822" s="29" t="s">
        <v>54</v>
      </c>
      <c r="H822" s="3">
        <v>9493</v>
      </c>
      <c r="I822" s="3"/>
      <c r="J822" s="7">
        <v>9493</v>
      </c>
      <c r="L822">
        <f t="shared" ref="L822:L831" si="545">E822</f>
        <v>618</v>
      </c>
      <c r="M822">
        <f t="shared" ref="M822:M831" si="546">J822</f>
        <v>9493</v>
      </c>
      <c r="N822" s="19">
        <f t="shared" si="544"/>
        <v>15.360841423948219</v>
      </c>
      <c r="P822" s="29" t="s">
        <v>54</v>
      </c>
      <c r="Q822" s="3">
        <v>8011</v>
      </c>
      <c r="R822" s="3"/>
      <c r="S822" s="7">
        <v>8011</v>
      </c>
      <c r="U822" s="29" t="s">
        <v>54</v>
      </c>
      <c r="V822" s="3">
        <v>851</v>
      </c>
      <c r="W822" s="3"/>
      <c r="X822" s="7">
        <v>851</v>
      </c>
      <c r="Z822" s="29" t="s">
        <v>54</v>
      </c>
      <c r="AA822" s="3">
        <v>1612113</v>
      </c>
      <c r="AB822" s="3"/>
      <c r="AC822" s="7">
        <v>1612113</v>
      </c>
      <c r="AE822">
        <f t="shared" ref="AE822:AE835" si="547">AC822</f>
        <v>1612113</v>
      </c>
      <c r="AF822" s="16">
        <f t="shared" ref="AF822:AF835" si="548">IF(AE822/$AE$8&gt;0,AE822/$AE$8,"")</f>
        <v>1612.1130000000001</v>
      </c>
      <c r="AH822">
        <f t="shared" ref="AH822:AH835" si="549">J822</f>
        <v>9493</v>
      </c>
      <c r="AI822">
        <f t="shared" ref="AI822:AI835" si="550">AC822</f>
        <v>1612113</v>
      </c>
      <c r="AJ822" s="16">
        <f t="shared" ref="AJ822:AJ835" si="551">IF(AI822*AH822&gt;0,AI822/AH822*$AI$8,"")</f>
        <v>169821.23670072685</v>
      </c>
      <c r="AL822" s="16">
        <f t="shared" ref="AL822:AL835" si="552">IF(AI822*M822&gt;0,M822/L822*AJ822,"")</f>
        <v>2608597.0873786407</v>
      </c>
    </row>
    <row r="823" spans="2:38">
      <c r="B823" s="29" t="s">
        <v>55</v>
      </c>
      <c r="C823" s="3">
        <v>35</v>
      </c>
      <c r="D823" s="3"/>
      <c r="E823" s="7">
        <v>35</v>
      </c>
      <c r="G823" s="29" t="s">
        <v>55</v>
      </c>
      <c r="H823" s="3">
        <v>194</v>
      </c>
      <c r="I823" s="3"/>
      <c r="J823" s="7">
        <v>194</v>
      </c>
      <c r="L823">
        <f t="shared" si="545"/>
        <v>35</v>
      </c>
      <c r="M823">
        <f t="shared" si="546"/>
        <v>194</v>
      </c>
      <c r="N823" s="19">
        <f t="shared" si="544"/>
        <v>5.5428571428571427</v>
      </c>
      <c r="P823" s="29" t="s">
        <v>55</v>
      </c>
      <c r="Q823" s="3">
        <v>138</v>
      </c>
      <c r="R823" s="3"/>
      <c r="S823" s="7">
        <v>138</v>
      </c>
      <c r="U823" s="29" t="s">
        <v>55</v>
      </c>
      <c r="V823" s="3">
        <v>21</v>
      </c>
      <c r="W823" s="3"/>
      <c r="X823" s="7">
        <v>21</v>
      </c>
      <c r="Z823" s="29" t="s">
        <v>55</v>
      </c>
      <c r="AA823" s="3">
        <v>25918</v>
      </c>
      <c r="AB823" s="3"/>
      <c r="AC823" s="7">
        <v>25918</v>
      </c>
      <c r="AE823">
        <f t="shared" si="547"/>
        <v>25918</v>
      </c>
      <c r="AF823" s="16">
        <f t="shared" si="548"/>
        <v>25.917999999999999</v>
      </c>
      <c r="AH823">
        <f t="shared" si="549"/>
        <v>194</v>
      </c>
      <c r="AI823">
        <f t="shared" si="550"/>
        <v>25918</v>
      </c>
      <c r="AJ823" s="16">
        <f t="shared" si="551"/>
        <v>133597.93814432991</v>
      </c>
      <c r="AL823" s="16">
        <f t="shared" si="552"/>
        <v>740514.2857142858</v>
      </c>
    </row>
    <row r="824" spans="2:38">
      <c r="B824" s="29" t="s">
        <v>147</v>
      </c>
      <c r="C824" s="3">
        <v>336</v>
      </c>
      <c r="D824" s="3"/>
      <c r="E824" s="7">
        <v>336</v>
      </c>
      <c r="G824" s="29" t="s">
        <v>147</v>
      </c>
      <c r="H824" s="3">
        <v>1058</v>
      </c>
      <c r="I824" s="3"/>
      <c r="J824" s="7">
        <v>1058</v>
      </c>
      <c r="L824">
        <f t="shared" si="545"/>
        <v>336</v>
      </c>
      <c r="M824">
        <f t="shared" si="546"/>
        <v>1058</v>
      </c>
      <c r="N824" s="19">
        <f t="shared" si="544"/>
        <v>3.1488095238095237</v>
      </c>
      <c r="P824" s="29" t="s">
        <v>147</v>
      </c>
      <c r="Q824" s="3">
        <v>568</v>
      </c>
      <c r="R824" s="3"/>
      <c r="S824" s="7">
        <v>568</v>
      </c>
      <c r="U824" s="29" t="s">
        <v>147</v>
      </c>
      <c r="V824" s="3">
        <v>151</v>
      </c>
      <c r="W824" s="3"/>
      <c r="X824" s="7">
        <v>151</v>
      </c>
      <c r="Z824" s="29" t="s">
        <v>147</v>
      </c>
      <c r="AA824" s="3">
        <v>131620</v>
      </c>
      <c r="AB824" s="3"/>
      <c r="AC824" s="7">
        <v>131620</v>
      </c>
      <c r="AE824">
        <f t="shared" si="547"/>
        <v>131620</v>
      </c>
      <c r="AF824" s="16">
        <f t="shared" si="548"/>
        <v>131.62</v>
      </c>
      <c r="AH824">
        <f t="shared" si="549"/>
        <v>1058</v>
      </c>
      <c r="AI824">
        <f t="shared" si="550"/>
        <v>131620</v>
      </c>
      <c r="AJ824" s="16">
        <f t="shared" si="551"/>
        <v>124404.53686200378</v>
      </c>
      <c r="AL824" s="16">
        <f t="shared" si="552"/>
        <v>391726.19047619047</v>
      </c>
    </row>
    <row r="825" spans="2:38">
      <c r="B825" s="29" t="s">
        <v>56</v>
      </c>
      <c r="C825" s="3">
        <v>55</v>
      </c>
      <c r="D825" s="3"/>
      <c r="E825" s="7">
        <v>55</v>
      </c>
      <c r="G825" s="29" t="s">
        <v>56</v>
      </c>
      <c r="H825" s="3">
        <v>343</v>
      </c>
      <c r="I825" s="3"/>
      <c r="J825" s="7">
        <v>343</v>
      </c>
      <c r="L825">
        <f t="shared" si="545"/>
        <v>55</v>
      </c>
      <c r="M825">
        <f t="shared" si="546"/>
        <v>343</v>
      </c>
      <c r="N825" s="19">
        <f t="shared" si="544"/>
        <v>6.2363636363636363</v>
      </c>
      <c r="P825" s="29" t="s">
        <v>56</v>
      </c>
      <c r="Q825" s="3">
        <v>233</v>
      </c>
      <c r="R825" s="3"/>
      <c r="S825" s="7">
        <v>233</v>
      </c>
      <c r="U825" s="29" t="s">
        <v>56</v>
      </c>
      <c r="V825" s="3">
        <v>54</v>
      </c>
      <c r="W825" s="3"/>
      <c r="X825" s="7">
        <v>54</v>
      </c>
      <c r="Z825" s="29" t="s">
        <v>56</v>
      </c>
      <c r="AA825" s="3">
        <v>36447</v>
      </c>
      <c r="AB825" s="3"/>
      <c r="AC825" s="7">
        <v>36447</v>
      </c>
      <c r="AE825">
        <f t="shared" si="547"/>
        <v>36447</v>
      </c>
      <c r="AF825" s="16">
        <f t="shared" si="548"/>
        <v>36.447000000000003</v>
      </c>
      <c r="AH825">
        <f t="shared" si="549"/>
        <v>343</v>
      </c>
      <c r="AI825">
        <f t="shared" si="550"/>
        <v>36447</v>
      </c>
      <c r="AJ825" s="16">
        <f t="shared" si="551"/>
        <v>106259.47521865889</v>
      </c>
      <c r="AL825" s="16">
        <f t="shared" si="552"/>
        <v>662672.72727272729</v>
      </c>
    </row>
    <row r="826" spans="2:38">
      <c r="B826" s="29" t="s">
        <v>57</v>
      </c>
      <c r="C826" s="3">
        <v>710</v>
      </c>
      <c r="D826" s="3"/>
      <c r="E826" s="7">
        <v>710</v>
      </c>
      <c r="G826" s="29" t="s">
        <v>57</v>
      </c>
      <c r="H826" s="3">
        <v>7245</v>
      </c>
      <c r="I826" s="3"/>
      <c r="J826" s="7">
        <v>7245</v>
      </c>
      <c r="L826">
        <f t="shared" si="545"/>
        <v>710</v>
      </c>
      <c r="M826">
        <f t="shared" si="546"/>
        <v>7245</v>
      </c>
      <c r="N826" s="19">
        <f t="shared" si="544"/>
        <v>10.204225352112676</v>
      </c>
      <c r="P826" s="29" t="s">
        <v>57</v>
      </c>
      <c r="Q826" s="3">
        <v>5849</v>
      </c>
      <c r="R826" s="3"/>
      <c r="S826" s="7">
        <v>5849</v>
      </c>
      <c r="U826" s="29" t="s">
        <v>57</v>
      </c>
      <c r="V826" s="3">
        <v>673</v>
      </c>
      <c r="W826" s="3"/>
      <c r="X826" s="7">
        <v>673</v>
      </c>
      <c r="Z826" s="29" t="s">
        <v>57</v>
      </c>
      <c r="AA826" s="3">
        <v>1058830</v>
      </c>
      <c r="AB826" s="3"/>
      <c r="AC826" s="7">
        <v>1058830</v>
      </c>
      <c r="AE826">
        <f t="shared" si="547"/>
        <v>1058830</v>
      </c>
      <c r="AF826" s="16">
        <f t="shared" si="548"/>
        <v>1058.83</v>
      </c>
      <c r="AH826">
        <f t="shared" si="549"/>
        <v>7245</v>
      </c>
      <c r="AI826">
        <f t="shared" si="550"/>
        <v>1058830</v>
      </c>
      <c r="AJ826" s="16">
        <f t="shared" si="551"/>
        <v>146146.30779848169</v>
      </c>
      <c r="AL826" s="16">
        <f t="shared" si="552"/>
        <v>1491309.8591549294</v>
      </c>
    </row>
    <row r="827" spans="2:38">
      <c r="B827" s="29" t="s">
        <v>58</v>
      </c>
      <c r="C827" s="3">
        <v>28</v>
      </c>
      <c r="D827" s="3"/>
      <c r="E827" s="7">
        <v>28</v>
      </c>
      <c r="G827" s="29" t="s">
        <v>58</v>
      </c>
      <c r="H827" s="3">
        <v>192</v>
      </c>
      <c r="I827" s="3"/>
      <c r="J827" s="7">
        <v>192</v>
      </c>
      <c r="L827">
        <f t="shared" si="545"/>
        <v>28</v>
      </c>
      <c r="M827">
        <f t="shared" si="546"/>
        <v>192</v>
      </c>
      <c r="N827" s="19">
        <f t="shared" si="544"/>
        <v>6.8571428571428568</v>
      </c>
      <c r="P827" s="29" t="s">
        <v>58</v>
      </c>
      <c r="Q827" s="3">
        <v>138</v>
      </c>
      <c r="R827" s="3"/>
      <c r="S827" s="7">
        <v>138</v>
      </c>
      <c r="U827" s="29" t="s">
        <v>58</v>
      </c>
      <c r="V827" s="3">
        <v>25</v>
      </c>
      <c r="W827" s="3"/>
      <c r="X827" s="7">
        <v>25</v>
      </c>
      <c r="Z827" s="29" t="s">
        <v>58</v>
      </c>
      <c r="AA827" s="3">
        <v>24175</v>
      </c>
      <c r="AB827" s="3"/>
      <c r="AC827" s="7">
        <v>24175</v>
      </c>
      <c r="AE827">
        <f t="shared" si="547"/>
        <v>24175</v>
      </c>
      <c r="AF827" s="16">
        <f t="shared" si="548"/>
        <v>24.175000000000001</v>
      </c>
      <c r="AH827">
        <f t="shared" si="549"/>
        <v>192</v>
      </c>
      <c r="AI827">
        <f t="shared" si="550"/>
        <v>24175</v>
      </c>
      <c r="AJ827" s="16">
        <f t="shared" si="551"/>
        <v>125911.45833333333</v>
      </c>
      <c r="AL827" s="16">
        <f t="shared" si="552"/>
        <v>863392.85714285704</v>
      </c>
    </row>
    <row r="828" spans="2:38">
      <c r="B828" s="29" t="s">
        <v>59</v>
      </c>
      <c r="C828" s="3">
        <v>469</v>
      </c>
      <c r="D828" s="3"/>
      <c r="E828" s="7">
        <v>469</v>
      </c>
      <c r="G828" s="29" t="s">
        <v>59</v>
      </c>
      <c r="H828" s="3">
        <v>3502</v>
      </c>
      <c r="I828" s="3"/>
      <c r="J828" s="7">
        <v>3502</v>
      </c>
      <c r="L828">
        <f t="shared" si="545"/>
        <v>469</v>
      </c>
      <c r="M828">
        <f t="shared" si="546"/>
        <v>3502</v>
      </c>
      <c r="N828" s="19">
        <f t="shared" si="544"/>
        <v>7.4669509594882726</v>
      </c>
      <c r="P828" s="29" t="s">
        <v>59</v>
      </c>
      <c r="Q828" s="3">
        <v>2683</v>
      </c>
      <c r="R828" s="3"/>
      <c r="S828" s="7">
        <v>2683</v>
      </c>
      <c r="U828" s="29" t="s">
        <v>59</v>
      </c>
      <c r="V828" s="3">
        <v>342</v>
      </c>
      <c r="W828" s="3"/>
      <c r="X828" s="7">
        <v>342</v>
      </c>
      <c r="Z828" s="29" t="s">
        <v>59</v>
      </c>
      <c r="AA828" s="3">
        <v>396302</v>
      </c>
      <c r="AB828" s="3"/>
      <c r="AC828" s="7">
        <v>396302</v>
      </c>
      <c r="AE828">
        <f t="shared" si="547"/>
        <v>396302</v>
      </c>
      <c r="AF828" s="16">
        <f t="shared" si="548"/>
        <v>396.30200000000002</v>
      </c>
      <c r="AH828">
        <f t="shared" si="549"/>
        <v>3502</v>
      </c>
      <c r="AI828">
        <f t="shared" si="550"/>
        <v>396302</v>
      </c>
      <c r="AJ828" s="16">
        <f t="shared" si="551"/>
        <v>113164.47744146202</v>
      </c>
      <c r="AL828" s="16">
        <f t="shared" si="552"/>
        <v>844993.60341151385</v>
      </c>
    </row>
    <row r="829" spans="2:38">
      <c r="B829" s="29" t="s">
        <v>148</v>
      </c>
      <c r="C829" s="3">
        <v>6</v>
      </c>
      <c r="D829" s="3"/>
      <c r="E829" s="7">
        <v>6</v>
      </c>
      <c r="G829" s="29" t="s">
        <v>148</v>
      </c>
      <c r="H829" s="3">
        <v>25</v>
      </c>
      <c r="I829" s="3"/>
      <c r="J829" s="7">
        <v>25</v>
      </c>
      <c r="L829">
        <f t="shared" si="545"/>
        <v>6</v>
      </c>
      <c r="M829">
        <f t="shared" si="546"/>
        <v>25</v>
      </c>
      <c r="N829" s="19">
        <f t="shared" si="544"/>
        <v>4.166666666666667</v>
      </c>
      <c r="P829" s="29" t="s">
        <v>148</v>
      </c>
      <c r="Q829" s="3">
        <v>14</v>
      </c>
      <c r="R829" s="3"/>
      <c r="S829" s="7">
        <v>14</v>
      </c>
      <c r="U829" s="29" t="s">
        <v>148</v>
      </c>
      <c r="V829" s="3">
        <v>5</v>
      </c>
      <c r="W829" s="3"/>
      <c r="X829" s="7">
        <v>5</v>
      </c>
      <c r="Z829" s="29" t="s">
        <v>148</v>
      </c>
      <c r="AA829" s="3">
        <v>3461</v>
      </c>
      <c r="AB829" s="3"/>
      <c r="AC829" s="7">
        <v>3461</v>
      </c>
      <c r="AE829">
        <f t="shared" si="547"/>
        <v>3461</v>
      </c>
      <c r="AF829" s="16">
        <f t="shared" si="548"/>
        <v>3.4609999999999999</v>
      </c>
      <c r="AH829">
        <f t="shared" si="549"/>
        <v>25</v>
      </c>
      <c r="AI829">
        <f t="shared" si="550"/>
        <v>3461</v>
      </c>
      <c r="AJ829" s="16">
        <f t="shared" si="551"/>
        <v>138440</v>
      </c>
      <c r="AL829" s="16">
        <f t="shared" si="552"/>
        <v>576833.33333333337</v>
      </c>
    </row>
    <row r="830" spans="2:38">
      <c r="B830" s="29" t="s">
        <v>60</v>
      </c>
      <c r="C830" s="3">
        <v>72</v>
      </c>
      <c r="D830" s="3"/>
      <c r="E830" s="7">
        <v>72</v>
      </c>
      <c r="G830" s="29" t="s">
        <v>60</v>
      </c>
      <c r="H830" s="3">
        <v>240</v>
      </c>
      <c r="I830" s="3"/>
      <c r="J830" s="7">
        <v>240</v>
      </c>
      <c r="L830">
        <f t="shared" si="545"/>
        <v>72</v>
      </c>
      <c r="M830">
        <f t="shared" si="546"/>
        <v>240</v>
      </c>
      <c r="N830" s="19">
        <f t="shared" si="544"/>
        <v>3.3333333333333335</v>
      </c>
      <c r="P830" s="29" t="s">
        <v>60</v>
      </c>
      <c r="Q830" s="3">
        <v>141</v>
      </c>
      <c r="R830" s="3"/>
      <c r="S830" s="7">
        <v>141</v>
      </c>
      <c r="U830" s="29" t="s">
        <v>60</v>
      </c>
      <c r="V830" s="3">
        <v>25</v>
      </c>
      <c r="W830" s="3"/>
      <c r="X830" s="7">
        <v>25</v>
      </c>
      <c r="Z830" s="29" t="s">
        <v>60</v>
      </c>
      <c r="AA830" s="3"/>
      <c r="AB830" s="3"/>
      <c r="AC830" s="7"/>
      <c r="AE830">
        <f t="shared" si="547"/>
        <v>0</v>
      </c>
      <c r="AF830" s="16" t="str">
        <f t="shared" si="548"/>
        <v/>
      </c>
      <c r="AH830">
        <f t="shared" si="549"/>
        <v>240</v>
      </c>
      <c r="AI830">
        <f t="shared" si="550"/>
        <v>0</v>
      </c>
      <c r="AJ830" s="16" t="str">
        <f t="shared" si="551"/>
        <v/>
      </c>
      <c r="AL830" s="16" t="str">
        <f t="shared" si="552"/>
        <v/>
      </c>
    </row>
    <row r="831" spans="2:38">
      <c r="B831" s="29" t="s">
        <v>61</v>
      </c>
      <c r="C831" s="3">
        <v>329</v>
      </c>
      <c r="D831" s="3"/>
      <c r="E831" s="7">
        <v>329</v>
      </c>
      <c r="G831" s="29" t="s">
        <v>61</v>
      </c>
      <c r="H831" s="3">
        <v>890</v>
      </c>
      <c r="I831" s="3"/>
      <c r="J831" s="7">
        <v>890</v>
      </c>
      <c r="L831">
        <f t="shared" si="545"/>
        <v>329</v>
      </c>
      <c r="M831">
        <f t="shared" si="546"/>
        <v>890</v>
      </c>
      <c r="N831" s="19">
        <f t="shared" si="544"/>
        <v>2.7051671732522795</v>
      </c>
      <c r="P831" s="29" t="s">
        <v>61</v>
      </c>
      <c r="Q831" s="3">
        <v>402</v>
      </c>
      <c r="R831" s="3"/>
      <c r="S831" s="7">
        <v>402</v>
      </c>
      <c r="U831" s="29" t="s">
        <v>61</v>
      </c>
      <c r="V831" s="3">
        <v>154</v>
      </c>
      <c r="W831" s="3"/>
      <c r="X831" s="7">
        <v>154</v>
      </c>
      <c r="Z831" s="29" t="s">
        <v>61</v>
      </c>
      <c r="AA831" s="3">
        <v>87398</v>
      </c>
      <c r="AB831" s="3"/>
      <c r="AC831" s="7">
        <v>87398</v>
      </c>
      <c r="AE831">
        <f t="shared" si="547"/>
        <v>87398</v>
      </c>
      <c r="AF831" s="16">
        <f t="shared" si="548"/>
        <v>87.397999999999996</v>
      </c>
      <c r="AH831">
        <f t="shared" si="549"/>
        <v>890</v>
      </c>
      <c r="AI831">
        <f t="shared" si="550"/>
        <v>87398</v>
      </c>
      <c r="AJ831" s="16">
        <f t="shared" si="551"/>
        <v>98200</v>
      </c>
      <c r="AL831" s="16">
        <f t="shared" si="552"/>
        <v>265647.41641337384</v>
      </c>
    </row>
    <row r="832" spans="2:38">
      <c r="B832" s="29" t="s">
        <v>149</v>
      </c>
      <c r="C832" s="3">
        <v>22</v>
      </c>
      <c r="D832" s="3"/>
      <c r="E832" s="7">
        <v>22</v>
      </c>
      <c r="G832" s="29" t="s">
        <v>149</v>
      </c>
      <c r="H832" s="3"/>
      <c r="I832" s="3"/>
      <c r="J832" s="7"/>
      <c r="N832" s="19" t="str">
        <f t="shared" si="544"/>
        <v/>
      </c>
      <c r="P832" s="29" t="s">
        <v>149</v>
      </c>
      <c r="Q832" s="3"/>
      <c r="R832" s="3"/>
      <c r="S832" s="7"/>
      <c r="U832" s="29" t="s">
        <v>149</v>
      </c>
      <c r="V832" s="3"/>
      <c r="W832" s="3"/>
      <c r="X832" s="7"/>
      <c r="Z832" s="29" t="s">
        <v>149</v>
      </c>
      <c r="AA832" s="3">
        <v>14245</v>
      </c>
      <c r="AB832" s="3"/>
      <c r="AC832" s="7">
        <v>14245</v>
      </c>
      <c r="AE832">
        <f t="shared" si="547"/>
        <v>14245</v>
      </c>
      <c r="AF832" s="16">
        <f t="shared" si="548"/>
        <v>14.244999999999999</v>
      </c>
      <c r="AH832">
        <f t="shared" si="549"/>
        <v>0</v>
      </c>
      <c r="AI832">
        <f t="shared" si="550"/>
        <v>14245</v>
      </c>
      <c r="AJ832" s="16" t="str">
        <f t="shared" si="551"/>
        <v/>
      </c>
      <c r="AL832" s="16" t="str">
        <f t="shared" si="552"/>
        <v/>
      </c>
    </row>
    <row r="833" spans="2:38">
      <c r="B833" s="29" t="s">
        <v>62</v>
      </c>
      <c r="C833" s="3">
        <v>9</v>
      </c>
      <c r="D833" s="3"/>
      <c r="E833" s="7">
        <v>9</v>
      </c>
      <c r="G833" s="29" t="s">
        <v>62</v>
      </c>
      <c r="H833" s="3"/>
      <c r="I833" s="3"/>
      <c r="J833" s="7"/>
      <c r="L833">
        <f t="shared" ref="L833:L835" si="553">E833</f>
        <v>9</v>
      </c>
      <c r="M833">
        <f t="shared" ref="M833:M835" si="554">J833</f>
        <v>0</v>
      </c>
      <c r="N833" s="19">
        <f t="shared" si="544"/>
        <v>0</v>
      </c>
      <c r="P833" s="29" t="s">
        <v>62</v>
      </c>
      <c r="Q833" s="3"/>
      <c r="R833" s="3"/>
      <c r="S833" s="7"/>
      <c r="U833" s="29" t="s">
        <v>62</v>
      </c>
      <c r="V833" s="3"/>
      <c r="W833" s="3"/>
      <c r="X833" s="7"/>
      <c r="Z833" s="29" t="s">
        <v>62</v>
      </c>
      <c r="AA833" s="3"/>
      <c r="AB833" s="3"/>
      <c r="AC833" s="7"/>
      <c r="AE833">
        <f t="shared" si="547"/>
        <v>0</v>
      </c>
      <c r="AF833" s="16" t="str">
        <f t="shared" si="548"/>
        <v/>
      </c>
      <c r="AH833">
        <f t="shared" si="549"/>
        <v>0</v>
      </c>
      <c r="AI833">
        <f t="shared" si="550"/>
        <v>0</v>
      </c>
      <c r="AJ833" s="16" t="str">
        <f t="shared" si="551"/>
        <v/>
      </c>
      <c r="AL833" s="16" t="str">
        <f t="shared" si="552"/>
        <v/>
      </c>
    </row>
    <row r="834" spans="2:38">
      <c r="B834" s="29" t="s">
        <v>63</v>
      </c>
      <c r="C834" s="3">
        <v>289</v>
      </c>
      <c r="D834" s="3"/>
      <c r="E834" s="7">
        <v>289</v>
      </c>
      <c r="G834" s="29" t="s">
        <v>63</v>
      </c>
      <c r="H834" s="3">
        <v>1827</v>
      </c>
      <c r="I834" s="3"/>
      <c r="J834" s="7">
        <v>1827</v>
      </c>
      <c r="L834">
        <f t="shared" si="553"/>
        <v>289</v>
      </c>
      <c r="M834">
        <f t="shared" si="554"/>
        <v>1827</v>
      </c>
      <c r="N834" s="19">
        <f t="shared" si="544"/>
        <v>6.3217993079584778</v>
      </c>
      <c r="P834" s="29" t="s">
        <v>63</v>
      </c>
      <c r="Q834" s="3">
        <v>1340</v>
      </c>
      <c r="R834" s="3"/>
      <c r="S834" s="7">
        <v>1340</v>
      </c>
      <c r="U834" s="29" t="s">
        <v>63</v>
      </c>
      <c r="V834" s="3">
        <v>186</v>
      </c>
      <c r="W834" s="3"/>
      <c r="X834" s="7">
        <v>186</v>
      </c>
      <c r="Z834" s="29" t="s">
        <v>63</v>
      </c>
      <c r="AA834" s="3">
        <v>187259</v>
      </c>
      <c r="AB834" s="3"/>
      <c r="AC834" s="7">
        <v>187259</v>
      </c>
      <c r="AE834">
        <f t="shared" si="547"/>
        <v>187259</v>
      </c>
      <c r="AF834" s="16">
        <f t="shared" si="548"/>
        <v>187.25899999999999</v>
      </c>
      <c r="AH834">
        <f t="shared" si="549"/>
        <v>1827</v>
      </c>
      <c r="AI834">
        <f t="shared" si="550"/>
        <v>187259</v>
      </c>
      <c r="AJ834" s="16">
        <f t="shared" si="551"/>
        <v>102495.34756431308</v>
      </c>
      <c r="AL834" s="16">
        <f t="shared" si="552"/>
        <v>647955.01730103814</v>
      </c>
    </row>
    <row r="835" spans="2:38">
      <c r="B835" s="30" t="s">
        <v>34</v>
      </c>
      <c r="C835" s="7">
        <v>2978</v>
      </c>
      <c r="D835" s="7"/>
      <c r="E835" s="7">
        <v>2978</v>
      </c>
      <c r="G835" s="30" t="s">
        <v>34</v>
      </c>
      <c r="H835" s="7">
        <v>25181</v>
      </c>
      <c r="I835" s="7"/>
      <c r="J835" s="7">
        <v>25181</v>
      </c>
      <c r="L835">
        <f t="shared" si="553"/>
        <v>2978</v>
      </c>
      <c r="M835">
        <f t="shared" si="554"/>
        <v>25181</v>
      </c>
      <c r="N835" s="19">
        <f t="shared" si="544"/>
        <v>8.4556749496306249</v>
      </c>
      <c r="P835" s="30" t="s">
        <v>34</v>
      </c>
      <c r="Q835" s="7">
        <v>19636</v>
      </c>
      <c r="R835" s="7"/>
      <c r="S835" s="7">
        <v>19636</v>
      </c>
      <c r="U835" s="30" t="s">
        <v>34</v>
      </c>
      <c r="V835" s="7">
        <v>2509</v>
      </c>
      <c r="W835" s="7"/>
      <c r="X835" s="7">
        <v>2509</v>
      </c>
      <c r="Z835" s="30" t="s">
        <v>34</v>
      </c>
      <c r="AA835" s="7">
        <v>3609034</v>
      </c>
      <c r="AB835" s="7"/>
      <c r="AC835" s="7">
        <v>3609034</v>
      </c>
      <c r="AE835">
        <f t="shared" si="547"/>
        <v>3609034</v>
      </c>
      <c r="AF835" s="16">
        <f t="shared" si="548"/>
        <v>3609.0340000000001</v>
      </c>
      <c r="AH835">
        <f t="shared" si="549"/>
        <v>25181</v>
      </c>
      <c r="AI835">
        <f t="shared" si="550"/>
        <v>3609034</v>
      </c>
      <c r="AJ835" s="16">
        <f t="shared" si="551"/>
        <v>143323.69643779041</v>
      </c>
      <c r="AL835" s="16">
        <f t="shared" si="552"/>
        <v>1211898.5896574883</v>
      </c>
    </row>
    <row r="836" spans="2:38">
      <c r="B836" s="5" t="s">
        <v>35</v>
      </c>
      <c r="C836" s="3"/>
      <c r="D836" s="3"/>
      <c r="E836" s="7"/>
      <c r="G836" s="5" t="s">
        <v>35</v>
      </c>
      <c r="H836" s="3"/>
      <c r="I836" s="3"/>
      <c r="J836" s="7"/>
      <c r="N836" s="37" t="str">
        <f t="shared" si="544"/>
        <v/>
      </c>
      <c r="P836" s="5" t="s">
        <v>35</v>
      </c>
      <c r="Q836" s="3"/>
      <c r="R836" s="3"/>
      <c r="S836" s="7"/>
      <c r="U836" s="5" t="s">
        <v>35</v>
      </c>
      <c r="V836" s="3"/>
      <c r="W836" s="3"/>
      <c r="X836" s="7"/>
      <c r="Z836" s="5" t="s">
        <v>35</v>
      </c>
      <c r="AA836" s="3"/>
      <c r="AB836" s="3"/>
      <c r="AC836" s="7"/>
      <c r="AF836" s="36"/>
      <c r="AJ836" s="36"/>
      <c r="AL836" s="36"/>
    </row>
    <row r="837" spans="2:38">
      <c r="B837" s="29" t="s">
        <v>150</v>
      </c>
      <c r="C837" s="3">
        <v>26</v>
      </c>
      <c r="D837" s="3"/>
      <c r="E837" s="7">
        <v>26</v>
      </c>
      <c r="G837" s="29" t="s">
        <v>150</v>
      </c>
      <c r="H837" s="3">
        <v>784</v>
      </c>
      <c r="I837" s="3"/>
      <c r="J837" s="7">
        <v>784</v>
      </c>
      <c r="L837">
        <f t="shared" ref="L837:L842" si="555">E837</f>
        <v>26</v>
      </c>
      <c r="M837">
        <f t="shared" ref="M837:M842" si="556">J837</f>
        <v>784</v>
      </c>
      <c r="N837" s="19">
        <f t="shared" si="544"/>
        <v>30.153846153846153</v>
      </c>
      <c r="P837" s="29" t="s">
        <v>150</v>
      </c>
      <c r="Q837" s="3">
        <v>729</v>
      </c>
      <c r="R837" s="3"/>
      <c r="S837" s="7">
        <v>729</v>
      </c>
      <c r="U837" s="29" t="s">
        <v>150</v>
      </c>
      <c r="V837" s="3">
        <v>29</v>
      </c>
      <c r="W837" s="3"/>
      <c r="X837" s="7">
        <v>29</v>
      </c>
      <c r="Z837" s="29" t="s">
        <v>150</v>
      </c>
      <c r="AA837" s="3">
        <v>125520</v>
      </c>
      <c r="AB837" s="3"/>
      <c r="AC837" s="7">
        <v>125520</v>
      </c>
      <c r="AE837">
        <f t="shared" ref="AE837:AE864" si="557">AC837</f>
        <v>125520</v>
      </c>
      <c r="AF837" s="16">
        <f t="shared" ref="AF837:AF864" si="558">IF(AE837/$AE$8&gt;0,AE837/$AE$8,"")</f>
        <v>125.52</v>
      </c>
      <c r="AH837">
        <f t="shared" ref="AH837:AH864" si="559">J837</f>
        <v>784</v>
      </c>
      <c r="AI837">
        <f t="shared" ref="AI837:AI864" si="560">AC837</f>
        <v>125520</v>
      </c>
      <c r="AJ837" s="16">
        <f t="shared" ref="AJ837:AJ864" si="561">IF(AI837*AH837&gt;0,AI837/AH837*$AI$8,"")</f>
        <v>160102.04081632654</v>
      </c>
      <c r="AL837" s="16">
        <f t="shared" ref="AL837:AL864" si="562">IF(AI837*M837&gt;0,M837/L837*AJ837,"")</f>
        <v>4827692.307692308</v>
      </c>
    </row>
    <row r="838" spans="2:38">
      <c r="B838" s="29" t="s">
        <v>67</v>
      </c>
      <c r="C838" s="3"/>
      <c r="D838" s="3"/>
      <c r="E838" s="7"/>
      <c r="G838" s="29" t="s">
        <v>67</v>
      </c>
      <c r="H838" s="3"/>
      <c r="I838" s="3"/>
      <c r="J838" s="7"/>
      <c r="L838">
        <f t="shared" si="555"/>
        <v>0</v>
      </c>
      <c r="M838">
        <f t="shared" si="556"/>
        <v>0</v>
      </c>
      <c r="N838" s="19" t="str">
        <f t="shared" si="544"/>
        <v/>
      </c>
      <c r="P838" s="29" t="s">
        <v>67</v>
      </c>
      <c r="Q838" s="3"/>
      <c r="R838" s="3"/>
      <c r="S838" s="7"/>
      <c r="U838" s="29" t="s">
        <v>67</v>
      </c>
      <c r="V838" s="3"/>
      <c r="W838" s="3"/>
      <c r="X838" s="7"/>
      <c r="Z838" s="29" t="s">
        <v>67</v>
      </c>
      <c r="AA838" s="3"/>
      <c r="AB838" s="3"/>
      <c r="AC838" s="7"/>
      <c r="AE838">
        <f t="shared" si="557"/>
        <v>0</v>
      </c>
      <c r="AF838" s="16" t="str">
        <f t="shared" si="558"/>
        <v/>
      </c>
      <c r="AH838">
        <f t="shared" si="559"/>
        <v>0</v>
      </c>
      <c r="AI838">
        <f t="shared" si="560"/>
        <v>0</v>
      </c>
      <c r="AJ838" s="16" t="str">
        <f t="shared" si="561"/>
        <v/>
      </c>
      <c r="AL838" s="16" t="str">
        <f t="shared" si="562"/>
        <v/>
      </c>
    </row>
    <row r="839" spans="2:38">
      <c r="B839" s="29" t="s">
        <v>68</v>
      </c>
      <c r="C839" s="3"/>
      <c r="D839" s="3">
        <v>9</v>
      </c>
      <c r="E839" s="7">
        <v>9</v>
      </c>
      <c r="G839" s="29" t="s">
        <v>68</v>
      </c>
      <c r="H839" s="3"/>
      <c r="I839" s="3">
        <v>41</v>
      </c>
      <c r="J839" s="7">
        <v>41</v>
      </c>
      <c r="L839">
        <f t="shared" si="555"/>
        <v>9</v>
      </c>
      <c r="M839">
        <f t="shared" si="556"/>
        <v>41</v>
      </c>
      <c r="N839" s="19">
        <f t="shared" si="544"/>
        <v>4.5555555555555554</v>
      </c>
      <c r="P839" s="29" t="s">
        <v>68</v>
      </c>
      <c r="Q839" s="3"/>
      <c r="R839" s="3">
        <v>23</v>
      </c>
      <c r="S839" s="7">
        <v>23</v>
      </c>
      <c r="U839" s="29" t="s">
        <v>68</v>
      </c>
      <c r="V839" s="3"/>
      <c r="W839" s="3">
        <v>8</v>
      </c>
      <c r="X839" s="7">
        <v>8</v>
      </c>
      <c r="Z839" s="29" t="s">
        <v>68</v>
      </c>
      <c r="AA839" s="3"/>
      <c r="AB839" s="3">
        <v>2357</v>
      </c>
      <c r="AC839" s="7">
        <v>2357</v>
      </c>
      <c r="AE839">
        <f t="shared" si="557"/>
        <v>2357</v>
      </c>
      <c r="AF839" s="16">
        <f t="shared" si="558"/>
        <v>2.3570000000000002</v>
      </c>
      <c r="AH839">
        <f t="shared" si="559"/>
        <v>41</v>
      </c>
      <c r="AI839">
        <f t="shared" si="560"/>
        <v>2357</v>
      </c>
      <c r="AJ839" s="16">
        <f t="shared" si="561"/>
        <v>57487.804878048781</v>
      </c>
      <c r="AL839" s="16">
        <f t="shared" si="562"/>
        <v>261888.88888888888</v>
      </c>
    </row>
    <row r="840" spans="2:38">
      <c r="B840" s="29" t="s">
        <v>69</v>
      </c>
      <c r="C840" s="3">
        <v>1</v>
      </c>
      <c r="D840" s="3"/>
      <c r="E840" s="7">
        <v>1</v>
      </c>
      <c r="G840" s="29" t="s">
        <v>69</v>
      </c>
      <c r="H840" s="3"/>
      <c r="I840" s="3"/>
      <c r="J840" s="7"/>
      <c r="L840">
        <f t="shared" si="555"/>
        <v>1</v>
      </c>
      <c r="M840">
        <f t="shared" si="556"/>
        <v>0</v>
      </c>
      <c r="N840" s="19">
        <f t="shared" si="544"/>
        <v>0</v>
      </c>
      <c r="P840" s="29" t="s">
        <v>69</v>
      </c>
      <c r="Q840" s="3"/>
      <c r="R840" s="3"/>
      <c r="S840" s="7"/>
      <c r="U840" s="29" t="s">
        <v>69</v>
      </c>
      <c r="V840" s="3"/>
      <c r="W840" s="3"/>
      <c r="X840" s="7"/>
      <c r="Z840" s="29" t="s">
        <v>69</v>
      </c>
      <c r="AA840" s="3"/>
      <c r="AB840" s="3"/>
      <c r="AC840" s="7"/>
      <c r="AE840">
        <f t="shared" si="557"/>
        <v>0</v>
      </c>
      <c r="AF840" s="16" t="str">
        <f t="shared" si="558"/>
        <v/>
      </c>
      <c r="AH840">
        <f t="shared" si="559"/>
        <v>0</v>
      </c>
      <c r="AI840">
        <f t="shared" si="560"/>
        <v>0</v>
      </c>
      <c r="AJ840" s="16" t="str">
        <f t="shared" si="561"/>
        <v/>
      </c>
      <c r="AL840" s="16" t="str">
        <f t="shared" si="562"/>
        <v/>
      </c>
    </row>
    <row r="841" spans="2:38">
      <c r="B841" s="29" t="s">
        <v>70</v>
      </c>
      <c r="C841" s="3"/>
      <c r="D841" s="3"/>
      <c r="E841" s="7"/>
      <c r="G841" s="29" t="s">
        <v>70</v>
      </c>
      <c r="H841" s="3"/>
      <c r="I841" s="3"/>
      <c r="J841" s="7"/>
      <c r="L841">
        <f t="shared" si="555"/>
        <v>0</v>
      </c>
      <c r="M841">
        <f t="shared" si="556"/>
        <v>0</v>
      </c>
      <c r="N841" s="19" t="str">
        <f t="shared" si="544"/>
        <v/>
      </c>
      <c r="P841" s="29" t="s">
        <v>70</v>
      </c>
      <c r="Q841" s="3"/>
      <c r="R841" s="3"/>
      <c r="S841" s="7"/>
      <c r="U841" s="29" t="s">
        <v>70</v>
      </c>
      <c r="V841" s="3"/>
      <c r="W841" s="3"/>
      <c r="X841" s="7"/>
      <c r="Z841" s="29" t="s">
        <v>70</v>
      </c>
      <c r="AA841" s="3"/>
      <c r="AB841" s="3"/>
      <c r="AC841" s="7"/>
      <c r="AE841">
        <f t="shared" si="557"/>
        <v>0</v>
      </c>
      <c r="AF841" s="16" t="str">
        <f t="shared" si="558"/>
        <v/>
      </c>
      <c r="AH841">
        <f t="shared" si="559"/>
        <v>0</v>
      </c>
      <c r="AI841">
        <f t="shared" si="560"/>
        <v>0</v>
      </c>
      <c r="AJ841" s="16" t="str">
        <f t="shared" si="561"/>
        <v/>
      </c>
      <c r="AL841" s="16" t="str">
        <f t="shared" si="562"/>
        <v/>
      </c>
    </row>
    <row r="842" spans="2:38">
      <c r="B842" s="29" t="s">
        <v>151</v>
      </c>
      <c r="C842" s="3"/>
      <c r="D842" s="3"/>
      <c r="E842" s="7"/>
      <c r="G842" s="29" t="s">
        <v>151</v>
      </c>
      <c r="H842" s="3"/>
      <c r="I842" s="3"/>
      <c r="J842" s="7"/>
      <c r="L842">
        <f t="shared" si="555"/>
        <v>0</v>
      </c>
      <c r="M842">
        <f t="shared" si="556"/>
        <v>0</v>
      </c>
      <c r="N842" s="19" t="str">
        <f t="shared" si="544"/>
        <v/>
      </c>
      <c r="P842" s="29" t="s">
        <v>151</v>
      </c>
      <c r="Q842" s="3"/>
      <c r="R842" s="3"/>
      <c r="S842" s="7"/>
      <c r="U842" s="29" t="s">
        <v>151</v>
      </c>
      <c r="V842" s="3"/>
      <c r="W842" s="3"/>
      <c r="X842" s="7"/>
      <c r="Z842" s="29" t="s">
        <v>151</v>
      </c>
      <c r="AA842" s="3"/>
      <c r="AB842" s="3"/>
      <c r="AC842" s="7"/>
      <c r="AE842">
        <f t="shared" si="557"/>
        <v>0</v>
      </c>
      <c r="AF842" s="16" t="str">
        <f t="shared" si="558"/>
        <v/>
      </c>
      <c r="AH842">
        <f t="shared" si="559"/>
        <v>0</v>
      </c>
      <c r="AI842">
        <f t="shared" si="560"/>
        <v>0</v>
      </c>
      <c r="AJ842" s="16" t="str">
        <f t="shared" si="561"/>
        <v/>
      </c>
      <c r="AL842" s="16" t="str">
        <f t="shared" si="562"/>
        <v/>
      </c>
    </row>
    <row r="843" spans="2:38">
      <c r="B843" s="29" t="s">
        <v>71</v>
      </c>
      <c r="C843" s="3">
        <v>11</v>
      </c>
      <c r="D843" s="3"/>
      <c r="E843" s="7">
        <v>11</v>
      </c>
      <c r="G843" s="29" t="s">
        <v>71</v>
      </c>
      <c r="H843" s="3">
        <v>121</v>
      </c>
      <c r="I843" s="3"/>
      <c r="J843" s="7">
        <v>121</v>
      </c>
      <c r="N843" s="19" t="str">
        <f t="shared" si="544"/>
        <v/>
      </c>
      <c r="P843" s="29" t="s">
        <v>71</v>
      </c>
      <c r="Q843" s="3">
        <v>97</v>
      </c>
      <c r="R843" s="3"/>
      <c r="S843" s="7">
        <v>97</v>
      </c>
      <c r="U843" s="29" t="s">
        <v>71</v>
      </c>
      <c r="V843" s="3">
        <v>13</v>
      </c>
      <c r="W843" s="3"/>
      <c r="X843" s="7">
        <v>13</v>
      </c>
      <c r="Z843" s="29" t="s">
        <v>71</v>
      </c>
      <c r="AA843" s="3">
        <v>16625</v>
      </c>
      <c r="AB843" s="3"/>
      <c r="AC843" s="7">
        <v>16625</v>
      </c>
      <c r="AE843">
        <f t="shared" si="557"/>
        <v>16625</v>
      </c>
      <c r="AF843" s="16">
        <f t="shared" si="558"/>
        <v>16.625</v>
      </c>
      <c r="AH843">
        <f t="shared" si="559"/>
        <v>121</v>
      </c>
      <c r="AI843">
        <f t="shared" si="560"/>
        <v>16625</v>
      </c>
      <c r="AJ843" s="16">
        <f t="shared" si="561"/>
        <v>137396.69421487601</v>
      </c>
      <c r="AL843" s="16" t="str">
        <f t="shared" si="562"/>
        <v/>
      </c>
    </row>
    <row r="844" spans="2:38">
      <c r="B844" s="29" t="s">
        <v>72</v>
      </c>
      <c r="C844" s="3"/>
      <c r="D844" s="3"/>
      <c r="E844" s="7"/>
      <c r="G844" s="29" t="s">
        <v>72</v>
      </c>
      <c r="H844" s="3"/>
      <c r="I844" s="3"/>
      <c r="J844" s="7"/>
      <c r="L844">
        <f t="shared" ref="L844:L853" si="563">E844</f>
        <v>0</v>
      </c>
      <c r="M844">
        <f t="shared" ref="M844:M853" si="564">J844</f>
        <v>0</v>
      </c>
      <c r="N844" s="19" t="str">
        <f t="shared" si="544"/>
        <v/>
      </c>
      <c r="P844" s="29" t="s">
        <v>72</v>
      </c>
      <c r="Q844" s="3"/>
      <c r="R844" s="3"/>
      <c r="S844" s="7"/>
      <c r="U844" s="29" t="s">
        <v>72</v>
      </c>
      <c r="V844" s="3"/>
      <c r="W844" s="3"/>
      <c r="X844" s="7"/>
      <c r="Z844" s="29" t="s">
        <v>72</v>
      </c>
      <c r="AA844" s="3"/>
      <c r="AB844" s="3"/>
      <c r="AC844" s="7"/>
      <c r="AE844">
        <f t="shared" si="557"/>
        <v>0</v>
      </c>
      <c r="AF844" s="16" t="str">
        <f t="shared" si="558"/>
        <v/>
      </c>
      <c r="AH844">
        <f t="shared" si="559"/>
        <v>0</v>
      </c>
      <c r="AI844">
        <f t="shared" si="560"/>
        <v>0</v>
      </c>
      <c r="AJ844" s="16" t="str">
        <f t="shared" si="561"/>
        <v/>
      </c>
      <c r="AL844" s="16" t="str">
        <f t="shared" si="562"/>
        <v/>
      </c>
    </row>
    <row r="845" spans="2:38">
      <c r="B845" s="29" t="s">
        <v>73</v>
      </c>
      <c r="C845" s="3">
        <v>66</v>
      </c>
      <c r="D845" s="3"/>
      <c r="E845" s="7">
        <v>66</v>
      </c>
      <c r="G845" s="29" t="s">
        <v>73</v>
      </c>
      <c r="H845" s="3">
        <v>949</v>
      </c>
      <c r="I845" s="3"/>
      <c r="J845" s="7">
        <v>949</v>
      </c>
      <c r="L845">
        <f t="shared" si="563"/>
        <v>66</v>
      </c>
      <c r="M845">
        <f t="shared" si="564"/>
        <v>949</v>
      </c>
      <c r="N845" s="19">
        <f t="shared" si="544"/>
        <v>14.378787878787879</v>
      </c>
      <c r="P845" s="29" t="s">
        <v>73</v>
      </c>
      <c r="Q845" s="3">
        <v>789</v>
      </c>
      <c r="R845" s="3"/>
      <c r="S845" s="7">
        <v>789</v>
      </c>
      <c r="U845" s="29" t="s">
        <v>73</v>
      </c>
      <c r="V845" s="3">
        <v>90</v>
      </c>
      <c r="W845" s="3"/>
      <c r="X845" s="7">
        <v>90</v>
      </c>
      <c r="Z845" s="29" t="s">
        <v>73</v>
      </c>
      <c r="AA845" s="3">
        <v>148824</v>
      </c>
      <c r="AB845" s="3"/>
      <c r="AC845" s="7">
        <v>148824</v>
      </c>
      <c r="AE845">
        <f t="shared" si="557"/>
        <v>148824</v>
      </c>
      <c r="AF845" s="16">
        <f t="shared" si="558"/>
        <v>148.82400000000001</v>
      </c>
      <c r="AH845">
        <f t="shared" si="559"/>
        <v>949</v>
      </c>
      <c r="AI845">
        <f t="shared" si="560"/>
        <v>148824</v>
      </c>
      <c r="AJ845" s="16">
        <f t="shared" si="561"/>
        <v>156821.91780821918</v>
      </c>
      <c r="AL845" s="16">
        <f t="shared" si="562"/>
        <v>2254909.0909090908</v>
      </c>
    </row>
    <row r="846" spans="2:38">
      <c r="B846" s="29" t="s">
        <v>74</v>
      </c>
      <c r="C846" s="3"/>
      <c r="D846" s="3"/>
      <c r="E846" s="7"/>
      <c r="G846" s="29" t="s">
        <v>74</v>
      </c>
      <c r="H846" s="3"/>
      <c r="I846" s="3"/>
      <c r="J846" s="7"/>
      <c r="L846">
        <f t="shared" si="563"/>
        <v>0</v>
      </c>
      <c r="M846">
        <f t="shared" si="564"/>
        <v>0</v>
      </c>
      <c r="N846" s="19" t="str">
        <f t="shared" si="544"/>
        <v/>
      </c>
      <c r="P846" s="29" t="s">
        <v>74</v>
      </c>
      <c r="Q846" s="3"/>
      <c r="R846" s="3"/>
      <c r="S846" s="7"/>
      <c r="U846" s="29" t="s">
        <v>74</v>
      </c>
      <c r="V846" s="3"/>
      <c r="W846" s="3"/>
      <c r="X846" s="7"/>
      <c r="Z846" s="29" t="s">
        <v>74</v>
      </c>
      <c r="AA846" s="3"/>
      <c r="AB846" s="3"/>
      <c r="AC846" s="7"/>
      <c r="AE846">
        <f t="shared" si="557"/>
        <v>0</v>
      </c>
      <c r="AF846" s="16" t="str">
        <f t="shared" si="558"/>
        <v/>
      </c>
      <c r="AH846">
        <f t="shared" si="559"/>
        <v>0</v>
      </c>
      <c r="AI846">
        <f t="shared" si="560"/>
        <v>0</v>
      </c>
      <c r="AJ846" s="16" t="str">
        <f t="shared" si="561"/>
        <v/>
      </c>
      <c r="AL846" s="16" t="str">
        <f t="shared" si="562"/>
        <v/>
      </c>
    </row>
    <row r="847" spans="2:38">
      <c r="B847" s="29" t="s">
        <v>75</v>
      </c>
      <c r="C847" s="3"/>
      <c r="D847" s="3">
        <v>8</v>
      </c>
      <c r="E847" s="7">
        <v>8</v>
      </c>
      <c r="G847" s="29" t="s">
        <v>75</v>
      </c>
      <c r="H847" s="3"/>
      <c r="I847" s="3">
        <v>136</v>
      </c>
      <c r="J847" s="7">
        <v>136</v>
      </c>
      <c r="L847">
        <f t="shared" si="563"/>
        <v>8</v>
      </c>
      <c r="M847">
        <f t="shared" si="564"/>
        <v>136</v>
      </c>
      <c r="N847" s="19">
        <f t="shared" si="544"/>
        <v>17</v>
      </c>
      <c r="P847" s="29" t="s">
        <v>75</v>
      </c>
      <c r="Q847" s="3"/>
      <c r="R847" s="3">
        <v>108</v>
      </c>
      <c r="S847" s="7">
        <v>108</v>
      </c>
      <c r="U847" s="29" t="s">
        <v>75</v>
      </c>
      <c r="V847" s="3"/>
      <c r="W847" s="3">
        <v>20</v>
      </c>
      <c r="X847" s="7">
        <v>20</v>
      </c>
      <c r="Z847" s="29" t="s">
        <v>75</v>
      </c>
      <c r="AA847" s="3"/>
      <c r="AB847" s="3">
        <v>21923</v>
      </c>
      <c r="AC847" s="7">
        <v>21923</v>
      </c>
      <c r="AE847">
        <f t="shared" si="557"/>
        <v>21923</v>
      </c>
      <c r="AF847" s="16">
        <f t="shared" si="558"/>
        <v>21.922999999999998</v>
      </c>
      <c r="AH847">
        <f t="shared" si="559"/>
        <v>136</v>
      </c>
      <c r="AI847">
        <f t="shared" si="560"/>
        <v>21923</v>
      </c>
      <c r="AJ847" s="16">
        <f t="shared" si="561"/>
        <v>161198.5294117647</v>
      </c>
      <c r="AL847" s="16">
        <f t="shared" si="562"/>
        <v>2740375</v>
      </c>
    </row>
    <row r="848" spans="2:38">
      <c r="B848" s="29" t="s">
        <v>76</v>
      </c>
      <c r="C848" s="3"/>
      <c r="D848" s="3">
        <v>1216</v>
      </c>
      <c r="E848" s="7">
        <v>1216</v>
      </c>
      <c r="G848" s="29" t="s">
        <v>76</v>
      </c>
      <c r="H848" s="3"/>
      <c r="I848" s="3">
        <v>37131</v>
      </c>
      <c r="J848" s="7">
        <v>37131</v>
      </c>
      <c r="L848">
        <f t="shared" si="563"/>
        <v>1216</v>
      </c>
      <c r="M848">
        <f t="shared" si="564"/>
        <v>37131</v>
      </c>
      <c r="N848" s="19">
        <f t="shared" si="544"/>
        <v>30.535361842105264</v>
      </c>
      <c r="P848" s="29" t="s">
        <v>76</v>
      </c>
      <c r="Q848" s="3"/>
      <c r="R848" s="3">
        <v>20252</v>
      </c>
      <c r="S848" s="7">
        <v>20252</v>
      </c>
      <c r="U848" s="29" t="s">
        <v>76</v>
      </c>
      <c r="V848" s="3"/>
      <c r="W848" s="3">
        <v>15624</v>
      </c>
      <c r="X848" s="7">
        <v>15624</v>
      </c>
      <c r="Z848" s="29" t="s">
        <v>76</v>
      </c>
      <c r="AA848" s="3"/>
      <c r="AB848" s="3">
        <v>1224221</v>
      </c>
      <c r="AC848" s="7">
        <v>1224221</v>
      </c>
      <c r="AE848">
        <f t="shared" si="557"/>
        <v>1224221</v>
      </c>
      <c r="AF848" s="16">
        <f t="shared" si="558"/>
        <v>1224.221</v>
      </c>
      <c r="AH848">
        <f t="shared" si="559"/>
        <v>37131</v>
      </c>
      <c r="AI848">
        <f t="shared" si="560"/>
        <v>1224221</v>
      </c>
      <c r="AJ848" s="16">
        <f t="shared" si="561"/>
        <v>32970.321294874899</v>
      </c>
      <c r="AL848" s="16">
        <f t="shared" si="562"/>
        <v>1006760.6907894736</v>
      </c>
    </row>
    <row r="849" spans="2:38">
      <c r="B849" s="29" t="s">
        <v>152</v>
      </c>
      <c r="C849" s="3"/>
      <c r="D849" s="3"/>
      <c r="E849" s="7"/>
      <c r="G849" s="29" t="s">
        <v>152</v>
      </c>
      <c r="H849" s="3"/>
      <c r="I849" s="3"/>
      <c r="J849" s="7"/>
      <c r="L849">
        <f t="shared" si="563"/>
        <v>0</v>
      </c>
      <c r="M849">
        <f t="shared" si="564"/>
        <v>0</v>
      </c>
      <c r="N849" s="19" t="str">
        <f t="shared" si="544"/>
        <v/>
      </c>
      <c r="P849" s="29" t="s">
        <v>152</v>
      </c>
      <c r="Q849" s="3"/>
      <c r="R849" s="3"/>
      <c r="S849" s="7"/>
      <c r="U849" s="29" t="s">
        <v>152</v>
      </c>
      <c r="V849" s="3"/>
      <c r="W849" s="3"/>
      <c r="X849" s="7"/>
      <c r="Z849" s="29" t="s">
        <v>152</v>
      </c>
      <c r="AA849" s="3"/>
      <c r="AB849" s="3"/>
      <c r="AC849" s="7"/>
      <c r="AE849">
        <f t="shared" si="557"/>
        <v>0</v>
      </c>
      <c r="AF849" s="16" t="str">
        <f t="shared" si="558"/>
        <v/>
      </c>
      <c r="AH849">
        <f t="shared" si="559"/>
        <v>0</v>
      </c>
      <c r="AI849">
        <f t="shared" si="560"/>
        <v>0</v>
      </c>
      <c r="AJ849" s="16" t="str">
        <f t="shared" si="561"/>
        <v/>
      </c>
      <c r="AL849" s="16" t="str">
        <f t="shared" si="562"/>
        <v/>
      </c>
    </row>
    <row r="850" spans="2:38">
      <c r="B850" s="29" t="s">
        <v>77</v>
      </c>
      <c r="C850" s="3">
        <v>1</v>
      </c>
      <c r="D850" s="3"/>
      <c r="E850" s="7">
        <v>1</v>
      </c>
      <c r="G850" s="29" t="s">
        <v>77</v>
      </c>
      <c r="H850" s="3"/>
      <c r="I850" s="3"/>
      <c r="J850" s="7"/>
      <c r="L850">
        <f t="shared" si="563"/>
        <v>1</v>
      </c>
      <c r="M850">
        <f t="shared" si="564"/>
        <v>0</v>
      </c>
      <c r="N850" s="19">
        <f t="shared" si="544"/>
        <v>0</v>
      </c>
      <c r="P850" s="29" t="s">
        <v>77</v>
      </c>
      <c r="Q850" s="3"/>
      <c r="R850" s="3"/>
      <c r="S850" s="7"/>
      <c r="U850" s="29" t="s">
        <v>77</v>
      </c>
      <c r="V850" s="3"/>
      <c r="W850" s="3"/>
      <c r="X850" s="7"/>
      <c r="Z850" s="29" t="s">
        <v>77</v>
      </c>
      <c r="AA850" s="3"/>
      <c r="AB850" s="3"/>
      <c r="AC850" s="7"/>
      <c r="AE850">
        <f t="shared" si="557"/>
        <v>0</v>
      </c>
      <c r="AF850" s="16" t="str">
        <f t="shared" si="558"/>
        <v/>
      </c>
      <c r="AH850">
        <f t="shared" si="559"/>
        <v>0</v>
      </c>
      <c r="AI850">
        <f t="shared" si="560"/>
        <v>0</v>
      </c>
      <c r="AJ850" s="16" t="str">
        <f t="shared" si="561"/>
        <v/>
      </c>
      <c r="AL850" s="16" t="str">
        <f t="shared" si="562"/>
        <v/>
      </c>
    </row>
    <row r="851" spans="2:38">
      <c r="B851" s="29" t="s">
        <v>78</v>
      </c>
      <c r="C851" s="3">
        <v>4</v>
      </c>
      <c r="D851" s="3"/>
      <c r="E851" s="7">
        <v>4</v>
      </c>
      <c r="G851" s="29" t="s">
        <v>78</v>
      </c>
      <c r="H851" s="3">
        <v>21</v>
      </c>
      <c r="I851" s="3"/>
      <c r="J851" s="7">
        <v>21</v>
      </c>
      <c r="L851">
        <f t="shared" si="563"/>
        <v>4</v>
      </c>
      <c r="M851">
        <f t="shared" si="564"/>
        <v>21</v>
      </c>
      <c r="N851" s="19">
        <f t="shared" si="544"/>
        <v>5.25</v>
      </c>
      <c r="P851" s="29" t="s">
        <v>78</v>
      </c>
      <c r="Q851" s="3">
        <v>13</v>
      </c>
      <c r="R851" s="3"/>
      <c r="S851" s="7">
        <v>13</v>
      </c>
      <c r="U851" s="29" t="s">
        <v>78</v>
      </c>
      <c r="V851" s="3">
        <v>4</v>
      </c>
      <c r="W851" s="3"/>
      <c r="X851" s="7">
        <v>4</v>
      </c>
      <c r="Z851" s="29" t="s">
        <v>78</v>
      </c>
      <c r="AA851" s="3">
        <v>2936</v>
      </c>
      <c r="AB851" s="3"/>
      <c r="AC851" s="7">
        <v>2936</v>
      </c>
      <c r="AE851">
        <f t="shared" si="557"/>
        <v>2936</v>
      </c>
      <c r="AF851" s="16">
        <f t="shared" si="558"/>
        <v>2.9359999999999999</v>
      </c>
      <c r="AH851">
        <f t="shared" si="559"/>
        <v>21</v>
      </c>
      <c r="AI851">
        <f t="shared" si="560"/>
        <v>2936</v>
      </c>
      <c r="AJ851" s="16">
        <f t="shared" si="561"/>
        <v>139809.52380952379</v>
      </c>
      <c r="AL851" s="16">
        <f t="shared" si="562"/>
        <v>733999.99999999988</v>
      </c>
    </row>
    <row r="852" spans="2:38">
      <c r="B852" s="29" t="s">
        <v>79</v>
      </c>
      <c r="C852" s="3">
        <v>44</v>
      </c>
      <c r="D852" s="3"/>
      <c r="E852" s="7">
        <v>44</v>
      </c>
      <c r="G852" s="29" t="s">
        <v>79</v>
      </c>
      <c r="H852" s="3">
        <v>1031</v>
      </c>
      <c r="I852" s="3"/>
      <c r="J852" s="7">
        <v>1031</v>
      </c>
      <c r="L852">
        <f t="shared" si="563"/>
        <v>44</v>
      </c>
      <c r="M852">
        <f t="shared" si="564"/>
        <v>1031</v>
      </c>
      <c r="N852" s="19">
        <f t="shared" si="544"/>
        <v>23.431818181818183</v>
      </c>
      <c r="P852" s="29" t="s">
        <v>79</v>
      </c>
      <c r="Q852" s="3">
        <v>920</v>
      </c>
      <c r="R852" s="3"/>
      <c r="S852" s="7">
        <v>920</v>
      </c>
      <c r="U852" s="29" t="s">
        <v>79</v>
      </c>
      <c r="V852" s="3">
        <v>65</v>
      </c>
      <c r="W852" s="3"/>
      <c r="X852" s="7">
        <v>65</v>
      </c>
      <c r="Z852" s="29" t="s">
        <v>79</v>
      </c>
      <c r="AA852" s="3">
        <v>333831</v>
      </c>
      <c r="AB852" s="3"/>
      <c r="AC852" s="7">
        <v>333831</v>
      </c>
      <c r="AE852">
        <f t="shared" si="557"/>
        <v>333831</v>
      </c>
      <c r="AF852" s="16">
        <f t="shared" si="558"/>
        <v>333.83100000000002</v>
      </c>
      <c r="AH852">
        <f t="shared" si="559"/>
        <v>1031</v>
      </c>
      <c r="AI852">
        <f t="shared" si="560"/>
        <v>333831</v>
      </c>
      <c r="AJ852" s="16">
        <f t="shared" si="561"/>
        <v>323793.40446168766</v>
      </c>
      <c r="AL852" s="16">
        <f t="shared" si="562"/>
        <v>7587068.1818181816</v>
      </c>
    </row>
    <row r="853" spans="2:38">
      <c r="B853" s="29" t="s">
        <v>80</v>
      </c>
      <c r="C853" s="3">
        <v>58</v>
      </c>
      <c r="D853" s="3"/>
      <c r="E853" s="7">
        <v>58</v>
      </c>
      <c r="G853" s="29" t="s">
        <v>80</v>
      </c>
      <c r="H853" s="3">
        <v>2097</v>
      </c>
      <c r="I853" s="3"/>
      <c r="J853" s="7">
        <v>2097</v>
      </c>
      <c r="L853">
        <f t="shared" si="563"/>
        <v>58</v>
      </c>
      <c r="M853">
        <f t="shared" si="564"/>
        <v>2097</v>
      </c>
      <c r="N853" s="19">
        <f t="shared" si="544"/>
        <v>36.155172413793103</v>
      </c>
      <c r="P853" s="29" t="s">
        <v>80</v>
      </c>
      <c r="Q853" s="3">
        <v>1942</v>
      </c>
      <c r="R853" s="3"/>
      <c r="S853" s="7">
        <v>1942</v>
      </c>
      <c r="U853" s="29" t="s">
        <v>80</v>
      </c>
      <c r="V853" s="3">
        <v>96</v>
      </c>
      <c r="W853" s="3"/>
      <c r="X853" s="7">
        <v>96</v>
      </c>
      <c r="Z853" s="29" t="s">
        <v>80</v>
      </c>
      <c r="AA853" s="3">
        <v>625747</v>
      </c>
      <c r="AB853" s="3"/>
      <c r="AC853" s="7">
        <v>625747</v>
      </c>
      <c r="AE853">
        <f t="shared" si="557"/>
        <v>625747</v>
      </c>
      <c r="AF853" s="16">
        <f t="shared" si="558"/>
        <v>625.74699999999996</v>
      </c>
      <c r="AH853">
        <f t="shared" si="559"/>
        <v>2097</v>
      </c>
      <c r="AI853">
        <f t="shared" si="560"/>
        <v>625747</v>
      </c>
      <c r="AJ853" s="16">
        <f t="shared" si="561"/>
        <v>298401.04911778728</v>
      </c>
      <c r="AL853" s="16">
        <f t="shared" si="562"/>
        <v>10788741.379310343</v>
      </c>
    </row>
    <row r="854" spans="2:38">
      <c r="B854" s="29" t="s">
        <v>153</v>
      </c>
      <c r="C854" s="3">
        <v>9</v>
      </c>
      <c r="D854" s="3"/>
      <c r="E854" s="7">
        <v>9</v>
      </c>
      <c r="G854" s="29" t="s">
        <v>153</v>
      </c>
      <c r="H854" s="3">
        <v>204</v>
      </c>
      <c r="I854" s="3"/>
      <c r="J854" s="7">
        <v>204</v>
      </c>
      <c r="N854" s="19" t="str">
        <f t="shared" si="544"/>
        <v/>
      </c>
      <c r="P854" s="29" t="s">
        <v>153</v>
      </c>
      <c r="Q854" s="3">
        <v>179</v>
      </c>
      <c r="R854" s="3"/>
      <c r="S854" s="7">
        <v>179</v>
      </c>
      <c r="U854" s="29" t="s">
        <v>153</v>
      </c>
      <c r="V854" s="3">
        <v>15</v>
      </c>
      <c r="W854" s="3"/>
      <c r="X854" s="7">
        <v>15</v>
      </c>
      <c r="Z854" s="29" t="s">
        <v>153</v>
      </c>
      <c r="AA854" s="3">
        <v>77490</v>
      </c>
      <c r="AB854" s="3"/>
      <c r="AC854" s="7">
        <v>77490</v>
      </c>
      <c r="AE854">
        <f t="shared" si="557"/>
        <v>77490</v>
      </c>
      <c r="AF854" s="16">
        <f t="shared" si="558"/>
        <v>77.489999999999995</v>
      </c>
      <c r="AH854">
        <f t="shared" si="559"/>
        <v>204</v>
      </c>
      <c r="AI854">
        <f t="shared" si="560"/>
        <v>77490</v>
      </c>
      <c r="AJ854" s="16">
        <f t="shared" si="561"/>
        <v>379852.9411764706</v>
      </c>
      <c r="AL854" s="16" t="str">
        <f t="shared" si="562"/>
        <v/>
      </c>
    </row>
    <row r="855" spans="2:38">
      <c r="B855" s="29" t="s">
        <v>154</v>
      </c>
      <c r="C855" s="3"/>
      <c r="D855" s="3">
        <v>1</v>
      </c>
      <c r="E855" s="7">
        <v>1</v>
      </c>
      <c r="G855" s="29" t="s">
        <v>154</v>
      </c>
      <c r="H855" s="3"/>
      <c r="I855" s="3"/>
      <c r="J855" s="7"/>
      <c r="L855">
        <f t="shared" ref="L855:L864" si="565">E855</f>
        <v>1</v>
      </c>
      <c r="M855">
        <f t="shared" ref="M855:M864" si="566">J855</f>
        <v>0</v>
      </c>
      <c r="N855" s="19">
        <f t="shared" si="544"/>
        <v>0</v>
      </c>
      <c r="P855" s="29" t="s">
        <v>154</v>
      </c>
      <c r="Q855" s="3"/>
      <c r="R855" s="3"/>
      <c r="S855" s="7"/>
      <c r="U855" s="29" t="s">
        <v>154</v>
      </c>
      <c r="V855" s="3"/>
      <c r="W855" s="3"/>
      <c r="X855" s="7"/>
      <c r="Z855" s="29" t="s">
        <v>154</v>
      </c>
      <c r="AA855" s="3"/>
      <c r="AB855" s="3"/>
      <c r="AC855" s="7"/>
      <c r="AE855">
        <f t="shared" si="557"/>
        <v>0</v>
      </c>
      <c r="AF855" s="16" t="str">
        <f t="shared" si="558"/>
        <v/>
      </c>
      <c r="AH855">
        <f t="shared" si="559"/>
        <v>0</v>
      </c>
      <c r="AI855">
        <f t="shared" si="560"/>
        <v>0</v>
      </c>
      <c r="AJ855" s="16" t="str">
        <f t="shared" si="561"/>
        <v/>
      </c>
      <c r="AL855" s="16" t="str">
        <f t="shared" si="562"/>
        <v/>
      </c>
    </row>
    <row r="856" spans="2:38">
      <c r="B856" s="29" t="s">
        <v>81</v>
      </c>
      <c r="C856" s="3">
        <v>156</v>
      </c>
      <c r="D856" s="3"/>
      <c r="E856" s="7">
        <v>156</v>
      </c>
      <c r="G856" s="29" t="s">
        <v>81</v>
      </c>
      <c r="H856" s="3">
        <v>1629</v>
      </c>
      <c r="I856" s="3"/>
      <c r="J856" s="7">
        <v>1629</v>
      </c>
      <c r="L856">
        <f t="shared" si="565"/>
        <v>156</v>
      </c>
      <c r="M856">
        <f t="shared" si="566"/>
        <v>1629</v>
      </c>
      <c r="N856" s="19">
        <f t="shared" si="544"/>
        <v>10.442307692307692</v>
      </c>
      <c r="P856" s="29" t="s">
        <v>81</v>
      </c>
      <c r="Q856" s="3">
        <v>1283</v>
      </c>
      <c r="R856" s="3"/>
      <c r="S856" s="7">
        <v>1283</v>
      </c>
      <c r="U856" s="29" t="s">
        <v>81</v>
      </c>
      <c r="V856" s="3">
        <v>181</v>
      </c>
      <c r="W856" s="3"/>
      <c r="X856" s="7">
        <v>181</v>
      </c>
      <c r="Z856" s="29" t="s">
        <v>81</v>
      </c>
      <c r="AA856" s="3">
        <v>285873</v>
      </c>
      <c r="AB856" s="3"/>
      <c r="AC856" s="7">
        <v>285873</v>
      </c>
      <c r="AE856">
        <f t="shared" si="557"/>
        <v>285873</v>
      </c>
      <c r="AF856" s="16">
        <f t="shared" si="558"/>
        <v>285.87299999999999</v>
      </c>
      <c r="AH856">
        <f t="shared" si="559"/>
        <v>1629</v>
      </c>
      <c r="AI856">
        <f t="shared" si="560"/>
        <v>285873</v>
      </c>
      <c r="AJ856" s="16">
        <f t="shared" si="561"/>
        <v>175489.87108655617</v>
      </c>
      <c r="AL856" s="16">
        <f t="shared" si="562"/>
        <v>1832519.2307692308</v>
      </c>
    </row>
    <row r="857" spans="2:38">
      <c r="B857" s="29" t="s">
        <v>82</v>
      </c>
      <c r="C857" s="3"/>
      <c r="D857" s="3">
        <v>7</v>
      </c>
      <c r="E857" s="7">
        <v>7</v>
      </c>
      <c r="G857" s="29" t="s">
        <v>82</v>
      </c>
      <c r="H857" s="3"/>
      <c r="I857" s="3">
        <v>27</v>
      </c>
      <c r="J857" s="7">
        <v>27</v>
      </c>
      <c r="L857">
        <f t="shared" si="565"/>
        <v>7</v>
      </c>
      <c r="M857">
        <f t="shared" si="566"/>
        <v>27</v>
      </c>
      <c r="N857" s="19">
        <f t="shared" si="544"/>
        <v>3.8571428571428572</v>
      </c>
      <c r="P857" s="29" t="s">
        <v>82</v>
      </c>
      <c r="Q857" s="3"/>
      <c r="R857" s="3">
        <v>16</v>
      </c>
      <c r="S857" s="7">
        <v>16</v>
      </c>
      <c r="U857" s="29" t="s">
        <v>82</v>
      </c>
      <c r="V857" s="3"/>
      <c r="W857" s="3">
        <v>4</v>
      </c>
      <c r="X857" s="7">
        <v>4</v>
      </c>
      <c r="Z857" s="29" t="s">
        <v>82</v>
      </c>
      <c r="AA857" s="3"/>
      <c r="AB857" s="3">
        <v>1568</v>
      </c>
      <c r="AC857" s="7">
        <v>1568</v>
      </c>
      <c r="AE857">
        <f t="shared" si="557"/>
        <v>1568</v>
      </c>
      <c r="AF857" s="16">
        <f t="shared" si="558"/>
        <v>1.5680000000000001</v>
      </c>
      <c r="AH857">
        <f t="shared" si="559"/>
        <v>27</v>
      </c>
      <c r="AI857">
        <f t="shared" si="560"/>
        <v>1568</v>
      </c>
      <c r="AJ857" s="16">
        <f t="shared" si="561"/>
        <v>58074.074074074073</v>
      </c>
      <c r="AL857" s="16">
        <f t="shared" si="562"/>
        <v>224000</v>
      </c>
    </row>
    <row r="858" spans="2:38">
      <c r="B858" s="29" t="s">
        <v>83</v>
      </c>
      <c r="C858" s="3"/>
      <c r="D858" s="3">
        <v>5</v>
      </c>
      <c r="E858" s="7">
        <v>5</v>
      </c>
      <c r="G858" s="29" t="s">
        <v>83</v>
      </c>
      <c r="H858" s="3"/>
      <c r="I858" s="3">
        <v>10</v>
      </c>
      <c r="J858" s="7">
        <v>10</v>
      </c>
      <c r="L858">
        <f t="shared" si="565"/>
        <v>5</v>
      </c>
      <c r="M858">
        <f t="shared" si="566"/>
        <v>10</v>
      </c>
      <c r="N858" s="19">
        <f t="shared" si="544"/>
        <v>2</v>
      </c>
      <c r="P858" s="29" t="s">
        <v>83</v>
      </c>
      <c r="Q858" s="3"/>
      <c r="R858" s="3">
        <v>4</v>
      </c>
      <c r="S858" s="7">
        <v>4</v>
      </c>
      <c r="U858" s="29" t="s">
        <v>83</v>
      </c>
      <c r="V858" s="3"/>
      <c r="W858" s="3">
        <v>1</v>
      </c>
      <c r="X858" s="7">
        <v>1</v>
      </c>
      <c r="Z858" s="29" t="s">
        <v>83</v>
      </c>
      <c r="AA858" s="3"/>
      <c r="AB858" s="3">
        <v>647</v>
      </c>
      <c r="AC858" s="7">
        <v>647</v>
      </c>
      <c r="AE858">
        <f t="shared" si="557"/>
        <v>647</v>
      </c>
      <c r="AF858" s="16">
        <f t="shared" si="558"/>
        <v>0.64700000000000002</v>
      </c>
      <c r="AH858">
        <f t="shared" si="559"/>
        <v>10</v>
      </c>
      <c r="AI858">
        <f t="shared" si="560"/>
        <v>647</v>
      </c>
      <c r="AJ858" s="16">
        <f t="shared" si="561"/>
        <v>64700</v>
      </c>
      <c r="AL858" s="16">
        <f t="shared" si="562"/>
        <v>129400</v>
      </c>
    </row>
    <row r="859" spans="2:38">
      <c r="B859" s="29" t="s">
        <v>84</v>
      </c>
      <c r="C859" s="3"/>
      <c r="D859" s="3">
        <v>5</v>
      </c>
      <c r="E859" s="7">
        <v>5</v>
      </c>
      <c r="G859" s="29" t="s">
        <v>84</v>
      </c>
      <c r="H859" s="3"/>
      <c r="I859" s="3">
        <v>51</v>
      </c>
      <c r="J859" s="7">
        <v>51</v>
      </c>
      <c r="L859">
        <f t="shared" si="565"/>
        <v>5</v>
      </c>
      <c r="M859">
        <f t="shared" si="566"/>
        <v>51</v>
      </c>
      <c r="N859" s="19">
        <f t="shared" si="544"/>
        <v>10.199999999999999</v>
      </c>
      <c r="P859" s="29" t="s">
        <v>84</v>
      </c>
      <c r="Q859" s="3"/>
      <c r="R859" s="3">
        <v>36</v>
      </c>
      <c r="S859" s="7">
        <v>36</v>
      </c>
      <c r="U859" s="29" t="s">
        <v>84</v>
      </c>
      <c r="V859" s="3"/>
      <c r="W859" s="3">
        <v>10</v>
      </c>
      <c r="X859" s="7">
        <v>10</v>
      </c>
      <c r="Z859" s="29" t="s">
        <v>84</v>
      </c>
      <c r="AA859" s="3"/>
      <c r="AB859" s="3">
        <v>6107</v>
      </c>
      <c r="AC859" s="7">
        <v>6107</v>
      </c>
      <c r="AE859">
        <f t="shared" si="557"/>
        <v>6107</v>
      </c>
      <c r="AF859" s="16">
        <f t="shared" si="558"/>
        <v>6.1070000000000002</v>
      </c>
      <c r="AH859">
        <f t="shared" si="559"/>
        <v>51</v>
      </c>
      <c r="AI859">
        <f t="shared" si="560"/>
        <v>6107</v>
      </c>
      <c r="AJ859" s="16">
        <f t="shared" si="561"/>
        <v>119745.09803921569</v>
      </c>
      <c r="AL859" s="16">
        <f t="shared" si="562"/>
        <v>1221400</v>
      </c>
    </row>
    <row r="860" spans="2:38">
      <c r="B860" s="29" t="s">
        <v>155</v>
      </c>
      <c r="C860" s="3"/>
      <c r="D860" s="3">
        <v>5</v>
      </c>
      <c r="E860" s="7">
        <v>5</v>
      </c>
      <c r="G860" s="29" t="s">
        <v>155</v>
      </c>
      <c r="H860" s="3"/>
      <c r="I860" s="3"/>
      <c r="J860" s="7"/>
      <c r="L860">
        <f t="shared" si="565"/>
        <v>5</v>
      </c>
      <c r="M860">
        <f t="shared" si="566"/>
        <v>0</v>
      </c>
      <c r="N860" s="19">
        <f t="shared" si="544"/>
        <v>0</v>
      </c>
      <c r="P860" s="29" t="s">
        <v>155</v>
      </c>
      <c r="Q860" s="3"/>
      <c r="R860" s="3"/>
      <c r="S860" s="7"/>
      <c r="U860" s="29" t="s">
        <v>155</v>
      </c>
      <c r="V860" s="3"/>
      <c r="W860" s="3"/>
      <c r="X860" s="7"/>
      <c r="Z860" s="29" t="s">
        <v>155</v>
      </c>
      <c r="AA860" s="3"/>
      <c r="AB860" s="3"/>
      <c r="AC860" s="7"/>
      <c r="AE860">
        <f t="shared" si="557"/>
        <v>0</v>
      </c>
      <c r="AF860" s="16" t="str">
        <f t="shared" si="558"/>
        <v/>
      </c>
      <c r="AH860">
        <f t="shared" si="559"/>
        <v>0</v>
      </c>
      <c r="AI860">
        <f t="shared" si="560"/>
        <v>0</v>
      </c>
      <c r="AJ860" s="16" t="str">
        <f t="shared" si="561"/>
        <v/>
      </c>
      <c r="AL860" s="16" t="str">
        <f t="shared" si="562"/>
        <v/>
      </c>
    </row>
    <row r="861" spans="2:38">
      <c r="B861" s="29" t="s">
        <v>156</v>
      </c>
      <c r="C861" s="3">
        <v>34</v>
      </c>
      <c r="D861" s="3"/>
      <c r="E861" s="7">
        <v>34</v>
      </c>
      <c r="G861" s="29" t="s">
        <v>156</v>
      </c>
      <c r="H861" s="3">
        <v>191</v>
      </c>
      <c r="I861" s="3"/>
      <c r="J861" s="7">
        <v>191</v>
      </c>
      <c r="L861">
        <f t="shared" si="565"/>
        <v>34</v>
      </c>
      <c r="M861">
        <f t="shared" si="566"/>
        <v>191</v>
      </c>
      <c r="N861" s="19">
        <f t="shared" si="544"/>
        <v>5.617647058823529</v>
      </c>
      <c r="P861" s="29" t="s">
        <v>156</v>
      </c>
      <c r="Q861" s="3">
        <v>113</v>
      </c>
      <c r="R861" s="3"/>
      <c r="S861" s="7">
        <v>113</v>
      </c>
      <c r="U861" s="29" t="s">
        <v>156</v>
      </c>
      <c r="V861" s="3">
        <v>44</v>
      </c>
      <c r="W861" s="3"/>
      <c r="X861" s="7">
        <v>44</v>
      </c>
      <c r="Z861" s="29" t="s">
        <v>156</v>
      </c>
      <c r="AA861" s="3">
        <v>20088</v>
      </c>
      <c r="AB861" s="3"/>
      <c r="AC861" s="7">
        <v>20088</v>
      </c>
      <c r="AE861">
        <f t="shared" si="557"/>
        <v>20088</v>
      </c>
      <c r="AF861" s="16">
        <f t="shared" si="558"/>
        <v>20.088000000000001</v>
      </c>
      <c r="AH861">
        <f t="shared" si="559"/>
        <v>191</v>
      </c>
      <c r="AI861">
        <f t="shared" si="560"/>
        <v>20088</v>
      </c>
      <c r="AJ861" s="16">
        <f t="shared" si="561"/>
        <v>105172.77486910994</v>
      </c>
      <c r="AL861" s="16">
        <f t="shared" si="562"/>
        <v>590823.52941176458</v>
      </c>
    </row>
    <row r="862" spans="2:38">
      <c r="B862" s="29" t="s">
        <v>85</v>
      </c>
      <c r="C862" s="3">
        <v>2</v>
      </c>
      <c r="D862" s="3"/>
      <c r="E862" s="7">
        <v>2</v>
      </c>
      <c r="G862" s="29" t="s">
        <v>85</v>
      </c>
      <c r="H862" s="3"/>
      <c r="I862" s="3"/>
      <c r="J862" s="7"/>
      <c r="L862">
        <f t="shared" si="565"/>
        <v>2</v>
      </c>
      <c r="M862">
        <f t="shared" si="566"/>
        <v>0</v>
      </c>
      <c r="N862" s="19">
        <f t="shared" si="544"/>
        <v>0</v>
      </c>
      <c r="P862" s="29" t="s">
        <v>85</v>
      </c>
      <c r="Q862" s="3"/>
      <c r="R862" s="3"/>
      <c r="S862" s="7"/>
      <c r="U862" s="29" t="s">
        <v>85</v>
      </c>
      <c r="V862" s="3"/>
      <c r="W862" s="3"/>
      <c r="X862" s="7"/>
      <c r="Z862" s="29" t="s">
        <v>85</v>
      </c>
      <c r="AA862" s="3"/>
      <c r="AB862" s="3"/>
      <c r="AC862" s="7"/>
      <c r="AE862">
        <f t="shared" si="557"/>
        <v>0</v>
      </c>
      <c r="AF862" s="16" t="str">
        <f t="shared" si="558"/>
        <v/>
      </c>
      <c r="AH862">
        <f t="shared" si="559"/>
        <v>0</v>
      </c>
      <c r="AI862">
        <f t="shared" si="560"/>
        <v>0</v>
      </c>
      <c r="AJ862" s="16" t="str">
        <f t="shared" si="561"/>
        <v/>
      </c>
      <c r="AL862" s="16" t="str">
        <f t="shared" si="562"/>
        <v/>
      </c>
    </row>
    <row r="863" spans="2:38">
      <c r="B863" s="29" t="s">
        <v>86</v>
      </c>
      <c r="C863" s="3"/>
      <c r="D863" s="3"/>
      <c r="E863" s="7"/>
      <c r="G863" s="29" t="s">
        <v>86</v>
      </c>
      <c r="H863" s="3"/>
      <c r="I863" s="3"/>
      <c r="J863" s="7"/>
      <c r="L863">
        <f t="shared" si="565"/>
        <v>0</v>
      </c>
      <c r="M863">
        <f t="shared" si="566"/>
        <v>0</v>
      </c>
      <c r="N863" s="19" t="str">
        <f t="shared" si="544"/>
        <v/>
      </c>
      <c r="P863" s="29" t="s">
        <v>86</v>
      </c>
      <c r="Q863" s="3"/>
      <c r="R863" s="3"/>
      <c r="S863" s="7"/>
      <c r="U863" s="29" t="s">
        <v>86</v>
      </c>
      <c r="V863" s="3"/>
      <c r="W863" s="3"/>
      <c r="X863" s="7"/>
      <c r="Z863" s="29" t="s">
        <v>86</v>
      </c>
      <c r="AA863" s="3"/>
      <c r="AB863" s="3"/>
      <c r="AC863" s="7"/>
      <c r="AE863">
        <f t="shared" si="557"/>
        <v>0</v>
      </c>
      <c r="AF863" s="16" t="str">
        <f t="shared" si="558"/>
        <v/>
      </c>
      <c r="AH863">
        <f t="shared" si="559"/>
        <v>0</v>
      </c>
      <c r="AI863">
        <f t="shared" si="560"/>
        <v>0</v>
      </c>
      <c r="AJ863" s="16" t="str">
        <f t="shared" si="561"/>
        <v/>
      </c>
      <c r="AL863" s="16" t="str">
        <f t="shared" si="562"/>
        <v/>
      </c>
    </row>
    <row r="864" spans="2:38">
      <c r="B864" s="30" t="s">
        <v>35</v>
      </c>
      <c r="C864" s="7">
        <v>412</v>
      </c>
      <c r="D864" s="7">
        <v>1256</v>
      </c>
      <c r="E864" s="7">
        <v>1668</v>
      </c>
      <c r="G864" s="30" t="s">
        <v>35</v>
      </c>
      <c r="H864" s="7">
        <v>7083</v>
      </c>
      <c r="I864" s="7">
        <v>37421</v>
      </c>
      <c r="J864" s="7">
        <v>44504</v>
      </c>
      <c r="L864">
        <f t="shared" si="565"/>
        <v>1668</v>
      </c>
      <c r="M864">
        <f t="shared" si="566"/>
        <v>44504</v>
      </c>
      <c r="N864" s="19">
        <f t="shared" si="544"/>
        <v>26.681055155875299</v>
      </c>
      <c r="P864" s="30" t="s">
        <v>35</v>
      </c>
      <c r="Q864" s="7">
        <v>6108</v>
      </c>
      <c r="R864" s="7">
        <v>20453</v>
      </c>
      <c r="S864" s="7">
        <v>26561</v>
      </c>
      <c r="U864" s="30" t="s">
        <v>35</v>
      </c>
      <c r="V864" s="7">
        <v>546</v>
      </c>
      <c r="W864" s="7">
        <v>15669</v>
      </c>
      <c r="X864" s="7">
        <v>16215</v>
      </c>
      <c r="Z864" s="30" t="s">
        <v>35</v>
      </c>
      <c r="AA864" s="7">
        <v>1643054</v>
      </c>
      <c r="AB864" s="7">
        <v>1259265</v>
      </c>
      <c r="AC864" s="7">
        <v>2902319</v>
      </c>
      <c r="AE864">
        <f t="shared" si="557"/>
        <v>2902319</v>
      </c>
      <c r="AF864" s="16">
        <f t="shared" si="558"/>
        <v>2902.319</v>
      </c>
      <c r="AH864">
        <f t="shared" si="559"/>
        <v>44504</v>
      </c>
      <c r="AI864">
        <f t="shared" si="560"/>
        <v>2902319</v>
      </c>
      <c r="AJ864" s="16">
        <f t="shared" si="561"/>
        <v>65214.789681826347</v>
      </c>
      <c r="AL864" s="16">
        <f t="shared" si="562"/>
        <v>1739999.4004796161</v>
      </c>
    </row>
    <row r="865" spans="2:38">
      <c r="B865" s="5" t="s">
        <v>36</v>
      </c>
      <c r="C865" s="3"/>
      <c r="D865" s="3"/>
      <c r="E865" s="7"/>
      <c r="G865" s="5" t="s">
        <v>36</v>
      </c>
      <c r="H865" s="3"/>
      <c r="I865" s="3"/>
      <c r="J865" s="7"/>
      <c r="N865" s="37" t="str">
        <f t="shared" si="544"/>
        <v/>
      </c>
      <c r="P865" s="5" t="s">
        <v>36</v>
      </c>
      <c r="Q865" s="3"/>
      <c r="R865" s="3"/>
      <c r="S865" s="7"/>
      <c r="U865" s="5" t="s">
        <v>36</v>
      </c>
      <c r="V865" s="3"/>
      <c r="W865" s="3"/>
      <c r="X865" s="7"/>
      <c r="Z865" s="5" t="s">
        <v>36</v>
      </c>
      <c r="AA865" s="3"/>
      <c r="AB865" s="3"/>
      <c r="AC865" s="7"/>
      <c r="AF865" s="36"/>
      <c r="AJ865" s="36"/>
      <c r="AL865" s="36"/>
    </row>
    <row r="866" spans="2:38">
      <c r="B866" s="29" t="s">
        <v>157</v>
      </c>
      <c r="C866" s="3">
        <v>42</v>
      </c>
      <c r="D866" s="3"/>
      <c r="E866" s="7">
        <v>42</v>
      </c>
      <c r="G866" s="29" t="s">
        <v>157</v>
      </c>
      <c r="H866" s="3"/>
      <c r="I866" s="3"/>
      <c r="J866" s="7"/>
      <c r="L866">
        <f t="shared" ref="L866:L870" si="567">E866</f>
        <v>42</v>
      </c>
      <c r="M866">
        <f t="shared" ref="M866:M870" si="568">J866</f>
        <v>0</v>
      </c>
      <c r="N866" s="19">
        <f t="shared" si="544"/>
        <v>0</v>
      </c>
      <c r="P866" s="29" t="s">
        <v>157</v>
      </c>
      <c r="Q866" s="3"/>
      <c r="R866" s="3"/>
      <c r="S866" s="7"/>
      <c r="U866" s="29" t="s">
        <v>157</v>
      </c>
      <c r="V866" s="3"/>
      <c r="W866" s="3"/>
      <c r="X866" s="7"/>
      <c r="Z866" s="29" t="s">
        <v>157</v>
      </c>
      <c r="AA866" s="3"/>
      <c r="AB866" s="3"/>
      <c r="AC866" s="7"/>
      <c r="AE866">
        <f t="shared" ref="AE866:AE870" si="569">AC866</f>
        <v>0</v>
      </c>
      <c r="AF866" s="16" t="str">
        <f t="shared" ref="AF866:AF870" si="570">IF(AE866/$AE$8&gt;0,AE866/$AE$8,"")</f>
        <v/>
      </c>
      <c r="AH866">
        <f t="shared" ref="AH866:AH870" si="571">J866</f>
        <v>0</v>
      </c>
      <c r="AI866">
        <f t="shared" ref="AI866:AI870" si="572">AC866</f>
        <v>0</v>
      </c>
      <c r="AJ866" s="16" t="str">
        <f t="shared" ref="AJ866:AJ870" si="573">IF(AI866*AH866&gt;0,AI866/AH866*$AI$8,"")</f>
        <v/>
      </c>
      <c r="AL866" s="16" t="str">
        <f t="shared" ref="AL866:AL870" si="574">IF(AI866*M866&gt;0,M866/L866*AJ866,"")</f>
        <v/>
      </c>
    </row>
    <row r="867" spans="2:38">
      <c r="B867" s="29" t="s">
        <v>94</v>
      </c>
      <c r="C867" s="3">
        <v>454</v>
      </c>
      <c r="D867" s="3"/>
      <c r="E867" s="7">
        <v>454</v>
      </c>
      <c r="G867" s="29" t="s">
        <v>94</v>
      </c>
      <c r="H867" s="3">
        <v>9846</v>
      </c>
      <c r="I867" s="3"/>
      <c r="J867" s="7">
        <v>9846</v>
      </c>
      <c r="L867">
        <f t="shared" si="567"/>
        <v>454</v>
      </c>
      <c r="M867">
        <f t="shared" si="568"/>
        <v>9846</v>
      </c>
      <c r="N867" s="19">
        <f t="shared" si="544"/>
        <v>21.687224669603523</v>
      </c>
      <c r="P867" s="29" t="s">
        <v>94</v>
      </c>
      <c r="Q867" s="3">
        <v>8521</v>
      </c>
      <c r="R867" s="3"/>
      <c r="S867" s="7">
        <v>8521</v>
      </c>
      <c r="U867" s="29" t="s">
        <v>94</v>
      </c>
      <c r="V867" s="3">
        <v>836</v>
      </c>
      <c r="W867" s="3"/>
      <c r="X867" s="7">
        <v>836</v>
      </c>
      <c r="Z867" s="29" t="s">
        <v>94</v>
      </c>
      <c r="AA867" s="3">
        <v>3744235</v>
      </c>
      <c r="AB867" s="3"/>
      <c r="AC867" s="7">
        <v>3744235</v>
      </c>
      <c r="AE867">
        <f t="shared" si="569"/>
        <v>3744235</v>
      </c>
      <c r="AF867" s="16">
        <f t="shared" si="570"/>
        <v>3744.2350000000001</v>
      </c>
      <c r="AH867">
        <f t="shared" si="571"/>
        <v>9846</v>
      </c>
      <c r="AI867">
        <f t="shared" si="572"/>
        <v>3744235</v>
      </c>
      <c r="AJ867" s="16">
        <f t="shared" si="573"/>
        <v>380279.80905951653</v>
      </c>
      <c r="AL867" s="16">
        <f t="shared" si="574"/>
        <v>8247213.6563876644</v>
      </c>
    </row>
    <row r="868" spans="2:38">
      <c r="B868" s="29" t="s">
        <v>158</v>
      </c>
      <c r="C868" s="3">
        <v>3</v>
      </c>
      <c r="D868" s="3"/>
      <c r="E868" s="7">
        <v>3</v>
      </c>
      <c r="G868" s="29" t="s">
        <v>158</v>
      </c>
      <c r="H868" s="3"/>
      <c r="I868" s="3"/>
      <c r="J868" s="7"/>
      <c r="L868">
        <f t="shared" si="567"/>
        <v>3</v>
      </c>
      <c r="M868">
        <f t="shared" si="568"/>
        <v>0</v>
      </c>
      <c r="N868" s="19">
        <f t="shared" si="544"/>
        <v>0</v>
      </c>
      <c r="P868" s="29" t="s">
        <v>158</v>
      </c>
      <c r="Q868" s="3"/>
      <c r="R868" s="3"/>
      <c r="S868" s="7"/>
      <c r="U868" s="29" t="s">
        <v>158</v>
      </c>
      <c r="V868" s="3"/>
      <c r="W868" s="3"/>
      <c r="X868" s="7"/>
      <c r="Z868" s="29" t="s">
        <v>158</v>
      </c>
      <c r="AA868" s="3"/>
      <c r="AB868" s="3"/>
      <c r="AC868" s="7"/>
      <c r="AE868">
        <f t="shared" si="569"/>
        <v>0</v>
      </c>
      <c r="AF868" s="16" t="str">
        <f t="shared" si="570"/>
        <v/>
      </c>
      <c r="AH868">
        <f t="shared" si="571"/>
        <v>0</v>
      </c>
      <c r="AI868">
        <f t="shared" si="572"/>
        <v>0</v>
      </c>
      <c r="AJ868" s="16" t="str">
        <f t="shared" si="573"/>
        <v/>
      </c>
      <c r="AL868" s="16" t="str">
        <f t="shared" si="574"/>
        <v/>
      </c>
    </row>
    <row r="869" spans="2:38">
      <c r="B869" s="29" t="s">
        <v>95</v>
      </c>
      <c r="C869" s="3">
        <v>43</v>
      </c>
      <c r="D869" s="3"/>
      <c r="E869" s="7">
        <v>43</v>
      </c>
      <c r="G869" s="29" t="s">
        <v>95</v>
      </c>
      <c r="H869" s="3">
        <v>1648</v>
      </c>
      <c r="I869" s="3"/>
      <c r="J869" s="7">
        <v>1648</v>
      </c>
      <c r="L869">
        <f t="shared" si="567"/>
        <v>43</v>
      </c>
      <c r="M869">
        <f t="shared" si="568"/>
        <v>1648</v>
      </c>
      <c r="N869" s="19">
        <f t="shared" si="544"/>
        <v>38.325581395348834</v>
      </c>
      <c r="P869" s="29" t="s">
        <v>95</v>
      </c>
      <c r="Q869" s="3">
        <v>1342</v>
      </c>
      <c r="R869" s="3"/>
      <c r="S869" s="7">
        <v>1342</v>
      </c>
      <c r="U869" s="29" t="s">
        <v>95</v>
      </c>
      <c r="V869" s="3">
        <v>262</v>
      </c>
      <c r="W869" s="3"/>
      <c r="X869" s="7">
        <v>262</v>
      </c>
      <c r="Z869" s="29" t="s">
        <v>95</v>
      </c>
      <c r="AA869" s="3">
        <v>235367</v>
      </c>
      <c r="AB869" s="3"/>
      <c r="AC869" s="7">
        <v>235367</v>
      </c>
      <c r="AE869">
        <f t="shared" si="569"/>
        <v>235367</v>
      </c>
      <c r="AF869" s="16">
        <f t="shared" si="570"/>
        <v>235.36699999999999</v>
      </c>
      <c r="AH869">
        <f t="shared" si="571"/>
        <v>1648</v>
      </c>
      <c r="AI869">
        <f t="shared" si="572"/>
        <v>235367</v>
      </c>
      <c r="AJ869" s="16">
        <f t="shared" si="573"/>
        <v>142819.78155339806</v>
      </c>
      <c r="AL869" s="16">
        <f t="shared" si="574"/>
        <v>5473651.1627906971</v>
      </c>
    </row>
    <row r="870" spans="2:38">
      <c r="B870" s="30" t="s">
        <v>36</v>
      </c>
      <c r="C870" s="7">
        <v>542</v>
      </c>
      <c r="D870" s="7"/>
      <c r="E870" s="7">
        <v>542</v>
      </c>
      <c r="G870" s="30" t="s">
        <v>36</v>
      </c>
      <c r="H870" s="7">
        <v>11907</v>
      </c>
      <c r="I870" s="7"/>
      <c r="J870" s="7">
        <v>11907</v>
      </c>
      <c r="L870">
        <f t="shared" si="567"/>
        <v>542</v>
      </c>
      <c r="M870">
        <f t="shared" si="568"/>
        <v>11907</v>
      </c>
      <c r="N870" s="19">
        <f t="shared" si="544"/>
        <v>21.968634686346864</v>
      </c>
      <c r="P870" s="30" t="s">
        <v>36</v>
      </c>
      <c r="Q870" s="7">
        <v>10169</v>
      </c>
      <c r="R870" s="7"/>
      <c r="S870" s="7">
        <v>10169</v>
      </c>
      <c r="U870" s="30" t="s">
        <v>36</v>
      </c>
      <c r="V870" s="7">
        <v>1159</v>
      </c>
      <c r="W870" s="7"/>
      <c r="X870" s="7">
        <v>1159</v>
      </c>
      <c r="Z870" s="30" t="s">
        <v>36</v>
      </c>
      <c r="AA870" s="7">
        <v>4033939</v>
      </c>
      <c r="AB870" s="7"/>
      <c r="AC870" s="7">
        <v>4033939</v>
      </c>
      <c r="AE870">
        <f t="shared" si="569"/>
        <v>4033939</v>
      </c>
      <c r="AF870" s="16">
        <f t="shared" si="570"/>
        <v>4033.9389999999999</v>
      </c>
      <c r="AH870">
        <f t="shared" si="571"/>
        <v>11907</v>
      </c>
      <c r="AI870">
        <f t="shared" si="572"/>
        <v>4033939</v>
      </c>
      <c r="AJ870" s="16">
        <f t="shared" si="573"/>
        <v>338787.18400940625</v>
      </c>
      <c r="AL870" s="16">
        <f t="shared" si="574"/>
        <v>7442691.8819188196</v>
      </c>
    </row>
    <row r="871" spans="2:38">
      <c r="B871" s="5" t="s">
        <v>37</v>
      </c>
      <c r="C871" s="3"/>
      <c r="D871" s="3"/>
      <c r="E871" s="7"/>
      <c r="G871" s="5" t="s">
        <v>37</v>
      </c>
      <c r="H871" s="3"/>
      <c r="I871" s="3"/>
      <c r="J871" s="7"/>
      <c r="N871" s="37" t="str">
        <f t="shared" si="544"/>
        <v/>
      </c>
      <c r="P871" s="5" t="s">
        <v>37</v>
      </c>
      <c r="Q871" s="3"/>
      <c r="R871" s="3"/>
      <c r="S871" s="7"/>
      <c r="U871" s="5" t="s">
        <v>37</v>
      </c>
      <c r="V871" s="3"/>
      <c r="W871" s="3"/>
      <c r="X871" s="7"/>
      <c r="Z871" s="5" t="s">
        <v>37</v>
      </c>
      <c r="AA871" s="3"/>
      <c r="AB871" s="3"/>
      <c r="AC871" s="7"/>
      <c r="AF871" s="36"/>
      <c r="AJ871" s="36"/>
      <c r="AL871" s="36"/>
    </row>
    <row r="872" spans="2:38">
      <c r="B872" s="29" t="s">
        <v>98</v>
      </c>
      <c r="C872" s="3">
        <v>50</v>
      </c>
      <c r="D872" s="3"/>
      <c r="E872" s="7">
        <v>50</v>
      </c>
      <c r="G872" s="29" t="s">
        <v>98</v>
      </c>
      <c r="H872" s="3">
        <v>2729</v>
      </c>
      <c r="I872" s="3"/>
      <c r="J872" s="7">
        <v>2729</v>
      </c>
      <c r="L872">
        <f t="shared" ref="L872:L875" si="575">E872</f>
        <v>50</v>
      </c>
      <c r="M872">
        <f t="shared" ref="M872:M875" si="576">J872</f>
        <v>2729</v>
      </c>
      <c r="N872" s="19">
        <f t="shared" si="544"/>
        <v>54.58</v>
      </c>
      <c r="P872" s="29" t="s">
        <v>98</v>
      </c>
      <c r="Q872" s="3">
        <v>1730</v>
      </c>
      <c r="R872" s="3"/>
      <c r="S872" s="7">
        <v>1730</v>
      </c>
      <c r="U872" s="29" t="s">
        <v>98</v>
      </c>
      <c r="V872" s="3">
        <v>946</v>
      </c>
      <c r="W872" s="3"/>
      <c r="X872" s="7">
        <v>946</v>
      </c>
      <c r="Z872" s="29" t="s">
        <v>98</v>
      </c>
      <c r="AA872" s="3">
        <v>181150</v>
      </c>
      <c r="AB872" s="3"/>
      <c r="AC872" s="7">
        <v>181150</v>
      </c>
      <c r="AE872">
        <f t="shared" ref="AE872:AE878" si="577">AC872</f>
        <v>181150</v>
      </c>
      <c r="AF872" s="16">
        <f t="shared" ref="AF872:AF878" si="578">IF(AE872/$AE$8&gt;0,AE872/$AE$8,"")</f>
        <v>181.15</v>
      </c>
      <c r="AH872">
        <f t="shared" ref="AH872:AH878" si="579">J872</f>
        <v>2729</v>
      </c>
      <c r="AI872">
        <f t="shared" ref="AI872:AI878" si="580">AC872</f>
        <v>181150</v>
      </c>
      <c r="AJ872" s="16">
        <f t="shared" ref="AJ872:AJ878" si="581">IF(AI872*AH872&gt;0,AI872/AH872*$AI$8,"")</f>
        <v>66379.626236716751</v>
      </c>
      <c r="AL872" s="16">
        <f t="shared" ref="AL872:AL878" si="582">IF(AI872*M872&gt;0,M872/L872*AJ872,"")</f>
        <v>3623000</v>
      </c>
    </row>
    <row r="873" spans="2:38">
      <c r="B873" s="29" t="s">
        <v>99</v>
      </c>
      <c r="C873" s="3"/>
      <c r="D873" s="3">
        <v>5</v>
      </c>
      <c r="E873" s="7">
        <v>5</v>
      </c>
      <c r="G873" s="29" t="s">
        <v>99</v>
      </c>
      <c r="H873" s="3"/>
      <c r="I873" s="3">
        <v>139</v>
      </c>
      <c r="J873" s="7">
        <v>139</v>
      </c>
      <c r="L873">
        <f t="shared" si="575"/>
        <v>5</v>
      </c>
      <c r="M873">
        <f t="shared" si="576"/>
        <v>139</v>
      </c>
      <c r="N873" s="19">
        <f t="shared" si="544"/>
        <v>27.8</v>
      </c>
      <c r="P873" s="29" t="s">
        <v>99</v>
      </c>
      <c r="Q873" s="3"/>
      <c r="R873" s="3">
        <v>75</v>
      </c>
      <c r="S873" s="7">
        <v>75</v>
      </c>
      <c r="U873" s="29" t="s">
        <v>99</v>
      </c>
      <c r="V873" s="3"/>
      <c r="W873" s="3">
        <v>59</v>
      </c>
      <c r="X873" s="7">
        <v>59</v>
      </c>
      <c r="Z873" s="29" t="s">
        <v>99</v>
      </c>
      <c r="AA873" s="3"/>
      <c r="AB873" s="3">
        <v>11791</v>
      </c>
      <c r="AC873" s="7">
        <v>11791</v>
      </c>
      <c r="AE873">
        <f t="shared" si="577"/>
        <v>11791</v>
      </c>
      <c r="AF873" s="16">
        <f t="shared" si="578"/>
        <v>11.791</v>
      </c>
      <c r="AH873">
        <f t="shared" si="579"/>
        <v>139</v>
      </c>
      <c r="AI873">
        <f t="shared" si="580"/>
        <v>11791</v>
      </c>
      <c r="AJ873" s="16">
        <f t="shared" si="581"/>
        <v>84827.338129496391</v>
      </c>
      <c r="AL873" s="16">
        <f t="shared" si="582"/>
        <v>2358199.9999999995</v>
      </c>
    </row>
    <row r="874" spans="2:38">
      <c r="B874" s="29" t="s">
        <v>100</v>
      </c>
      <c r="C874" s="3">
        <v>50</v>
      </c>
      <c r="D874" s="3"/>
      <c r="E874" s="7">
        <v>50</v>
      </c>
      <c r="G874" s="29" t="s">
        <v>100</v>
      </c>
      <c r="H874" s="3">
        <v>1016</v>
      </c>
      <c r="I874" s="3"/>
      <c r="J874" s="7">
        <v>1016</v>
      </c>
      <c r="L874">
        <f t="shared" si="575"/>
        <v>50</v>
      </c>
      <c r="M874">
        <f t="shared" si="576"/>
        <v>1016</v>
      </c>
      <c r="N874" s="19">
        <f t="shared" si="544"/>
        <v>20.32</v>
      </c>
      <c r="P874" s="29" t="s">
        <v>100</v>
      </c>
      <c r="Q874" s="3">
        <v>848</v>
      </c>
      <c r="R874" s="3"/>
      <c r="S874" s="7">
        <v>848</v>
      </c>
      <c r="U874" s="29" t="s">
        <v>100</v>
      </c>
      <c r="V874" s="3">
        <v>114</v>
      </c>
      <c r="W874" s="3"/>
      <c r="X874" s="7">
        <v>114</v>
      </c>
      <c r="Z874" s="29" t="s">
        <v>100</v>
      </c>
      <c r="AA874" s="3">
        <v>344316</v>
      </c>
      <c r="AB874" s="3"/>
      <c r="AC874" s="7">
        <v>344316</v>
      </c>
      <c r="AE874">
        <f t="shared" si="577"/>
        <v>344316</v>
      </c>
      <c r="AF874" s="16">
        <f t="shared" si="578"/>
        <v>344.31599999999997</v>
      </c>
      <c r="AH874">
        <f t="shared" si="579"/>
        <v>1016</v>
      </c>
      <c r="AI874">
        <f t="shared" si="580"/>
        <v>344316</v>
      </c>
      <c r="AJ874" s="16">
        <f t="shared" si="581"/>
        <v>338893.70078740158</v>
      </c>
      <c r="AL874" s="16">
        <f t="shared" si="582"/>
        <v>6886320</v>
      </c>
    </row>
    <row r="875" spans="2:38">
      <c r="B875" s="29" t="s">
        <v>101</v>
      </c>
      <c r="C875" s="3">
        <v>38</v>
      </c>
      <c r="D875" s="3"/>
      <c r="E875" s="7">
        <v>38</v>
      </c>
      <c r="G875" s="29" t="s">
        <v>101</v>
      </c>
      <c r="H875" s="3">
        <v>997</v>
      </c>
      <c r="I875" s="3"/>
      <c r="J875" s="7">
        <v>997</v>
      </c>
      <c r="L875">
        <f t="shared" si="575"/>
        <v>38</v>
      </c>
      <c r="M875">
        <f t="shared" si="576"/>
        <v>997</v>
      </c>
      <c r="N875" s="19">
        <f t="shared" si="544"/>
        <v>26.236842105263158</v>
      </c>
      <c r="P875" s="29" t="s">
        <v>101</v>
      </c>
      <c r="Q875" s="3">
        <v>469</v>
      </c>
      <c r="R875" s="3"/>
      <c r="S875" s="7">
        <v>469</v>
      </c>
      <c r="U875" s="29" t="s">
        <v>101</v>
      </c>
      <c r="V875" s="3">
        <v>487</v>
      </c>
      <c r="W875" s="3"/>
      <c r="X875" s="7">
        <v>487</v>
      </c>
      <c r="Z875" s="29" t="s">
        <v>101</v>
      </c>
      <c r="AA875" s="3">
        <v>39572</v>
      </c>
      <c r="AB875" s="3"/>
      <c r="AC875" s="7">
        <v>39572</v>
      </c>
      <c r="AE875">
        <f t="shared" si="577"/>
        <v>39572</v>
      </c>
      <c r="AF875" s="16">
        <f t="shared" si="578"/>
        <v>39.572000000000003</v>
      </c>
      <c r="AH875">
        <f t="shared" si="579"/>
        <v>997</v>
      </c>
      <c r="AI875">
        <f t="shared" si="580"/>
        <v>39572</v>
      </c>
      <c r="AJ875" s="16">
        <f t="shared" si="581"/>
        <v>39691.073219658974</v>
      </c>
      <c r="AL875" s="16">
        <f t="shared" si="582"/>
        <v>1041368.4210526315</v>
      </c>
    </row>
    <row r="876" spans="2:38">
      <c r="B876" s="29" t="s">
        <v>102</v>
      </c>
      <c r="C876" s="3"/>
      <c r="D876" s="3"/>
      <c r="E876" s="7"/>
      <c r="G876" s="29" t="s">
        <v>102</v>
      </c>
      <c r="H876" s="3"/>
      <c r="I876" s="3"/>
      <c r="J876" s="7"/>
      <c r="N876" s="19" t="str">
        <f t="shared" si="544"/>
        <v/>
      </c>
      <c r="P876" s="29" t="s">
        <v>102</v>
      </c>
      <c r="Q876" s="3"/>
      <c r="R876" s="3"/>
      <c r="S876" s="7"/>
      <c r="U876" s="29" t="s">
        <v>102</v>
      </c>
      <c r="V876" s="3"/>
      <c r="W876" s="3"/>
      <c r="X876" s="7"/>
      <c r="Z876" s="29" t="s">
        <v>102</v>
      </c>
      <c r="AA876" s="3"/>
      <c r="AB876" s="3"/>
      <c r="AC876" s="7"/>
      <c r="AE876">
        <f t="shared" si="577"/>
        <v>0</v>
      </c>
      <c r="AF876" s="16" t="str">
        <f t="shared" si="578"/>
        <v/>
      </c>
      <c r="AH876">
        <f t="shared" si="579"/>
        <v>0</v>
      </c>
      <c r="AI876">
        <f t="shared" si="580"/>
        <v>0</v>
      </c>
      <c r="AJ876" s="16" t="str">
        <f t="shared" si="581"/>
        <v/>
      </c>
      <c r="AL876" s="16" t="str">
        <f t="shared" si="582"/>
        <v/>
      </c>
    </row>
    <row r="877" spans="2:38">
      <c r="B877" s="29" t="s">
        <v>103</v>
      </c>
      <c r="C877" s="3"/>
      <c r="D877" s="3"/>
      <c r="E877" s="7"/>
      <c r="G877" s="29" t="s">
        <v>103</v>
      </c>
      <c r="H877" s="3"/>
      <c r="I877" s="3"/>
      <c r="J877" s="7"/>
      <c r="L877">
        <f t="shared" ref="L877:L878" si="583">E877</f>
        <v>0</v>
      </c>
      <c r="M877">
        <f t="shared" ref="M877:M878" si="584">J877</f>
        <v>0</v>
      </c>
      <c r="N877" s="19" t="str">
        <f t="shared" si="544"/>
        <v/>
      </c>
      <c r="P877" s="29" t="s">
        <v>103</v>
      </c>
      <c r="Q877" s="3"/>
      <c r="R877" s="3"/>
      <c r="S877" s="7"/>
      <c r="U877" s="29" t="s">
        <v>103</v>
      </c>
      <c r="V877" s="3"/>
      <c r="W877" s="3"/>
      <c r="X877" s="7"/>
      <c r="Z877" s="29" t="s">
        <v>103</v>
      </c>
      <c r="AA877" s="3"/>
      <c r="AB877" s="3"/>
      <c r="AC877" s="7"/>
      <c r="AE877">
        <f t="shared" si="577"/>
        <v>0</v>
      </c>
      <c r="AF877" s="16" t="str">
        <f t="shared" si="578"/>
        <v/>
      </c>
      <c r="AH877">
        <f t="shared" si="579"/>
        <v>0</v>
      </c>
      <c r="AI877">
        <f t="shared" si="580"/>
        <v>0</v>
      </c>
      <c r="AJ877" s="16" t="str">
        <f t="shared" si="581"/>
        <v/>
      </c>
      <c r="AL877" s="16" t="str">
        <f t="shared" si="582"/>
        <v/>
      </c>
    </row>
    <row r="878" spans="2:38">
      <c r="B878" s="30" t="s">
        <v>37</v>
      </c>
      <c r="C878" s="7">
        <v>138</v>
      </c>
      <c r="D878" s="7">
        <v>5</v>
      </c>
      <c r="E878" s="7">
        <v>143</v>
      </c>
      <c r="G878" s="30" t="s">
        <v>37</v>
      </c>
      <c r="H878" s="7">
        <v>4742</v>
      </c>
      <c r="I878" s="7">
        <v>139</v>
      </c>
      <c r="J878" s="7">
        <v>4881</v>
      </c>
      <c r="L878">
        <f t="shared" si="583"/>
        <v>143</v>
      </c>
      <c r="M878">
        <f t="shared" si="584"/>
        <v>4881</v>
      </c>
      <c r="N878" s="19">
        <f t="shared" si="544"/>
        <v>34.132867132867133</v>
      </c>
      <c r="P878" s="30" t="s">
        <v>37</v>
      </c>
      <c r="Q878" s="7">
        <v>3047</v>
      </c>
      <c r="R878" s="7">
        <v>75</v>
      </c>
      <c r="S878" s="7">
        <v>3122</v>
      </c>
      <c r="U878" s="30" t="s">
        <v>37</v>
      </c>
      <c r="V878" s="7">
        <v>1547</v>
      </c>
      <c r="W878" s="7">
        <v>59</v>
      </c>
      <c r="X878" s="7">
        <v>1606</v>
      </c>
      <c r="Z878" s="30" t="s">
        <v>37</v>
      </c>
      <c r="AA878" s="7">
        <v>565038</v>
      </c>
      <c r="AB878" s="7">
        <v>11791</v>
      </c>
      <c r="AC878" s="7">
        <v>576829</v>
      </c>
      <c r="AE878">
        <f t="shared" si="577"/>
        <v>576829</v>
      </c>
      <c r="AF878" s="16">
        <f t="shared" si="578"/>
        <v>576.82899999999995</v>
      </c>
      <c r="AH878">
        <f t="shared" si="579"/>
        <v>4881</v>
      </c>
      <c r="AI878">
        <f t="shared" si="580"/>
        <v>576829</v>
      </c>
      <c r="AJ878" s="16">
        <f t="shared" si="581"/>
        <v>118178.44703954109</v>
      </c>
      <c r="AL878" s="16">
        <f t="shared" si="582"/>
        <v>4033769.2307692314</v>
      </c>
    </row>
    <row r="879" spans="2:38">
      <c r="B879" s="5" t="s">
        <v>38</v>
      </c>
      <c r="C879" s="3"/>
      <c r="D879" s="3"/>
      <c r="E879" s="7"/>
      <c r="G879" s="5" t="s">
        <v>38</v>
      </c>
      <c r="H879" s="3"/>
      <c r="I879" s="3"/>
      <c r="J879" s="7"/>
      <c r="N879" s="37" t="str">
        <f t="shared" si="544"/>
        <v/>
      </c>
      <c r="P879" s="5" t="s">
        <v>38</v>
      </c>
      <c r="Q879" s="3"/>
      <c r="R879" s="3"/>
      <c r="S879" s="7"/>
      <c r="U879" s="5" t="s">
        <v>38</v>
      </c>
      <c r="V879" s="3"/>
      <c r="W879" s="3"/>
      <c r="X879" s="7"/>
      <c r="Z879" s="5" t="s">
        <v>38</v>
      </c>
      <c r="AA879" s="3"/>
      <c r="AB879" s="3"/>
      <c r="AC879" s="7"/>
      <c r="AF879" s="36"/>
      <c r="AJ879" s="36"/>
      <c r="AL879" s="36"/>
    </row>
    <row r="880" spans="2:38">
      <c r="B880" s="29" t="s">
        <v>104</v>
      </c>
      <c r="C880" s="3">
        <v>107</v>
      </c>
      <c r="D880" s="3"/>
      <c r="E880" s="7">
        <v>107</v>
      </c>
      <c r="G880" s="29" t="s">
        <v>104</v>
      </c>
      <c r="H880" s="3">
        <v>1574</v>
      </c>
      <c r="I880" s="3"/>
      <c r="J880" s="7">
        <v>1574</v>
      </c>
      <c r="L880">
        <f t="shared" ref="L880:L885" si="585">E880</f>
        <v>107</v>
      </c>
      <c r="M880">
        <f t="shared" ref="M880:M885" si="586">J880</f>
        <v>1574</v>
      </c>
      <c r="N880" s="19">
        <f t="shared" si="544"/>
        <v>14.710280373831775</v>
      </c>
      <c r="P880" s="29" t="s">
        <v>104</v>
      </c>
      <c r="Q880" s="3">
        <v>1262</v>
      </c>
      <c r="R880" s="3"/>
      <c r="S880" s="7">
        <v>1262</v>
      </c>
      <c r="U880" s="29" t="s">
        <v>104</v>
      </c>
      <c r="V880" s="3">
        <v>184</v>
      </c>
      <c r="W880" s="3"/>
      <c r="X880" s="7">
        <v>184</v>
      </c>
      <c r="Z880" s="29" t="s">
        <v>104</v>
      </c>
      <c r="AA880" s="3">
        <v>150236</v>
      </c>
      <c r="AB880" s="3"/>
      <c r="AC880" s="7">
        <v>150236</v>
      </c>
      <c r="AE880">
        <f t="shared" ref="AE880:AE885" si="587">AC880</f>
        <v>150236</v>
      </c>
      <c r="AF880" s="16">
        <f t="shared" ref="AF880:AF885" si="588">IF(AE880/$AE$8&gt;0,AE880/$AE$8,"")</f>
        <v>150.23599999999999</v>
      </c>
      <c r="AH880">
        <f t="shared" ref="AH880:AH885" si="589">J880</f>
        <v>1574</v>
      </c>
      <c r="AI880">
        <f t="shared" ref="AI880:AI885" si="590">AC880</f>
        <v>150236</v>
      </c>
      <c r="AJ880" s="16">
        <f t="shared" ref="AJ880:AJ885" si="591">IF(AI880*AH880&gt;0,AI880/AH880*$AI$8,"")</f>
        <v>95448.53875476493</v>
      </c>
      <c r="AL880" s="16">
        <f t="shared" ref="AL880:AL885" si="592">IF(AI880&gt;0,M880/L880*AJ880,"")</f>
        <v>1404074.7663551401</v>
      </c>
    </row>
    <row r="881" spans="2:38">
      <c r="B881" s="29" t="s">
        <v>105</v>
      </c>
      <c r="C881" s="3">
        <v>26</v>
      </c>
      <c r="D881" s="3"/>
      <c r="E881" s="7">
        <v>26</v>
      </c>
      <c r="G881" s="29" t="s">
        <v>105</v>
      </c>
      <c r="H881" s="3">
        <v>2314</v>
      </c>
      <c r="I881" s="3"/>
      <c r="J881" s="7">
        <v>2314</v>
      </c>
      <c r="L881">
        <f t="shared" si="585"/>
        <v>26</v>
      </c>
      <c r="M881">
        <f t="shared" si="586"/>
        <v>2314</v>
      </c>
      <c r="N881" s="19">
        <f t="shared" si="544"/>
        <v>89</v>
      </c>
      <c r="P881" s="29" t="s">
        <v>105</v>
      </c>
      <c r="Q881" s="3">
        <v>2235</v>
      </c>
      <c r="R881" s="3"/>
      <c r="S881" s="7">
        <v>2235</v>
      </c>
      <c r="U881" s="29" t="s">
        <v>105</v>
      </c>
      <c r="V881" s="3">
        <v>50</v>
      </c>
      <c r="W881" s="3"/>
      <c r="X881" s="7">
        <v>50</v>
      </c>
      <c r="Z881" s="29" t="s">
        <v>105</v>
      </c>
      <c r="AA881" s="3">
        <v>400549</v>
      </c>
      <c r="AB881" s="3"/>
      <c r="AC881" s="7">
        <v>400549</v>
      </c>
      <c r="AE881">
        <f t="shared" si="587"/>
        <v>400549</v>
      </c>
      <c r="AF881" s="16">
        <f t="shared" si="588"/>
        <v>400.54899999999998</v>
      </c>
      <c r="AH881">
        <f t="shared" si="589"/>
        <v>2314</v>
      </c>
      <c r="AI881">
        <f t="shared" si="590"/>
        <v>400549</v>
      </c>
      <c r="AJ881" s="16">
        <f t="shared" si="591"/>
        <v>173098.09853068279</v>
      </c>
      <c r="AL881" s="16">
        <f t="shared" si="592"/>
        <v>15405730.769230768</v>
      </c>
    </row>
    <row r="882" spans="2:38">
      <c r="B882" s="29" t="s">
        <v>106</v>
      </c>
      <c r="C882" s="3">
        <v>22</v>
      </c>
      <c r="D882" s="3"/>
      <c r="E882" s="7">
        <v>22</v>
      </c>
      <c r="G882" s="29" t="s">
        <v>106</v>
      </c>
      <c r="H882" s="3">
        <v>191</v>
      </c>
      <c r="I882" s="3"/>
      <c r="J882" s="7">
        <v>191</v>
      </c>
      <c r="L882">
        <f t="shared" si="585"/>
        <v>22</v>
      </c>
      <c r="M882">
        <f t="shared" si="586"/>
        <v>191</v>
      </c>
      <c r="N882" s="19">
        <f t="shared" si="544"/>
        <v>8.6818181818181817</v>
      </c>
      <c r="P882" s="29" t="s">
        <v>106</v>
      </c>
      <c r="Q882" s="3">
        <v>137</v>
      </c>
      <c r="R882" s="3"/>
      <c r="S882" s="7">
        <v>137</v>
      </c>
      <c r="U882" s="29" t="s">
        <v>106</v>
      </c>
      <c r="V882" s="3">
        <v>32</v>
      </c>
      <c r="W882" s="3"/>
      <c r="X882" s="7">
        <v>32</v>
      </c>
      <c r="Z882" s="29" t="s">
        <v>106</v>
      </c>
      <c r="AA882" s="3">
        <v>14822</v>
      </c>
      <c r="AB882" s="3"/>
      <c r="AC882" s="7">
        <v>14822</v>
      </c>
      <c r="AE882">
        <f t="shared" si="587"/>
        <v>14822</v>
      </c>
      <c r="AF882" s="16">
        <f t="shared" si="588"/>
        <v>14.821999999999999</v>
      </c>
      <c r="AH882">
        <f t="shared" si="589"/>
        <v>191</v>
      </c>
      <c r="AI882">
        <f t="shared" si="590"/>
        <v>14822</v>
      </c>
      <c r="AJ882" s="16">
        <f t="shared" si="591"/>
        <v>77602.094240837701</v>
      </c>
      <c r="AL882" s="16">
        <f t="shared" si="592"/>
        <v>673727.27272727271</v>
      </c>
    </row>
    <row r="883" spans="2:38">
      <c r="B883" s="29" t="s">
        <v>107</v>
      </c>
      <c r="C883" s="3">
        <v>25</v>
      </c>
      <c r="D883" s="3"/>
      <c r="E883" s="7">
        <v>25</v>
      </c>
      <c r="G883" s="29" t="s">
        <v>107</v>
      </c>
      <c r="H883" s="3">
        <v>2163</v>
      </c>
      <c r="I883" s="3"/>
      <c r="J883" s="7">
        <v>2163</v>
      </c>
      <c r="L883">
        <f t="shared" si="585"/>
        <v>25</v>
      </c>
      <c r="M883">
        <f t="shared" si="586"/>
        <v>2163</v>
      </c>
      <c r="N883" s="19">
        <f t="shared" si="544"/>
        <v>86.52</v>
      </c>
      <c r="P883" s="29" t="s">
        <v>107</v>
      </c>
      <c r="Q883" s="3">
        <v>2040</v>
      </c>
      <c r="R883" s="3"/>
      <c r="S883" s="7">
        <v>2040</v>
      </c>
      <c r="U883" s="29" t="s">
        <v>107</v>
      </c>
      <c r="V883" s="3">
        <v>98</v>
      </c>
      <c r="W883" s="3"/>
      <c r="X883" s="7">
        <v>98</v>
      </c>
      <c r="Z883" s="29" t="s">
        <v>107</v>
      </c>
      <c r="AA883" s="3">
        <v>303947</v>
      </c>
      <c r="AB883" s="3"/>
      <c r="AC883" s="7">
        <v>303947</v>
      </c>
      <c r="AE883">
        <f t="shared" si="587"/>
        <v>303947</v>
      </c>
      <c r="AF883" s="16">
        <f t="shared" si="588"/>
        <v>303.947</v>
      </c>
      <c r="AH883">
        <f t="shared" si="589"/>
        <v>2163</v>
      </c>
      <c r="AI883">
        <f t="shared" si="590"/>
        <v>303947</v>
      </c>
      <c r="AJ883" s="16">
        <f t="shared" si="591"/>
        <v>140521.03559870552</v>
      </c>
      <c r="AL883" s="16">
        <f t="shared" si="592"/>
        <v>12157880.000000002</v>
      </c>
    </row>
    <row r="884" spans="2:38">
      <c r="B884" s="29" t="s">
        <v>108</v>
      </c>
      <c r="C884" s="3">
        <v>115</v>
      </c>
      <c r="D884" s="3"/>
      <c r="E884" s="7">
        <v>115</v>
      </c>
      <c r="G884" s="29" t="s">
        <v>108</v>
      </c>
      <c r="H884" s="3">
        <v>1517</v>
      </c>
      <c r="I884" s="3"/>
      <c r="J884" s="7">
        <v>1517</v>
      </c>
      <c r="L884">
        <f t="shared" si="585"/>
        <v>115</v>
      </c>
      <c r="M884">
        <f t="shared" si="586"/>
        <v>1517</v>
      </c>
      <c r="N884" s="19">
        <f t="shared" ref="N884:N947" si="593">IF(M884+L884&gt;0,M884/L884,"")</f>
        <v>13.191304347826087</v>
      </c>
      <c r="P884" s="29" t="s">
        <v>108</v>
      </c>
      <c r="Q884" s="3">
        <v>989</v>
      </c>
      <c r="R884" s="3"/>
      <c r="S884" s="7">
        <v>989</v>
      </c>
      <c r="U884" s="29" t="s">
        <v>108</v>
      </c>
      <c r="V884" s="3">
        <v>409</v>
      </c>
      <c r="W884" s="3"/>
      <c r="X884" s="7">
        <v>409</v>
      </c>
      <c r="Z884" s="29" t="s">
        <v>108</v>
      </c>
      <c r="AA884" s="3">
        <v>105689</v>
      </c>
      <c r="AB884" s="3"/>
      <c r="AC884" s="7">
        <v>105689</v>
      </c>
      <c r="AE884">
        <f t="shared" si="587"/>
        <v>105689</v>
      </c>
      <c r="AF884" s="16">
        <f t="shared" si="588"/>
        <v>105.68899999999999</v>
      </c>
      <c r="AH884">
        <f t="shared" si="589"/>
        <v>1517</v>
      </c>
      <c r="AI884">
        <f t="shared" si="590"/>
        <v>105689</v>
      </c>
      <c r="AJ884" s="16">
        <f t="shared" si="591"/>
        <v>69669.742913645357</v>
      </c>
      <c r="AL884" s="16">
        <f t="shared" si="592"/>
        <v>919034.78260869568</v>
      </c>
    </row>
    <row r="885" spans="2:38">
      <c r="B885" s="30" t="s">
        <v>38</v>
      </c>
      <c r="C885" s="7">
        <v>295</v>
      </c>
      <c r="D885" s="7"/>
      <c r="E885" s="7">
        <v>295</v>
      </c>
      <c r="G885" s="30" t="s">
        <v>38</v>
      </c>
      <c r="H885" s="7">
        <v>7759</v>
      </c>
      <c r="I885" s="7"/>
      <c r="J885" s="7">
        <v>7759</v>
      </c>
      <c r="L885">
        <f t="shared" si="585"/>
        <v>295</v>
      </c>
      <c r="M885">
        <f t="shared" si="586"/>
        <v>7759</v>
      </c>
      <c r="N885" s="19">
        <f t="shared" si="593"/>
        <v>26.301694915254238</v>
      </c>
      <c r="P885" s="30" t="s">
        <v>38</v>
      </c>
      <c r="Q885" s="7">
        <v>6663</v>
      </c>
      <c r="R885" s="7"/>
      <c r="S885" s="7">
        <v>6663</v>
      </c>
      <c r="U885" s="30" t="s">
        <v>38</v>
      </c>
      <c r="V885" s="7">
        <v>773</v>
      </c>
      <c r="W885" s="7"/>
      <c r="X885" s="7">
        <v>773</v>
      </c>
      <c r="Z885" s="30" t="s">
        <v>38</v>
      </c>
      <c r="AA885" s="7">
        <v>975243</v>
      </c>
      <c r="AB885" s="7"/>
      <c r="AC885" s="7">
        <v>975243</v>
      </c>
      <c r="AE885">
        <f t="shared" si="587"/>
        <v>975243</v>
      </c>
      <c r="AF885" s="16">
        <f t="shared" si="588"/>
        <v>975.24300000000005</v>
      </c>
      <c r="AH885">
        <f t="shared" si="589"/>
        <v>7759</v>
      </c>
      <c r="AI885">
        <f t="shared" si="590"/>
        <v>975243</v>
      </c>
      <c r="AJ885" s="16">
        <f t="shared" si="591"/>
        <v>125691.84173218199</v>
      </c>
      <c r="AL885" s="16">
        <f t="shared" si="592"/>
        <v>3305908.4745762716</v>
      </c>
    </row>
    <row r="886" spans="2:38">
      <c r="B886" s="5" t="s">
        <v>39</v>
      </c>
      <c r="C886" s="3"/>
      <c r="D886" s="3"/>
      <c r="E886" s="7"/>
      <c r="G886" s="5" t="s">
        <v>39</v>
      </c>
      <c r="H886" s="3"/>
      <c r="I886" s="3"/>
      <c r="J886" s="7"/>
      <c r="N886" s="37" t="str">
        <f t="shared" si="593"/>
        <v/>
      </c>
      <c r="P886" s="5" t="s">
        <v>39</v>
      </c>
      <c r="Q886" s="3"/>
      <c r="R886" s="3"/>
      <c r="S886" s="7"/>
      <c r="U886" s="5" t="s">
        <v>39</v>
      </c>
      <c r="V886" s="3"/>
      <c r="W886" s="3"/>
      <c r="X886" s="7"/>
      <c r="Z886" s="5" t="s">
        <v>39</v>
      </c>
      <c r="AA886" s="3"/>
      <c r="AB886" s="3"/>
      <c r="AC886" s="7"/>
      <c r="AF886" s="36"/>
      <c r="AJ886" s="36"/>
      <c r="AL886" s="36"/>
    </row>
    <row r="887" spans="2:38">
      <c r="B887" s="29" t="s">
        <v>109</v>
      </c>
      <c r="C887" s="3"/>
      <c r="D887" s="3">
        <v>82</v>
      </c>
      <c r="E887" s="7">
        <v>82</v>
      </c>
      <c r="G887" s="29" t="s">
        <v>109</v>
      </c>
      <c r="H887" s="3"/>
      <c r="I887" s="3">
        <v>554</v>
      </c>
      <c r="J887" s="7">
        <v>554</v>
      </c>
      <c r="N887" s="19" t="str">
        <f t="shared" si="593"/>
        <v/>
      </c>
      <c r="P887" s="29" t="s">
        <v>109</v>
      </c>
      <c r="Q887" s="3"/>
      <c r="R887" s="3">
        <v>320</v>
      </c>
      <c r="S887" s="7">
        <v>320</v>
      </c>
      <c r="U887" s="29" t="s">
        <v>109</v>
      </c>
      <c r="V887" s="3"/>
      <c r="W887" s="3">
        <v>149</v>
      </c>
      <c r="X887" s="7">
        <v>149</v>
      </c>
      <c r="Z887" s="29" t="s">
        <v>109</v>
      </c>
      <c r="AA887" s="3"/>
      <c r="AB887" s="3">
        <v>56268</v>
      </c>
      <c r="AC887" s="7">
        <v>56268</v>
      </c>
      <c r="AE887">
        <f t="shared" ref="AE887:AE919" si="594">AC887</f>
        <v>56268</v>
      </c>
      <c r="AF887" s="16">
        <f t="shared" ref="AF887:AF919" si="595">IF(AE887/$AE$8&gt;0,AE887/$AE$8,"")</f>
        <v>56.268000000000001</v>
      </c>
      <c r="AH887">
        <f t="shared" ref="AH887:AH919" si="596">J887</f>
        <v>554</v>
      </c>
      <c r="AI887">
        <f t="shared" ref="AI887:AI919" si="597">AC887</f>
        <v>56268</v>
      </c>
      <c r="AJ887" s="16">
        <f t="shared" ref="AJ887:AJ919" si="598">IF(AI887*AH887&gt;0,AI887/AH887*$AI$8,"")</f>
        <v>101566.78700361011</v>
      </c>
      <c r="AL887" s="16" t="str">
        <f t="shared" ref="AL887:AL919" si="599">IF(AI887*M887&gt;0,M887/L887*AJ887,"")</f>
        <v/>
      </c>
    </row>
    <row r="888" spans="2:38">
      <c r="B888" s="29" t="s">
        <v>110</v>
      </c>
      <c r="C888" s="3"/>
      <c r="D888" s="3"/>
      <c r="E888" s="7"/>
      <c r="G888" s="29" t="s">
        <v>110</v>
      </c>
      <c r="H888" s="3"/>
      <c r="I888" s="3"/>
      <c r="J888" s="7"/>
      <c r="L888">
        <f t="shared" ref="L888:L897" si="600">E888</f>
        <v>0</v>
      </c>
      <c r="M888">
        <f t="shared" ref="M888:M897" si="601">J888</f>
        <v>0</v>
      </c>
      <c r="N888" s="19" t="str">
        <f t="shared" si="593"/>
        <v/>
      </c>
      <c r="P888" s="29" t="s">
        <v>110</v>
      </c>
      <c r="Q888" s="3"/>
      <c r="R888" s="3"/>
      <c r="S888" s="7"/>
      <c r="U888" s="29" t="s">
        <v>110</v>
      </c>
      <c r="V888" s="3"/>
      <c r="W888" s="3"/>
      <c r="X888" s="7"/>
      <c r="Z888" s="29" t="s">
        <v>110</v>
      </c>
      <c r="AA888" s="3"/>
      <c r="AB888" s="3"/>
      <c r="AC888" s="7"/>
      <c r="AE888">
        <f t="shared" si="594"/>
        <v>0</v>
      </c>
      <c r="AF888" s="16" t="str">
        <f t="shared" si="595"/>
        <v/>
      </c>
      <c r="AH888">
        <f t="shared" si="596"/>
        <v>0</v>
      </c>
      <c r="AI888">
        <f t="shared" si="597"/>
        <v>0</v>
      </c>
      <c r="AJ888" s="16" t="str">
        <f t="shared" si="598"/>
        <v/>
      </c>
      <c r="AL888" s="16" t="str">
        <f t="shared" si="599"/>
        <v/>
      </c>
    </row>
    <row r="889" spans="2:38">
      <c r="B889" s="29" t="s">
        <v>159</v>
      </c>
      <c r="C889" s="3">
        <v>17</v>
      </c>
      <c r="D889" s="3"/>
      <c r="E889" s="7">
        <v>17</v>
      </c>
      <c r="G889" s="29" t="s">
        <v>159</v>
      </c>
      <c r="H889" s="3">
        <v>124</v>
      </c>
      <c r="I889" s="3"/>
      <c r="J889" s="7">
        <v>124</v>
      </c>
      <c r="L889">
        <f t="shared" si="600"/>
        <v>17</v>
      </c>
      <c r="M889">
        <f t="shared" si="601"/>
        <v>124</v>
      </c>
      <c r="N889" s="19">
        <f t="shared" si="593"/>
        <v>7.2941176470588234</v>
      </c>
      <c r="P889" s="29" t="s">
        <v>159</v>
      </c>
      <c r="Q889" s="3">
        <v>97</v>
      </c>
      <c r="R889" s="3"/>
      <c r="S889" s="7">
        <v>97</v>
      </c>
      <c r="U889" s="29" t="s">
        <v>159</v>
      </c>
      <c r="V889" s="3">
        <v>10</v>
      </c>
      <c r="W889" s="3"/>
      <c r="X889" s="7">
        <v>10</v>
      </c>
      <c r="Z889" s="29" t="s">
        <v>159</v>
      </c>
      <c r="AA889" s="3">
        <v>16434</v>
      </c>
      <c r="AB889" s="3"/>
      <c r="AC889" s="7">
        <v>16434</v>
      </c>
      <c r="AE889">
        <f t="shared" si="594"/>
        <v>16434</v>
      </c>
      <c r="AF889" s="16">
        <f t="shared" si="595"/>
        <v>16.434000000000001</v>
      </c>
      <c r="AH889">
        <f t="shared" si="596"/>
        <v>124</v>
      </c>
      <c r="AI889">
        <f t="shared" si="597"/>
        <v>16434</v>
      </c>
      <c r="AJ889" s="16">
        <f t="shared" si="598"/>
        <v>132532.25806451612</v>
      </c>
      <c r="AL889" s="16">
        <f t="shared" si="599"/>
        <v>966705.88235294109</v>
      </c>
    </row>
    <row r="890" spans="2:38">
      <c r="B890" s="29" t="s">
        <v>111</v>
      </c>
      <c r="C890" s="3">
        <v>6</v>
      </c>
      <c r="D890" s="3"/>
      <c r="E890" s="7">
        <v>6</v>
      </c>
      <c r="G890" s="29" t="s">
        <v>111</v>
      </c>
      <c r="H890" s="3"/>
      <c r="I890" s="3"/>
      <c r="J890" s="7"/>
      <c r="L890">
        <f t="shared" si="600"/>
        <v>6</v>
      </c>
      <c r="M890">
        <f t="shared" si="601"/>
        <v>0</v>
      </c>
      <c r="N890" s="19">
        <f t="shared" si="593"/>
        <v>0</v>
      </c>
      <c r="P890" s="29" t="s">
        <v>111</v>
      </c>
      <c r="Q890" s="3"/>
      <c r="R890" s="3"/>
      <c r="S890" s="7"/>
      <c r="U890" s="29" t="s">
        <v>111</v>
      </c>
      <c r="V890" s="3"/>
      <c r="W890" s="3"/>
      <c r="X890" s="7"/>
      <c r="Z890" s="29" t="s">
        <v>111</v>
      </c>
      <c r="AA890" s="3"/>
      <c r="AB890" s="3"/>
      <c r="AC890" s="7"/>
      <c r="AE890">
        <f t="shared" si="594"/>
        <v>0</v>
      </c>
      <c r="AF890" s="16" t="str">
        <f t="shared" si="595"/>
        <v/>
      </c>
      <c r="AH890">
        <f t="shared" si="596"/>
        <v>0</v>
      </c>
      <c r="AI890">
        <f t="shared" si="597"/>
        <v>0</v>
      </c>
      <c r="AJ890" s="16" t="str">
        <f t="shared" si="598"/>
        <v/>
      </c>
      <c r="AL890" s="16" t="str">
        <f t="shared" si="599"/>
        <v/>
      </c>
    </row>
    <row r="891" spans="2:38">
      <c r="B891" s="29" t="s">
        <v>112</v>
      </c>
      <c r="C891" s="3"/>
      <c r="D891" s="3">
        <v>109</v>
      </c>
      <c r="E891" s="7">
        <v>109</v>
      </c>
      <c r="G891" s="29" t="s">
        <v>112</v>
      </c>
      <c r="H891" s="3"/>
      <c r="I891" s="3">
        <v>146</v>
      </c>
      <c r="J891" s="7">
        <v>146</v>
      </c>
      <c r="L891">
        <f t="shared" si="600"/>
        <v>109</v>
      </c>
      <c r="M891">
        <f t="shared" si="601"/>
        <v>146</v>
      </c>
      <c r="N891" s="19">
        <f t="shared" si="593"/>
        <v>1.3394495412844036</v>
      </c>
      <c r="P891" s="29" t="s">
        <v>112</v>
      </c>
      <c r="Q891" s="3"/>
      <c r="R891" s="3">
        <v>24</v>
      </c>
      <c r="S891" s="7">
        <v>24</v>
      </c>
      <c r="U891" s="29" t="s">
        <v>112</v>
      </c>
      <c r="V891" s="3"/>
      <c r="W891" s="3">
        <v>13</v>
      </c>
      <c r="X891" s="7">
        <v>13</v>
      </c>
      <c r="Z891" s="29" t="s">
        <v>112</v>
      </c>
      <c r="AA891" s="3"/>
      <c r="AB891" s="3">
        <v>8963</v>
      </c>
      <c r="AC891" s="7">
        <v>8963</v>
      </c>
      <c r="AE891">
        <f t="shared" si="594"/>
        <v>8963</v>
      </c>
      <c r="AF891" s="16">
        <f t="shared" si="595"/>
        <v>8.9629999999999992</v>
      </c>
      <c r="AH891">
        <f t="shared" si="596"/>
        <v>146</v>
      </c>
      <c r="AI891">
        <f t="shared" si="597"/>
        <v>8963</v>
      </c>
      <c r="AJ891" s="16">
        <f t="shared" si="598"/>
        <v>61390.410958904111</v>
      </c>
      <c r="AL891" s="16">
        <f t="shared" si="599"/>
        <v>82229.357798165132</v>
      </c>
    </row>
    <row r="892" spans="2:38">
      <c r="B892" s="29" t="s">
        <v>113</v>
      </c>
      <c r="C892" s="3">
        <v>1106</v>
      </c>
      <c r="D892" s="3"/>
      <c r="E892" s="7">
        <v>1106</v>
      </c>
      <c r="G892" s="29" t="s">
        <v>113</v>
      </c>
      <c r="H892" s="3">
        <v>5016</v>
      </c>
      <c r="I892" s="3"/>
      <c r="J892" s="7">
        <v>5016</v>
      </c>
      <c r="L892">
        <f t="shared" si="600"/>
        <v>1106</v>
      </c>
      <c r="M892">
        <f t="shared" si="601"/>
        <v>5016</v>
      </c>
      <c r="N892" s="19">
        <f t="shared" si="593"/>
        <v>4.5352622061482819</v>
      </c>
      <c r="P892" s="29" t="s">
        <v>113</v>
      </c>
      <c r="Q892" s="3">
        <v>3050</v>
      </c>
      <c r="R892" s="3"/>
      <c r="S892" s="7">
        <v>3050</v>
      </c>
      <c r="U892" s="29" t="s">
        <v>113</v>
      </c>
      <c r="V892" s="3">
        <v>805</v>
      </c>
      <c r="W892" s="3"/>
      <c r="X892" s="7">
        <v>805</v>
      </c>
      <c r="Z892" s="29" t="s">
        <v>113</v>
      </c>
      <c r="AA892" s="3">
        <v>259357</v>
      </c>
      <c r="AB892" s="3"/>
      <c r="AC892" s="7">
        <v>259357</v>
      </c>
      <c r="AE892">
        <f t="shared" si="594"/>
        <v>259357</v>
      </c>
      <c r="AF892" s="16">
        <f t="shared" si="595"/>
        <v>259.35700000000003</v>
      </c>
      <c r="AH892">
        <f t="shared" si="596"/>
        <v>5016</v>
      </c>
      <c r="AI892">
        <f t="shared" si="597"/>
        <v>259357</v>
      </c>
      <c r="AJ892" s="16">
        <f t="shared" si="598"/>
        <v>51705.940988835726</v>
      </c>
      <c r="AL892" s="16">
        <f t="shared" si="599"/>
        <v>234500</v>
      </c>
    </row>
    <row r="893" spans="2:38">
      <c r="B893" s="29" t="s">
        <v>114</v>
      </c>
      <c r="C893" s="3"/>
      <c r="D893" s="3">
        <v>11</v>
      </c>
      <c r="E893" s="7">
        <v>11</v>
      </c>
      <c r="G893" s="29" t="s">
        <v>114</v>
      </c>
      <c r="H893" s="3"/>
      <c r="I893" s="3">
        <v>30</v>
      </c>
      <c r="J893" s="7">
        <v>30</v>
      </c>
      <c r="L893">
        <f t="shared" si="600"/>
        <v>11</v>
      </c>
      <c r="M893">
        <f t="shared" si="601"/>
        <v>30</v>
      </c>
      <c r="N893" s="19">
        <f t="shared" si="593"/>
        <v>2.7272727272727271</v>
      </c>
      <c r="P893" s="29" t="s">
        <v>114</v>
      </c>
      <c r="Q893" s="3"/>
      <c r="R893" s="3">
        <v>12</v>
      </c>
      <c r="S893" s="7">
        <v>12</v>
      </c>
      <c r="U893" s="29" t="s">
        <v>114</v>
      </c>
      <c r="V893" s="3"/>
      <c r="W893" s="3">
        <v>6</v>
      </c>
      <c r="X893" s="7">
        <v>6</v>
      </c>
      <c r="Z893" s="29" t="s">
        <v>114</v>
      </c>
      <c r="AA893" s="3"/>
      <c r="AB893" s="3">
        <v>2242</v>
      </c>
      <c r="AC893" s="7">
        <v>2242</v>
      </c>
      <c r="AE893">
        <f t="shared" si="594"/>
        <v>2242</v>
      </c>
      <c r="AF893" s="16">
        <f t="shared" si="595"/>
        <v>2.242</v>
      </c>
      <c r="AH893">
        <f t="shared" si="596"/>
        <v>30</v>
      </c>
      <c r="AI893">
        <f t="shared" si="597"/>
        <v>2242</v>
      </c>
      <c r="AJ893" s="16">
        <f t="shared" si="598"/>
        <v>74733.333333333328</v>
      </c>
      <c r="AL893" s="16">
        <f t="shared" si="599"/>
        <v>203818.18181818179</v>
      </c>
    </row>
    <row r="894" spans="2:38">
      <c r="B894" s="29" t="s">
        <v>160</v>
      </c>
      <c r="C894" s="3"/>
      <c r="D894" s="3">
        <v>62</v>
      </c>
      <c r="E894" s="7">
        <v>62</v>
      </c>
      <c r="G894" s="29" t="s">
        <v>160</v>
      </c>
      <c r="H894" s="3"/>
      <c r="I894" s="3">
        <v>186</v>
      </c>
      <c r="J894" s="7">
        <v>186</v>
      </c>
      <c r="L894">
        <f t="shared" si="600"/>
        <v>62</v>
      </c>
      <c r="M894">
        <f t="shared" si="601"/>
        <v>186</v>
      </c>
      <c r="N894" s="19">
        <f t="shared" si="593"/>
        <v>3</v>
      </c>
      <c r="P894" s="29" t="s">
        <v>160</v>
      </c>
      <c r="Q894" s="3"/>
      <c r="R894" s="3">
        <v>93</v>
      </c>
      <c r="S894" s="7">
        <v>93</v>
      </c>
      <c r="U894" s="29" t="s">
        <v>160</v>
      </c>
      <c r="V894" s="3"/>
      <c r="W894" s="3">
        <v>27</v>
      </c>
      <c r="X894" s="7">
        <v>27</v>
      </c>
      <c r="Z894" s="29" t="s">
        <v>160</v>
      </c>
      <c r="AA894" s="3"/>
      <c r="AB894" s="3">
        <v>19721</v>
      </c>
      <c r="AC894" s="7">
        <v>19721</v>
      </c>
      <c r="AE894">
        <f t="shared" si="594"/>
        <v>19721</v>
      </c>
      <c r="AF894" s="16">
        <f t="shared" si="595"/>
        <v>19.721</v>
      </c>
      <c r="AH894">
        <f t="shared" si="596"/>
        <v>186</v>
      </c>
      <c r="AI894">
        <f t="shared" si="597"/>
        <v>19721</v>
      </c>
      <c r="AJ894" s="16">
        <f t="shared" si="598"/>
        <v>106026.88172043012</v>
      </c>
      <c r="AL894" s="16">
        <f t="shared" si="599"/>
        <v>318080.64516129036</v>
      </c>
    </row>
    <row r="895" spans="2:38">
      <c r="B895" s="29" t="s">
        <v>115</v>
      </c>
      <c r="C895" s="3"/>
      <c r="D895" s="3">
        <v>5</v>
      </c>
      <c r="E895" s="7">
        <v>5</v>
      </c>
      <c r="G895" s="29" t="s">
        <v>115</v>
      </c>
      <c r="H895" s="3"/>
      <c r="I895" s="3">
        <v>10</v>
      </c>
      <c r="J895" s="7">
        <v>10</v>
      </c>
      <c r="L895">
        <f t="shared" si="600"/>
        <v>5</v>
      </c>
      <c r="M895">
        <f t="shared" si="601"/>
        <v>10</v>
      </c>
      <c r="N895" s="19">
        <f t="shared" si="593"/>
        <v>2</v>
      </c>
      <c r="P895" s="29" t="s">
        <v>115</v>
      </c>
      <c r="Q895" s="3"/>
      <c r="R895" s="3">
        <v>2</v>
      </c>
      <c r="S895" s="7">
        <v>2</v>
      </c>
      <c r="U895" s="29" t="s">
        <v>115</v>
      </c>
      <c r="V895" s="3"/>
      <c r="W895" s="3">
        <v>3</v>
      </c>
      <c r="X895" s="7">
        <v>3</v>
      </c>
      <c r="Z895" s="29" t="s">
        <v>115</v>
      </c>
      <c r="AA895" s="3"/>
      <c r="AB895" s="3">
        <v>509</v>
      </c>
      <c r="AC895" s="7">
        <v>509</v>
      </c>
      <c r="AE895">
        <f t="shared" si="594"/>
        <v>509</v>
      </c>
      <c r="AF895" s="16">
        <f t="shared" si="595"/>
        <v>0.50900000000000001</v>
      </c>
      <c r="AH895">
        <f t="shared" si="596"/>
        <v>10</v>
      </c>
      <c r="AI895">
        <f t="shared" si="597"/>
        <v>509</v>
      </c>
      <c r="AJ895" s="16">
        <f t="shared" si="598"/>
        <v>50900</v>
      </c>
      <c r="AL895" s="16">
        <f t="shared" si="599"/>
        <v>101800</v>
      </c>
    </row>
    <row r="896" spans="2:38">
      <c r="B896" s="29" t="s">
        <v>116</v>
      </c>
      <c r="C896" s="3"/>
      <c r="D896" s="3"/>
      <c r="E896" s="7"/>
      <c r="G896" s="29" t="s">
        <v>116</v>
      </c>
      <c r="H896" s="3"/>
      <c r="I896" s="3"/>
      <c r="J896" s="7"/>
      <c r="L896">
        <f t="shared" si="600"/>
        <v>0</v>
      </c>
      <c r="M896">
        <f t="shared" si="601"/>
        <v>0</v>
      </c>
      <c r="N896" s="19" t="str">
        <f t="shared" si="593"/>
        <v/>
      </c>
      <c r="P896" s="29" t="s">
        <v>116</v>
      </c>
      <c r="Q896" s="3"/>
      <c r="R896" s="3"/>
      <c r="S896" s="7"/>
      <c r="U896" s="29" t="s">
        <v>116</v>
      </c>
      <c r="V896" s="3"/>
      <c r="W896" s="3"/>
      <c r="X896" s="7"/>
      <c r="Z896" s="29" t="s">
        <v>116</v>
      </c>
      <c r="AA896" s="3"/>
      <c r="AB896" s="3"/>
      <c r="AC896" s="7"/>
      <c r="AE896">
        <f t="shared" si="594"/>
        <v>0</v>
      </c>
      <c r="AF896" s="16" t="str">
        <f t="shared" si="595"/>
        <v/>
      </c>
      <c r="AH896">
        <f t="shared" si="596"/>
        <v>0</v>
      </c>
      <c r="AI896">
        <f t="shared" si="597"/>
        <v>0</v>
      </c>
      <c r="AJ896" s="16" t="str">
        <f t="shared" si="598"/>
        <v/>
      </c>
      <c r="AL896" s="16" t="str">
        <f t="shared" si="599"/>
        <v/>
      </c>
    </row>
    <row r="897" spans="2:38">
      <c r="B897" s="29" t="s">
        <v>117</v>
      </c>
      <c r="C897" s="3"/>
      <c r="D897" s="3">
        <v>1</v>
      </c>
      <c r="E897" s="7">
        <v>1</v>
      </c>
      <c r="G897" s="29" t="s">
        <v>117</v>
      </c>
      <c r="H897" s="3"/>
      <c r="I897" s="3"/>
      <c r="J897" s="7"/>
      <c r="L897">
        <f t="shared" si="600"/>
        <v>1</v>
      </c>
      <c r="M897">
        <f t="shared" si="601"/>
        <v>0</v>
      </c>
      <c r="N897" s="19">
        <f t="shared" si="593"/>
        <v>0</v>
      </c>
      <c r="P897" s="29" t="s">
        <v>117</v>
      </c>
      <c r="Q897" s="3"/>
      <c r="R897" s="3"/>
      <c r="S897" s="7"/>
      <c r="U897" s="29" t="s">
        <v>117</v>
      </c>
      <c r="V897" s="3"/>
      <c r="W897" s="3"/>
      <c r="X897" s="7"/>
      <c r="Z897" s="29" t="s">
        <v>117</v>
      </c>
      <c r="AA897" s="3"/>
      <c r="AB897" s="3"/>
      <c r="AC897" s="7"/>
      <c r="AE897">
        <f t="shared" si="594"/>
        <v>0</v>
      </c>
      <c r="AF897" s="16" t="str">
        <f t="shared" si="595"/>
        <v/>
      </c>
      <c r="AH897">
        <f t="shared" si="596"/>
        <v>0</v>
      </c>
      <c r="AI897">
        <f t="shared" si="597"/>
        <v>0</v>
      </c>
      <c r="AJ897" s="16" t="str">
        <f t="shared" si="598"/>
        <v/>
      </c>
      <c r="AL897" s="16" t="str">
        <f t="shared" si="599"/>
        <v/>
      </c>
    </row>
    <row r="898" spans="2:38">
      <c r="B898" s="29" t="s">
        <v>118</v>
      </c>
      <c r="C898" s="3"/>
      <c r="D898" s="3">
        <v>5</v>
      </c>
      <c r="E898" s="7">
        <v>5</v>
      </c>
      <c r="G898" s="29" t="s">
        <v>118</v>
      </c>
      <c r="H898" s="3"/>
      <c r="I898" s="3">
        <v>21</v>
      </c>
      <c r="J898" s="7">
        <v>21</v>
      </c>
      <c r="N898" s="19" t="str">
        <f t="shared" si="593"/>
        <v/>
      </c>
      <c r="P898" s="29" t="s">
        <v>118</v>
      </c>
      <c r="Q898" s="3"/>
      <c r="R898" s="3">
        <v>10</v>
      </c>
      <c r="S898" s="7">
        <v>10</v>
      </c>
      <c r="U898" s="29" t="s">
        <v>118</v>
      </c>
      <c r="V898" s="3"/>
      <c r="W898" s="3">
        <v>6</v>
      </c>
      <c r="X898" s="7">
        <v>6</v>
      </c>
      <c r="Z898" s="29" t="s">
        <v>118</v>
      </c>
      <c r="AA898" s="3"/>
      <c r="AB898" s="3">
        <v>2970</v>
      </c>
      <c r="AC898" s="7">
        <v>2970</v>
      </c>
      <c r="AE898">
        <f t="shared" si="594"/>
        <v>2970</v>
      </c>
      <c r="AF898" s="16">
        <f t="shared" si="595"/>
        <v>2.97</v>
      </c>
      <c r="AH898">
        <f t="shared" si="596"/>
        <v>21</v>
      </c>
      <c r="AI898">
        <f t="shared" si="597"/>
        <v>2970</v>
      </c>
      <c r="AJ898" s="16">
        <f t="shared" si="598"/>
        <v>141428.57142857142</v>
      </c>
      <c r="AL898" s="16" t="str">
        <f t="shared" si="599"/>
        <v/>
      </c>
    </row>
    <row r="899" spans="2:38">
      <c r="B899" s="29" t="s">
        <v>119</v>
      </c>
      <c r="C899" s="3"/>
      <c r="D899" s="3">
        <v>2</v>
      </c>
      <c r="E899" s="7">
        <v>2</v>
      </c>
      <c r="G899" s="29" t="s">
        <v>119</v>
      </c>
      <c r="H899" s="3"/>
      <c r="I899" s="3"/>
      <c r="J899" s="7"/>
      <c r="L899">
        <f t="shared" ref="L899:L908" si="602">E899</f>
        <v>2</v>
      </c>
      <c r="M899">
        <f t="shared" ref="M899:M908" si="603">J899</f>
        <v>0</v>
      </c>
      <c r="N899" s="19">
        <f t="shared" si="593"/>
        <v>0</v>
      </c>
      <c r="P899" s="29" t="s">
        <v>119</v>
      </c>
      <c r="Q899" s="3"/>
      <c r="R899" s="3"/>
      <c r="S899" s="7"/>
      <c r="U899" s="29" t="s">
        <v>119</v>
      </c>
      <c r="V899" s="3"/>
      <c r="W899" s="3"/>
      <c r="X899" s="7"/>
      <c r="Z899" s="29" t="s">
        <v>119</v>
      </c>
      <c r="AA899" s="3"/>
      <c r="AB899" s="3"/>
      <c r="AC899" s="7"/>
      <c r="AE899">
        <f t="shared" si="594"/>
        <v>0</v>
      </c>
      <c r="AF899" s="16" t="str">
        <f t="shared" si="595"/>
        <v/>
      </c>
      <c r="AH899">
        <f t="shared" si="596"/>
        <v>0</v>
      </c>
      <c r="AI899">
        <f t="shared" si="597"/>
        <v>0</v>
      </c>
      <c r="AJ899" s="16" t="str">
        <f t="shared" si="598"/>
        <v/>
      </c>
      <c r="AL899" s="16" t="str">
        <f t="shared" si="599"/>
        <v/>
      </c>
    </row>
    <row r="900" spans="2:38">
      <c r="B900" s="29" t="s">
        <v>161</v>
      </c>
      <c r="C900" s="3"/>
      <c r="D900" s="3">
        <v>11</v>
      </c>
      <c r="E900" s="7">
        <v>11</v>
      </c>
      <c r="G900" s="29" t="s">
        <v>161</v>
      </c>
      <c r="H900" s="3"/>
      <c r="I900" s="3">
        <v>38</v>
      </c>
      <c r="J900" s="7">
        <v>38</v>
      </c>
      <c r="L900">
        <f t="shared" si="602"/>
        <v>11</v>
      </c>
      <c r="M900">
        <f t="shared" si="603"/>
        <v>38</v>
      </c>
      <c r="N900" s="19">
        <f t="shared" si="593"/>
        <v>3.4545454545454546</v>
      </c>
      <c r="P900" s="29" t="s">
        <v>161</v>
      </c>
      <c r="Q900" s="3"/>
      <c r="R900" s="3">
        <v>22</v>
      </c>
      <c r="S900" s="7">
        <v>22</v>
      </c>
      <c r="U900" s="29" t="s">
        <v>161</v>
      </c>
      <c r="V900" s="3"/>
      <c r="W900" s="3">
        <v>5</v>
      </c>
      <c r="X900" s="7">
        <v>5</v>
      </c>
      <c r="Z900" s="29" t="s">
        <v>161</v>
      </c>
      <c r="AA900" s="3"/>
      <c r="AB900" s="3">
        <v>2908</v>
      </c>
      <c r="AC900" s="7">
        <v>2908</v>
      </c>
      <c r="AE900">
        <f t="shared" si="594"/>
        <v>2908</v>
      </c>
      <c r="AF900" s="16">
        <f t="shared" si="595"/>
        <v>2.9079999999999999</v>
      </c>
      <c r="AH900">
        <f t="shared" si="596"/>
        <v>38</v>
      </c>
      <c r="AI900">
        <f t="shared" si="597"/>
        <v>2908</v>
      </c>
      <c r="AJ900" s="16">
        <f t="shared" si="598"/>
        <v>76526.31578947368</v>
      </c>
      <c r="AL900" s="16">
        <f t="shared" si="599"/>
        <v>264363.63636363635</v>
      </c>
    </row>
    <row r="901" spans="2:38">
      <c r="B901" s="29" t="s">
        <v>162</v>
      </c>
      <c r="C901" s="3"/>
      <c r="D901" s="3"/>
      <c r="E901" s="7"/>
      <c r="G901" s="29" t="s">
        <v>162</v>
      </c>
      <c r="H901" s="3"/>
      <c r="I901" s="3"/>
      <c r="J901" s="7"/>
      <c r="L901">
        <f t="shared" si="602"/>
        <v>0</v>
      </c>
      <c r="M901">
        <f t="shared" si="603"/>
        <v>0</v>
      </c>
      <c r="N901" s="19" t="str">
        <f t="shared" si="593"/>
        <v/>
      </c>
      <c r="P901" s="29" t="s">
        <v>162</v>
      </c>
      <c r="Q901" s="3"/>
      <c r="R901" s="3"/>
      <c r="S901" s="7"/>
      <c r="U901" s="29" t="s">
        <v>162</v>
      </c>
      <c r="V901" s="3"/>
      <c r="W901" s="3"/>
      <c r="X901" s="7"/>
      <c r="Z901" s="29" t="s">
        <v>162</v>
      </c>
      <c r="AA901" s="3"/>
      <c r="AB901" s="3"/>
      <c r="AC901" s="7"/>
      <c r="AE901">
        <f t="shared" si="594"/>
        <v>0</v>
      </c>
      <c r="AF901" s="16" t="str">
        <f t="shared" si="595"/>
        <v/>
      </c>
      <c r="AH901">
        <f t="shared" si="596"/>
        <v>0</v>
      </c>
      <c r="AI901">
        <f t="shared" si="597"/>
        <v>0</v>
      </c>
      <c r="AJ901" s="16" t="str">
        <f t="shared" si="598"/>
        <v/>
      </c>
      <c r="AL901" s="16" t="str">
        <f t="shared" si="599"/>
        <v/>
      </c>
    </row>
    <row r="902" spans="2:38">
      <c r="B902" s="29" t="s">
        <v>120</v>
      </c>
      <c r="C902" s="3"/>
      <c r="D902" s="3">
        <v>392</v>
      </c>
      <c r="E902" s="7">
        <v>392</v>
      </c>
      <c r="G902" s="29" t="s">
        <v>120</v>
      </c>
      <c r="H902" s="3"/>
      <c r="I902" s="3">
        <v>1163</v>
      </c>
      <c r="J902" s="7">
        <v>1163</v>
      </c>
      <c r="L902">
        <f t="shared" si="602"/>
        <v>392</v>
      </c>
      <c r="M902">
        <f t="shared" si="603"/>
        <v>1163</v>
      </c>
      <c r="N902" s="19">
        <f t="shared" si="593"/>
        <v>2.9668367346938775</v>
      </c>
      <c r="P902" s="29" t="s">
        <v>120</v>
      </c>
      <c r="Q902" s="3"/>
      <c r="R902" s="3">
        <v>514</v>
      </c>
      <c r="S902" s="7">
        <v>514</v>
      </c>
      <c r="U902" s="29" t="s">
        <v>120</v>
      </c>
      <c r="V902" s="3"/>
      <c r="W902" s="3">
        <v>242</v>
      </c>
      <c r="X902" s="7">
        <v>242</v>
      </c>
      <c r="Z902" s="29" t="s">
        <v>120</v>
      </c>
      <c r="AA902" s="3"/>
      <c r="AB902" s="3">
        <v>59930</v>
      </c>
      <c r="AC902" s="7">
        <v>59930</v>
      </c>
      <c r="AE902">
        <f t="shared" si="594"/>
        <v>59930</v>
      </c>
      <c r="AF902" s="16">
        <f t="shared" si="595"/>
        <v>59.93</v>
      </c>
      <c r="AH902">
        <f t="shared" si="596"/>
        <v>1163</v>
      </c>
      <c r="AI902">
        <f t="shared" si="597"/>
        <v>59930</v>
      </c>
      <c r="AJ902" s="16">
        <f t="shared" si="598"/>
        <v>51530.52450558899</v>
      </c>
      <c r="AL902" s="16">
        <f t="shared" si="599"/>
        <v>152882.65306122447</v>
      </c>
    </row>
    <row r="903" spans="2:38">
      <c r="B903" s="29" t="s">
        <v>121</v>
      </c>
      <c r="C903" s="3"/>
      <c r="D903" s="3">
        <v>3</v>
      </c>
      <c r="E903" s="7">
        <v>3</v>
      </c>
      <c r="G903" s="29" t="s">
        <v>121</v>
      </c>
      <c r="H903" s="3"/>
      <c r="I903" s="3">
        <v>9</v>
      </c>
      <c r="J903" s="7">
        <v>9</v>
      </c>
      <c r="L903">
        <f t="shared" si="602"/>
        <v>3</v>
      </c>
      <c r="M903">
        <f t="shared" si="603"/>
        <v>9</v>
      </c>
      <c r="N903" s="19">
        <f t="shared" si="593"/>
        <v>3</v>
      </c>
      <c r="P903" s="29" t="s">
        <v>121</v>
      </c>
      <c r="Q903" s="3"/>
      <c r="R903" s="3">
        <v>3</v>
      </c>
      <c r="S903" s="7">
        <v>3</v>
      </c>
      <c r="U903" s="29" t="s">
        <v>121</v>
      </c>
      <c r="V903" s="3"/>
      <c r="W903" s="3">
        <v>3</v>
      </c>
      <c r="X903" s="7">
        <v>3</v>
      </c>
      <c r="Z903" s="29" t="s">
        <v>121</v>
      </c>
      <c r="AA903" s="3"/>
      <c r="AB903" s="3">
        <v>381</v>
      </c>
      <c r="AC903" s="7">
        <v>381</v>
      </c>
      <c r="AE903">
        <f t="shared" si="594"/>
        <v>381</v>
      </c>
      <c r="AF903" s="16">
        <f t="shared" si="595"/>
        <v>0.38100000000000001</v>
      </c>
      <c r="AH903">
        <f t="shared" si="596"/>
        <v>9</v>
      </c>
      <c r="AI903">
        <f t="shared" si="597"/>
        <v>381</v>
      </c>
      <c r="AJ903" s="16">
        <f t="shared" si="598"/>
        <v>42333.333333333336</v>
      </c>
      <c r="AL903" s="16">
        <f t="shared" si="599"/>
        <v>127000</v>
      </c>
    </row>
    <row r="904" spans="2:38">
      <c r="B904" s="29" t="s">
        <v>122</v>
      </c>
      <c r="C904" s="3"/>
      <c r="D904" s="3">
        <v>68</v>
      </c>
      <c r="E904" s="7">
        <v>68</v>
      </c>
      <c r="G904" s="29" t="s">
        <v>122</v>
      </c>
      <c r="H904" s="3"/>
      <c r="I904" s="3">
        <v>271</v>
      </c>
      <c r="J904" s="7">
        <v>271</v>
      </c>
      <c r="L904">
        <f t="shared" si="602"/>
        <v>68</v>
      </c>
      <c r="M904">
        <f t="shared" si="603"/>
        <v>271</v>
      </c>
      <c r="N904" s="19">
        <f t="shared" si="593"/>
        <v>3.9852941176470589</v>
      </c>
      <c r="P904" s="29" t="s">
        <v>122</v>
      </c>
      <c r="Q904" s="3"/>
      <c r="R904" s="3">
        <v>145</v>
      </c>
      <c r="S904" s="7">
        <v>145</v>
      </c>
      <c r="U904" s="29" t="s">
        <v>122</v>
      </c>
      <c r="V904" s="3"/>
      <c r="W904" s="3">
        <v>53</v>
      </c>
      <c r="X904" s="7">
        <v>53</v>
      </c>
      <c r="Z904" s="29" t="s">
        <v>122</v>
      </c>
      <c r="AA904" s="3"/>
      <c r="AB904" s="3">
        <v>18372</v>
      </c>
      <c r="AC904" s="7">
        <v>18372</v>
      </c>
      <c r="AE904">
        <f t="shared" si="594"/>
        <v>18372</v>
      </c>
      <c r="AF904" s="16">
        <f t="shared" si="595"/>
        <v>18.372</v>
      </c>
      <c r="AH904">
        <f t="shared" si="596"/>
        <v>271</v>
      </c>
      <c r="AI904">
        <f t="shared" si="597"/>
        <v>18372</v>
      </c>
      <c r="AJ904" s="16">
        <f t="shared" si="598"/>
        <v>67793.357933579333</v>
      </c>
      <c r="AL904" s="16">
        <f t="shared" si="599"/>
        <v>270176.4705882353</v>
      </c>
    </row>
    <row r="905" spans="2:38">
      <c r="B905" s="29" t="s">
        <v>123</v>
      </c>
      <c r="C905" s="3"/>
      <c r="D905" s="3">
        <v>2</v>
      </c>
      <c r="E905" s="7">
        <v>2</v>
      </c>
      <c r="G905" s="29" t="s">
        <v>123</v>
      </c>
      <c r="H905" s="3"/>
      <c r="I905" s="3"/>
      <c r="J905" s="7"/>
      <c r="L905">
        <f t="shared" si="602"/>
        <v>2</v>
      </c>
      <c r="M905">
        <f t="shared" si="603"/>
        <v>0</v>
      </c>
      <c r="N905" s="19">
        <f t="shared" si="593"/>
        <v>0</v>
      </c>
      <c r="P905" s="29" t="s">
        <v>123</v>
      </c>
      <c r="Q905" s="3"/>
      <c r="R905" s="3"/>
      <c r="S905" s="7"/>
      <c r="U905" s="29" t="s">
        <v>123</v>
      </c>
      <c r="V905" s="3"/>
      <c r="W905" s="3"/>
      <c r="X905" s="7"/>
      <c r="Z905" s="29" t="s">
        <v>123</v>
      </c>
      <c r="AA905" s="3"/>
      <c r="AB905" s="3"/>
      <c r="AC905" s="7"/>
      <c r="AE905">
        <f t="shared" si="594"/>
        <v>0</v>
      </c>
      <c r="AF905" s="16" t="str">
        <f t="shared" si="595"/>
        <v/>
      </c>
      <c r="AH905">
        <f t="shared" si="596"/>
        <v>0</v>
      </c>
      <c r="AI905">
        <f t="shared" si="597"/>
        <v>0</v>
      </c>
      <c r="AJ905" s="16" t="str">
        <f t="shared" si="598"/>
        <v/>
      </c>
      <c r="AL905" s="16" t="str">
        <f t="shared" si="599"/>
        <v/>
      </c>
    </row>
    <row r="906" spans="2:38">
      <c r="B906" s="29" t="s">
        <v>124</v>
      </c>
      <c r="C906" s="3"/>
      <c r="D906" s="3">
        <v>2</v>
      </c>
      <c r="E906" s="7">
        <v>2</v>
      </c>
      <c r="G906" s="29" t="s">
        <v>124</v>
      </c>
      <c r="H906" s="3"/>
      <c r="I906" s="3"/>
      <c r="J906" s="7"/>
      <c r="L906">
        <f t="shared" si="602"/>
        <v>2</v>
      </c>
      <c r="M906">
        <f t="shared" si="603"/>
        <v>0</v>
      </c>
      <c r="N906" s="19">
        <f t="shared" si="593"/>
        <v>0</v>
      </c>
      <c r="P906" s="29" t="s">
        <v>124</v>
      </c>
      <c r="Q906" s="3"/>
      <c r="R906" s="3"/>
      <c r="S906" s="7"/>
      <c r="U906" s="29" t="s">
        <v>124</v>
      </c>
      <c r="V906" s="3"/>
      <c r="W906" s="3"/>
      <c r="X906" s="7"/>
      <c r="Z906" s="29" t="s">
        <v>124</v>
      </c>
      <c r="AA906" s="3"/>
      <c r="AB906" s="3"/>
      <c r="AC906" s="7"/>
      <c r="AE906">
        <f t="shared" si="594"/>
        <v>0</v>
      </c>
      <c r="AF906" s="16" t="str">
        <f t="shared" si="595"/>
        <v/>
      </c>
      <c r="AH906">
        <f t="shared" si="596"/>
        <v>0</v>
      </c>
      <c r="AI906">
        <f t="shared" si="597"/>
        <v>0</v>
      </c>
      <c r="AJ906" s="16" t="str">
        <f t="shared" si="598"/>
        <v/>
      </c>
      <c r="AL906" s="16" t="str">
        <f t="shared" si="599"/>
        <v/>
      </c>
    </row>
    <row r="907" spans="2:38">
      <c r="B907" s="29" t="s">
        <v>163</v>
      </c>
      <c r="C907" s="3">
        <v>1</v>
      </c>
      <c r="D907" s="3"/>
      <c r="E907" s="7">
        <v>1</v>
      </c>
      <c r="G907" s="29" t="s">
        <v>163</v>
      </c>
      <c r="H907" s="3"/>
      <c r="I907" s="3"/>
      <c r="J907" s="7"/>
      <c r="L907">
        <f t="shared" si="602"/>
        <v>1</v>
      </c>
      <c r="M907">
        <f t="shared" si="603"/>
        <v>0</v>
      </c>
      <c r="N907" s="19">
        <f t="shared" si="593"/>
        <v>0</v>
      </c>
      <c r="P907" s="29" t="s">
        <v>163</v>
      </c>
      <c r="Q907" s="3"/>
      <c r="R907" s="3"/>
      <c r="S907" s="7"/>
      <c r="U907" s="29" t="s">
        <v>163</v>
      </c>
      <c r="V907" s="3"/>
      <c r="W907" s="3"/>
      <c r="X907" s="7"/>
      <c r="Z907" s="29" t="s">
        <v>163</v>
      </c>
      <c r="AA907" s="3"/>
      <c r="AB907" s="3"/>
      <c r="AC907" s="7"/>
      <c r="AE907">
        <f t="shared" si="594"/>
        <v>0</v>
      </c>
      <c r="AF907" s="16" t="str">
        <f t="shared" si="595"/>
        <v/>
      </c>
      <c r="AH907">
        <f t="shared" si="596"/>
        <v>0</v>
      </c>
      <c r="AI907">
        <f t="shared" si="597"/>
        <v>0</v>
      </c>
      <c r="AJ907" s="16" t="str">
        <f t="shared" si="598"/>
        <v/>
      </c>
      <c r="AL907" s="16" t="str">
        <f t="shared" si="599"/>
        <v/>
      </c>
    </row>
    <row r="908" spans="2:38">
      <c r="B908" s="29" t="s">
        <v>125</v>
      </c>
      <c r="C908" s="3"/>
      <c r="D908" s="3">
        <v>25</v>
      </c>
      <c r="E908" s="7">
        <v>25</v>
      </c>
      <c r="G908" s="29" t="s">
        <v>125</v>
      </c>
      <c r="H908" s="3"/>
      <c r="I908" s="3">
        <v>75</v>
      </c>
      <c r="J908" s="7">
        <v>75</v>
      </c>
      <c r="L908">
        <f t="shared" si="602"/>
        <v>25</v>
      </c>
      <c r="M908">
        <f t="shared" si="603"/>
        <v>75</v>
      </c>
      <c r="N908" s="19">
        <f t="shared" si="593"/>
        <v>3</v>
      </c>
      <c r="P908" s="29" t="s">
        <v>125</v>
      </c>
      <c r="Q908" s="3"/>
      <c r="R908" s="3">
        <v>37</v>
      </c>
      <c r="S908" s="7">
        <v>37</v>
      </c>
      <c r="U908" s="29" t="s">
        <v>125</v>
      </c>
      <c r="V908" s="3"/>
      <c r="W908" s="3">
        <v>12</v>
      </c>
      <c r="X908" s="7">
        <v>12</v>
      </c>
      <c r="Z908" s="29" t="s">
        <v>125</v>
      </c>
      <c r="AA908" s="3"/>
      <c r="AB908" s="3">
        <v>4198</v>
      </c>
      <c r="AC908" s="7">
        <v>4198</v>
      </c>
      <c r="AE908">
        <f t="shared" si="594"/>
        <v>4198</v>
      </c>
      <c r="AF908" s="16">
        <f t="shared" si="595"/>
        <v>4.1980000000000004</v>
      </c>
      <c r="AH908">
        <f t="shared" si="596"/>
        <v>75</v>
      </c>
      <c r="AI908">
        <f t="shared" si="597"/>
        <v>4198</v>
      </c>
      <c r="AJ908" s="16">
        <f t="shared" si="598"/>
        <v>55973.333333333336</v>
      </c>
      <c r="AL908" s="16">
        <f t="shared" si="599"/>
        <v>167920</v>
      </c>
    </row>
    <row r="909" spans="2:38">
      <c r="B909" s="29" t="s">
        <v>126</v>
      </c>
      <c r="C909" s="3">
        <v>59</v>
      </c>
      <c r="D909" s="3"/>
      <c r="E909" s="7">
        <v>59</v>
      </c>
      <c r="G909" s="29" t="s">
        <v>126</v>
      </c>
      <c r="H909" s="3">
        <v>168</v>
      </c>
      <c r="I909" s="3"/>
      <c r="J909" s="7">
        <v>168</v>
      </c>
      <c r="N909" s="19" t="str">
        <f t="shared" si="593"/>
        <v/>
      </c>
      <c r="P909" s="29" t="s">
        <v>126</v>
      </c>
      <c r="Q909" s="3">
        <v>70</v>
      </c>
      <c r="R909" s="3"/>
      <c r="S909" s="7">
        <v>70</v>
      </c>
      <c r="U909" s="29" t="s">
        <v>126</v>
      </c>
      <c r="V909" s="3">
        <v>38</v>
      </c>
      <c r="W909" s="3"/>
      <c r="X909" s="7">
        <v>38</v>
      </c>
      <c r="Z909" s="29" t="s">
        <v>126</v>
      </c>
      <c r="AA909" s="3">
        <v>14478</v>
      </c>
      <c r="AB909" s="3"/>
      <c r="AC909" s="7">
        <v>14478</v>
      </c>
      <c r="AE909">
        <f t="shared" si="594"/>
        <v>14478</v>
      </c>
      <c r="AF909" s="16">
        <f t="shared" si="595"/>
        <v>14.478</v>
      </c>
      <c r="AH909">
        <f t="shared" si="596"/>
        <v>168</v>
      </c>
      <c r="AI909">
        <f t="shared" si="597"/>
        <v>14478</v>
      </c>
      <c r="AJ909" s="16">
        <f t="shared" si="598"/>
        <v>86178.571428571435</v>
      </c>
      <c r="AL909" s="16" t="str">
        <f t="shared" si="599"/>
        <v/>
      </c>
    </row>
    <row r="910" spans="2:38">
      <c r="B910" s="29" t="s">
        <v>127</v>
      </c>
      <c r="C910" s="3"/>
      <c r="D910" s="3">
        <v>29</v>
      </c>
      <c r="E910" s="7">
        <v>29</v>
      </c>
      <c r="G910" s="29" t="s">
        <v>127</v>
      </c>
      <c r="H910" s="3"/>
      <c r="I910" s="3">
        <v>49</v>
      </c>
      <c r="J910" s="7">
        <v>49</v>
      </c>
      <c r="L910">
        <f t="shared" ref="L910:L919" si="604">E910</f>
        <v>29</v>
      </c>
      <c r="M910">
        <f t="shared" ref="M910:M919" si="605">J910</f>
        <v>49</v>
      </c>
      <c r="N910" s="19">
        <f t="shared" si="593"/>
        <v>1.6896551724137931</v>
      </c>
      <c r="P910" s="29" t="s">
        <v>127</v>
      </c>
      <c r="Q910" s="3"/>
      <c r="R910" s="3">
        <v>14</v>
      </c>
      <c r="S910" s="7">
        <v>14</v>
      </c>
      <c r="U910" s="29" t="s">
        <v>127</v>
      </c>
      <c r="V910" s="3"/>
      <c r="W910" s="3">
        <v>6</v>
      </c>
      <c r="X910" s="7">
        <v>6</v>
      </c>
      <c r="Z910" s="29" t="s">
        <v>127</v>
      </c>
      <c r="AA910" s="3"/>
      <c r="AB910" s="3">
        <v>2778</v>
      </c>
      <c r="AC910" s="7">
        <v>2778</v>
      </c>
      <c r="AE910">
        <f t="shared" si="594"/>
        <v>2778</v>
      </c>
      <c r="AF910" s="16">
        <f t="shared" si="595"/>
        <v>2.778</v>
      </c>
      <c r="AH910">
        <f t="shared" si="596"/>
        <v>49</v>
      </c>
      <c r="AI910">
        <f t="shared" si="597"/>
        <v>2778</v>
      </c>
      <c r="AJ910" s="16">
        <f t="shared" si="598"/>
        <v>56693.877551020407</v>
      </c>
      <c r="AL910" s="16">
        <f t="shared" si="599"/>
        <v>95793.10344827587</v>
      </c>
    </row>
    <row r="911" spans="2:38">
      <c r="B911" s="29" t="s">
        <v>128</v>
      </c>
      <c r="C911" s="3"/>
      <c r="D911" s="3">
        <v>13</v>
      </c>
      <c r="E911" s="7">
        <v>13</v>
      </c>
      <c r="G911" s="29" t="s">
        <v>128</v>
      </c>
      <c r="H911" s="3"/>
      <c r="I911" s="3">
        <v>84</v>
      </c>
      <c r="J911" s="7">
        <v>84</v>
      </c>
      <c r="L911">
        <f t="shared" si="604"/>
        <v>13</v>
      </c>
      <c r="M911">
        <f t="shared" si="605"/>
        <v>84</v>
      </c>
      <c r="N911" s="19">
        <f t="shared" si="593"/>
        <v>6.4615384615384617</v>
      </c>
      <c r="P911" s="29" t="s">
        <v>128</v>
      </c>
      <c r="Q911" s="3"/>
      <c r="R911" s="3">
        <v>61</v>
      </c>
      <c r="S911" s="7">
        <v>61</v>
      </c>
      <c r="U911" s="29" t="s">
        <v>128</v>
      </c>
      <c r="V911" s="3"/>
      <c r="W911" s="3">
        <v>10</v>
      </c>
      <c r="X911" s="7">
        <v>10</v>
      </c>
      <c r="Z911" s="29" t="s">
        <v>128</v>
      </c>
      <c r="AA911" s="3"/>
      <c r="AB911" s="3">
        <v>13122</v>
      </c>
      <c r="AC911" s="7">
        <v>13122</v>
      </c>
      <c r="AE911">
        <f t="shared" si="594"/>
        <v>13122</v>
      </c>
      <c r="AF911" s="16">
        <f t="shared" si="595"/>
        <v>13.122</v>
      </c>
      <c r="AH911">
        <f t="shared" si="596"/>
        <v>84</v>
      </c>
      <c r="AI911">
        <f t="shared" si="597"/>
        <v>13122</v>
      </c>
      <c r="AJ911" s="16">
        <f t="shared" si="598"/>
        <v>156214.28571428571</v>
      </c>
      <c r="AL911" s="16">
        <f t="shared" si="599"/>
        <v>1009384.6153846154</v>
      </c>
    </row>
    <row r="912" spans="2:38">
      <c r="B912" s="29" t="s">
        <v>129</v>
      </c>
      <c r="C912" s="3">
        <v>41</v>
      </c>
      <c r="D912" s="3"/>
      <c r="E912" s="7">
        <v>41</v>
      </c>
      <c r="G912" s="29" t="s">
        <v>129</v>
      </c>
      <c r="H912" s="3">
        <v>194</v>
      </c>
      <c r="I912" s="3"/>
      <c r="J912" s="7">
        <v>194</v>
      </c>
      <c r="L912">
        <f t="shared" si="604"/>
        <v>41</v>
      </c>
      <c r="M912">
        <f t="shared" si="605"/>
        <v>194</v>
      </c>
      <c r="N912" s="19">
        <f t="shared" si="593"/>
        <v>4.7317073170731705</v>
      </c>
      <c r="P912" s="29" t="s">
        <v>129</v>
      </c>
      <c r="Q912" s="3">
        <v>112</v>
      </c>
      <c r="R912" s="3"/>
      <c r="S912" s="7">
        <v>112</v>
      </c>
      <c r="U912" s="29" t="s">
        <v>129</v>
      </c>
      <c r="V912" s="3">
        <v>36</v>
      </c>
      <c r="W912" s="3"/>
      <c r="X912" s="7">
        <v>36</v>
      </c>
      <c r="Z912" s="29" t="s">
        <v>129</v>
      </c>
      <c r="AA912" s="3">
        <v>23587</v>
      </c>
      <c r="AB912" s="3"/>
      <c r="AC912" s="7">
        <v>23587</v>
      </c>
      <c r="AE912">
        <f t="shared" si="594"/>
        <v>23587</v>
      </c>
      <c r="AF912" s="16">
        <f t="shared" si="595"/>
        <v>23.587</v>
      </c>
      <c r="AH912">
        <f t="shared" si="596"/>
        <v>194</v>
      </c>
      <c r="AI912">
        <f t="shared" si="597"/>
        <v>23587</v>
      </c>
      <c r="AJ912" s="16">
        <f t="shared" si="598"/>
        <v>121582.47422680413</v>
      </c>
      <c r="AL912" s="16">
        <f t="shared" si="599"/>
        <v>575292.68292682932</v>
      </c>
    </row>
    <row r="913" spans="2:38">
      <c r="B913" s="29" t="s">
        <v>130</v>
      </c>
      <c r="C913" s="3"/>
      <c r="D913" s="3">
        <v>9</v>
      </c>
      <c r="E913" s="7">
        <v>9</v>
      </c>
      <c r="G913" s="29" t="s">
        <v>130</v>
      </c>
      <c r="H913" s="3"/>
      <c r="I913" s="3">
        <v>12</v>
      </c>
      <c r="J913" s="7">
        <v>12</v>
      </c>
      <c r="L913">
        <f t="shared" si="604"/>
        <v>9</v>
      </c>
      <c r="M913">
        <f t="shared" si="605"/>
        <v>12</v>
      </c>
      <c r="N913" s="19">
        <f t="shared" si="593"/>
        <v>1.3333333333333333</v>
      </c>
      <c r="P913" s="29" t="s">
        <v>130</v>
      </c>
      <c r="Q913" s="3"/>
      <c r="R913" s="3">
        <v>1</v>
      </c>
      <c r="S913" s="7">
        <v>1</v>
      </c>
      <c r="U913" s="29" t="s">
        <v>130</v>
      </c>
      <c r="V913" s="3"/>
      <c r="W913" s="3">
        <v>1</v>
      </c>
      <c r="X913" s="7">
        <v>1</v>
      </c>
      <c r="Z913" s="29" t="s">
        <v>130</v>
      </c>
      <c r="AA913" s="3"/>
      <c r="AB913" s="3">
        <v>584</v>
      </c>
      <c r="AC913" s="7">
        <v>584</v>
      </c>
      <c r="AE913">
        <f t="shared" si="594"/>
        <v>584</v>
      </c>
      <c r="AF913" s="16">
        <f t="shared" si="595"/>
        <v>0.58399999999999996</v>
      </c>
      <c r="AH913">
        <f t="shared" si="596"/>
        <v>12</v>
      </c>
      <c r="AI913">
        <f t="shared" si="597"/>
        <v>584</v>
      </c>
      <c r="AJ913" s="16">
        <f t="shared" si="598"/>
        <v>48666.666666666664</v>
      </c>
      <c r="AL913" s="16">
        <f t="shared" si="599"/>
        <v>64888.888888888883</v>
      </c>
    </row>
    <row r="914" spans="2:38">
      <c r="B914" s="29" t="s">
        <v>131</v>
      </c>
      <c r="C914" s="3"/>
      <c r="D914" s="3">
        <v>60</v>
      </c>
      <c r="E914" s="7">
        <v>60</v>
      </c>
      <c r="G914" s="29" t="s">
        <v>131</v>
      </c>
      <c r="H914" s="3"/>
      <c r="I914" s="3">
        <v>447</v>
      </c>
      <c r="J914" s="7">
        <v>447</v>
      </c>
      <c r="L914">
        <f t="shared" si="604"/>
        <v>60</v>
      </c>
      <c r="M914">
        <f t="shared" si="605"/>
        <v>447</v>
      </c>
      <c r="N914" s="19">
        <f t="shared" si="593"/>
        <v>7.45</v>
      </c>
      <c r="P914" s="29" t="s">
        <v>131</v>
      </c>
      <c r="Q914" s="3"/>
      <c r="R914" s="3">
        <v>266</v>
      </c>
      <c r="S914" s="7">
        <v>266</v>
      </c>
      <c r="U914" s="29" t="s">
        <v>131</v>
      </c>
      <c r="V914" s="3"/>
      <c r="W914" s="3">
        <v>119</v>
      </c>
      <c r="X914" s="7">
        <v>119</v>
      </c>
      <c r="Z914" s="29" t="s">
        <v>131</v>
      </c>
      <c r="AA914" s="3"/>
      <c r="AB914" s="3"/>
      <c r="AC914" s="7"/>
      <c r="AE914">
        <f t="shared" si="594"/>
        <v>0</v>
      </c>
      <c r="AF914" s="16" t="str">
        <f t="shared" si="595"/>
        <v/>
      </c>
      <c r="AH914">
        <f t="shared" si="596"/>
        <v>447</v>
      </c>
      <c r="AI914">
        <f t="shared" si="597"/>
        <v>0</v>
      </c>
      <c r="AJ914" s="16" t="str">
        <f t="shared" si="598"/>
        <v/>
      </c>
      <c r="AL914" s="16" t="str">
        <f t="shared" si="599"/>
        <v/>
      </c>
    </row>
    <row r="915" spans="2:38">
      <c r="B915" s="29" t="s">
        <v>132</v>
      </c>
      <c r="C915" s="3"/>
      <c r="D915" s="3">
        <v>18</v>
      </c>
      <c r="E915" s="7">
        <v>18</v>
      </c>
      <c r="G915" s="29" t="s">
        <v>132</v>
      </c>
      <c r="H915" s="3"/>
      <c r="I915" s="3"/>
      <c r="J915" s="7"/>
      <c r="L915">
        <f t="shared" si="604"/>
        <v>18</v>
      </c>
      <c r="M915">
        <f t="shared" si="605"/>
        <v>0</v>
      </c>
      <c r="N915" s="19">
        <f t="shared" si="593"/>
        <v>0</v>
      </c>
      <c r="P915" s="29" t="s">
        <v>132</v>
      </c>
      <c r="Q915" s="3"/>
      <c r="R915" s="3"/>
      <c r="S915" s="7"/>
      <c r="U915" s="29" t="s">
        <v>132</v>
      </c>
      <c r="V915" s="3"/>
      <c r="W915" s="3"/>
      <c r="X915" s="7"/>
      <c r="Z915" s="29" t="s">
        <v>132</v>
      </c>
      <c r="AA915" s="3"/>
      <c r="AB915" s="3"/>
      <c r="AC915" s="7"/>
      <c r="AE915">
        <f t="shared" si="594"/>
        <v>0</v>
      </c>
      <c r="AF915" s="16" t="str">
        <f t="shared" si="595"/>
        <v/>
      </c>
      <c r="AH915">
        <f t="shared" si="596"/>
        <v>0</v>
      </c>
      <c r="AI915">
        <f t="shared" si="597"/>
        <v>0</v>
      </c>
      <c r="AJ915" s="16" t="str">
        <f t="shared" si="598"/>
        <v/>
      </c>
      <c r="AL915" s="16" t="str">
        <f t="shared" si="599"/>
        <v/>
      </c>
    </row>
    <row r="916" spans="2:38">
      <c r="B916" s="29" t="s">
        <v>133</v>
      </c>
      <c r="C916" s="3"/>
      <c r="D916" s="3">
        <v>9</v>
      </c>
      <c r="E916" s="7">
        <v>9</v>
      </c>
      <c r="G916" s="29" t="s">
        <v>133</v>
      </c>
      <c r="H916" s="3"/>
      <c r="I916" s="3">
        <v>14</v>
      </c>
      <c r="J916" s="7">
        <v>14</v>
      </c>
      <c r="L916">
        <f t="shared" si="604"/>
        <v>9</v>
      </c>
      <c r="M916">
        <f t="shared" si="605"/>
        <v>14</v>
      </c>
      <c r="N916" s="19">
        <f t="shared" si="593"/>
        <v>1.5555555555555556</v>
      </c>
      <c r="P916" s="29" t="s">
        <v>133</v>
      </c>
      <c r="Q916" s="3"/>
      <c r="R916" s="3">
        <v>4</v>
      </c>
      <c r="S916" s="7">
        <v>4</v>
      </c>
      <c r="U916" s="29" t="s">
        <v>133</v>
      </c>
      <c r="V916" s="3"/>
      <c r="W916" s="3">
        <v>1</v>
      </c>
      <c r="X916" s="7">
        <v>1</v>
      </c>
      <c r="Z916" s="29" t="s">
        <v>133</v>
      </c>
      <c r="AA916" s="3"/>
      <c r="AB916" s="3">
        <v>668</v>
      </c>
      <c r="AC916" s="7">
        <v>668</v>
      </c>
      <c r="AE916">
        <f t="shared" si="594"/>
        <v>668</v>
      </c>
      <c r="AF916" s="16">
        <f t="shared" si="595"/>
        <v>0.66800000000000004</v>
      </c>
      <c r="AH916">
        <f t="shared" si="596"/>
        <v>14</v>
      </c>
      <c r="AI916">
        <f t="shared" si="597"/>
        <v>668</v>
      </c>
      <c r="AJ916" s="16">
        <f t="shared" si="598"/>
        <v>47714.285714285717</v>
      </c>
      <c r="AL916" s="16">
        <f t="shared" si="599"/>
        <v>74222.222222222234</v>
      </c>
    </row>
    <row r="917" spans="2:38">
      <c r="B917" s="29" t="s">
        <v>134</v>
      </c>
      <c r="C917" s="3"/>
      <c r="D917" s="3">
        <v>1</v>
      </c>
      <c r="E917" s="7">
        <v>1</v>
      </c>
      <c r="G917" s="29" t="s">
        <v>134</v>
      </c>
      <c r="H917" s="3"/>
      <c r="I917" s="3"/>
      <c r="J917" s="7"/>
      <c r="L917">
        <f t="shared" si="604"/>
        <v>1</v>
      </c>
      <c r="M917">
        <f t="shared" si="605"/>
        <v>0</v>
      </c>
      <c r="N917" s="19">
        <f t="shared" si="593"/>
        <v>0</v>
      </c>
      <c r="P917" s="29" t="s">
        <v>134</v>
      </c>
      <c r="Q917" s="3"/>
      <c r="R917" s="3"/>
      <c r="S917" s="7"/>
      <c r="U917" s="29" t="s">
        <v>134</v>
      </c>
      <c r="V917" s="3"/>
      <c r="W917" s="3"/>
      <c r="X917" s="7"/>
      <c r="Z917" s="29" t="s">
        <v>134</v>
      </c>
      <c r="AA917" s="3"/>
      <c r="AB917" s="3"/>
      <c r="AC917" s="7"/>
      <c r="AE917">
        <f t="shared" si="594"/>
        <v>0</v>
      </c>
      <c r="AF917" s="16" t="str">
        <f t="shared" si="595"/>
        <v/>
      </c>
      <c r="AH917">
        <f t="shared" si="596"/>
        <v>0</v>
      </c>
      <c r="AI917">
        <f t="shared" si="597"/>
        <v>0</v>
      </c>
      <c r="AJ917" s="16" t="str">
        <f t="shared" si="598"/>
        <v/>
      </c>
      <c r="AL917" s="16" t="str">
        <f t="shared" si="599"/>
        <v/>
      </c>
    </row>
    <row r="918" spans="2:38">
      <c r="B918" s="29" t="s">
        <v>135</v>
      </c>
      <c r="C918" s="3"/>
      <c r="D918" s="3">
        <v>2</v>
      </c>
      <c r="E918" s="7">
        <v>2</v>
      </c>
      <c r="G918" s="29" t="s">
        <v>135</v>
      </c>
      <c r="H918" s="3"/>
      <c r="I918" s="3"/>
      <c r="J918" s="7"/>
      <c r="L918">
        <f t="shared" si="604"/>
        <v>2</v>
      </c>
      <c r="M918">
        <f t="shared" si="605"/>
        <v>0</v>
      </c>
      <c r="N918" s="19">
        <f t="shared" si="593"/>
        <v>0</v>
      </c>
      <c r="P918" s="29" t="s">
        <v>135</v>
      </c>
      <c r="Q918" s="3"/>
      <c r="R918" s="3"/>
      <c r="S918" s="7"/>
      <c r="U918" s="29" t="s">
        <v>135</v>
      </c>
      <c r="V918" s="3"/>
      <c r="W918" s="3"/>
      <c r="X918" s="7"/>
      <c r="Z918" s="29" t="s">
        <v>135</v>
      </c>
      <c r="AA918" s="3"/>
      <c r="AB918" s="3"/>
      <c r="AC918" s="7"/>
      <c r="AE918">
        <f t="shared" si="594"/>
        <v>0</v>
      </c>
      <c r="AF918" s="16" t="str">
        <f t="shared" si="595"/>
        <v/>
      </c>
      <c r="AH918">
        <f t="shared" si="596"/>
        <v>0</v>
      </c>
      <c r="AI918">
        <f t="shared" si="597"/>
        <v>0</v>
      </c>
      <c r="AJ918" s="16" t="str">
        <f t="shared" si="598"/>
        <v/>
      </c>
      <c r="AL918" s="16" t="str">
        <f t="shared" si="599"/>
        <v/>
      </c>
    </row>
    <row r="919" spans="2:38">
      <c r="B919" s="30" t="s">
        <v>39</v>
      </c>
      <c r="C919" s="7">
        <v>1230</v>
      </c>
      <c r="D919" s="7">
        <v>921</v>
      </c>
      <c r="E919" s="7">
        <v>2151</v>
      </c>
      <c r="G919" s="30" t="s">
        <v>39</v>
      </c>
      <c r="H919" s="7">
        <v>5526</v>
      </c>
      <c r="I919" s="7">
        <v>4024</v>
      </c>
      <c r="J919" s="7">
        <v>9550</v>
      </c>
      <c r="L919">
        <f t="shared" si="604"/>
        <v>2151</v>
      </c>
      <c r="M919">
        <f t="shared" si="605"/>
        <v>9550</v>
      </c>
      <c r="N919" s="19">
        <f t="shared" si="593"/>
        <v>4.4397954439795448</v>
      </c>
      <c r="P919" s="30" t="s">
        <v>39</v>
      </c>
      <c r="Q919" s="7">
        <v>3345</v>
      </c>
      <c r="R919" s="7">
        <v>2381</v>
      </c>
      <c r="S919" s="7">
        <v>5726</v>
      </c>
      <c r="U919" s="30" t="s">
        <v>39</v>
      </c>
      <c r="V919" s="7">
        <v>890</v>
      </c>
      <c r="W919" s="7">
        <v>688</v>
      </c>
      <c r="X919" s="7">
        <v>1578</v>
      </c>
      <c r="Z919" s="30" t="s">
        <v>39</v>
      </c>
      <c r="AA919" s="7">
        <v>315567</v>
      </c>
      <c r="AB919" s="7">
        <v>702097</v>
      </c>
      <c r="AC919" s="7">
        <v>1017664</v>
      </c>
      <c r="AE919">
        <f t="shared" si="594"/>
        <v>1017664</v>
      </c>
      <c r="AF919" s="16">
        <f t="shared" si="595"/>
        <v>1017.664</v>
      </c>
      <c r="AH919">
        <f t="shared" si="596"/>
        <v>9550</v>
      </c>
      <c r="AI919">
        <f t="shared" si="597"/>
        <v>1017664</v>
      </c>
      <c r="AJ919" s="16">
        <f t="shared" si="598"/>
        <v>106561.67539267015</v>
      </c>
      <c r="AL919" s="16">
        <f t="shared" si="599"/>
        <v>473112.04091120412</v>
      </c>
    </row>
    <row r="920" spans="2:38">
      <c r="B920" s="4" t="s">
        <v>186</v>
      </c>
      <c r="C920" s="3"/>
      <c r="D920" s="3"/>
      <c r="E920" s="7"/>
      <c r="G920" s="4" t="s">
        <v>186</v>
      </c>
      <c r="H920" s="3"/>
      <c r="I920" s="3"/>
      <c r="J920" s="7"/>
      <c r="N920" s="18" t="str">
        <f t="shared" si="593"/>
        <v/>
      </c>
      <c r="P920" s="4" t="s">
        <v>186</v>
      </c>
      <c r="Q920" s="3"/>
      <c r="R920" s="3"/>
      <c r="S920" s="7"/>
      <c r="U920" s="4" t="s">
        <v>186</v>
      </c>
      <c r="V920" s="3"/>
      <c r="W920" s="3"/>
      <c r="X920" s="7"/>
      <c r="Z920" s="4" t="s">
        <v>186</v>
      </c>
      <c r="AA920" s="3"/>
      <c r="AB920" s="3"/>
      <c r="AC920" s="7"/>
      <c r="AF920" s="15"/>
      <c r="AJ920" s="15"/>
      <c r="AL920" s="15"/>
    </row>
    <row r="921" spans="2:38">
      <c r="B921" s="5" t="s">
        <v>13</v>
      </c>
      <c r="C921" s="3"/>
      <c r="D921" s="3"/>
      <c r="E921" s="7"/>
      <c r="G921" s="5" t="s">
        <v>13</v>
      </c>
      <c r="H921" s="3"/>
      <c r="I921" s="3"/>
      <c r="J921" s="7"/>
      <c r="N921" s="37" t="str">
        <f t="shared" si="593"/>
        <v/>
      </c>
      <c r="P921" s="5" t="s">
        <v>13</v>
      </c>
      <c r="Q921" s="3"/>
      <c r="R921" s="3"/>
      <c r="S921" s="7"/>
      <c r="U921" s="5" t="s">
        <v>13</v>
      </c>
      <c r="V921" s="3"/>
      <c r="W921" s="3"/>
      <c r="X921" s="7"/>
      <c r="Z921" s="5" t="s">
        <v>13</v>
      </c>
      <c r="AA921" s="3"/>
      <c r="AB921" s="3"/>
      <c r="AC921" s="7"/>
      <c r="AF921" s="36"/>
      <c r="AJ921" s="36"/>
      <c r="AL921" s="36"/>
    </row>
    <row r="922" spans="2:38">
      <c r="B922" s="29" t="s">
        <v>13</v>
      </c>
      <c r="C922" s="3">
        <v>34564</v>
      </c>
      <c r="D922" s="3">
        <v>7245</v>
      </c>
      <c r="E922" s="7">
        <v>41809</v>
      </c>
      <c r="G922" s="29" t="s">
        <v>13</v>
      </c>
      <c r="H922" s="3">
        <v>315080</v>
      </c>
      <c r="I922" s="3">
        <v>107673</v>
      </c>
      <c r="J922" s="7">
        <v>422753</v>
      </c>
      <c r="L922">
        <f t="shared" ref="L922" si="606">E922</f>
        <v>41809</v>
      </c>
      <c r="M922">
        <f t="shared" ref="M922" si="607">J922</f>
        <v>422753</v>
      </c>
      <c r="N922" s="19">
        <f t="shared" si="593"/>
        <v>10.111531010069601</v>
      </c>
      <c r="P922" s="29" t="s">
        <v>13</v>
      </c>
      <c r="Q922" s="3">
        <v>223560</v>
      </c>
      <c r="R922" s="3">
        <v>49765</v>
      </c>
      <c r="S922" s="7">
        <v>273325</v>
      </c>
      <c r="U922" s="29" t="s">
        <v>13</v>
      </c>
      <c r="V922" s="3">
        <v>55651</v>
      </c>
      <c r="W922" s="3">
        <v>50456</v>
      </c>
      <c r="X922" s="7">
        <v>106107</v>
      </c>
      <c r="Z922" s="29" t="s">
        <v>13</v>
      </c>
      <c r="AA922" s="3">
        <v>44556935</v>
      </c>
      <c r="AB922" s="3">
        <v>4003502</v>
      </c>
      <c r="AC922" s="7">
        <v>48560437</v>
      </c>
      <c r="AE922">
        <f t="shared" ref="AE922" si="608">AC922</f>
        <v>48560437</v>
      </c>
      <c r="AF922" s="16">
        <f t="shared" ref="AF922" si="609">IF(AE922/$AE$8&gt;0,AE922/$AE$8,"")</f>
        <v>48560.436999999998</v>
      </c>
      <c r="AH922">
        <f t="shared" ref="AH922" si="610">J922</f>
        <v>422753</v>
      </c>
      <c r="AI922">
        <f t="shared" ref="AI922" si="611">AC922</f>
        <v>48560437</v>
      </c>
      <c r="AJ922" s="16">
        <f t="shared" ref="AJ922" si="612">IF(AI922*AH922&gt;0,AI922/AH922*$AI$8,"")</f>
        <v>114867.16120287732</v>
      </c>
      <c r="AL922" s="16">
        <f t="shared" ref="AL922" si="613">IF(AI922*M922&gt;0,M922/L922*AJ922,"")</f>
        <v>1161482.862541558</v>
      </c>
    </row>
    <row r="923" spans="2:38">
      <c r="B923" s="5" t="s">
        <v>33</v>
      </c>
      <c r="C923" s="3"/>
      <c r="D923" s="3"/>
      <c r="E923" s="7"/>
      <c r="G923" s="5" t="s">
        <v>33</v>
      </c>
      <c r="H923" s="3"/>
      <c r="I923" s="3"/>
      <c r="J923" s="7"/>
      <c r="N923" s="37" t="str">
        <f t="shared" si="593"/>
        <v/>
      </c>
      <c r="P923" s="5" t="s">
        <v>33</v>
      </c>
      <c r="Q923" s="3"/>
      <c r="R923" s="3"/>
      <c r="S923" s="7"/>
      <c r="U923" s="5" t="s">
        <v>33</v>
      </c>
      <c r="V923" s="3"/>
      <c r="W923" s="3"/>
      <c r="X923" s="7"/>
      <c r="Z923" s="5" t="s">
        <v>33</v>
      </c>
      <c r="AA923" s="3"/>
      <c r="AB923" s="3"/>
      <c r="AC923" s="7"/>
      <c r="AF923" s="36"/>
      <c r="AJ923" s="36"/>
      <c r="AL923" s="36"/>
    </row>
    <row r="924" spans="2:38">
      <c r="B924" s="29" t="s">
        <v>45</v>
      </c>
      <c r="C924" s="3">
        <v>21</v>
      </c>
      <c r="D924" s="3"/>
      <c r="E924" s="7">
        <v>21</v>
      </c>
      <c r="G924" s="29" t="s">
        <v>45</v>
      </c>
      <c r="H924" s="3">
        <v>352</v>
      </c>
      <c r="I924" s="3"/>
      <c r="J924" s="7">
        <v>352</v>
      </c>
      <c r="L924">
        <f t="shared" ref="L924:L933" si="614">E924</f>
        <v>21</v>
      </c>
      <c r="M924">
        <f t="shared" ref="M924:M933" si="615">J924</f>
        <v>352</v>
      </c>
      <c r="N924" s="19">
        <f t="shared" si="593"/>
        <v>16.761904761904763</v>
      </c>
      <c r="P924" s="29" t="s">
        <v>45</v>
      </c>
      <c r="Q924" s="3">
        <v>282</v>
      </c>
      <c r="R924" s="3"/>
      <c r="S924" s="7">
        <v>282</v>
      </c>
      <c r="U924" s="29" t="s">
        <v>45</v>
      </c>
      <c r="V924" s="3">
        <v>49</v>
      </c>
      <c r="W924" s="3"/>
      <c r="X924" s="7">
        <v>49</v>
      </c>
      <c r="Z924" s="29" t="s">
        <v>45</v>
      </c>
      <c r="AA924" s="3">
        <v>67370</v>
      </c>
      <c r="AB924" s="3"/>
      <c r="AC924" s="7">
        <v>67370</v>
      </c>
      <c r="AE924">
        <f t="shared" ref="AE924:AE933" si="616">AC924</f>
        <v>67370</v>
      </c>
      <c r="AF924" s="16">
        <f t="shared" ref="AF924:AF933" si="617">IF(AE924/$AE$8&gt;0,AE924/$AE$8,"")</f>
        <v>67.37</v>
      </c>
      <c r="AH924">
        <f t="shared" ref="AH924:AH933" si="618">J924</f>
        <v>352</v>
      </c>
      <c r="AI924">
        <f t="shared" ref="AI924:AI933" si="619">AC924</f>
        <v>67370</v>
      </c>
      <c r="AJ924" s="16">
        <f t="shared" ref="AJ924:AJ933" si="620">IF(AI924*AH924&gt;0,AI924/AH924*$AI$8,"")</f>
        <v>191392.04545454547</v>
      </c>
      <c r="AL924" s="16">
        <f t="shared" ref="AL924:AL933" si="621">IF(AI924*M924&gt;0,M924/L924*AJ924,"")</f>
        <v>3208095.2380952383</v>
      </c>
    </row>
    <row r="925" spans="2:38">
      <c r="B925" s="29" t="s">
        <v>46</v>
      </c>
      <c r="C925" s="3">
        <v>1020</v>
      </c>
      <c r="D925" s="3"/>
      <c r="E925" s="7">
        <v>1020</v>
      </c>
      <c r="G925" s="29" t="s">
        <v>46</v>
      </c>
      <c r="H925" s="3">
        <v>8027</v>
      </c>
      <c r="I925" s="3"/>
      <c r="J925" s="7">
        <v>8027</v>
      </c>
      <c r="L925">
        <f t="shared" si="614"/>
        <v>1020</v>
      </c>
      <c r="M925">
        <f t="shared" si="615"/>
        <v>8027</v>
      </c>
      <c r="N925" s="19">
        <f t="shared" si="593"/>
        <v>7.8696078431372545</v>
      </c>
      <c r="P925" s="29" t="s">
        <v>46</v>
      </c>
      <c r="Q925" s="3">
        <v>5977</v>
      </c>
      <c r="R925" s="3"/>
      <c r="S925" s="7">
        <v>5977</v>
      </c>
      <c r="U925" s="29" t="s">
        <v>46</v>
      </c>
      <c r="V925" s="3">
        <v>995</v>
      </c>
      <c r="W925" s="3"/>
      <c r="X925" s="7">
        <v>995</v>
      </c>
      <c r="Z925" s="29" t="s">
        <v>46</v>
      </c>
      <c r="AA925" s="3">
        <v>1098866</v>
      </c>
      <c r="AB925" s="3"/>
      <c r="AC925" s="7">
        <v>1098866</v>
      </c>
      <c r="AE925">
        <f t="shared" si="616"/>
        <v>1098866</v>
      </c>
      <c r="AF925" s="16">
        <f t="shared" si="617"/>
        <v>1098.866</v>
      </c>
      <c r="AH925">
        <f t="shared" si="618"/>
        <v>8027</v>
      </c>
      <c r="AI925">
        <f t="shared" si="619"/>
        <v>1098866</v>
      </c>
      <c r="AJ925" s="16">
        <f t="shared" si="620"/>
        <v>136896.22523981563</v>
      </c>
      <c r="AL925" s="16">
        <f t="shared" si="621"/>
        <v>1077319.6078431373</v>
      </c>
    </row>
    <row r="926" spans="2:38">
      <c r="B926" s="29" t="s">
        <v>47</v>
      </c>
      <c r="C926" s="3">
        <v>218</v>
      </c>
      <c r="D926" s="3"/>
      <c r="E926" s="7">
        <v>218</v>
      </c>
      <c r="G926" s="29" t="s">
        <v>47</v>
      </c>
      <c r="H926" s="3">
        <v>2305</v>
      </c>
      <c r="I926" s="3"/>
      <c r="J926" s="7">
        <v>2305</v>
      </c>
      <c r="L926">
        <f t="shared" si="614"/>
        <v>218</v>
      </c>
      <c r="M926">
        <f t="shared" si="615"/>
        <v>2305</v>
      </c>
      <c r="N926" s="19">
        <f t="shared" si="593"/>
        <v>10.573394495412844</v>
      </c>
      <c r="P926" s="29" t="s">
        <v>47</v>
      </c>
      <c r="Q926" s="3">
        <v>1566</v>
      </c>
      <c r="R926" s="3"/>
      <c r="S926" s="7">
        <v>1566</v>
      </c>
      <c r="U926" s="29" t="s">
        <v>47</v>
      </c>
      <c r="V926" s="3">
        <v>510</v>
      </c>
      <c r="W926" s="3"/>
      <c r="X926" s="7">
        <v>510</v>
      </c>
      <c r="Z926" s="29" t="s">
        <v>47</v>
      </c>
      <c r="AA926" s="3">
        <v>214235</v>
      </c>
      <c r="AB926" s="3"/>
      <c r="AC926" s="7">
        <v>214235</v>
      </c>
      <c r="AE926">
        <f t="shared" si="616"/>
        <v>214235</v>
      </c>
      <c r="AF926" s="16">
        <f t="shared" si="617"/>
        <v>214.23500000000001</v>
      </c>
      <c r="AH926">
        <f t="shared" si="618"/>
        <v>2305</v>
      </c>
      <c r="AI926">
        <f t="shared" si="619"/>
        <v>214235</v>
      </c>
      <c r="AJ926" s="16">
        <f t="shared" si="620"/>
        <v>92943.60086767895</v>
      </c>
      <c r="AL926" s="16">
        <f t="shared" si="621"/>
        <v>982729.35779816494</v>
      </c>
    </row>
    <row r="927" spans="2:38">
      <c r="B927" s="29" t="s">
        <v>145</v>
      </c>
      <c r="C927" s="3"/>
      <c r="D927" s="3">
        <v>595</v>
      </c>
      <c r="E927" s="7">
        <v>595</v>
      </c>
      <c r="G927" s="29" t="s">
        <v>145</v>
      </c>
      <c r="H927" s="3"/>
      <c r="I927" s="3">
        <v>2059</v>
      </c>
      <c r="J927" s="7">
        <v>2059</v>
      </c>
      <c r="L927">
        <f t="shared" si="614"/>
        <v>595</v>
      </c>
      <c r="M927">
        <f t="shared" si="615"/>
        <v>2059</v>
      </c>
      <c r="N927" s="19">
        <f t="shared" si="593"/>
        <v>3.4605042016806724</v>
      </c>
      <c r="P927" s="29" t="s">
        <v>145</v>
      </c>
      <c r="Q927" s="3"/>
      <c r="R927" s="3">
        <v>1069</v>
      </c>
      <c r="S927" s="7">
        <v>1069</v>
      </c>
      <c r="U927" s="29" t="s">
        <v>145</v>
      </c>
      <c r="V927" s="3"/>
      <c r="W927" s="3">
        <v>377</v>
      </c>
      <c r="X927" s="7">
        <v>377</v>
      </c>
      <c r="Z927" s="29" t="s">
        <v>145</v>
      </c>
      <c r="AA927" s="3"/>
      <c r="AB927" s="3">
        <v>171046</v>
      </c>
      <c r="AC927" s="7">
        <v>171046</v>
      </c>
      <c r="AE927">
        <f t="shared" si="616"/>
        <v>171046</v>
      </c>
      <c r="AF927" s="16">
        <f t="shared" si="617"/>
        <v>171.04599999999999</v>
      </c>
      <c r="AH927">
        <f t="shared" si="618"/>
        <v>2059</v>
      </c>
      <c r="AI927">
        <f t="shared" si="619"/>
        <v>171046</v>
      </c>
      <c r="AJ927" s="16">
        <f t="shared" si="620"/>
        <v>83072.365225837784</v>
      </c>
      <c r="AL927" s="16">
        <f t="shared" si="621"/>
        <v>287472.268907563</v>
      </c>
    </row>
    <row r="928" spans="2:38">
      <c r="B928" s="29" t="s">
        <v>48</v>
      </c>
      <c r="C928" s="3">
        <v>2113</v>
      </c>
      <c r="D928" s="3"/>
      <c r="E928" s="7">
        <v>2113</v>
      </c>
      <c r="G928" s="29" t="s">
        <v>48</v>
      </c>
      <c r="H928" s="3">
        <v>28948</v>
      </c>
      <c r="I928" s="3"/>
      <c r="J928" s="7">
        <v>28948</v>
      </c>
      <c r="L928">
        <f t="shared" si="614"/>
        <v>2113</v>
      </c>
      <c r="M928">
        <f t="shared" si="615"/>
        <v>28948</v>
      </c>
      <c r="N928" s="19">
        <f t="shared" si="593"/>
        <v>13.699952673923331</v>
      </c>
      <c r="P928" s="29" t="s">
        <v>48</v>
      </c>
      <c r="Q928" s="3">
        <v>24347</v>
      </c>
      <c r="R928" s="3"/>
      <c r="S928" s="7">
        <v>24347</v>
      </c>
      <c r="U928" s="29" t="s">
        <v>48</v>
      </c>
      <c r="V928" s="3">
        <v>2439</v>
      </c>
      <c r="W928" s="3"/>
      <c r="X928" s="7">
        <v>2439</v>
      </c>
      <c r="Z928" s="29" t="s">
        <v>48</v>
      </c>
      <c r="AA928" s="3">
        <v>5274527</v>
      </c>
      <c r="AB928" s="3"/>
      <c r="AC928" s="7">
        <v>5274527</v>
      </c>
      <c r="AE928">
        <f t="shared" si="616"/>
        <v>5274527</v>
      </c>
      <c r="AF928" s="16">
        <f t="shared" si="617"/>
        <v>5274.527</v>
      </c>
      <c r="AH928">
        <f t="shared" si="618"/>
        <v>28948</v>
      </c>
      <c r="AI928">
        <f t="shared" si="619"/>
        <v>5274527</v>
      </c>
      <c r="AJ928" s="16">
        <f t="shared" si="620"/>
        <v>182206.95730274977</v>
      </c>
      <c r="AL928" s="16">
        <f t="shared" si="621"/>
        <v>2496226.691907241</v>
      </c>
    </row>
    <row r="929" spans="2:38">
      <c r="B929" s="29" t="s">
        <v>49</v>
      </c>
      <c r="C929" s="3">
        <v>352</v>
      </c>
      <c r="D929" s="3"/>
      <c r="E929" s="7">
        <v>352</v>
      </c>
      <c r="G929" s="29" t="s">
        <v>49</v>
      </c>
      <c r="H929" s="3">
        <v>7511</v>
      </c>
      <c r="I929" s="3"/>
      <c r="J929" s="7">
        <v>7511</v>
      </c>
      <c r="L929">
        <f t="shared" si="614"/>
        <v>352</v>
      </c>
      <c r="M929">
        <f t="shared" si="615"/>
        <v>7511</v>
      </c>
      <c r="N929" s="19">
        <f t="shared" si="593"/>
        <v>21.338068181818183</v>
      </c>
      <c r="P929" s="29" t="s">
        <v>49</v>
      </c>
      <c r="Q929" s="3">
        <v>6488</v>
      </c>
      <c r="R929" s="3"/>
      <c r="S929" s="7">
        <v>6488</v>
      </c>
      <c r="U929" s="29" t="s">
        <v>49</v>
      </c>
      <c r="V929" s="3">
        <v>667</v>
      </c>
      <c r="W929" s="3"/>
      <c r="X929" s="7">
        <v>667</v>
      </c>
      <c r="Z929" s="29" t="s">
        <v>49</v>
      </c>
      <c r="AA929" s="3">
        <v>1331675</v>
      </c>
      <c r="AB929" s="3"/>
      <c r="AC929" s="7">
        <v>1331675</v>
      </c>
      <c r="AE929">
        <f t="shared" si="616"/>
        <v>1331675</v>
      </c>
      <c r="AF929" s="16">
        <f t="shared" si="617"/>
        <v>1331.675</v>
      </c>
      <c r="AH929">
        <f t="shared" si="618"/>
        <v>7511</v>
      </c>
      <c r="AI929">
        <f t="shared" si="619"/>
        <v>1331675</v>
      </c>
      <c r="AJ929" s="16">
        <f t="shared" si="620"/>
        <v>177296.63160697644</v>
      </c>
      <c r="AL929" s="16">
        <f t="shared" si="621"/>
        <v>3783167.6136363642</v>
      </c>
    </row>
    <row r="930" spans="2:38">
      <c r="B930" s="29" t="s">
        <v>146</v>
      </c>
      <c r="C930" s="3">
        <v>74</v>
      </c>
      <c r="D930" s="3"/>
      <c r="E930" s="7">
        <v>74</v>
      </c>
      <c r="G930" s="29" t="s">
        <v>146</v>
      </c>
      <c r="H930" s="3">
        <v>1382</v>
      </c>
      <c r="I930" s="3"/>
      <c r="J930" s="7">
        <v>1382</v>
      </c>
      <c r="L930">
        <f t="shared" si="614"/>
        <v>74</v>
      </c>
      <c r="M930">
        <f t="shared" si="615"/>
        <v>1382</v>
      </c>
      <c r="N930" s="19">
        <f t="shared" si="593"/>
        <v>18.675675675675677</v>
      </c>
      <c r="P930" s="29" t="s">
        <v>146</v>
      </c>
      <c r="Q930" s="3">
        <v>1156</v>
      </c>
      <c r="R930" s="3"/>
      <c r="S930" s="7">
        <v>1156</v>
      </c>
      <c r="U930" s="29" t="s">
        <v>146</v>
      </c>
      <c r="V930" s="3">
        <v>146</v>
      </c>
      <c r="W930" s="3"/>
      <c r="X930" s="7">
        <v>146</v>
      </c>
      <c r="Z930" s="29" t="s">
        <v>146</v>
      </c>
      <c r="AA930" s="3">
        <v>351793</v>
      </c>
      <c r="AB930" s="3"/>
      <c r="AC930" s="7">
        <v>351793</v>
      </c>
      <c r="AE930">
        <f t="shared" si="616"/>
        <v>351793</v>
      </c>
      <c r="AF930" s="16">
        <f t="shared" si="617"/>
        <v>351.79300000000001</v>
      </c>
      <c r="AH930">
        <f t="shared" si="618"/>
        <v>1382</v>
      </c>
      <c r="AI930">
        <f t="shared" si="619"/>
        <v>351793</v>
      </c>
      <c r="AJ930" s="16">
        <f t="shared" si="620"/>
        <v>254553.54558610707</v>
      </c>
      <c r="AL930" s="16">
        <f t="shared" si="621"/>
        <v>4753959.4594594594</v>
      </c>
    </row>
    <row r="931" spans="2:38">
      <c r="B931" s="29" t="s">
        <v>3</v>
      </c>
      <c r="C931" s="3">
        <v>19</v>
      </c>
      <c r="D931" s="3"/>
      <c r="E931" s="7">
        <v>19</v>
      </c>
      <c r="G931" s="29" t="s">
        <v>3</v>
      </c>
      <c r="H931" s="3">
        <v>71</v>
      </c>
      <c r="I931" s="3"/>
      <c r="J931" s="7">
        <v>71</v>
      </c>
      <c r="L931">
        <f t="shared" si="614"/>
        <v>19</v>
      </c>
      <c r="M931">
        <f t="shared" si="615"/>
        <v>71</v>
      </c>
      <c r="N931" s="19">
        <f t="shared" si="593"/>
        <v>3.736842105263158</v>
      </c>
      <c r="P931" s="29" t="s">
        <v>3</v>
      </c>
      <c r="Q931" s="3">
        <v>37</v>
      </c>
      <c r="R931" s="3"/>
      <c r="S931" s="7">
        <v>37</v>
      </c>
      <c r="U931" s="29" t="s">
        <v>3</v>
      </c>
      <c r="V931" s="3">
        <v>15</v>
      </c>
      <c r="W931" s="3"/>
      <c r="X931" s="7">
        <v>15</v>
      </c>
      <c r="Z931" s="29" t="s">
        <v>3</v>
      </c>
      <c r="AA931" s="3">
        <v>6233</v>
      </c>
      <c r="AB931" s="3"/>
      <c r="AC931" s="7">
        <v>6233</v>
      </c>
      <c r="AE931">
        <f t="shared" si="616"/>
        <v>6233</v>
      </c>
      <c r="AF931" s="16">
        <f t="shared" si="617"/>
        <v>6.2329999999999997</v>
      </c>
      <c r="AH931">
        <f t="shared" si="618"/>
        <v>71</v>
      </c>
      <c r="AI931">
        <f t="shared" si="619"/>
        <v>6233</v>
      </c>
      <c r="AJ931" s="16">
        <f t="shared" si="620"/>
        <v>87788.73239436619</v>
      </c>
      <c r="AL931" s="16">
        <f t="shared" si="621"/>
        <v>328052.63157894736</v>
      </c>
    </row>
    <row r="932" spans="2:38">
      <c r="B932" s="29" t="s">
        <v>50</v>
      </c>
      <c r="C932" s="3">
        <v>652</v>
      </c>
      <c r="D932" s="3"/>
      <c r="E932" s="7">
        <v>652</v>
      </c>
      <c r="G932" s="29" t="s">
        <v>50</v>
      </c>
      <c r="H932" s="3">
        <v>4955</v>
      </c>
      <c r="I932" s="3"/>
      <c r="J932" s="7">
        <v>4955</v>
      </c>
      <c r="L932">
        <f t="shared" si="614"/>
        <v>652</v>
      </c>
      <c r="M932">
        <f t="shared" si="615"/>
        <v>4955</v>
      </c>
      <c r="N932" s="19">
        <f t="shared" si="593"/>
        <v>7.5996932515337425</v>
      </c>
      <c r="P932" s="29" t="s">
        <v>50</v>
      </c>
      <c r="Q932" s="3">
        <v>3557</v>
      </c>
      <c r="R932" s="3"/>
      <c r="S932" s="7">
        <v>3557</v>
      </c>
      <c r="U932" s="29" t="s">
        <v>50</v>
      </c>
      <c r="V932" s="3">
        <v>712</v>
      </c>
      <c r="W932" s="3"/>
      <c r="X932" s="7">
        <v>712</v>
      </c>
      <c r="Z932" s="29" t="s">
        <v>50</v>
      </c>
      <c r="AA932" s="3">
        <v>729326</v>
      </c>
      <c r="AB932" s="3"/>
      <c r="AC932" s="7">
        <v>729326</v>
      </c>
      <c r="AE932">
        <f t="shared" si="616"/>
        <v>729326</v>
      </c>
      <c r="AF932" s="16">
        <f t="shared" si="617"/>
        <v>729.32600000000002</v>
      </c>
      <c r="AH932">
        <f t="shared" si="618"/>
        <v>4955</v>
      </c>
      <c r="AI932">
        <f t="shared" si="619"/>
        <v>729326</v>
      </c>
      <c r="AJ932" s="16">
        <f t="shared" si="620"/>
        <v>147189.90918264378</v>
      </c>
      <c r="AL932" s="16">
        <f t="shared" si="621"/>
        <v>1118598.1595092025</v>
      </c>
    </row>
    <row r="933" spans="2:38">
      <c r="B933" s="30" t="s">
        <v>33</v>
      </c>
      <c r="C933" s="7">
        <v>4469</v>
      </c>
      <c r="D933" s="7">
        <v>595</v>
      </c>
      <c r="E933" s="7">
        <v>5064</v>
      </c>
      <c r="G933" s="30" t="s">
        <v>33</v>
      </c>
      <c r="H933" s="7">
        <v>53551</v>
      </c>
      <c r="I933" s="7">
        <v>2059</v>
      </c>
      <c r="J933" s="7">
        <v>55610</v>
      </c>
      <c r="L933">
        <f t="shared" si="614"/>
        <v>5064</v>
      </c>
      <c r="M933">
        <f t="shared" si="615"/>
        <v>55610</v>
      </c>
      <c r="N933" s="19">
        <f t="shared" si="593"/>
        <v>10.981437598736177</v>
      </c>
      <c r="P933" s="30" t="s">
        <v>33</v>
      </c>
      <c r="Q933" s="7">
        <v>43410</v>
      </c>
      <c r="R933" s="7">
        <v>1069</v>
      </c>
      <c r="S933" s="7">
        <v>44479</v>
      </c>
      <c r="U933" s="30" t="s">
        <v>33</v>
      </c>
      <c r="V933" s="7">
        <v>5533</v>
      </c>
      <c r="W933" s="7">
        <v>377</v>
      </c>
      <c r="X933" s="7">
        <v>5910</v>
      </c>
      <c r="Z933" s="30" t="s">
        <v>33</v>
      </c>
      <c r="AA933" s="7">
        <v>9074025</v>
      </c>
      <c r="AB933" s="7">
        <v>171046</v>
      </c>
      <c r="AC933" s="7">
        <v>9245071</v>
      </c>
      <c r="AE933">
        <f t="shared" si="616"/>
        <v>9245071</v>
      </c>
      <c r="AF933" s="16">
        <f t="shared" si="617"/>
        <v>9245.0709999999999</v>
      </c>
      <c r="AH933">
        <f t="shared" si="618"/>
        <v>55610</v>
      </c>
      <c r="AI933">
        <f t="shared" si="619"/>
        <v>9245071</v>
      </c>
      <c r="AJ933" s="16">
        <f t="shared" si="620"/>
        <v>166248.35461247977</v>
      </c>
      <c r="AL933" s="16">
        <f t="shared" si="621"/>
        <v>1825645.9320695102</v>
      </c>
    </row>
    <row r="934" spans="2:38">
      <c r="B934" s="5" t="s">
        <v>34</v>
      </c>
      <c r="C934" s="3"/>
      <c r="D934" s="3"/>
      <c r="E934" s="7"/>
      <c r="G934" s="5" t="s">
        <v>34</v>
      </c>
      <c r="H934" s="3"/>
      <c r="I934" s="3"/>
      <c r="J934" s="7"/>
      <c r="N934" s="37" t="str">
        <f t="shared" si="593"/>
        <v/>
      </c>
      <c r="P934" s="5" t="s">
        <v>34</v>
      </c>
      <c r="Q934" s="3"/>
      <c r="R934" s="3"/>
      <c r="S934" s="7"/>
      <c r="U934" s="5" t="s">
        <v>34</v>
      </c>
      <c r="V934" s="3"/>
      <c r="W934" s="3"/>
      <c r="X934" s="7"/>
      <c r="Z934" s="5" t="s">
        <v>34</v>
      </c>
      <c r="AA934" s="3"/>
      <c r="AB934" s="3"/>
      <c r="AC934" s="7"/>
      <c r="AF934" s="36"/>
      <c r="AJ934" s="36"/>
      <c r="AL934" s="36"/>
    </row>
    <row r="935" spans="2:38">
      <c r="B935" s="29" t="s">
        <v>54</v>
      </c>
      <c r="C935" s="3">
        <v>3142</v>
      </c>
      <c r="D935" s="3"/>
      <c r="E935" s="7">
        <v>3142</v>
      </c>
      <c r="G935" s="29" t="s">
        <v>54</v>
      </c>
      <c r="H935" s="3">
        <v>44979</v>
      </c>
      <c r="I935" s="3"/>
      <c r="J935" s="7">
        <v>44979</v>
      </c>
      <c r="L935">
        <f t="shared" ref="L935:L944" si="622">E935</f>
        <v>3142</v>
      </c>
      <c r="M935">
        <f t="shared" ref="M935:M944" si="623">J935</f>
        <v>44979</v>
      </c>
      <c r="N935" s="19">
        <f t="shared" si="593"/>
        <v>14.315404201145768</v>
      </c>
      <c r="P935" s="29" t="s">
        <v>54</v>
      </c>
      <c r="Q935" s="3">
        <v>31673</v>
      </c>
      <c r="R935" s="3"/>
      <c r="S935" s="7">
        <v>31673</v>
      </c>
      <c r="U935" s="29" t="s">
        <v>54</v>
      </c>
      <c r="V935" s="3">
        <v>10066</v>
      </c>
      <c r="W935" s="3"/>
      <c r="X935" s="7">
        <v>10066</v>
      </c>
      <c r="Z935" s="29" t="s">
        <v>54</v>
      </c>
      <c r="AA935" s="3">
        <v>5845097</v>
      </c>
      <c r="AB935" s="3"/>
      <c r="AC935" s="7">
        <v>5845097</v>
      </c>
      <c r="AE935">
        <f t="shared" ref="AE935:AE948" si="624">AC935</f>
        <v>5845097</v>
      </c>
      <c r="AF935" s="16">
        <f t="shared" ref="AF935:AF948" si="625">IF(AE935/$AE$8&gt;0,AE935/$AE$8,"")</f>
        <v>5845.0969999999998</v>
      </c>
      <c r="AH935">
        <f t="shared" ref="AH935:AH948" si="626">J935</f>
        <v>44979</v>
      </c>
      <c r="AI935">
        <f t="shared" ref="AI935:AI948" si="627">AC935</f>
        <v>5845097</v>
      </c>
      <c r="AJ935" s="16">
        <f t="shared" ref="AJ935:AJ948" si="628">IF(AI935*AH935&gt;0,AI935/AH935*$AI$8,"")</f>
        <v>129951.68856577513</v>
      </c>
      <c r="AL935" s="16">
        <f t="shared" ref="AL935:AL948" si="629">IF(AI935*M935&gt;0,M935/L935*AJ935,"")</f>
        <v>1860310.9484404838</v>
      </c>
    </row>
    <row r="936" spans="2:38">
      <c r="B936" s="29" t="s">
        <v>55</v>
      </c>
      <c r="C936" s="3">
        <v>234</v>
      </c>
      <c r="D936" s="3"/>
      <c r="E936" s="7">
        <v>234</v>
      </c>
      <c r="G936" s="29" t="s">
        <v>55</v>
      </c>
      <c r="H936" s="3">
        <v>1315</v>
      </c>
      <c r="I936" s="3"/>
      <c r="J936" s="7">
        <v>1315</v>
      </c>
      <c r="L936">
        <f t="shared" si="622"/>
        <v>234</v>
      </c>
      <c r="M936">
        <f t="shared" si="623"/>
        <v>1315</v>
      </c>
      <c r="N936" s="19">
        <f t="shared" si="593"/>
        <v>5.6196581196581192</v>
      </c>
      <c r="P936" s="29" t="s">
        <v>55</v>
      </c>
      <c r="Q936" s="3">
        <v>891</v>
      </c>
      <c r="R936" s="3"/>
      <c r="S936" s="7">
        <v>891</v>
      </c>
      <c r="U936" s="29" t="s">
        <v>55</v>
      </c>
      <c r="V936" s="3">
        <v>187</v>
      </c>
      <c r="W936" s="3"/>
      <c r="X936" s="7">
        <v>187</v>
      </c>
      <c r="Z936" s="29" t="s">
        <v>55</v>
      </c>
      <c r="AA936" s="3">
        <v>190681</v>
      </c>
      <c r="AB936" s="3"/>
      <c r="AC936" s="7">
        <v>190681</v>
      </c>
      <c r="AE936">
        <f t="shared" si="624"/>
        <v>190681</v>
      </c>
      <c r="AF936" s="16">
        <f t="shared" si="625"/>
        <v>190.68100000000001</v>
      </c>
      <c r="AH936">
        <f t="shared" si="626"/>
        <v>1315</v>
      </c>
      <c r="AI936">
        <f t="shared" si="627"/>
        <v>190681</v>
      </c>
      <c r="AJ936" s="16">
        <f t="shared" si="628"/>
        <v>145004.56273764258</v>
      </c>
      <c r="AL936" s="16">
        <f t="shared" si="629"/>
        <v>814876.06837606826</v>
      </c>
    </row>
    <row r="937" spans="2:38">
      <c r="B937" s="29" t="s">
        <v>147</v>
      </c>
      <c r="C937" s="3">
        <v>2590</v>
      </c>
      <c r="D937" s="3"/>
      <c r="E937" s="7">
        <v>2590</v>
      </c>
      <c r="G937" s="29" t="s">
        <v>147</v>
      </c>
      <c r="H937" s="3">
        <v>7998</v>
      </c>
      <c r="I937" s="3"/>
      <c r="J937" s="7">
        <v>7998</v>
      </c>
      <c r="L937">
        <f t="shared" si="622"/>
        <v>2590</v>
      </c>
      <c r="M937">
        <f t="shared" si="623"/>
        <v>7998</v>
      </c>
      <c r="N937" s="19">
        <f t="shared" si="593"/>
        <v>3.0880308880308882</v>
      </c>
      <c r="P937" s="29" t="s">
        <v>147</v>
      </c>
      <c r="Q937" s="3">
        <v>3979</v>
      </c>
      <c r="R937" s="3"/>
      <c r="S937" s="7">
        <v>3979</v>
      </c>
      <c r="U937" s="29" t="s">
        <v>147</v>
      </c>
      <c r="V937" s="3">
        <v>1372</v>
      </c>
      <c r="W937" s="3"/>
      <c r="X937" s="7">
        <v>1372</v>
      </c>
      <c r="Z937" s="29" t="s">
        <v>147</v>
      </c>
      <c r="AA937" s="3">
        <v>670934</v>
      </c>
      <c r="AB937" s="3"/>
      <c r="AC937" s="7">
        <v>670934</v>
      </c>
      <c r="AE937">
        <f t="shared" si="624"/>
        <v>670934</v>
      </c>
      <c r="AF937" s="16">
        <f t="shared" si="625"/>
        <v>670.93399999999997</v>
      </c>
      <c r="AH937">
        <f t="shared" si="626"/>
        <v>7998</v>
      </c>
      <c r="AI937">
        <f t="shared" si="627"/>
        <v>670934</v>
      </c>
      <c r="AJ937" s="16">
        <f t="shared" si="628"/>
        <v>83887.721930482629</v>
      </c>
      <c r="AL937" s="16">
        <f t="shared" si="629"/>
        <v>259047.87644787648</v>
      </c>
    </row>
    <row r="938" spans="2:38">
      <c r="B938" s="29" t="s">
        <v>56</v>
      </c>
      <c r="C938" s="3">
        <v>172</v>
      </c>
      <c r="D938" s="3"/>
      <c r="E938" s="7">
        <v>172</v>
      </c>
      <c r="G938" s="29" t="s">
        <v>56</v>
      </c>
      <c r="H938" s="3">
        <v>1109</v>
      </c>
      <c r="I938" s="3"/>
      <c r="J938" s="7">
        <v>1109</v>
      </c>
      <c r="L938">
        <f t="shared" si="622"/>
        <v>172</v>
      </c>
      <c r="M938">
        <f t="shared" si="623"/>
        <v>1109</v>
      </c>
      <c r="N938" s="19">
        <f t="shared" si="593"/>
        <v>6.4476744186046515</v>
      </c>
      <c r="P938" s="29" t="s">
        <v>56</v>
      </c>
      <c r="Q938" s="3">
        <v>764</v>
      </c>
      <c r="R938" s="3"/>
      <c r="S938" s="7">
        <v>764</v>
      </c>
      <c r="U938" s="29" t="s">
        <v>56</v>
      </c>
      <c r="V938" s="3">
        <v>167</v>
      </c>
      <c r="W938" s="3"/>
      <c r="X938" s="7">
        <v>167</v>
      </c>
      <c r="Z938" s="29" t="s">
        <v>56</v>
      </c>
      <c r="AA938" s="3">
        <v>127551</v>
      </c>
      <c r="AB938" s="3"/>
      <c r="AC938" s="7">
        <v>127551</v>
      </c>
      <c r="AE938">
        <f t="shared" si="624"/>
        <v>127551</v>
      </c>
      <c r="AF938" s="16">
        <f t="shared" si="625"/>
        <v>127.551</v>
      </c>
      <c r="AH938">
        <f t="shared" si="626"/>
        <v>1109</v>
      </c>
      <c r="AI938">
        <f t="shared" si="627"/>
        <v>127551</v>
      </c>
      <c r="AJ938" s="16">
        <f t="shared" si="628"/>
        <v>115014.42741208295</v>
      </c>
      <c r="AL938" s="16">
        <f t="shared" si="629"/>
        <v>741575.58139534888</v>
      </c>
    </row>
    <row r="939" spans="2:38">
      <c r="B939" s="29" t="s">
        <v>57</v>
      </c>
      <c r="C939" s="3">
        <v>2990</v>
      </c>
      <c r="D939" s="3"/>
      <c r="E939" s="7">
        <v>2990</v>
      </c>
      <c r="G939" s="29" t="s">
        <v>57</v>
      </c>
      <c r="H939" s="3">
        <v>25562</v>
      </c>
      <c r="I939" s="3"/>
      <c r="J939" s="7">
        <v>25562</v>
      </c>
      <c r="L939">
        <f t="shared" si="622"/>
        <v>2990</v>
      </c>
      <c r="M939">
        <f t="shared" si="623"/>
        <v>25562</v>
      </c>
      <c r="N939" s="19">
        <f t="shared" si="593"/>
        <v>8.5491638795986624</v>
      </c>
      <c r="P939" s="29" t="s">
        <v>57</v>
      </c>
      <c r="Q939" s="3">
        <v>19021</v>
      </c>
      <c r="R939" s="3"/>
      <c r="S939" s="7">
        <v>19021</v>
      </c>
      <c r="U939" s="29" t="s">
        <v>57</v>
      </c>
      <c r="V939" s="3">
        <v>3457</v>
      </c>
      <c r="W939" s="3"/>
      <c r="X939" s="7">
        <v>3457</v>
      </c>
      <c r="Z939" s="29" t="s">
        <v>57</v>
      </c>
      <c r="AA939" s="3">
        <v>3563854</v>
      </c>
      <c r="AB939" s="3"/>
      <c r="AC939" s="7">
        <v>3563854</v>
      </c>
      <c r="AE939">
        <f t="shared" si="624"/>
        <v>3563854</v>
      </c>
      <c r="AF939" s="16">
        <f t="shared" si="625"/>
        <v>3563.8539999999998</v>
      </c>
      <c r="AH939">
        <f t="shared" si="626"/>
        <v>25562</v>
      </c>
      <c r="AI939">
        <f t="shared" si="627"/>
        <v>3563854</v>
      </c>
      <c r="AJ939" s="16">
        <f t="shared" si="628"/>
        <v>139419.9984351772</v>
      </c>
      <c r="AL939" s="16">
        <f t="shared" si="629"/>
        <v>1191924.4147157189</v>
      </c>
    </row>
    <row r="940" spans="2:38">
      <c r="B940" s="29" t="s">
        <v>58</v>
      </c>
      <c r="C940" s="3">
        <v>65</v>
      </c>
      <c r="D940" s="3"/>
      <c r="E940" s="7">
        <v>65</v>
      </c>
      <c r="G940" s="29" t="s">
        <v>58</v>
      </c>
      <c r="H940" s="3">
        <v>505</v>
      </c>
      <c r="I940" s="3"/>
      <c r="J940" s="7">
        <v>505</v>
      </c>
      <c r="L940">
        <f t="shared" si="622"/>
        <v>65</v>
      </c>
      <c r="M940">
        <f t="shared" si="623"/>
        <v>505</v>
      </c>
      <c r="N940" s="19">
        <f t="shared" si="593"/>
        <v>7.7692307692307692</v>
      </c>
      <c r="P940" s="29" t="s">
        <v>58</v>
      </c>
      <c r="Q940" s="3">
        <v>353</v>
      </c>
      <c r="R940" s="3"/>
      <c r="S940" s="7">
        <v>353</v>
      </c>
      <c r="U940" s="29" t="s">
        <v>58</v>
      </c>
      <c r="V940" s="3">
        <v>84</v>
      </c>
      <c r="W940" s="3"/>
      <c r="X940" s="7">
        <v>84</v>
      </c>
      <c r="Z940" s="29" t="s">
        <v>58</v>
      </c>
      <c r="AA940" s="3">
        <v>57735</v>
      </c>
      <c r="AB940" s="3"/>
      <c r="AC940" s="7">
        <v>57735</v>
      </c>
      <c r="AE940">
        <f t="shared" si="624"/>
        <v>57735</v>
      </c>
      <c r="AF940" s="16">
        <f t="shared" si="625"/>
        <v>57.734999999999999</v>
      </c>
      <c r="AH940">
        <f t="shared" si="626"/>
        <v>505</v>
      </c>
      <c r="AI940">
        <f t="shared" si="627"/>
        <v>57735</v>
      </c>
      <c r="AJ940" s="16">
        <f t="shared" si="628"/>
        <v>114326.73267326732</v>
      </c>
      <c r="AL940" s="16">
        <f t="shared" si="629"/>
        <v>888230.76923076925</v>
      </c>
    </row>
    <row r="941" spans="2:38">
      <c r="B941" s="29" t="s">
        <v>59</v>
      </c>
      <c r="C941" s="3">
        <v>2683</v>
      </c>
      <c r="D941" s="3"/>
      <c r="E941" s="7">
        <v>2683</v>
      </c>
      <c r="G941" s="29" t="s">
        <v>59</v>
      </c>
      <c r="H941" s="3">
        <v>19121</v>
      </c>
      <c r="I941" s="3"/>
      <c r="J941" s="7">
        <v>19121</v>
      </c>
      <c r="L941">
        <f t="shared" si="622"/>
        <v>2683</v>
      </c>
      <c r="M941">
        <f t="shared" si="623"/>
        <v>19121</v>
      </c>
      <c r="N941" s="19">
        <f t="shared" si="593"/>
        <v>7.1267238166231834</v>
      </c>
      <c r="P941" s="29" t="s">
        <v>59</v>
      </c>
      <c r="Q941" s="3">
        <v>13548</v>
      </c>
      <c r="R941" s="3"/>
      <c r="S941" s="7">
        <v>13548</v>
      </c>
      <c r="U941" s="29" t="s">
        <v>59</v>
      </c>
      <c r="V941" s="3">
        <v>2782</v>
      </c>
      <c r="W941" s="3"/>
      <c r="X941" s="7">
        <v>2782</v>
      </c>
      <c r="Z941" s="29" t="s">
        <v>59</v>
      </c>
      <c r="AA941" s="3">
        <v>1954072</v>
      </c>
      <c r="AB941" s="3"/>
      <c r="AC941" s="7">
        <v>1954072</v>
      </c>
      <c r="AE941">
        <f t="shared" si="624"/>
        <v>1954072</v>
      </c>
      <c r="AF941" s="16">
        <f t="shared" si="625"/>
        <v>1954.0719999999999</v>
      </c>
      <c r="AH941">
        <f t="shared" si="626"/>
        <v>19121</v>
      </c>
      <c r="AI941">
        <f t="shared" si="627"/>
        <v>1954072</v>
      </c>
      <c r="AJ941" s="16">
        <f t="shared" si="628"/>
        <v>102195.07347942053</v>
      </c>
      <c r="AL941" s="16">
        <f t="shared" si="629"/>
        <v>728316.06410734262</v>
      </c>
    </row>
    <row r="942" spans="2:38">
      <c r="B942" s="29" t="s">
        <v>148</v>
      </c>
      <c r="C942" s="3">
        <v>78</v>
      </c>
      <c r="D942" s="3"/>
      <c r="E942" s="7">
        <v>78</v>
      </c>
      <c r="G942" s="29" t="s">
        <v>148</v>
      </c>
      <c r="H942" s="3">
        <v>381</v>
      </c>
      <c r="I942" s="3"/>
      <c r="J942" s="7">
        <v>381</v>
      </c>
      <c r="L942">
        <f t="shared" si="622"/>
        <v>78</v>
      </c>
      <c r="M942">
        <f t="shared" si="623"/>
        <v>381</v>
      </c>
      <c r="N942" s="19">
        <f t="shared" si="593"/>
        <v>4.884615384615385</v>
      </c>
      <c r="P942" s="29" t="s">
        <v>148</v>
      </c>
      <c r="Q942" s="3">
        <v>199</v>
      </c>
      <c r="R942" s="3"/>
      <c r="S942" s="7">
        <v>199</v>
      </c>
      <c r="U942" s="29" t="s">
        <v>148</v>
      </c>
      <c r="V942" s="3">
        <v>101</v>
      </c>
      <c r="W942" s="3"/>
      <c r="X942" s="7">
        <v>101</v>
      </c>
      <c r="Z942" s="29" t="s">
        <v>148</v>
      </c>
      <c r="AA942" s="3">
        <v>49597</v>
      </c>
      <c r="AB942" s="3"/>
      <c r="AC942" s="7">
        <v>49597</v>
      </c>
      <c r="AE942">
        <f t="shared" si="624"/>
        <v>49597</v>
      </c>
      <c r="AF942" s="16">
        <f t="shared" si="625"/>
        <v>49.597000000000001</v>
      </c>
      <c r="AH942">
        <f t="shared" si="626"/>
        <v>381</v>
      </c>
      <c r="AI942">
        <f t="shared" si="627"/>
        <v>49597</v>
      </c>
      <c r="AJ942" s="16">
        <f t="shared" si="628"/>
        <v>130175.8530183727</v>
      </c>
      <c r="AL942" s="16">
        <f t="shared" si="629"/>
        <v>635858.97435897437</v>
      </c>
    </row>
    <row r="943" spans="2:38">
      <c r="B943" s="29" t="s">
        <v>60</v>
      </c>
      <c r="C943" s="3">
        <v>272</v>
      </c>
      <c r="D943" s="3"/>
      <c r="E943" s="7">
        <v>272</v>
      </c>
      <c r="G943" s="29" t="s">
        <v>60</v>
      </c>
      <c r="H943" s="3">
        <v>1016</v>
      </c>
      <c r="I943" s="3"/>
      <c r="J943" s="7">
        <v>1016</v>
      </c>
      <c r="L943">
        <f t="shared" si="622"/>
        <v>272</v>
      </c>
      <c r="M943">
        <f t="shared" si="623"/>
        <v>1016</v>
      </c>
      <c r="N943" s="19">
        <f t="shared" si="593"/>
        <v>3.7352941176470589</v>
      </c>
      <c r="P943" s="29" t="s">
        <v>60</v>
      </c>
      <c r="Q943" s="3">
        <v>527</v>
      </c>
      <c r="R943" s="3"/>
      <c r="S943" s="7">
        <v>527</v>
      </c>
      <c r="U943" s="29" t="s">
        <v>60</v>
      </c>
      <c r="V943" s="3">
        <v>209</v>
      </c>
      <c r="W943" s="3"/>
      <c r="X943" s="7">
        <v>209</v>
      </c>
      <c r="Z943" s="29" t="s">
        <v>60</v>
      </c>
      <c r="AA943" s="3">
        <v>97022</v>
      </c>
      <c r="AB943" s="3"/>
      <c r="AC943" s="7">
        <v>97022</v>
      </c>
      <c r="AE943">
        <f t="shared" si="624"/>
        <v>97022</v>
      </c>
      <c r="AF943" s="16">
        <f t="shared" si="625"/>
        <v>97.022000000000006</v>
      </c>
      <c r="AH943">
        <f t="shared" si="626"/>
        <v>1016</v>
      </c>
      <c r="AI943">
        <f t="shared" si="627"/>
        <v>97022</v>
      </c>
      <c r="AJ943" s="16">
        <f t="shared" si="628"/>
        <v>95494.094488188974</v>
      </c>
      <c r="AL943" s="16">
        <f t="shared" si="629"/>
        <v>356698.5294117647</v>
      </c>
    </row>
    <row r="944" spans="2:38">
      <c r="B944" s="29" t="s">
        <v>61</v>
      </c>
      <c r="C944" s="3">
        <v>1989</v>
      </c>
      <c r="D944" s="3"/>
      <c r="E944" s="7">
        <v>1989</v>
      </c>
      <c r="G944" s="29" t="s">
        <v>61</v>
      </c>
      <c r="H944" s="3">
        <v>6594</v>
      </c>
      <c r="I944" s="3"/>
      <c r="J944" s="7">
        <v>6594</v>
      </c>
      <c r="L944">
        <f t="shared" si="622"/>
        <v>1989</v>
      </c>
      <c r="M944">
        <f t="shared" si="623"/>
        <v>6594</v>
      </c>
      <c r="N944" s="19">
        <f t="shared" si="593"/>
        <v>3.3152337858220213</v>
      </c>
      <c r="P944" s="29" t="s">
        <v>61</v>
      </c>
      <c r="Q944" s="3">
        <v>3225</v>
      </c>
      <c r="R944" s="3"/>
      <c r="S944" s="7">
        <v>3225</v>
      </c>
      <c r="U944" s="29" t="s">
        <v>61</v>
      </c>
      <c r="V944" s="3">
        <v>1327</v>
      </c>
      <c r="W944" s="3"/>
      <c r="X944" s="7">
        <v>1327</v>
      </c>
      <c r="Z944" s="29" t="s">
        <v>61</v>
      </c>
      <c r="AA944" s="3">
        <v>520981</v>
      </c>
      <c r="AB944" s="3"/>
      <c r="AC944" s="7">
        <v>520981</v>
      </c>
      <c r="AE944">
        <f t="shared" si="624"/>
        <v>520981</v>
      </c>
      <c r="AF944" s="16">
        <f t="shared" si="625"/>
        <v>520.98099999999999</v>
      </c>
      <c r="AH944">
        <f t="shared" si="626"/>
        <v>6594</v>
      </c>
      <c r="AI944">
        <f t="shared" si="627"/>
        <v>520981</v>
      </c>
      <c r="AJ944" s="16">
        <f t="shared" si="628"/>
        <v>79008.340915984241</v>
      </c>
      <c r="AL944" s="16">
        <f t="shared" si="629"/>
        <v>261931.12116641534</v>
      </c>
    </row>
    <row r="945" spans="2:38">
      <c r="B945" s="29" t="s">
        <v>149</v>
      </c>
      <c r="C945" s="3">
        <v>226</v>
      </c>
      <c r="D945" s="3"/>
      <c r="E945" s="7">
        <v>226</v>
      </c>
      <c r="G945" s="29" t="s">
        <v>149</v>
      </c>
      <c r="H945" s="3">
        <v>1398</v>
      </c>
      <c r="I945" s="3"/>
      <c r="J945" s="7">
        <v>1398</v>
      </c>
      <c r="N945" s="19" t="str">
        <f t="shared" si="593"/>
        <v/>
      </c>
      <c r="P945" s="29" t="s">
        <v>149</v>
      </c>
      <c r="Q945" s="3">
        <v>944</v>
      </c>
      <c r="R945" s="3"/>
      <c r="S945" s="7">
        <v>944</v>
      </c>
      <c r="U945" s="29" t="s">
        <v>149</v>
      </c>
      <c r="V945" s="3">
        <v>222</v>
      </c>
      <c r="W945" s="3"/>
      <c r="X945" s="7">
        <v>222</v>
      </c>
      <c r="Z945" s="29" t="s">
        <v>149</v>
      </c>
      <c r="AA945" s="3">
        <v>168318</v>
      </c>
      <c r="AB945" s="3"/>
      <c r="AC945" s="7">
        <v>168318</v>
      </c>
      <c r="AE945">
        <f t="shared" si="624"/>
        <v>168318</v>
      </c>
      <c r="AF945" s="16">
        <f t="shared" si="625"/>
        <v>168.31800000000001</v>
      </c>
      <c r="AH945">
        <f t="shared" si="626"/>
        <v>1398</v>
      </c>
      <c r="AI945">
        <f t="shared" si="627"/>
        <v>168318</v>
      </c>
      <c r="AJ945" s="16">
        <f t="shared" si="628"/>
        <v>120399.14163090129</v>
      </c>
      <c r="AL945" s="16" t="str">
        <f t="shared" si="629"/>
        <v/>
      </c>
    </row>
    <row r="946" spans="2:38">
      <c r="B946" s="29" t="s">
        <v>62</v>
      </c>
      <c r="C946" s="3">
        <v>105</v>
      </c>
      <c r="D946" s="3"/>
      <c r="E946" s="7">
        <v>105</v>
      </c>
      <c r="G946" s="29" t="s">
        <v>62</v>
      </c>
      <c r="H946" s="3">
        <v>916</v>
      </c>
      <c r="I946" s="3"/>
      <c r="J946" s="7">
        <v>916</v>
      </c>
      <c r="L946">
        <f t="shared" ref="L946:L948" si="630">E946</f>
        <v>105</v>
      </c>
      <c r="M946">
        <f t="shared" ref="M946:M948" si="631">J946</f>
        <v>916</v>
      </c>
      <c r="N946" s="19">
        <f t="shared" si="593"/>
        <v>8.723809523809523</v>
      </c>
      <c r="P946" s="29" t="s">
        <v>62</v>
      </c>
      <c r="Q946" s="3">
        <v>660</v>
      </c>
      <c r="R946" s="3"/>
      <c r="S946" s="7">
        <v>660</v>
      </c>
      <c r="U946" s="29" t="s">
        <v>62</v>
      </c>
      <c r="V946" s="3">
        <v>149</v>
      </c>
      <c r="W946" s="3"/>
      <c r="X946" s="7">
        <v>149</v>
      </c>
      <c r="Z946" s="29" t="s">
        <v>62</v>
      </c>
      <c r="AA946" s="3">
        <v>128473</v>
      </c>
      <c r="AB946" s="3"/>
      <c r="AC946" s="7">
        <v>128473</v>
      </c>
      <c r="AE946">
        <f t="shared" si="624"/>
        <v>128473</v>
      </c>
      <c r="AF946" s="16">
        <f t="shared" si="625"/>
        <v>128.47300000000001</v>
      </c>
      <c r="AH946">
        <f t="shared" si="626"/>
        <v>916</v>
      </c>
      <c r="AI946">
        <f t="shared" si="627"/>
        <v>128473</v>
      </c>
      <c r="AJ946" s="16">
        <f t="shared" si="628"/>
        <v>140254.36681222706</v>
      </c>
      <c r="AL946" s="16">
        <f t="shared" si="629"/>
        <v>1223552.3809523808</v>
      </c>
    </row>
    <row r="947" spans="2:38">
      <c r="B947" s="29" t="s">
        <v>63</v>
      </c>
      <c r="C947" s="3">
        <v>1822</v>
      </c>
      <c r="D947" s="3"/>
      <c r="E947" s="7">
        <v>1822</v>
      </c>
      <c r="G947" s="29" t="s">
        <v>63</v>
      </c>
      <c r="H947" s="3">
        <v>10986</v>
      </c>
      <c r="I947" s="3"/>
      <c r="J947" s="7">
        <v>10986</v>
      </c>
      <c r="L947">
        <f t="shared" si="630"/>
        <v>1822</v>
      </c>
      <c r="M947">
        <f t="shared" si="631"/>
        <v>10986</v>
      </c>
      <c r="N947" s="19">
        <f t="shared" si="593"/>
        <v>6.0296377607025251</v>
      </c>
      <c r="P947" s="29" t="s">
        <v>63</v>
      </c>
      <c r="Q947" s="3">
        <v>7268</v>
      </c>
      <c r="R947" s="3"/>
      <c r="S947" s="7">
        <v>7268</v>
      </c>
      <c r="U947" s="29" t="s">
        <v>63</v>
      </c>
      <c r="V947" s="3">
        <v>1832</v>
      </c>
      <c r="W947" s="3"/>
      <c r="X947" s="7">
        <v>1832</v>
      </c>
      <c r="Z947" s="29" t="s">
        <v>63</v>
      </c>
      <c r="AA947" s="3">
        <v>1156652</v>
      </c>
      <c r="AB947" s="3"/>
      <c r="AC947" s="7">
        <v>1156652</v>
      </c>
      <c r="AE947">
        <f t="shared" si="624"/>
        <v>1156652</v>
      </c>
      <c r="AF947" s="16">
        <f t="shared" si="625"/>
        <v>1156.652</v>
      </c>
      <c r="AH947">
        <f t="shared" si="626"/>
        <v>10986</v>
      </c>
      <c r="AI947">
        <f t="shared" si="627"/>
        <v>1156652</v>
      </c>
      <c r="AJ947" s="16">
        <f t="shared" si="628"/>
        <v>105284.17986528309</v>
      </c>
      <c r="AL947" s="16">
        <f t="shared" si="629"/>
        <v>634825.46652030747</v>
      </c>
    </row>
    <row r="948" spans="2:38">
      <c r="B948" s="30" t="s">
        <v>34</v>
      </c>
      <c r="C948" s="7">
        <v>16368</v>
      </c>
      <c r="D948" s="7"/>
      <c r="E948" s="7">
        <v>16368</v>
      </c>
      <c r="G948" s="30" t="s">
        <v>34</v>
      </c>
      <c r="H948" s="7">
        <v>121880</v>
      </c>
      <c r="I948" s="7"/>
      <c r="J948" s="7">
        <v>121880</v>
      </c>
      <c r="L948">
        <f t="shared" si="630"/>
        <v>16368</v>
      </c>
      <c r="M948">
        <f t="shared" si="631"/>
        <v>121880</v>
      </c>
      <c r="N948" s="19">
        <f t="shared" ref="N948:N1011" si="632">IF(M948+L948&gt;0,M948/L948,"")</f>
        <v>7.446236559139785</v>
      </c>
      <c r="P948" s="30" t="s">
        <v>34</v>
      </c>
      <c r="Q948" s="7">
        <v>83052</v>
      </c>
      <c r="R948" s="7"/>
      <c r="S948" s="7">
        <v>83052</v>
      </c>
      <c r="U948" s="30" t="s">
        <v>34</v>
      </c>
      <c r="V948" s="7">
        <v>21955</v>
      </c>
      <c r="W948" s="7"/>
      <c r="X948" s="7">
        <v>21955</v>
      </c>
      <c r="Z948" s="30" t="s">
        <v>34</v>
      </c>
      <c r="AA948" s="7">
        <v>14530967</v>
      </c>
      <c r="AB948" s="7"/>
      <c r="AC948" s="7">
        <v>14530967</v>
      </c>
      <c r="AE948">
        <f t="shared" si="624"/>
        <v>14530967</v>
      </c>
      <c r="AF948" s="16">
        <f t="shared" si="625"/>
        <v>14530.967000000001</v>
      </c>
      <c r="AH948">
        <f t="shared" si="626"/>
        <v>121880</v>
      </c>
      <c r="AI948">
        <f t="shared" si="627"/>
        <v>14530967</v>
      </c>
      <c r="AJ948" s="16">
        <f t="shared" si="628"/>
        <v>119223.5559566787</v>
      </c>
      <c r="AL948" s="16">
        <f t="shared" si="629"/>
        <v>887766.80107526877</v>
      </c>
    </row>
    <row r="949" spans="2:38">
      <c r="B949" s="5" t="s">
        <v>35</v>
      </c>
      <c r="C949" s="3"/>
      <c r="D949" s="3"/>
      <c r="E949" s="7"/>
      <c r="G949" s="5" t="s">
        <v>35</v>
      </c>
      <c r="H949" s="3"/>
      <c r="I949" s="3"/>
      <c r="J949" s="7"/>
      <c r="N949" s="37" t="str">
        <f t="shared" si="632"/>
        <v/>
      </c>
      <c r="P949" s="5" t="s">
        <v>35</v>
      </c>
      <c r="Q949" s="3"/>
      <c r="R949" s="3"/>
      <c r="S949" s="7"/>
      <c r="U949" s="5" t="s">
        <v>35</v>
      </c>
      <c r="V949" s="3"/>
      <c r="W949" s="3"/>
      <c r="X949" s="7"/>
      <c r="Z949" s="5" t="s">
        <v>35</v>
      </c>
      <c r="AA949" s="3"/>
      <c r="AB949" s="3"/>
      <c r="AC949" s="7"/>
      <c r="AF949" s="36"/>
      <c r="AJ949" s="36"/>
      <c r="AL949" s="36"/>
    </row>
    <row r="950" spans="2:38">
      <c r="B950" s="29" t="s">
        <v>150</v>
      </c>
      <c r="C950" s="3">
        <v>20</v>
      </c>
      <c r="D950" s="3"/>
      <c r="E950" s="7">
        <v>20</v>
      </c>
      <c r="G950" s="29" t="s">
        <v>150</v>
      </c>
      <c r="H950" s="3">
        <v>170</v>
      </c>
      <c r="I950" s="3"/>
      <c r="J950" s="7">
        <v>170</v>
      </c>
      <c r="L950">
        <f t="shared" ref="L950:L955" si="633">E950</f>
        <v>20</v>
      </c>
      <c r="M950">
        <f t="shared" ref="M950:M955" si="634">J950</f>
        <v>170</v>
      </c>
      <c r="N950" s="19">
        <f t="shared" si="632"/>
        <v>8.5</v>
      </c>
      <c r="P950" s="29" t="s">
        <v>150</v>
      </c>
      <c r="Q950" s="3">
        <v>115</v>
      </c>
      <c r="R950" s="3"/>
      <c r="S950" s="7">
        <v>115</v>
      </c>
      <c r="U950" s="29" t="s">
        <v>150</v>
      </c>
      <c r="V950" s="3">
        <v>34</v>
      </c>
      <c r="W950" s="3"/>
      <c r="X950" s="7">
        <v>34</v>
      </c>
      <c r="Z950" s="29" t="s">
        <v>150</v>
      </c>
      <c r="AA950" s="3">
        <v>27371</v>
      </c>
      <c r="AB950" s="3"/>
      <c r="AC950" s="7">
        <v>27371</v>
      </c>
      <c r="AE950">
        <f t="shared" ref="AE950:AE977" si="635">AC950</f>
        <v>27371</v>
      </c>
      <c r="AF950" s="16">
        <f t="shared" ref="AF950:AF977" si="636">IF(AE950/$AE$8&gt;0,AE950/$AE$8,"")</f>
        <v>27.370999999999999</v>
      </c>
      <c r="AH950">
        <f t="shared" ref="AH950:AH977" si="637">J950</f>
        <v>170</v>
      </c>
      <c r="AI950">
        <f t="shared" ref="AI950:AI977" si="638">AC950</f>
        <v>27371</v>
      </c>
      <c r="AJ950" s="16">
        <f t="shared" ref="AJ950:AJ977" si="639">IF(AI950*AH950&gt;0,AI950/AH950*$AI$8,"")</f>
        <v>161005.88235294117</v>
      </c>
      <c r="AL950" s="16">
        <f t="shared" ref="AL950:AL977" si="640">IF(AI950*M950&gt;0,M950/L950*AJ950,"")</f>
        <v>1368550</v>
      </c>
    </row>
    <row r="951" spans="2:38">
      <c r="B951" s="29" t="s">
        <v>67</v>
      </c>
      <c r="C951" s="3">
        <v>1</v>
      </c>
      <c r="D951" s="3"/>
      <c r="E951" s="7">
        <v>1</v>
      </c>
      <c r="G951" s="29" t="s">
        <v>67</v>
      </c>
      <c r="H951" s="3"/>
      <c r="I951" s="3"/>
      <c r="J951" s="7"/>
      <c r="L951">
        <f t="shared" si="633"/>
        <v>1</v>
      </c>
      <c r="M951">
        <f t="shared" si="634"/>
        <v>0</v>
      </c>
      <c r="N951" s="19">
        <f t="shared" si="632"/>
        <v>0</v>
      </c>
      <c r="P951" s="29" t="s">
        <v>67</v>
      </c>
      <c r="Q951" s="3"/>
      <c r="R951" s="3"/>
      <c r="S951" s="7"/>
      <c r="U951" s="29" t="s">
        <v>67</v>
      </c>
      <c r="V951" s="3"/>
      <c r="W951" s="3"/>
      <c r="X951" s="7"/>
      <c r="Z951" s="29" t="s">
        <v>67</v>
      </c>
      <c r="AA951" s="3"/>
      <c r="AB951" s="3"/>
      <c r="AC951" s="7"/>
      <c r="AE951">
        <f t="shared" si="635"/>
        <v>0</v>
      </c>
      <c r="AF951" s="16" t="str">
        <f t="shared" si="636"/>
        <v/>
      </c>
      <c r="AH951">
        <f t="shared" si="637"/>
        <v>0</v>
      </c>
      <c r="AI951">
        <f t="shared" si="638"/>
        <v>0</v>
      </c>
      <c r="AJ951" s="16" t="str">
        <f t="shared" si="639"/>
        <v/>
      </c>
      <c r="AL951" s="16" t="str">
        <f t="shared" si="640"/>
        <v/>
      </c>
    </row>
    <row r="952" spans="2:38">
      <c r="B952" s="29" t="s">
        <v>68</v>
      </c>
      <c r="C952" s="3"/>
      <c r="D952" s="3">
        <v>17</v>
      </c>
      <c r="E952" s="7">
        <v>17</v>
      </c>
      <c r="G952" s="29" t="s">
        <v>68</v>
      </c>
      <c r="H952" s="3"/>
      <c r="I952" s="3">
        <v>154</v>
      </c>
      <c r="J952" s="7">
        <v>154</v>
      </c>
      <c r="L952">
        <f t="shared" si="633"/>
        <v>17</v>
      </c>
      <c r="M952">
        <f t="shared" si="634"/>
        <v>154</v>
      </c>
      <c r="N952" s="19">
        <f t="shared" si="632"/>
        <v>9.0588235294117645</v>
      </c>
      <c r="P952" s="29" t="s">
        <v>68</v>
      </c>
      <c r="Q952" s="3"/>
      <c r="R952" s="3">
        <v>76</v>
      </c>
      <c r="S952" s="7">
        <v>76</v>
      </c>
      <c r="U952" s="29" t="s">
        <v>68</v>
      </c>
      <c r="V952" s="3"/>
      <c r="W952" s="3">
        <v>60</v>
      </c>
      <c r="X952" s="7">
        <v>60</v>
      </c>
      <c r="Z952" s="29" t="s">
        <v>68</v>
      </c>
      <c r="AA952" s="3"/>
      <c r="AB952" s="3">
        <v>6359</v>
      </c>
      <c r="AC952" s="7">
        <v>6359</v>
      </c>
      <c r="AE952">
        <f t="shared" si="635"/>
        <v>6359</v>
      </c>
      <c r="AF952" s="16">
        <f t="shared" si="636"/>
        <v>6.359</v>
      </c>
      <c r="AH952">
        <f t="shared" si="637"/>
        <v>154</v>
      </c>
      <c r="AI952">
        <f t="shared" si="638"/>
        <v>6359</v>
      </c>
      <c r="AJ952" s="16">
        <f t="shared" si="639"/>
        <v>41292.207792207788</v>
      </c>
      <c r="AL952" s="16">
        <f t="shared" si="640"/>
        <v>374058.82352941169</v>
      </c>
    </row>
    <row r="953" spans="2:38">
      <c r="B953" s="29" t="s">
        <v>69</v>
      </c>
      <c r="C953" s="3">
        <v>12</v>
      </c>
      <c r="D953" s="3"/>
      <c r="E953" s="7">
        <v>12</v>
      </c>
      <c r="G953" s="29" t="s">
        <v>69</v>
      </c>
      <c r="H953" s="3">
        <v>31</v>
      </c>
      <c r="I953" s="3"/>
      <c r="J953" s="7">
        <v>31</v>
      </c>
      <c r="L953">
        <f t="shared" si="633"/>
        <v>12</v>
      </c>
      <c r="M953">
        <f t="shared" si="634"/>
        <v>31</v>
      </c>
      <c r="N953" s="19">
        <f t="shared" si="632"/>
        <v>2.5833333333333335</v>
      </c>
      <c r="P953" s="29" t="s">
        <v>69</v>
      </c>
      <c r="Q953" s="3">
        <v>12</v>
      </c>
      <c r="R953" s="3"/>
      <c r="S953" s="7">
        <v>12</v>
      </c>
      <c r="U953" s="29" t="s">
        <v>69</v>
      </c>
      <c r="V953" s="3">
        <v>6</v>
      </c>
      <c r="W953" s="3"/>
      <c r="X953" s="7">
        <v>6</v>
      </c>
      <c r="Z953" s="29" t="s">
        <v>69</v>
      </c>
      <c r="AA953" s="3">
        <v>3099</v>
      </c>
      <c r="AB953" s="3"/>
      <c r="AC953" s="7">
        <v>3099</v>
      </c>
      <c r="AE953">
        <f t="shared" si="635"/>
        <v>3099</v>
      </c>
      <c r="AF953" s="16">
        <f t="shared" si="636"/>
        <v>3.0990000000000002</v>
      </c>
      <c r="AH953">
        <f t="shared" si="637"/>
        <v>31</v>
      </c>
      <c r="AI953">
        <f t="shared" si="638"/>
        <v>3099</v>
      </c>
      <c r="AJ953" s="16">
        <f t="shared" si="639"/>
        <v>99967.741935483878</v>
      </c>
      <c r="AL953" s="16">
        <f t="shared" si="640"/>
        <v>258250.00000000003</v>
      </c>
    </row>
    <row r="954" spans="2:38">
      <c r="B954" s="29" t="s">
        <v>70</v>
      </c>
      <c r="C954" s="3">
        <v>4</v>
      </c>
      <c r="D954" s="3"/>
      <c r="E954" s="7">
        <v>4</v>
      </c>
      <c r="G954" s="29" t="s">
        <v>70</v>
      </c>
      <c r="H954" s="3">
        <v>67</v>
      </c>
      <c r="I954" s="3"/>
      <c r="J954" s="7">
        <v>67</v>
      </c>
      <c r="L954">
        <f t="shared" si="633"/>
        <v>4</v>
      </c>
      <c r="M954">
        <f t="shared" si="634"/>
        <v>67</v>
      </c>
      <c r="N954" s="19">
        <f t="shared" si="632"/>
        <v>16.75</v>
      </c>
      <c r="P954" s="29" t="s">
        <v>70</v>
      </c>
      <c r="Q954" s="3">
        <v>53</v>
      </c>
      <c r="R954" s="3"/>
      <c r="S954" s="7">
        <v>53</v>
      </c>
      <c r="U954" s="29" t="s">
        <v>70</v>
      </c>
      <c r="V954" s="3">
        <v>10</v>
      </c>
      <c r="W954" s="3"/>
      <c r="X954" s="7">
        <v>10</v>
      </c>
      <c r="Z954" s="29" t="s">
        <v>70</v>
      </c>
      <c r="AA954" s="3">
        <v>5520</v>
      </c>
      <c r="AB954" s="3"/>
      <c r="AC954" s="7">
        <v>5520</v>
      </c>
      <c r="AE954">
        <f t="shared" si="635"/>
        <v>5520</v>
      </c>
      <c r="AF954" s="16">
        <f t="shared" si="636"/>
        <v>5.52</v>
      </c>
      <c r="AH954">
        <f t="shared" si="637"/>
        <v>67</v>
      </c>
      <c r="AI954">
        <f t="shared" si="638"/>
        <v>5520</v>
      </c>
      <c r="AJ954" s="16">
        <f t="shared" si="639"/>
        <v>82388.059701492544</v>
      </c>
      <c r="AL954" s="16">
        <f t="shared" si="640"/>
        <v>1380000</v>
      </c>
    </row>
    <row r="955" spans="2:38">
      <c r="B955" s="29" t="s">
        <v>151</v>
      </c>
      <c r="C955" s="3"/>
      <c r="D955" s="3"/>
      <c r="E955" s="7"/>
      <c r="G955" s="29" t="s">
        <v>151</v>
      </c>
      <c r="H955" s="3"/>
      <c r="I955" s="3"/>
      <c r="J955" s="7"/>
      <c r="L955">
        <f t="shared" si="633"/>
        <v>0</v>
      </c>
      <c r="M955">
        <f t="shared" si="634"/>
        <v>0</v>
      </c>
      <c r="N955" s="19" t="str">
        <f t="shared" si="632"/>
        <v/>
      </c>
      <c r="P955" s="29" t="s">
        <v>151</v>
      </c>
      <c r="Q955" s="3"/>
      <c r="R955" s="3"/>
      <c r="S955" s="7"/>
      <c r="U955" s="29" t="s">
        <v>151</v>
      </c>
      <c r="V955" s="3"/>
      <c r="W955" s="3"/>
      <c r="X955" s="7"/>
      <c r="Z955" s="29" t="s">
        <v>151</v>
      </c>
      <c r="AA955" s="3"/>
      <c r="AB955" s="3"/>
      <c r="AC955" s="7"/>
      <c r="AE955">
        <f t="shared" si="635"/>
        <v>0</v>
      </c>
      <c r="AF955" s="16" t="str">
        <f t="shared" si="636"/>
        <v/>
      </c>
      <c r="AH955">
        <f t="shared" si="637"/>
        <v>0</v>
      </c>
      <c r="AI955">
        <f t="shared" si="638"/>
        <v>0</v>
      </c>
      <c r="AJ955" s="16" t="str">
        <f t="shared" si="639"/>
        <v/>
      </c>
      <c r="AL955" s="16" t="str">
        <f t="shared" si="640"/>
        <v/>
      </c>
    </row>
    <row r="956" spans="2:38">
      <c r="B956" s="29" t="s">
        <v>71</v>
      </c>
      <c r="C956" s="3">
        <v>37</v>
      </c>
      <c r="D956" s="3"/>
      <c r="E956" s="7">
        <v>37</v>
      </c>
      <c r="G956" s="29" t="s">
        <v>71</v>
      </c>
      <c r="H956" s="3">
        <v>668</v>
      </c>
      <c r="I956" s="3"/>
      <c r="J956" s="7">
        <v>668</v>
      </c>
      <c r="N956" s="19" t="str">
        <f t="shared" si="632"/>
        <v/>
      </c>
      <c r="P956" s="29" t="s">
        <v>71</v>
      </c>
      <c r="Q956" s="3">
        <v>561</v>
      </c>
      <c r="R956" s="3"/>
      <c r="S956" s="7">
        <v>561</v>
      </c>
      <c r="U956" s="29" t="s">
        <v>71</v>
      </c>
      <c r="V956" s="3">
        <v>70</v>
      </c>
      <c r="W956" s="3"/>
      <c r="X956" s="7">
        <v>70</v>
      </c>
      <c r="Z956" s="29" t="s">
        <v>71</v>
      </c>
      <c r="AA956" s="3">
        <v>91857</v>
      </c>
      <c r="AB956" s="3"/>
      <c r="AC956" s="7">
        <v>91857</v>
      </c>
      <c r="AE956">
        <f t="shared" si="635"/>
        <v>91857</v>
      </c>
      <c r="AF956" s="16">
        <f t="shared" si="636"/>
        <v>91.856999999999999</v>
      </c>
      <c r="AH956">
        <f t="shared" si="637"/>
        <v>668</v>
      </c>
      <c r="AI956">
        <f t="shared" si="638"/>
        <v>91857</v>
      </c>
      <c r="AJ956" s="16">
        <f t="shared" si="639"/>
        <v>137510.47904191617</v>
      </c>
      <c r="AL956" s="16" t="str">
        <f t="shared" si="640"/>
        <v/>
      </c>
    </row>
    <row r="957" spans="2:38">
      <c r="B957" s="29" t="s">
        <v>72</v>
      </c>
      <c r="C957" s="3"/>
      <c r="D957" s="3">
        <v>9</v>
      </c>
      <c r="E957" s="7">
        <v>9</v>
      </c>
      <c r="G957" s="29" t="s">
        <v>72</v>
      </c>
      <c r="H957" s="3"/>
      <c r="I957" s="3">
        <v>136</v>
      </c>
      <c r="J957" s="7">
        <v>136</v>
      </c>
      <c r="L957">
        <f t="shared" ref="L957:L966" si="641">E957</f>
        <v>9</v>
      </c>
      <c r="M957">
        <f t="shared" ref="M957:M966" si="642">J957</f>
        <v>136</v>
      </c>
      <c r="N957" s="19">
        <f t="shared" si="632"/>
        <v>15.111111111111111</v>
      </c>
      <c r="P957" s="29" t="s">
        <v>72</v>
      </c>
      <c r="Q957" s="3"/>
      <c r="R957" s="3">
        <v>111</v>
      </c>
      <c r="S957" s="7">
        <v>111</v>
      </c>
      <c r="U957" s="29" t="s">
        <v>72</v>
      </c>
      <c r="V957" s="3"/>
      <c r="W957" s="3">
        <v>16</v>
      </c>
      <c r="X957" s="7">
        <v>16</v>
      </c>
      <c r="Z957" s="29" t="s">
        <v>72</v>
      </c>
      <c r="AA957" s="3"/>
      <c r="AB957" s="3">
        <v>20611</v>
      </c>
      <c r="AC957" s="7">
        <v>20611</v>
      </c>
      <c r="AE957">
        <f t="shared" si="635"/>
        <v>20611</v>
      </c>
      <c r="AF957" s="16">
        <f t="shared" si="636"/>
        <v>20.611000000000001</v>
      </c>
      <c r="AH957">
        <f t="shared" si="637"/>
        <v>136</v>
      </c>
      <c r="AI957">
        <f t="shared" si="638"/>
        <v>20611</v>
      </c>
      <c r="AJ957" s="16">
        <f t="shared" si="639"/>
        <v>151551.4705882353</v>
      </c>
      <c r="AL957" s="16">
        <f t="shared" si="640"/>
        <v>2290111.111111111</v>
      </c>
    </row>
    <row r="958" spans="2:38">
      <c r="B958" s="29" t="s">
        <v>73</v>
      </c>
      <c r="C958" s="3">
        <v>563</v>
      </c>
      <c r="D958" s="3"/>
      <c r="E958" s="7">
        <v>563</v>
      </c>
      <c r="G958" s="29" t="s">
        <v>73</v>
      </c>
      <c r="H958" s="3">
        <v>8147</v>
      </c>
      <c r="I958" s="3"/>
      <c r="J958" s="7">
        <v>8147</v>
      </c>
      <c r="L958">
        <f t="shared" si="641"/>
        <v>563</v>
      </c>
      <c r="M958">
        <f t="shared" si="642"/>
        <v>8147</v>
      </c>
      <c r="N958" s="19">
        <f t="shared" si="632"/>
        <v>14.47069271758437</v>
      </c>
      <c r="P958" s="29" t="s">
        <v>73</v>
      </c>
      <c r="Q958" s="3">
        <v>6381</v>
      </c>
      <c r="R958" s="3"/>
      <c r="S958" s="7">
        <v>6381</v>
      </c>
      <c r="U958" s="29" t="s">
        <v>73</v>
      </c>
      <c r="V958" s="3">
        <v>1178</v>
      </c>
      <c r="W958" s="3"/>
      <c r="X958" s="7">
        <v>1178</v>
      </c>
      <c r="Z958" s="29" t="s">
        <v>73</v>
      </c>
      <c r="AA958" s="3">
        <v>1014611</v>
      </c>
      <c r="AB958" s="3"/>
      <c r="AC958" s="7">
        <v>1014611</v>
      </c>
      <c r="AE958">
        <f t="shared" si="635"/>
        <v>1014611</v>
      </c>
      <c r="AF958" s="16">
        <f t="shared" si="636"/>
        <v>1014.611</v>
      </c>
      <c r="AH958">
        <f t="shared" si="637"/>
        <v>8147</v>
      </c>
      <c r="AI958">
        <f t="shared" si="638"/>
        <v>1014611</v>
      </c>
      <c r="AJ958" s="16">
        <f t="shared" si="639"/>
        <v>124537.9894439671</v>
      </c>
      <c r="AL958" s="16">
        <f t="shared" si="640"/>
        <v>1802150.9769094139</v>
      </c>
    </row>
    <row r="959" spans="2:38">
      <c r="B959" s="29" t="s">
        <v>74</v>
      </c>
      <c r="C959" s="3"/>
      <c r="D959" s="3"/>
      <c r="E959" s="7"/>
      <c r="G959" s="29" t="s">
        <v>74</v>
      </c>
      <c r="H959" s="3"/>
      <c r="I959" s="3"/>
      <c r="J959" s="7"/>
      <c r="L959">
        <f t="shared" si="641"/>
        <v>0</v>
      </c>
      <c r="M959">
        <f t="shared" si="642"/>
        <v>0</v>
      </c>
      <c r="N959" s="19" t="str">
        <f t="shared" si="632"/>
        <v/>
      </c>
      <c r="P959" s="29" t="s">
        <v>74</v>
      </c>
      <c r="Q959" s="3"/>
      <c r="R959" s="3"/>
      <c r="S959" s="7"/>
      <c r="U959" s="29" t="s">
        <v>74</v>
      </c>
      <c r="V959" s="3"/>
      <c r="W959" s="3"/>
      <c r="X959" s="7"/>
      <c r="Z959" s="29" t="s">
        <v>74</v>
      </c>
      <c r="AA959" s="3"/>
      <c r="AB959" s="3"/>
      <c r="AC959" s="7"/>
      <c r="AE959">
        <f t="shared" si="635"/>
        <v>0</v>
      </c>
      <c r="AF959" s="16" t="str">
        <f t="shared" si="636"/>
        <v/>
      </c>
      <c r="AH959">
        <f t="shared" si="637"/>
        <v>0</v>
      </c>
      <c r="AI959">
        <f t="shared" si="638"/>
        <v>0</v>
      </c>
      <c r="AJ959" s="16" t="str">
        <f t="shared" si="639"/>
        <v/>
      </c>
      <c r="AL959" s="16" t="str">
        <f t="shared" si="640"/>
        <v/>
      </c>
    </row>
    <row r="960" spans="2:38">
      <c r="B960" s="29" t="s">
        <v>75</v>
      </c>
      <c r="C960" s="3"/>
      <c r="D960" s="3">
        <v>20</v>
      </c>
      <c r="E960" s="7">
        <v>20</v>
      </c>
      <c r="G960" s="29" t="s">
        <v>75</v>
      </c>
      <c r="H960" s="3"/>
      <c r="I960" s="3">
        <v>407</v>
      </c>
      <c r="J960" s="7">
        <v>407</v>
      </c>
      <c r="L960">
        <f t="shared" si="641"/>
        <v>20</v>
      </c>
      <c r="M960">
        <f t="shared" si="642"/>
        <v>407</v>
      </c>
      <c r="N960" s="19">
        <f t="shared" si="632"/>
        <v>20.350000000000001</v>
      </c>
      <c r="P960" s="29" t="s">
        <v>75</v>
      </c>
      <c r="Q960" s="3"/>
      <c r="R960" s="3">
        <v>354</v>
      </c>
      <c r="S960" s="7">
        <v>354</v>
      </c>
      <c r="U960" s="29" t="s">
        <v>75</v>
      </c>
      <c r="V960" s="3"/>
      <c r="W960" s="3">
        <v>33</v>
      </c>
      <c r="X960" s="7">
        <v>33</v>
      </c>
      <c r="Z960" s="29" t="s">
        <v>75</v>
      </c>
      <c r="AA960" s="3"/>
      <c r="AB960" s="3">
        <v>46851</v>
      </c>
      <c r="AC960" s="7">
        <v>46851</v>
      </c>
      <c r="AE960">
        <f t="shared" si="635"/>
        <v>46851</v>
      </c>
      <c r="AF960" s="16">
        <f t="shared" si="636"/>
        <v>46.850999999999999</v>
      </c>
      <c r="AH960">
        <f t="shared" si="637"/>
        <v>407</v>
      </c>
      <c r="AI960">
        <f t="shared" si="638"/>
        <v>46851</v>
      </c>
      <c r="AJ960" s="16">
        <f t="shared" si="639"/>
        <v>115113.02211302212</v>
      </c>
      <c r="AL960" s="16">
        <f t="shared" si="640"/>
        <v>2342550.0000000005</v>
      </c>
    </row>
    <row r="961" spans="2:38">
      <c r="B961" s="29" t="s">
        <v>76</v>
      </c>
      <c r="C961" s="3"/>
      <c r="D961" s="3">
        <v>3536</v>
      </c>
      <c r="E961" s="7">
        <v>3536</v>
      </c>
      <c r="G961" s="29" t="s">
        <v>76</v>
      </c>
      <c r="H961" s="3"/>
      <c r="I961" s="3">
        <v>92891</v>
      </c>
      <c r="J961" s="7">
        <v>92891</v>
      </c>
      <c r="L961">
        <f t="shared" si="641"/>
        <v>3536</v>
      </c>
      <c r="M961">
        <f t="shared" si="642"/>
        <v>92891</v>
      </c>
      <c r="N961" s="19">
        <f t="shared" si="632"/>
        <v>26.270079185520363</v>
      </c>
      <c r="P961" s="29" t="s">
        <v>76</v>
      </c>
      <c r="Q961" s="3"/>
      <c r="R961" s="3">
        <v>42493</v>
      </c>
      <c r="S961" s="7">
        <v>42493</v>
      </c>
      <c r="U961" s="29" t="s">
        <v>76</v>
      </c>
      <c r="V961" s="3"/>
      <c r="W961" s="3">
        <v>46789</v>
      </c>
      <c r="X961" s="7">
        <v>46789</v>
      </c>
      <c r="Z961" s="29" t="s">
        <v>76</v>
      </c>
      <c r="AA961" s="3"/>
      <c r="AB961" s="3">
        <v>2785004</v>
      </c>
      <c r="AC961" s="7">
        <v>2785004</v>
      </c>
      <c r="AE961">
        <f t="shared" si="635"/>
        <v>2785004</v>
      </c>
      <c r="AF961" s="16">
        <f t="shared" si="636"/>
        <v>2785.0039999999999</v>
      </c>
      <c r="AH961">
        <f t="shared" si="637"/>
        <v>92891</v>
      </c>
      <c r="AI961">
        <f t="shared" si="638"/>
        <v>2785004</v>
      </c>
      <c r="AJ961" s="16">
        <f t="shared" si="639"/>
        <v>29981.419082580658</v>
      </c>
      <c r="AL961" s="16">
        <f t="shared" si="640"/>
        <v>787614.25339366519</v>
      </c>
    </row>
    <row r="962" spans="2:38">
      <c r="B962" s="29" t="s">
        <v>152</v>
      </c>
      <c r="C962" s="3"/>
      <c r="D962" s="3">
        <v>4</v>
      </c>
      <c r="E962" s="7">
        <v>4</v>
      </c>
      <c r="G962" s="29" t="s">
        <v>152</v>
      </c>
      <c r="H962" s="3"/>
      <c r="I962" s="3">
        <v>10</v>
      </c>
      <c r="J962" s="7">
        <v>10</v>
      </c>
      <c r="L962">
        <f t="shared" si="641"/>
        <v>4</v>
      </c>
      <c r="M962">
        <f t="shared" si="642"/>
        <v>10</v>
      </c>
      <c r="N962" s="19">
        <f t="shared" si="632"/>
        <v>2.5</v>
      </c>
      <c r="P962" s="29" t="s">
        <v>152</v>
      </c>
      <c r="Q962" s="3"/>
      <c r="R962" s="3">
        <v>2</v>
      </c>
      <c r="S962" s="7">
        <v>2</v>
      </c>
      <c r="U962" s="29" t="s">
        <v>152</v>
      </c>
      <c r="V962" s="3"/>
      <c r="W962" s="3">
        <v>4</v>
      </c>
      <c r="X962" s="7">
        <v>4</v>
      </c>
      <c r="Z962" s="29" t="s">
        <v>152</v>
      </c>
      <c r="AA962" s="3"/>
      <c r="AB962" s="3">
        <v>361</v>
      </c>
      <c r="AC962" s="7">
        <v>361</v>
      </c>
      <c r="AE962">
        <f t="shared" si="635"/>
        <v>361</v>
      </c>
      <c r="AF962" s="16">
        <f t="shared" si="636"/>
        <v>0.36099999999999999</v>
      </c>
      <c r="AH962">
        <f t="shared" si="637"/>
        <v>10</v>
      </c>
      <c r="AI962">
        <f t="shared" si="638"/>
        <v>361</v>
      </c>
      <c r="AJ962" s="16">
        <f t="shared" si="639"/>
        <v>36100</v>
      </c>
      <c r="AL962" s="16">
        <f t="shared" si="640"/>
        <v>90250</v>
      </c>
    </row>
    <row r="963" spans="2:38">
      <c r="B963" s="29" t="s">
        <v>77</v>
      </c>
      <c r="C963" s="3">
        <v>4</v>
      </c>
      <c r="D963" s="3"/>
      <c r="E963" s="7">
        <v>4</v>
      </c>
      <c r="G963" s="29" t="s">
        <v>77</v>
      </c>
      <c r="H963" s="3">
        <v>31</v>
      </c>
      <c r="I963" s="3"/>
      <c r="J963" s="7">
        <v>31</v>
      </c>
      <c r="L963">
        <f t="shared" si="641"/>
        <v>4</v>
      </c>
      <c r="M963">
        <f t="shared" si="642"/>
        <v>31</v>
      </c>
      <c r="N963" s="19">
        <f t="shared" si="632"/>
        <v>7.75</v>
      </c>
      <c r="P963" s="29" t="s">
        <v>77</v>
      </c>
      <c r="Q963" s="3">
        <v>18</v>
      </c>
      <c r="R963" s="3"/>
      <c r="S963" s="7">
        <v>18</v>
      </c>
      <c r="U963" s="29" t="s">
        <v>77</v>
      </c>
      <c r="V963" s="3">
        <v>9</v>
      </c>
      <c r="W963" s="3"/>
      <c r="X963" s="7">
        <v>9</v>
      </c>
      <c r="Z963" s="29" t="s">
        <v>77</v>
      </c>
      <c r="AA963" s="3">
        <v>4277</v>
      </c>
      <c r="AB963" s="3"/>
      <c r="AC963" s="7">
        <v>4277</v>
      </c>
      <c r="AE963">
        <f t="shared" si="635"/>
        <v>4277</v>
      </c>
      <c r="AF963" s="16">
        <f t="shared" si="636"/>
        <v>4.2770000000000001</v>
      </c>
      <c r="AH963">
        <f t="shared" si="637"/>
        <v>31</v>
      </c>
      <c r="AI963">
        <f t="shared" si="638"/>
        <v>4277</v>
      </c>
      <c r="AJ963" s="16">
        <f t="shared" si="639"/>
        <v>137967.74193548388</v>
      </c>
      <c r="AL963" s="16">
        <f t="shared" si="640"/>
        <v>1069250</v>
      </c>
    </row>
    <row r="964" spans="2:38">
      <c r="B964" s="29" t="s">
        <v>78</v>
      </c>
      <c r="C964" s="3">
        <v>2</v>
      </c>
      <c r="D964" s="3"/>
      <c r="E964" s="7">
        <v>2</v>
      </c>
      <c r="G964" s="29" t="s">
        <v>78</v>
      </c>
      <c r="H964" s="3"/>
      <c r="I964" s="3"/>
      <c r="J964" s="7"/>
      <c r="L964">
        <f t="shared" si="641"/>
        <v>2</v>
      </c>
      <c r="M964">
        <f t="shared" si="642"/>
        <v>0</v>
      </c>
      <c r="N964" s="19">
        <f t="shared" si="632"/>
        <v>0</v>
      </c>
      <c r="P964" s="29" t="s">
        <v>78</v>
      </c>
      <c r="Q964" s="3"/>
      <c r="R964" s="3"/>
      <c r="S964" s="7"/>
      <c r="U964" s="29" t="s">
        <v>78</v>
      </c>
      <c r="V964" s="3"/>
      <c r="W964" s="3"/>
      <c r="X964" s="7"/>
      <c r="Z964" s="29" t="s">
        <v>78</v>
      </c>
      <c r="AA964" s="3"/>
      <c r="AB964" s="3"/>
      <c r="AC964" s="7"/>
      <c r="AE964">
        <f t="shared" si="635"/>
        <v>0</v>
      </c>
      <c r="AF964" s="16" t="str">
        <f t="shared" si="636"/>
        <v/>
      </c>
      <c r="AH964">
        <f t="shared" si="637"/>
        <v>0</v>
      </c>
      <c r="AI964">
        <f t="shared" si="638"/>
        <v>0</v>
      </c>
      <c r="AJ964" s="16" t="str">
        <f t="shared" si="639"/>
        <v/>
      </c>
      <c r="AL964" s="16" t="str">
        <f t="shared" si="640"/>
        <v/>
      </c>
    </row>
    <row r="965" spans="2:38">
      <c r="B965" s="29" t="s">
        <v>79</v>
      </c>
      <c r="C965" s="3">
        <v>211</v>
      </c>
      <c r="D965" s="3"/>
      <c r="E965" s="7">
        <v>211</v>
      </c>
      <c r="G965" s="29" t="s">
        <v>79</v>
      </c>
      <c r="H965" s="3">
        <v>1479</v>
      </c>
      <c r="I965" s="3"/>
      <c r="J965" s="7">
        <v>1479</v>
      </c>
      <c r="L965">
        <f t="shared" si="641"/>
        <v>211</v>
      </c>
      <c r="M965">
        <f t="shared" si="642"/>
        <v>1479</v>
      </c>
      <c r="N965" s="19">
        <f t="shared" si="632"/>
        <v>7.0094786729857823</v>
      </c>
      <c r="P965" s="29" t="s">
        <v>79</v>
      </c>
      <c r="Q965" s="3">
        <v>986</v>
      </c>
      <c r="R965" s="3"/>
      <c r="S965" s="7">
        <v>986</v>
      </c>
      <c r="U965" s="29" t="s">
        <v>79</v>
      </c>
      <c r="V965" s="3">
        <v>271</v>
      </c>
      <c r="W965" s="3"/>
      <c r="X965" s="7">
        <v>271</v>
      </c>
      <c r="Z965" s="29" t="s">
        <v>79</v>
      </c>
      <c r="AA965" s="3">
        <v>209198</v>
      </c>
      <c r="AB965" s="3"/>
      <c r="AC965" s="7">
        <v>209198</v>
      </c>
      <c r="AE965">
        <f t="shared" si="635"/>
        <v>209198</v>
      </c>
      <c r="AF965" s="16">
        <f t="shared" si="636"/>
        <v>209.19800000000001</v>
      </c>
      <c r="AH965">
        <f t="shared" si="637"/>
        <v>1479</v>
      </c>
      <c r="AI965">
        <f t="shared" si="638"/>
        <v>209198</v>
      </c>
      <c r="AJ965" s="16">
        <f t="shared" si="639"/>
        <v>141445.57133198105</v>
      </c>
      <c r="AL965" s="16">
        <f t="shared" si="640"/>
        <v>991459.71563981031</v>
      </c>
    </row>
    <row r="966" spans="2:38">
      <c r="B966" s="29" t="s">
        <v>80</v>
      </c>
      <c r="C966" s="3">
        <v>229</v>
      </c>
      <c r="D966" s="3"/>
      <c r="E966" s="7">
        <v>229</v>
      </c>
      <c r="G966" s="29" t="s">
        <v>80</v>
      </c>
      <c r="H966" s="3">
        <v>5105</v>
      </c>
      <c r="I966" s="3"/>
      <c r="J966" s="7">
        <v>5105</v>
      </c>
      <c r="L966">
        <f t="shared" si="641"/>
        <v>229</v>
      </c>
      <c r="M966">
        <f t="shared" si="642"/>
        <v>5105</v>
      </c>
      <c r="N966" s="19">
        <f t="shared" si="632"/>
        <v>22.292576419213972</v>
      </c>
      <c r="P966" s="29" t="s">
        <v>80</v>
      </c>
      <c r="Q966" s="3">
        <v>4520</v>
      </c>
      <c r="R966" s="3"/>
      <c r="S966" s="7">
        <v>4520</v>
      </c>
      <c r="U966" s="29" t="s">
        <v>80</v>
      </c>
      <c r="V966" s="3">
        <v>351</v>
      </c>
      <c r="W966" s="3"/>
      <c r="X966" s="7">
        <v>351</v>
      </c>
      <c r="Z966" s="29" t="s">
        <v>80</v>
      </c>
      <c r="AA966" s="3">
        <v>1353274</v>
      </c>
      <c r="AB966" s="3"/>
      <c r="AC966" s="7">
        <v>1353274</v>
      </c>
      <c r="AE966">
        <f t="shared" si="635"/>
        <v>1353274</v>
      </c>
      <c r="AF966" s="16">
        <f t="shared" si="636"/>
        <v>1353.2739999999999</v>
      </c>
      <c r="AH966">
        <f t="shared" si="637"/>
        <v>5105</v>
      </c>
      <c r="AI966">
        <f t="shared" si="638"/>
        <v>1353274</v>
      </c>
      <c r="AJ966" s="16">
        <f t="shared" si="639"/>
        <v>265087.9529872674</v>
      </c>
      <c r="AL966" s="16">
        <f t="shared" si="640"/>
        <v>5909493.4497816591</v>
      </c>
    </row>
    <row r="967" spans="2:38">
      <c r="B967" s="29" t="s">
        <v>153</v>
      </c>
      <c r="C967" s="3">
        <v>167</v>
      </c>
      <c r="D967" s="3"/>
      <c r="E967" s="7">
        <v>167</v>
      </c>
      <c r="G967" s="29" t="s">
        <v>153</v>
      </c>
      <c r="H967" s="3">
        <v>1618</v>
      </c>
      <c r="I967" s="3"/>
      <c r="J967" s="7">
        <v>1618</v>
      </c>
      <c r="N967" s="19" t="str">
        <f t="shared" si="632"/>
        <v/>
      </c>
      <c r="P967" s="29" t="s">
        <v>153</v>
      </c>
      <c r="Q967" s="3">
        <v>1152</v>
      </c>
      <c r="R967" s="3"/>
      <c r="S967" s="7">
        <v>1152</v>
      </c>
      <c r="U967" s="29" t="s">
        <v>153</v>
      </c>
      <c r="V967" s="3">
        <v>290</v>
      </c>
      <c r="W967" s="3"/>
      <c r="X967" s="7">
        <v>290</v>
      </c>
      <c r="Z967" s="29" t="s">
        <v>153</v>
      </c>
      <c r="AA967" s="3">
        <v>435591</v>
      </c>
      <c r="AB967" s="3"/>
      <c r="AC967" s="7">
        <v>435591</v>
      </c>
      <c r="AE967">
        <f t="shared" si="635"/>
        <v>435591</v>
      </c>
      <c r="AF967" s="16">
        <f t="shared" si="636"/>
        <v>435.59100000000001</v>
      </c>
      <c r="AH967">
        <f t="shared" si="637"/>
        <v>1618</v>
      </c>
      <c r="AI967">
        <f t="shared" si="638"/>
        <v>435591</v>
      </c>
      <c r="AJ967" s="16">
        <f t="shared" si="639"/>
        <v>269215.69839307788</v>
      </c>
      <c r="AL967" s="16" t="str">
        <f t="shared" si="640"/>
        <v/>
      </c>
    </row>
    <row r="968" spans="2:38">
      <c r="B968" s="29" t="s">
        <v>154</v>
      </c>
      <c r="C968" s="3"/>
      <c r="D968" s="3">
        <v>12</v>
      </c>
      <c r="E968" s="7">
        <v>12</v>
      </c>
      <c r="G968" s="29" t="s">
        <v>154</v>
      </c>
      <c r="H968" s="3"/>
      <c r="I968" s="3">
        <v>168</v>
      </c>
      <c r="J968" s="7">
        <v>168</v>
      </c>
      <c r="L968">
        <f t="shared" ref="L968:L977" si="643">E968</f>
        <v>12</v>
      </c>
      <c r="M968">
        <f t="shared" ref="M968:M977" si="644">J968</f>
        <v>168</v>
      </c>
      <c r="N968" s="19">
        <f t="shared" si="632"/>
        <v>14</v>
      </c>
      <c r="P968" s="29" t="s">
        <v>154</v>
      </c>
      <c r="Q968" s="3"/>
      <c r="R968" s="3">
        <v>136</v>
      </c>
      <c r="S968" s="7">
        <v>136</v>
      </c>
      <c r="U968" s="29" t="s">
        <v>154</v>
      </c>
      <c r="V968" s="3"/>
      <c r="W968" s="3">
        <v>20</v>
      </c>
      <c r="X968" s="7">
        <v>20</v>
      </c>
      <c r="Z968" s="29" t="s">
        <v>154</v>
      </c>
      <c r="AA968" s="3"/>
      <c r="AB968" s="3">
        <v>23153</v>
      </c>
      <c r="AC968" s="7">
        <v>23153</v>
      </c>
      <c r="AE968">
        <f t="shared" si="635"/>
        <v>23153</v>
      </c>
      <c r="AF968" s="16">
        <f t="shared" si="636"/>
        <v>23.152999999999999</v>
      </c>
      <c r="AH968">
        <f t="shared" si="637"/>
        <v>168</v>
      </c>
      <c r="AI968">
        <f t="shared" si="638"/>
        <v>23153</v>
      </c>
      <c r="AJ968" s="16">
        <f t="shared" si="639"/>
        <v>137815.47619047621</v>
      </c>
      <c r="AL968" s="16">
        <f t="shared" si="640"/>
        <v>1929416.666666667</v>
      </c>
    </row>
    <row r="969" spans="2:38">
      <c r="B969" s="29" t="s">
        <v>81</v>
      </c>
      <c r="C969" s="3">
        <v>1164</v>
      </c>
      <c r="D969" s="3"/>
      <c r="E969" s="7">
        <v>1164</v>
      </c>
      <c r="G969" s="29" t="s">
        <v>81</v>
      </c>
      <c r="H969" s="3">
        <v>11768</v>
      </c>
      <c r="I969" s="3"/>
      <c r="J969" s="7">
        <v>11768</v>
      </c>
      <c r="L969">
        <f t="shared" si="643"/>
        <v>1164</v>
      </c>
      <c r="M969">
        <f t="shared" si="644"/>
        <v>11768</v>
      </c>
      <c r="N969" s="19">
        <f t="shared" si="632"/>
        <v>10.109965635738831</v>
      </c>
      <c r="P969" s="29" t="s">
        <v>81</v>
      </c>
      <c r="Q969" s="3">
        <v>8593</v>
      </c>
      <c r="R969" s="3"/>
      <c r="S969" s="7">
        <v>8593</v>
      </c>
      <c r="U969" s="29" t="s">
        <v>81</v>
      </c>
      <c r="V969" s="3">
        <v>1970</v>
      </c>
      <c r="W969" s="3"/>
      <c r="X969" s="7">
        <v>1970</v>
      </c>
      <c r="Z969" s="29" t="s">
        <v>81</v>
      </c>
      <c r="AA969" s="3">
        <v>1507180</v>
      </c>
      <c r="AB969" s="3"/>
      <c r="AC969" s="7">
        <v>1507180</v>
      </c>
      <c r="AE969">
        <f t="shared" si="635"/>
        <v>1507180</v>
      </c>
      <c r="AF969" s="16">
        <f t="shared" si="636"/>
        <v>1507.18</v>
      </c>
      <c r="AH969">
        <f t="shared" si="637"/>
        <v>11768</v>
      </c>
      <c r="AI969">
        <f t="shared" si="638"/>
        <v>1507180</v>
      </c>
      <c r="AJ969" s="16">
        <f t="shared" si="639"/>
        <v>128074.43915703605</v>
      </c>
      <c r="AL969" s="16">
        <f t="shared" si="640"/>
        <v>1294828.1786941581</v>
      </c>
    </row>
    <row r="970" spans="2:38">
      <c r="B970" s="29" t="s">
        <v>82</v>
      </c>
      <c r="C970" s="3"/>
      <c r="D970" s="3">
        <v>20</v>
      </c>
      <c r="E970" s="7">
        <v>20</v>
      </c>
      <c r="G970" s="29" t="s">
        <v>82</v>
      </c>
      <c r="H970" s="3"/>
      <c r="I970" s="3">
        <v>36</v>
      </c>
      <c r="J970" s="7">
        <v>36</v>
      </c>
      <c r="L970">
        <f t="shared" si="643"/>
        <v>20</v>
      </c>
      <c r="M970">
        <f t="shared" si="644"/>
        <v>36</v>
      </c>
      <c r="N970" s="19">
        <f t="shared" si="632"/>
        <v>1.8</v>
      </c>
      <c r="P970" s="29" t="s">
        <v>82</v>
      </c>
      <c r="Q970" s="3"/>
      <c r="R970" s="3">
        <v>6</v>
      </c>
      <c r="S970" s="7">
        <v>6</v>
      </c>
      <c r="U970" s="29" t="s">
        <v>82</v>
      </c>
      <c r="V970" s="3"/>
      <c r="W970" s="3">
        <v>9</v>
      </c>
      <c r="X970" s="7">
        <v>9</v>
      </c>
      <c r="Z970" s="29" t="s">
        <v>82</v>
      </c>
      <c r="AA970" s="3"/>
      <c r="AB970" s="3">
        <v>2114</v>
      </c>
      <c r="AC970" s="7">
        <v>2114</v>
      </c>
      <c r="AE970">
        <f t="shared" si="635"/>
        <v>2114</v>
      </c>
      <c r="AF970" s="16">
        <f t="shared" si="636"/>
        <v>2.1139999999999999</v>
      </c>
      <c r="AH970">
        <f t="shared" si="637"/>
        <v>36</v>
      </c>
      <c r="AI970">
        <f t="shared" si="638"/>
        <v>2114</v>
      </c>
      <c r="AJ970" s="16">
        <f t="shared" si="639"/>
        <v>58722.222222222219</v>
      </c>
      <c r="AL970" s="16">
        <f t="shared" si="640"/>
        <v>105700</v>
      </c>
    </row>
    <row r="971" spans="2:38">
      <c r="B971" s="29" t="s">
        <v>83</v>
      </c>
      <c r="C971" s="3"/>
      <c r="D971" s="3">
        <v>34</v>
      </c>
      <c r="E971" s="7">
        <v>34</v>
      </c>
      <c r="G971" s="29" t="s">
        <v>83</v>
      </c>
      <c r="H971" s="3"/>
      <c r="I971" s="3">
        <v>328</v>
      </c>
      <c r="J971" s="7">
        <v>328</v>
      </c>
      <c r="L971">
        <f t="shared" si="643"/>
        <v>34</v>
      </c>
      <c r="M971">
        <f t="shared" si="644"/>
        <v>328</v>
      </c>
      <c r="N971" s="19">
        <f t="shared" si="632"/>
        <v>9.6470588235294112</v>
      </c>
      <c r="P971" s="29" t="s">
        <v>83</v>
      </c>
      <c r="Q971" s="3"/>
      <c r="R971" s="3">
        <v>257</v>
      </c>
      <c r="S971" s="7">
        <v>257</v>
      </c>
      <c r="U971" s="29" t="s">
        <v>83</v>
      </c>
      <c r="V971" s="3"/>
      <c r="W971" s="3">
        <v>37</v>
      </c>
      <c r="X971" s="7">
        <v>37</v>
      </c>
      <c r="Z971" s="29" t="s">
        <v>83</v>
      </c>
      <c r="AA971" s="3"/>
      <c r="AB971" s="3">
        <v>34475</v>
      </c>
      <c r="AC971" s="7">
        <v>34475</v>
      </c>
      <c r="AE971">
        <f t="shared" si="635"/>
        <v>34475</v>
      </c>
      <c r="AF971" s="16">
        <f t="shared" si="636"/>
        <v>34.475000000000001</v>
      </c>
      <c r="AH971">
        <f t="shared" si="637"/>
        <v>328</v>
      </c>
      <c r="AI971">
        <f t="shared" si="638"/>
        <v>34475</v>
      </c>
      <c r="AJ971" s="16">
        <f t="shared" si="639"/>
        <v>105106.70731707317</v>
      </c>
      <c r="AL971" s="16">
        <f t="shared" si="640"/>
        <v>1013970.5882352941</v>
      </c>
    </row>
    <row r="972" spans="2:38">
      <c r="B972" s="29" t="s">
        <v>84</v>
      </c>
      <c r="C972" s="3"/>
      <c r="D972" s="3">
        <v>12</v>
      </c>
      <c r="E972" s="7">
        <v>12</v>
      </c>
      <c r="G972" s="29" t="s">
        <v>84</v>
      </c>
      <c r="H972" s="3"/>
      <c r="I972" s="3">
        <v>118</v>
      </c>
      <c r="J972" s="7">
        <v>118</v>
      </c>
      <c r="L972">
        <f t="shared" si="643"/>
        <v>12</v>
      </c>
      <c r="M972">
        <f t="shared" si="644"/>
        <v>118</v>
      </c>
      <c r="N972" s="19">
        <f t="shared" si="632"/>
        <v>9.8333333333333339</v>
      </c>
      <c r="P972" s="29" t="s">
        <v>84</v>
      </c>
      <c r="Q972" s="3"/>
      <c r="R972" s="3">
        <v>84</v>
      </c>
      <c r="S972" s="7">
        <v>84</v>
      </c>
      <c r="U972" s="29" t="s">
        <v>84</v>
      </c>
      <c r="V972" s="3"/>
      <c r="W972" s="3">
        <v>22</v>
      </c>
      <c r="X972" s="7">
        <v>22</v>
      </c>
      <c r="Z972" s="29" t="s">
        <v>84</v>
      </c>
      <c r="AA972" s="3"/>
      <c r="AB972" s="3">
        <v>12587</v>
      </c>
      <c r="AC972" s="7">
        <v>12587</v>
      </c>
      <c r="AE972">
        <f t="shared" si="635"/>
        <v>12587</v>
      </c>
      <c r="AF972" s="16">
        <f t="shared" si="636"/>
        <v>12.587</v>
      </c>
      <c r="AH972">
        <f t="shared" si="637"/>
        <v>118</v>
      </c>
      <c r="AI972">
        <f t="shared" si="638"/>
        <v>12587</v>
      </c>
      <c r="AJ972" s="16">
        <f t="shared" si="639"/>
        <v>106669.49152542373</v>
      </c>
      <c r="AL972" s="16">
        <f t="shared" si="640"/>
        <v>1048916.6666666667</v>
      </c>
    </row>
    <row r="973" spans="2:38">
      <c r="B973" s="29" t="s">
        <v>155</v>
      </c>
      <c r="C973" s="3"/>
      <c r="D973" s="3">
        <v>54</v>
      </c>
      <c r="E973" s="7">
        <v>54</v>
      </c>
      <c r="G973" s="29" t="s">
        <v>155</v>
      </c>
      <c r="H973" s="3"/>
      <c r="I973" s="3">
        <v>988</v>
      </c>
      <c r="J973" s="7">
        <v>988</v>
      </c>
      <c r="L973">
        <f t="shared" si="643"/>
        <v>54</v>
      </c>
      <c r="M973">
        <f t="shared" si="644"/>
        <v>988</v>
      </c>
      <c r="N973" s="19">
        <f t="shared" si="632"/>
        <v>18.296296296296298</v>
      </c>
      <c r="P973" s="29" t="s">
        <v>155</v>
      </c>
      <c r="Q973" s="3"/>
      <c r="R973" s="3">
        <v>567</v>
      </c>
      <c r="S973" s="7">
        <v>567</v>
      </c>
      <c r="U973" s="29" t="s">
        <v>155</v>
      </c>
      <c r="V973" s="3"/>
      <c r="W973" s="3">
        <v>366</v>
      </c>
      <c r="X973" s="7">
        <v>366</v>
      </c>
      <c r="Z973" s="29" t="s">
        <v>155</v>
      </c>
      <c r="AA973" s="3"/>
      <c r="AB973" s="3">
        <v>112619</v>
      </c>
      <c r="AC973" s="7">
        <v>112619</v>
      </c>
      <c r="AE973">
        <f t="shared" si="635"/>
        <v>112619</v>
      </c>
      <c r="AF973" s="16">
        <f t="shared" si="636"/>
        <v>112.619</v>
      </c>
      <c r="AH973">
        <f t="shared" si="637"/>
        <v>988</v>
      </c>
      <c r="AI973">
        <f t="shared" si="638"/>
        <v>112619</v>
      </c>
      <c r="AJ973" s="16">
        <f t="shared" si="639"/>
        <v>113986.84210526316</v>
      </c>
      <c r="AL973" s="16">
        <f t="shared" si="640"/>
        <v>2085537.0370370373</v>
      </c>
    </row>
    <row r="974" spans="2:38">
      <c r="B974" s="29" t="s">
        <v>156</v>
      </c>
      <c r="C974" s="3">
        <v>205</v>
      </c>
      <c r="D974" s="3"/>
      <c r="E974" s="7">
        <v>205</v>
      </c>
      <c r="G974" s="29" t="s">
        <v>156</v>
      </c>
      <c r="H974" s="3">
        <v>1130</v>
      </c>
      <c r="I974" s="3"/>
      <c r="J974" s="7">
        <v>1130</v>
      </c>
      <c r="L974">
        <f t="shared" si="643"/>
        <v>205</v>
      </c>
      <c r="M974">
        <f t="shared" si="644"/>
        <v>1130</v>
      </c>
      <c r="N974" s="19">
        <f t="shared" si="632"/>
        <v>5.5121951219512191</v>
      </c>
      <c r="P974" s="29" t="s">
        <v>156</v>
      </c>
      <c r="Q974" s="3">
        <v>657</v>
      </c>
      <c r="R974" s="3"/>
      <c r="S974" s="7">
        <v>657</v>
      </c>
      <c r="U974" s="29" t="s">
        <v>156</v>
      </c>
      <c r="V974" s="3">
        <v>257</v>
      </c>
      <c r="W974" s="3"/>
      <c r="X974" s="7">
        <v>257</v>
      </c>
      <c r="Z974" s="29" t="s">
        <v>156</v>
      </c>
      <c r="AA974" s="3">
        <v>99631</v>
      </c>
      <c r="AB974" s="3"/>
      <c r="AC974" s="7">
        <v>99631</v>
      </c>
      <c r="AE974">
        <f t="shared" si="635"/>
        <v>99631</v>
      </c>
      <c r="AF974" s="16">
        <f t="shared" si="636"/>
        <v>99.631</v>
      </c>
      <c r="AH974">
        <f t="shared" si="637"/>
        <v>1130</v>
      </c>
      <c r="AI974">
        <f t="shared" si="638"/>
        <v>99631</v>
      </c>
      <c r="AJ974" s="16">
        <f t="shared" si="639"/>
        <v>88169.026548672569</v>
      </c>
      <c r="AL974" s="16">
        <f t="shared" si="640"/>
        <v>486004.87804878049</v>
      </c>
    </row>
    <row r="975" spans="2:38">
      <c r="B975" s="29" t="s">
        <v>85</v>
      </c>
      <c r="C975" s="3">
        <v>4</v>
      </c>
      <c r="D975" s="3"/>
      <c r="E975" s="7">
        <v>4</v>
      </c>
      <c r="G975" s="29" t="s">
        <v>85</v>
      </c>
      <c r="H975" s="3">
        <v>184</v>
      </c>
      <c r="I975" s="3"/>
      <c r="J975" s="7">
        <v>184</v>
      </c>
      <c r="L975">
        <f t="shared" si="643"/>
        <v>4</v>
      </c>
      <c r="M975">
        <f t="shared" si="644"/>
        <v>184</v>
      </c>
      <c r="N975" s="19">
        <f t="shared" si="632"/>
        <v>46</v>
      </c>
      <c r="P975" s="29" t="s">
        <v>85</v>
      </c>
      <c r="Q975" s="3">
        <v>170</v>
      </c>
      <c r="R975" s="3"/>
      <c r="S975" s="7">
        <v>170</v>
      </c>
      <c r="U975" s="29" t="s">
        <v>85</v>
      </c>
      <c r="V975" s="3">
        <v>10</v>
      </c>
      <c r="W975" s="3"/>
      <c r="X975" s="7">
        <v>10</v>
      </c>
      <c r="Z975" s="29" t="s">
        <v>85</v>
      </c>
      <c r="AA975" s="3">
        <v>64915</v>
      </c>
      <c r="AB975" s="3"/>
      <c r="AC975" s="7">
        <v>64915</v>
      </c>
      <c r="AE975">
        <f t="shared" si="635"/>
        <v>64915</v>
      </c>
      <c r="AF975" s="16">
        <f t="shared" si="636"/>
        <v>64.915000000000006</v>
      </c>
      <c r="AH975">
        <f t="shared" si="637"/>
        <v>184</v>
      </c>
      <c r="AI975">
        <f t="shared" si="638"/>
        <v>64915</v>
      </c>
      <c r="AJ975" s="16">
        <f t="shared" si="639"/>
        <v>352798.91304347827</v>
      </c>
      <c r="AL975" s="16">
        <f t="shared" si="640"/>
        <v>16228750</v>
      </c>
    </row>
    <row r="976" spans="2:38">
      <c r="B976" s="29" t="s">
        <v>86</v>
      </c>
      <c r="C976" s="3"/>
      <c r="D976" s="3"/>
      <c r="E976" s="7"/>
      <c r="G976" s="29" t="s">
        <v>86</v>
      </c>
      <c r="H976" s="3"/>
      <c r="I976" s="3"/>
      <c r="J976" s="7"/>
      <c r="L976">
        <f t="shared" si="643"/>
        <v>0</v>
      </c>
      <c r="M976">
        <f t="shared" si="644"/>
        <v>0</v>
      </c>
      <c r="N976" s="19" t="str">
        <f t="shared" si="632"/>
        <v/>
      </c>
      <c r="P976" s="29" t="s">
        <v>86</v>
      </c>
      <c r="Q976" s="3"/>
      <c r="R976" s="3"/>
      <c r="S976" s="7"/>
      <c r="U976" s="29" t="s">
        <v>86</v>
      </c>
      <c r="V976" s="3"/>
      <c r="W976" s="3"/>
      <c r="X976" s="7"/>
      <c r="Z976" s="29" t="s">
        <v>86</v>
      </c>
      <c r="AA976" s="3"/>
      <c r="AB976" s="3"/>
      <c r="AC976" s="7"/>
      <c r="AE976">
        <f t="shared" si="635"/>
        <v>0</v>
      </c>
      <c r="AF976" s="16" t="str">
        <f t="shared" si="636"/>
        <v/>
      </c>
      <c r="AH976">
        <f t="shared" si="637"/>
        <v>0</v>
      </c>
      <c r="AI976">
        <f t="shared" si="638"/>
        <v>0</v>
      </c>
      <c r="AJ976" s="16" t="str">
        <f t="shared" si="639"/>
        <v/>
      </c>
      <c r="AL976" s="16" t="str">
        <f t="shared" si="640"/>
        <v/>
      </c>
    </row>
    <row r="977" spans="2:38">
      <c r="B977" s="30" t="s">
        <v>35</v>
      </c>
      <c r="C977" s="7">
        <v>2623</v>
      </c>
      <c r="D977" s="7">
        <v>3718</v>
      </c>
      <c r="E977" s="7">
        <v>6341</v>
      </c>
      <c r="G977" s="30" t="s">
        <v>35</v>
      </c>
      <c r="H977" s="7">
        <v>30402</v>
      </c>
      <c r="I977" s="7">
        <v>95236</v>
      </c>
      <c r="J977" s="7">
        <v>125638</v>
      </c>
      <c r="L977">
        <f t="shared" si="643"/>
        <v>6341</v>
      </c>
      <c r="M977">
        <f t="shared" si="644"/>
        <v>125638</v>
      </c>
      <c r="N977" s="19">
        <f t="shared" si="632"/>
        <v>19.81359407033591</v>
      </c>
      <c r="P977" s="30" t="s">
        <v>35</v>
      </c>
      <c r="Q977" s="7">
        <v>23218</v>
      </c>
      <c r="R977" s="7">
        <v>44086</v>
      </c>
      <c r="S977" s="7">
        <v>67304</v>
      </c>
      <c r="U977" s="30" t="s">
        <v>35</v>
      </c>
      <c r="V977" s="7">
        <v>4456</v>
      </c>
      <c r="W977" s="7">
        <v>47356</v>
      </c>
      <c r="X977" s="7">
        <v>51812</v>
      </c>
      <c r="Z977" s="30" t="s">
        <v>35</v>
      </c>
      <c r="AA977" s="7">
        <v>4816881</v>
      </c>
      <c r="AB977" s="7">
        <v>3044134</v>
      </c>
      <c r="AC977" s="7">
        <v>7861015</v>
      </c>
      <c r="AE977">
        <f t="shared" si="635"/>
        <v>7861015</v>
      </c>
      <c r="AF977" s="16">
        <f t="shared" si="636"/>
        <v>7861.0150000000003</v>
      </c>
      <c r="AH977">
        <f t="shared" si="637"/>
        <v>125638</v>
      </c>
      <c r="AI977">
        <f t="shared" si="638"/>
        <v>7861015</v>
      </c>
      <c r="AJ977" s="16">
        <f t="shared" si="639"/>
        <v>62568.769003008645</v>
      </c>
      <c r="AL977" s="16">
        <f t="shared" si="640"/>
        <v>1239712.1905062294</v>
      </c>
    </row>
    <row r="978" spans="2:38">
      <c r="B978" s="5" t="s">
        <v>36</v>
      </c>
      <c r="C978" s="3"/>
      <c r="D978" s="3"/>
      <c r="E978" s="7"/>
      <c r="G978" s="5" t="s">
        <v>36</v>
      </c>
      <c r="H978" s="3"/>
      <c r="I978" s="3"/>
      <c r="J978" s="7"/>
      <c r="N978" s="37" t="str">
        <f t="shared" si="632"/>
        <v/>
      </c>
      <c r="P978" s="5" t="s">
        <v>36</v>
      </c>
      <c r="Q978" s="3"/>
      <c r="R978" s="3"/>
      <c r="S978" s="7"/>
      <c r="U978" s="5" t="s">
        <v>36</v>
      </c>
      <c r="V978" s="3"/>
      <c r="W978" s="3"/>
      <c r="X978" s="7"/>
      <c r="Z978" s="5" t="s">
        <v>36</v>
      </c>
      <c r="AA978" s="3"/>
      <c r="AB978" s="3"/>
      <c r="AC978" s="7"/>
      <c r="AF978" s="36"/>
      <c r="AJ978" s="36"/>
      <c r="AL978" s="36"/>
    </row>
    <row r="979" spans="2:38">
      <c r="B979" s="29" t="s">
        <v>157</v>
      </c>
      <c r="C979" s="3">
        <v>269</v>
      </c>
      <c r="D979" s="3"/>
      <c r="E979" s="7">
        <v>269</v>
      </c>
      <c r="G979" s="29" t="s">
        <v>157</v>
      </c>
      <c r="H979" s="3">
        <v>3286</v>
      </c>
      <c r="I979" s="3"/>
      <c r="J979" s="7">
        <v>3286</v>
      </c>
      <c r="L979">
        <f t="shared" ref="L979:L983" si="645">E979</f>
        <v>269</v>
      </c>
      <c r="M979">
        <f t="shared" ref="M979:M983" si="646">J979</f>
        <v>3286</v>
      </c>
      <c r="N979" s="19">
        <f t="shared" si="632"/>
        <v>12.215613382899628</v>
      </c>
      <c r="P979" s="29" t="s">
        <v>157</v>
      </c>
      <c r="Q979" s="3">
        <v>2562</v>
      </c>
      <c r="R979" s="3"/>
      <c r="S979" s="7">
        <v>2562</v>
      </c>
      <c r="U979" s="29" t="s">
        <v>157</v>
      </c>
      <c r="V979" s="3">
        <v>443</v>
      </c>
      <c r="W979" s="3"/>
      <c r="X979" s="7">
        <v>443</v>
      </c>
      <c r="Z979" s="29" t="s">
        <v>157</v>
      </c>
      <c r="AA979" s="3">
        <v>576506</v>
      </c>
      <c r="AB979" s="3"/>
      <c r="AC979" s="7">
        <v>576506</v>
      </c>
      <c r="AE979">
        <f t="shared" ref="AE979:AE983" si="647">AC979</f>
        <v>576506</v>
      </c>
      <c r="AF979" s="16">
        <f t="shared" ref="AF979:AF983" si="648">IF(AE979/$AE$8&gt;0,AE979/$AE$8,"")</f>
        <v>576.50599999999997</v>
      </c>
      <c r="AH979">
        <f t="shared" ref="AH979:AH983" si="649">J979</f>
        <v>3286</v>
      </c>
      <c r="AI979">
        <f t="shared" ref="AI979:AI983" si="650">AC979</f>
        <v>576506</v>
      </c>
      <c r="AJ979" s="16">
        <f t="shared" ref="AJ979:AJ983" si="651">IF(AI979*AH979&gt;0,AI979/AH979*$AI$8,"")</f>
        <v>175443.09190505176</v>
      </c>
      <c r="AL979" s="16">
        <f t="shared" ref="AL979:AL983" si="652">IF(AI979*M979&gt;0,M979/L979*AJ979,"")</f>
        <v>2143144.9814126394</v>
      </c>
    </row>
    <row r="980" spans="2:38">
      <c r="B980" s="29" t="s">
        <v>94</v>
      </c>
      <c r="C980" s="3">
        <v>3009</v>
      </c>
      <c r="D980" s="3"/>
      <c r="E980" s="7">
        <v>3009</v>
      </c>
      <c r="G980" s="29" t="s">
        <v>94</v>
      </c>
      <c r="H980" s="3">
        <v>37209</v>
      </c>
      <c r="I980" s="3"/>
      <c r="J980" s="7">
        <v>37209</v>
      </c>
      <c r="L980">
        <f t="shared" si="645"/>
        <v>3009</v>
      </c>
      <c r="M980">
        <f t="shared" si="646"/>
        <v>37209</v>
      </c>
      <c r="N980" s="19">
        <f t="shared" si="632"/>
        <v>12.365902293120637</v>
      </c>
      <c r="P980" s="29" t="s">
        <v>94</v>
      </c>
      <c r="Q980" s="3">
        <v>28202</v>
      </c>
      <c r="R980" s="3"/>
      <c r="S980" s="7">
        <v>28202</v>
      </c>
      <c r="U980" s="29" t="s">
        <v>94</v>
      </c>
      <c r="V980" s="3">
        <v>5836</v>
      </c>
      <c r="W980" s="3"/>
      <c r="X980" s="7">
        <v>5836</v>
      </c>
      <c r="Z980" s="29" t="s">
        <v>94</v>
      </c>
      <c r="AA980" s="3">
        <v>10777591</v>
      </c>
      <c r="AB980" s="3"/>
      <c r="AC980" s="7">
        <v>10777591</v>
      </c>
      <c r="AE980">
        <f t="shared" si="647"/>
        <v>10777591</v>
      </c>
      <c r="AF980" s="16">
        <f t="shared" si="648"/>
        <v>10777.591</v>
      </c>
      <c r="AH980">
        <f t="shared" si="649"/>
        <v>37209</v>
      </c>
      <c r="AI980">
        <f t="shared" si="650"/>
        <v>10777591</v>
      </c>
      <c r="AJ980" s="16">
        <f t="shared" si="651"/>
        <v>289650.11153215618</v>
      </c>
      <c r="AL980" s="16">
        <f t="shared" si="652"/>
        <v>3581784.9783981387</v>
      </c>
    </row>
    <row r="981" spans="2:38">
      <c r="B981" s="29" t="s">
        <v>158</v>
      </c>
      <c r="C981" s="3">
        <v>10</v>
      </c>
      <c r="D981" s="3"/>
      <c r="E981" s="7">
        <v>10</v>
      </c>
      <c r="G981" s="29" t="s">
        <v>158</v>
      </c>
      <c r="H981" s="3">
        <v>148</v>
      </c>
      <c r="I981" s="3"/>
      <c r="J981" s="7">
        <v>148</v>
      </c>
      <c r="L981">
        <f t="shared" si="645"/>
        <v>10</v>
      </c>
      <c r="M981">
        <f t="shared" si="646"/>
        <v>148</v>
      </c>
      <c r="N981" s="19">
        <f t="shared" si="632"/>
        <v>14.8</v>
      </c>
      <c r="P981" s="29" t="s">
        <v>158</v>
      </c>
      <c r="Q981" s="3">
        <v>119</v>
      </c>
      <c r="R981" s="3"/>
      <c r="S981" s="7">
        <v>119</v>
      </c>
      <c r="U981" s="29" t="s">
        <v>158</v>
      </c>
      <c r="V981" s="3">
        <v>19</v>
      </c>
      <c r="W981" s="3"/>
      <c r="X981" s="7">
        <v>19</v>
      </c>
      <c r="Z981" s="29" t="s">
        <v>158</v>
      </c>
      <c r="AA981" s="3">
        <v>28674</v>
      </c>
      <c r="AB981" s="3"/>
      <c r="AC981" s="7">
        <v>28674</v>
      </c>
      <c r="AE981">
        <f t="shared" si="647"/>
        <v>28674</v>
      </c>
      <c r="AF981" s="16">
        <f t="shared" si="648"/>
        <v>28.673999999999999</v>
      </c>
      <c r="AH981">
        <f t="shared" si="649"/>
        <v>148</v>
      </c>
      <c r="AI981">
        <f t="shared" si="650"/>
        <v>28674</v>
      </c>
      <c r="AJ981" s="16">
        <f t="shared" si="651"/>
        <v>193743.24324324325</v>
      </c>
      <c r="AL981" s="16">
        <f t="shared" si="652"/>
        <v>2867400.0000000005</v>
      </c>
    </row>
    <row r="982" spans="2:38">
      <c r="B982" s="29" t="s">
        <v>95</v>
      </c>
      <c r="C982" s="3">
        <v>187</v>
      </c>
      <c r="D982" s="3"/>
      <c r="E982" s="7">
        <v>187</v>
      </c>
      <c r="G982" s="29" t="s">
        <v>95</v>
      </c>
      <c r="H982" s="3">
        <v>1365</v>
      </c>
      <c r="I982" s="3"/>
      <c r="J982" s="7">
        <v>1365</v>
      </c>
      <c r="L982">
        <f t="shared" si="645"/>
        <v>187</v>
      </c>
      <c r="M982">
        <f t="shared" si="646"/>
        <v>1365</v>
      </c>
      <c r="N982" s="19">
        <f t="shared" si="632"/>
        <v>7.2994652406417115</v>
      </c>
      <c r="P982" s="29" t="s">
        <v>95</v>
      </c>
      <c r="Q982" s="3">
        <v>890</v>
      </c>
      <c r="R982" s="3"/>
      <c r="S982" s="7">
        <v>890</v>
      </c>
      <c r="U982" s="29" t="s">
        <v>95</v>
      </c>
      <c r="V982" s="3">
        <v>275</v>
      </c>
      <c r="W982" s="3"/>
      <c r="X982" s="7">
        <v>275</v>
      </c>
      <c r="Z982" s="29" t="s">
        <v>95</v>
      </c>
      <c r="AA982" s="3">
        <v>230330</v>
      </c>
      <c r="AB982" s="3"/>
      <c r="AC982" s="7">
        <v>230330</v>
      </c>
      <c r="AE982">
        <f t="shared" si="647"/>
        <v>230330</v>
      </c>
      <c r="AF982" s="16">
        <f t="shared" si="648"/>
        <v>230.33</v>
      </c>
      <c r="AH982">
        <f t="shared" si="649"/>
        <v>1365</v>
      </c>
      <c r="AI982">
        <f t="shared" si="650"/>
        <v>230330</v>
      </c>
      <c r="AJ982" s="16">
        <f t="shared" si="651"/>
        <v>168739.92673992674</v>
      </c>
      <c r="AL982" s="16">
        <f t="shared" si="652"/>
        <v>1231711.2299465241</v>
      </c>
    </row>
    <row r="983" spans="2:38">
      <c r="B983" s="30" t="s">
        <v>36</v>
      </c>
      <c r="C983" s="7">
        <v>3475</v>
      </c>
      <c r="D983" s="7"/>
      <c r="E983" s="7">
        <v>3475</v>
      </c>
      <c r="G983" s="30" t="s">
        <v>36</v>
      </c>
      <c r="H983" s="7">
        <v>42008</v>
      </c>
      <c r="I983" s="7"/>
      <c r="J983" s="7">
        <v>42008</v>
      </c>
      <c r="L983">
        <f t="shared" si="645"/>
        <v>3475</v>
      </c>
      <c r="M983">
        <f t="shared" si="646"/>
        <v>42008</v>
      </c>
      <c r="N983" s="19">
        <f t="shared" si="632"/>
        <v>12.08863309352518</v>
      </c>
      <c r="P983" s="30" t="s">
        <v>36</v>
      </c>
      <c r="Q983" s="7">
        <v>31773</v>
      </c>
      <c r="R983" s="7"/>
      <c r="S983" s="7">
        <v>31773</v>
      </c>
      <c r="U983" s="30" t="s">
        <v>36</v>
      </c>
      <c r="V983" s="7">
        <v>6573</v>
      </c>
      <c r="W983" s="7"/>
      <c r="X983" s="7">
        <v>6573</v>
      </c>
      <c r="Z983" s="30" t="s">
        <v>36</v>
      </c>
      <c r="AA983" s="7">
        <v>11613101</v>
      </c>
      <c r="AB983" s="7"/>
      <c r="AC983" s="7">
        <v>11613101</v>
      </c>
      <c r="AE983">
        <f t="shared" si="647"/>
        <v>11613101</v>
      </c>
      <c r="AF983" s="16">
        <f t="shared" si="648"/>
        <v>11613.101000000001</v>
      </c>
      <c r="AH983">
        <f t="shared" si="649"/>
        <v>42008</v>
      </c>
      <c r="AI983">
        <f t="shared" si="650"/>
        <v>11613101</v>
      </c>
      <c r="AJ983" s="16">
        <f t="shared" si="651"/>
        <v>276449.74766711099</v>
      </c>
      <c r="AL983" s="16">
        <f t="shared" si="652"/>
        <v>3341899.5683453232</v>
      </c>
    </row>
    <row r="984" spans="2:38">
      <c r="B984" s="5" t="s">
        <v>37</v>
      </c>
      <c r="C984" s="3"/>
      <c r="D984" s="3"/>
      <c r="E984" s="7"/>
      <c r="G984" s="5" t="s">
        <v>37</v>
      </c>
      <c r="H984" s="3"/>
      <c r="I984" s="3"/>
      <c r="J984" s="7"/>
      <c r="N984" s="37" t="str">
        <f t="shared" si="632"/>
        <v/>
      </c>
      <c r="P984" s="5" t="s">
        <v>37</v>
      </c>
      <c r="Q984" s="3"/>
      <c r="R984" s="3"/>
      <c r="S984" s="7"/>
      <c r="U984" s="5" t="s">
        <v>37</v>
      </c>
      <c r="V984" s="3"/>
      <c r="W984" s="3"/>
      <c r="X984" s="7"/>
      <c r="Z984" s="5" t="s">
        <v>37</v>
      </c>
      <c r="AA984" s="3"/>
      <c r="AB984" s="3"/>
      <c r="AC984" s="7"/>
      <c r="AF984" s="36"/>
      <c r="AJ984" s="36"/>
      <c r="AL984" s="36"/>
    </row>
    <row r="985" spans="2:38">
      <c r="B985" s="29" t="s">
        <v>98</v>
      </c>
      <c r="C985" s="3">
        <v>472</v>
      </c>
      <c r="D985" s="3"/>
      <c r="E985" s="7">
        <v>472</v>
      </c>
      <c r="G985" s="29" t="s">
        <v>98</v>
      </c>
      <c r="H985" s="3">
        <v>20709</v>
      </c>
      <c r="I985" s="3"/>
      <c r="J985" s="7">
        <v>20709</v>
      </c>
      <c r="L985">
        <f t="shared" ref="L985:L988" si="653">E985</f>
        <v>472</v>
      </c>
      <c r="M985">
        <f t="shared" ref="M985:M988" si="654">J985</f>
        <v>20709</v>
      </c>
      <c r="N985" s="19">
        <f t="shared" si="632"/>
        <v>43.875</v>
      </c>
      <c r="P985" s="29" t="s">
        <v>98</v>
      </c>
      <c r="Q985" s="3">
        <v>13828</v>
      </c>
      <c r="R985" s="3"/>
      <c r="S985" s="7">
        <v>13828</v>
      </c>
      <c r="U985" s="29" t="s">
        <v>98</v>
      </c>
      <c r="V985" s="3">
        <v>6390</v>
      </c>
      <c r="W985" s="3"/>
      <c r="X985" s="7">
        <v>6390</v>
      </c>
      <c r="Z985" s="29" t="s">
        <v>98</v>
      </c>
      <c r="AA985" s="3">
        <v>1214452</v>
      </c>
      <c r="AB985" s="3"/>
      <c r="AC985" s="7">
        <v>1214452</v>
      </c>
      <c r="AE985">
        <f t="shared" ref="AE985:AE991" si="655">AC985</f>
        <v>1214452</v>
      </c>
      <c r="AF985" s="16">
        <f t="shared" ref="AF985:AF991" si="656">IF(AE985/$AE$8&gt;0,AE985/$AE$8,"")</f>
        <v>1214.452</v>
      </c>
      <c r="AH985">
        <f t="shared" ref="AH985:AH991" si="657">J985</f>
        <v>20709</v>
      </c>
      <c r="AI985">
        <f t="shared" ref="AI985:AI991" si="658">AC985</f>
        <v>1214452</v>
      </c>
      <c r="AJ985" s="16">
        <f t="shared" ref="AJ985:AJ991" si="659">IF(AI985*AH985&gt;0,AI985/AH985*$AI$8,"")</f>
        <v>58643.681491139119</v>
      </c>
      <c r="AL985" s="16">
        <f t="shared" ref="AL985:AL991" si="660">IF(AI985*M985&gt;0,M985/L985*AJ985,"")</f>
        <v>2572991.5254237289</v>
      </c>
    </row>
    <row r="986" spans="2:38">
      <c r="B986" s="29" t="s">
        <v>99</v>
      </c>
      <c r="C986" s="3"/>
      <c r="D986" s="3">
        <v>23</v>
      </c>
      <c r="E986" s="7">
        <v>23</v>
      </c>
      <c r="G986" s="29" t="s">
        <v>99</v>
      </c>
      <c r="H986" s="3"/>
      <c r="I986" s="3">
        <v>286</v>
      </c>
      <c r="J986" s="7">
        <v>286</v>
      </c>
      <c r="L986">
        <f t="shared" si="653"/>
        <v>23</v>
      </c>
      <c r="M986">
        <f t="shared" si="654"/>
        <v>286</v>
      </c>
      <c r="N986" s="19">
        <f t="shared" si="632"/>
        <v>12.434782608695652</v>
      </c>
      <c r="P986" s="29" t="s">
        <v>99</v>
      </c>
      <c r="Q986" s="3"/>
      <c r="R986" s="3">
        <v>63</v>
      </c>
      <c r="S986" s="7">
        <v>63</v>
      </c>
      <c r="U986" s="29" t="s">
        <v>99</v>
      </c>
      <c r="V986" s="3"/>
      <c r="W986" s="3">
        <v>199</v>
      </c>
      <c r="X986" s="7">
        <v>199</v>
      </c>
      <c r="Z986" s="29" t="s">
        <v>99</v>
      </c>
      <c r="AA986" s="3"/>
      <c r="AB986" s="3"/>
      <c r="AC986" s="7"/>
      <c r="AE986">
        <f t="shared" si="655"/>
        <v>0</v>
      </c>
      <c r="AF986" s="16" t="str">
        <f t="shared" si="656"/>
        <v/>
      </c>
      <c r="AH986">
        <f t="shared" si="657"/>
        <v>286</v>
      </c>
      <c r="AI986">
        <f t="shared" si="658"/>
        <v>0</v>
      </c>
      <c r="AJ986" s="16" t="str">
        <f t="shared" si="659"/>
        <v/>
      </c>
      <c r="AL986" s="16" t="str">
        <f t="shared" si="660"/>
        <v/>
      </c>
    </row>
    <row r="987" spans="2:38">
      <c r="B987" s="29" t="s">
        <v>100</v>
      </c>
      <c r="C987" s="3">
        <v>659</v>
      </c>
      <c r="D987" s="3"/>
      <c r="E987" s="7">
        <v>659</v>
      </c>
      <c r="G987" s="29" t="s">
        <v>100</v>
      </c>
      <c r="H987" s="3">
        <v>9972</v>
      </c>
      <c r="I987" s="3"/>
      <c r="J987" s="7">
        <v>9972</v>
      </c>
      <c r="L987">
        <f t="shared" si="653"/>
        <v>659</v>
      </c>
      <c r="M987">
        <f t="shared" si="654"/>
        <v>9972</v>
      </c>
      <c r="N987" s="19">
        <f t="shared" si="632"/>
        <v>15.132018209408194</v>
      </c>
      <c r="P987" s="29" t="s">
        <v>100</v>
      </c>
      <c r="Q987" s="3">
        <v>6327</v>
      </c>
      <c r="R987" s="3"/>
      <c r="S987" s="7">
        <v>6327</v>
      </c>
      <c r="U987" s="29" t="s">
        <v>100</v>
      </c>
      <c r="V987" s="3">
        <v>2948</v>
      </c>
      <c r="W987" s="3"/>
      <c r="X987" s="7">
        <v>2948</v>
      </c>
      <c r="Z987" s="29" t="s">
        <v>100</v>
      </c>
      <c r="AA987" s="3">
        <v>1037908</v>
      </c>
      <c r="AB987" s="3"/>
      <c r="AC987" s="7">
        <v>1037908</v>
      </c>
      <c r="AE987">
        <f t="shared" si="655"/>
        <v>1037908</v>
      </c>
      <c r="AF987" s="16">
        <f t="shared" si="656"/>
        <v>1037.9079999999999</v>
      </c>
      <c r="AH987">
        <f t="shared" si="657"/>
        <v>9972</v>
      </c>
      <c r="AI987">
        <f t="shared" si="658"/>
        <v>1037908</v>
      </c>
      <c r="AJ987" s="16">
        <f t="shared" si="659"/>
        <v>104082.23024468512</v>
      </c>
      <c r="AL987" s="16">
        <f t="shared" si="660"/>
        <v>1574974.2033383916</v>
      </c>
    </row>
    <row r="988" spans="2:38">
      <c r="B988" s="29" t="s">
        <v>101</v>
      </c>
      <c r="C988" s="3">
        <v>113</v>
      </c>
      <c r="D988" s="3"/>
      <c r="E988" s="7">
        <v>113</v>
      </c>
      <c r="G988" s="29" t="s">
        <v>101</v>
      </c>
      <c r="H988" s="3">
        <v>2574</v>
      </c>
      <c r="I988" s="3"/>
      <c r="J988" s="7">
        <v>2574</v>
      </c>
      <c r="L988">
        <f t="shared" si="653"/>
        <v>113</v>
      </c>
      <c r="M988">
        <f t="shared" si="654"/>
        <v>2574</v>
      </c>
      <c r="N988" s="19">
        <f t="shared" si="632"/>
        <v>22.778761061946902</v>
      </c>
      <c r="P988" s="29" t="s">
        <v>101</v>
      </c>
      <c r="Q988" s="3">
        <v>1627</v>
      </c>
      <c r="R988" s="3"/>
      <c r="S988" s="7">
        <v>1627</v>
      </c>
      <c r="U988" s="29" t="s">
        <v>101</v>
      </c>
      <c r="V988" s="3">
        <v>827</v>
      </c>
      <c r="W988" s="3"/>
      <c r="X988" s="7">
        <v>827</v>
      </c>
      <c r="Z988" s="29" t="s">
        <v>101</v>
      </c>
      <c r="AA988" s="3">
        <v>139483</v>
      </c>
      <c r="AB988" s="3"/>
      <c r="AC988" s="7">
        <v>139483</v>
      </c>
      <c r="AE988">
        <f t="shared" si="655"/>
        <v>139483</v>
      </c>
      <c r="AF988" s="16">
        <f t="shared" si="656"/>
        <v>139.483</v>
      </c>
      <c r="AH988">
        <f t="shared" si="657"/>
        <v>2574</v>
      </c>
      <c r="AI988">
        <f t="shared" si="658"/>
        <v>139483</v>
      </c>
      <c r="AJ988" s="16">
        <f t="shared" si="659"/>
        <v>54189.19968919969</v>
      </c>
      <c r="AL988" s="16">
        <f t="shared" si="660"/>
        <v>1234362.831858407</v>
      </c>
    </row>
    <row r="989" spans="2:38">
      <c r="B989" s="29" t="s">
        <v>102</v>
      </c>
      <c r="C989" s="3"/>
      <c r="D989" s="3">
        <v>16</v>
      </c>
      <c r="E989" s="7">
        <v>16</v>
      </c>
      <c r="G989" s="29" t="s">
        <v>102</v>
      </c>
      <c r="H989" s="3"/>
      <c r="I989" s="3"/>
      <c r="J989" s="7"/>
      <c r="N989" s="19" t="str">
        <f t="shared" si="632"/>
        <v/>
      </c>
      <c r="P989" s="29" t="s">
        <v>102</v>
      </c>
      <c r="Q989" s="3"/>
      <c r="R989" s="3"/>
      <c r="S989" s="7"/>
      <c r="U989" s="29" t="s">
        <v>102</v>
      </c>
      <c r="V989" s="3"/>
      <c r="W989" s="3"/>
      <c r="X989" s="7"/>
      <c r="Z989" s="29" t="s">
        <v>102</v>
      </c>
      <c r="AA989" s="3"/>
      <c r="AB989" s="3">
        <v>24240</v>
      </c>
      <c r="AC989" s="7">
        <v>24240</v>
      </c>
      <c r="AE989">
        <f t="shared" si="655"/>
        <v>24240</v>
      </c>
      <c r="AF989" s="16">
        <f t="shared" si="656"/>
        <v>24.24</v>
      </c>
      <c r="AH989">
        <f t="shared" si="657"/>
        <v>0</v>
      </c>
      <c r="AI989">
        <f t="shared" si="658"/>
        <v>24240</v>
      </c>
      <c r="AJ989" s="16" t="str">
        <f t="shared" si="659"/>
        <v/>
      </c>
      <c r="AL989" s="16" t="str">
        <f t="shared" si="660"/>
        <v/>
      </c>
    </row>
    <row r="990" spans="2:38">
      <c r="B990" s="29" t="s">
        <v>103</v>
      </c>
      <c r="C990" s="3"/>
      <c r="D990" s="3">
        <v>2</v>
      </c>
      <c r="E990" s="7">
        <v>2</v>
      </c>
      <c r="G990" s="29" t="s">
        <v>103</v>
      </c>
      <c r="H990" s="3"/>
      <c r="I990" s="3"/>
      <c r="J990" s="7"/>
      <c r="L990">
        <f t="shared" ref="L990:L991" si="661">E990</f>
        <v>2</v>
      </c>
      <c r="M990">
        <f t="shared" ref="M990:M991" si="662">J990</f>
        <v>0</v>
      </c>
      <c r="N990" s="19">
        <f t="shared" si="632"/>
        <v>0</v>
      </c>
      <c r="P990" s="29" t="s">
        <v>103</v>
      </c>
      <c r="Q990" s="3"/>
      <c r="R990" s="3"/>
      <c r="S990" s="7"/>
      <c r="U990" s="29" t="s">
        <v>103</v>
      </c>
      <c r="V990" s="3"/>
      <c r="W990" s="3"/>
      <c r="X990" s="7"/>
      <c r="Z990" s="29" t="s">
        <v>103</v>
      </c>
      <c r="AA990" s="3"/>
      <c r="AB990" s="3"/>
      <c r="AC990" s="7"/>
      <c r="AE990">
        <f t="shared" si="655"/>
        <v>0</v>
      </c>
      <c r="AF990" s="16" t="str">
        <f t="shared" si="656"/>
        <v/>
      </c>
      <c r="AH990">
        <f t="shared" si="657"/>
        <v>0</v>
      </c>
      <c r="AI990">
        <f t="shared" si="658"/>
        <v>0</v>
      </c>
      <c r="AJ990" s="16" t="str">
        <f t="shared" si="659"/>
        <v/>
      </c>
      <c r="AL990" s="16" t="str">
        <f t="shared" si="660"/>
        <v/>
      </c>
    </row>
    <row r="991" spans="2:38">
      <c r="B991" s="30" t="s">
        <v>37</v>
      </c>
      <c r="C991" s="7">
        <v>1244</v>
      </c>
      <c r="D991" s="7">
        <v>41</v>
      </c>
      <c r="E991" s="7">
        <v>1285</v>
      </c>
      <c r="G991" s="30" t="s">
        <v>37</v>
      </c>
      <c r="H991" s="7">
        <v>33255</v>
      </c>
      <c r="I991" s="7">
        <v>407</v>
      </c>
      <c r="J991" s="7">
        <v>33662</v>
      </c>
      <c r="L991">
        <f t="shared" si="661"/>
        <v>1285</v>
      </c>
      <c r="M991">
        <f t="shared" si="662"/>
        <v>33662</v>
      </c>
      <c r="N991" s="19">
        <f t="shared" si="632"/>
        <v>26.196108949416342</v>
      </c>
      <c r="P991" s="30" t="s">
        <v>37</v>
      </c>
      <c r="Q991" s="7">
        <v>21782</v>
      </c>
      <c r="R991" s="7">
        <v>134</v>
      </c>
      <c r="S991" s="7">
        <v>21916</v>
      </c>
      <c r="U991" s="30" t="s">
        <v>37</v>
      </c>
      <c r="V991" s="7">
        <v>10165</v>
      </c>
      <c r="W991" s="7">
        <v>228</v>
      </c>
      <c r="X991" s="7">
        <v>10393</v>
      </c>
      <c r="Z991" s="30" t="s">
        <v>37</v>
      </c>
      <c r="AA991" s="7">
        <v>2391843</v>
      </c>
      <c r="AB991" s="7">
        <v>35361</v>
      </c>
      <c r="AC991" s="7">
        <v>2427204</v>
      </c>
      <c r="AE991">
        <f t="shared" si="655"/>
        <v>2427204</v>
      </c>
      <c r="AF991" s="16">
        <f t="shared" si="656"/>
        <v>2427.2040000000002</v>
      </c>
      <c r="AH991">
        <f t="shared" si="657"/>
        <v>33662</v>
      </c>
      <c r="AI991">
        <f t="shared" si="658"/>
        <v>2427204</v>
      </c>
      <c r="AJ991" s="16">
        <f t="shared" si="659"/>
        <v>72105.163091913724</v>
      </c>
      <c r="AL991" s="16">
        <f t="shared" si="660"/>
        <v>1888874.7081712061</v>
      </c>
    </row>
    <row r="992" spans="2:38">
      <c r="B992" s="5" t="s">
        <v>38</v>
      </c>
      <c r="C992" s="3"/>
      <c r="D992" s="3"/>
      <c r="E992" s="7"/>
      <c r="G992" s="5" t="s">
        <v>38</v>
      </c>
      <c r="H992" s="3"/>
      <c r="I992" s="3"/>
      <c r="J992" s="7"/>
      <c r="N992" s="37" t="str">
        <f t="shared" si="632"/>
        <v/>
      </c>
      <c r="P992" s="5" t="s">
        <v>38</v>
      </c>
      <c r="Q992" s="3"/>
      <c r="R992" s="3"/>
      <c r="S992" s="7"/>
      <c r="U992" s="5" t="s">
        <v>38</v>
      </c>
      <c r="V992" s="3"/>
      <c r="W992" s="3"/>
      <c r="X992" s="7"/>
      <c r="Z992" s="5" t="s">
        <v>38</v>
      </c>
      <c r="AA992" s="3"/>
      <c r="AB992" s="3"/>
      <c r="AC992" s="7"/>
      <c r="AF992" s="36"/>
      <c r="AJ992" s="36"/>
      <c r="AL992" s="36"/>
    </row>
    <row r="993" spans="2:38">
      <c r="B993" s="29" t="s">
        <v>104</v>
      </c>
      <c r="C993" s="3">
        <v>569</v>
      </c>
      <c r="D993" s="3"/>
      <c r="E993" s="7">
        <v>569</v>
      </c>
      <c r="G993" s="29" t="s">
        <v>104</v>
      </c>
      <c r="H993" s="3">
        <v>4385</v>
      </c>
      <c r="I993" s="3"/>
      <c r="J993" s="7">
        <v>4385</v>
      </c>
      <c r="L993">
        <f t="shared" ref="L993:L998" si="663">E993</f>
        <v>569</v>
      </c>
      <c r="M993">
        <f t="shared" ref="M993:M998" si="664">J993</f>
        <v>4385</v>
      </c>
      <c r="N993" s="19">
        <f t="shared" si="632"/>
        <v>7.706502636203866</v>
      </c>
      <c r="P993" s="29" t="s">
        <v>104</v>
      </c>
      <c r="Q993" s="3">
        <v>3033</v>
      </c>
      <c r="R993" s="3"/>
      <c r="S993" s="7">
        <v>3033</v>
      </c>
      <c r="U993" s="29" t="s">
        <v>104</v>
      </c>
      <c r="V993" s="3">
        <v>722</v>
      </c>
      <c r="W993" s="3"/>
      <c r="X993" s="7">
        <v>722</v>
      </c>
      <c r="Z993" s="29" t="s">
        <v>104</v>
      </c>
      <c r="AA993" s="3">
        <v>419524</v>
      </c>
      <c r="AB993" s="3"/>
      <c r="AC993" s="7">
        <v>419524</v>
      </c>
      <c r="AE993">
        <f t="shared" ref="AE993:AE998" si="665">AC993</f>
        <v>419524</v>
      </c>
      <c r="AF993" s="16">
        <f t="shared" ref="AF993:AF998" si="666">IF(AE993/$AE$8&gt;0,AE993/$AE$8,"")</f>
        <v>419.524</v>
      </c>
      <c r="AH993">
        <f t="shared" ref="AH993:AH998" si="667">J993</f>
        <v>4385</v>
      </c>
      <c r="AI993">
        <f t="shared" ref="AI993:AI998" si="668">AC993</f>
        <v>419524</v>
      </c>
      <c r="AJ993" s="16">
        <f t="shared" ref="AJ993:AJ998" si="669">IF(AI993*AH993&gt;0,AI993/AH993*$AI$8,"")</f>
        <v>95672.519954389965</v>
      </c>
      <c r="AL993" s="16">
        <f t="shared" ref="AL993:AL998" si="670">IF(AI993&gt;0,M993/L993*AJ993,"")</f>
        <v>737300.5272407732</v>
      </c>
    </row>
    <row r="994" spans="2:38">
      <c r="B994" s="29" t="s">
        <v>105</v>
      </c>
      <c r="C994" s="3">
        <v>110</v>
      </c>
      <c r="D994" s="3"/>
      <c r="E994" s="7">
        <v>110</v>
      </c>
      <c r="G994" s="29" t="s">
        <v>105</v>
      </c>
      <c r="H994" s="3">
        <v>1117</v>
      </c>
      <c r="I994" s="3"/>
      <c r="J994" s="7">
        <v>1117</v>
      </c>
      <c r="L994">
        <f t="shared" si="663"/>
        <v>110</v>
      </c>
      <c r="M994">
        <f t="shared" si="664"/>
        <v>1117</v>
      </c>
      <c r="N994" s="19">
        <f t="shared" si="632"/>
        <v>10.154545454545454</v>
      </c>
      <c r="P994" s="29" t="s">
        <v>105</v>
      </c>
      <c r="Q994" s="3">
        <v>834</v>
      </c>
      <c r="R994" s="3"/>
      <c r="S994" s="7">
        <v>834</v>
      </c>
      <c r="U994" s="29" t="s">
        <v>105</v>
      </c>
      <c r="V994" s="3">
        <v>165</v>
      </c>
      <c r="W994" s="3"/>
      <c r="X994" s="7">
        <v>165</v>
      </c>
      <c r="Z994" s="29" t="s">
        <v>105</v>
      </c>
      <c r="AA994" s="3">
        <v>129500</v>
      </c>
      <c r="AB994" s="3"/>
      <c r="AC994" s="7">
        <v>129500</v>
      </c>
      <c r="AE994">
        <f t="shared" si="665"/>
        <v>129500</v>
      </c>
      <c r="AF994" s="16">
        <f t="shared" si="666"/>
        <v>129.5</v>
      </c>
      <c r="AH994">
        <f t="shared" si="667"/>
        <v>1117</v>
      </c>
      <c r="AI994">
        <f t="shared" si="668"/>
        <v>129500</v>
      </c>
      <c r="AJ994" s="16">
        <f t="shared" si="669"/>
        <v>115935.54162936436</v>
      </c>
      <c r="AL994" s="16">
        <f t="shared" si="670"/>
        <v>1177272.7272727273</v>
      </c>
    </row>
    <row r="995" spans="2:38">
      <c r="B995" s="29" t="s">
        <v>106</v>
      </c>
      <c r="C995" s="3">
        <v>129</v>
      </c>
      <c r="D995" s="3"/>
      <c r="E995" s="7">
        <v>129</v>
      </c>
      <c r="G995" s="29" t="s">
        <v>106</v>
      </c>
      <c r="H995" s="3">
        <v>1336</v>
      </c>
      <c r="I995" s="3"/>
      <c r="J995" s="7">
        <v>1336</v>
      </c>
      <c r="L995">
        <f t="shared" si="663"/>
        <v>129</v>
      </c>
      <c r="M995">
        <f t="shared" si="664"/>
        <v>1336</v>
      </c>
      <c r="N995" s="19">
        <f t="shared" si="632"/>
        <v>10.356589147286822</v>
      </c>
      <c r="P995" s="29" t="s">
        <v>106</v>
      </c>
      <c r="Q995" s="3">
        <v>893</v>
      </c>
      <c r="R995" s="3"/>
      <c r="S995" s="7">
        <v>893</v>
      </c>
      <c r="U995" s="29" t="s">
        <v>106</v>
      </c>
      <c r="V995" s="3">
        <v>309</v>
      </c>
      <c r="W995" s="3"/>
      <c r="X995" s="7">
        <v>309</v>
      </c>
      <c r="Z995" s="29" t="s">
        <v>106</v>
      </c>
      <c r="AA995" s="3">
        <v>99370</v>
      </c>
      <c r="AB995" s="3"/>
      <c r="AC995" s="7">
        <v>99370</v>
      </c>
      <c r="AE995">
        <f t="shared" si="665"/>
        <v>99370</v>
      </c>
      <c r="AF995" s="16">
        <f t="shared" si="666"/>
        <v>99.37</v>
      </c>
      <c r="AH995">
        <f t="shared" si="667"/>
        <v>1336</v>
      </c>
      <c r="AI995">
        <f t="shared" si="668"/>
        <v>99370</v>
      </c>
      <c r="AJ995" s="16">
        <f t="shared" si="669"/>
        <v>74378.742514970058</v>
      </c>
      <c r="AL995" s="16">
        <f t="shared" si="670"/>
        <v>770310.07751937991</v>
      </c>
    </row>
    <row r="996" spans="2:38">
      <c r="B996" s="29" t="s">
        <v>107</v>
      </c>
      <c r="C996" s="3">
        <v>81</v>
      </c>
      <c r="D996" s="3"/>
      <c r="E996" s="7">
        <v>81</v>
      </c>
      <c r="G996" s="29" t="s">
        <v>107</v>
      </c>
      <c r="H996" s="3">
        <v>2650</v>
      </c>
      <c r="I996" s="3"/>
      <c r="J996" s="7">
        <v>2650</v>
      </c>
      <c r="L996">
        <f t="shared" si="663"/>
        <v>81</v>
      </c>
      <c r="M996">
        <f t="shared" si="664"/>
        <v>2650</v>
      </c>
      <c r="N996" s="19">
        <f t="shared" si="632"/>
        <v>32.716049382716051</v>
      </c>
      <c r="P996" s="29" t="s">
        <v>107</v>
      </c>
      <c r="Q996" s="3">
        <v>2281</v>
      </c>
      <c r="R996" s="3"/>
      <c r="S996" s="7">
        <v>2281</v>
      </c>
      <c r="U996" s="29" t="s">
        <v>107</v>
      </c>
      <c r="V996" s="3">
        <v>285</v>
      </c>
      <c r="W996" s="3"/>
      <c r="X996" s="7">
        <v>285</v>
      </c>
      <c r="Z996" s="29" t="s">
        <v>107</v>
      </c>
      <c r="AA996" s="3">
        <v>281036</v>
      </c>
      <c r="AB996" s="3"/>
      <c r="AC996" s="7">
        <v>281036</v>
      </c>
      <c r="AE996">
        <f t="shared" si="665"/>
        <v>281036</v>
      </c>
      <c r="AF996" s="16">
        <f t="shared" si="666"/>
        <v>281.036</v>
      </c>
      <c r="AH996">
        <f t="shared" si="667"/>
        <v>2650</v>
      </c>
      <c r="AI996">
        <f t="shared" si="668"/>
        <v>281036</v>
      </c>
      <c r="AJ996" s="16">
        <f t="shared" si="669"/>
        <v>106051.32075471699</v>
      </c>
      <c r="AL996" s="16">
        <f t="shared" si="670"/>
        <v>3469580.2469135807</v>
      </c>
    </row>
    <row r="997" spans="2:38">
      <c r="B997" s="29" t="s">
        <v>108</v>
      </c>
      <c r="C997" s="3">
        <v>400</v>
      </c>
      <c r="D997" s="3"/>
      <c r="E997" s="7">
        <v>400</v>
      </c>
      <c r="G997" s="29" t="s">
        <v>108</v>
      </c>
      <c r="H997" s="3">
        <v>4701</v>
      </c>
      <c r="I997" s="3"/>
      <c r="J997" s="7">
        <v>4701</v>
      </c>
      <c r="L997">
        <f t="shared" si="663"/>
        <v>400</v>
      </c>
      <c r="M997">
        <f t="shared" si="664"/>
        <v>4701</v>
      </c>
      <c r="N997" s="19">
        <f t="shared" si="632"/>
        <v>11.7525</v>
      </c>
      <c r="P997" s="29" t="s">
        <v>108</v>
      </c>
      <c r="Q997" s="3">
        <v>2986</v>
      </c>
      <c r="R997" s="3"/>
      <c r="S997" s="7">
        <v>2986</v>
      </c>
      <c r="U997" s="29" t="s">
        <v>108</v>
      </c>
      <c r="V997" s="3">
        <v>1299</v>
      </c>
      <c r="W997" s="3"/>
      <c r="X997" s="7">
        <v>1299</v>
      </c>
      <c r="Z997" s="29" t="s">
        <v>108</v>
      </c>
      <c r="AA997" s="3">
        <v>305408</v>
      </c>
      <c r="AB997" s="3"/>
      <c r="AC997" s="7">
        <v>305408</v>
      </c>
      <c r="AE997">
        <f t="shared" si="665"/>
        <v>305408</v>
      </c>
      <c r="AF997" s="16">
        <f t="shared" si="666"/>
        <v>305.40800000000002</v>
      </c>
      <c r="AH997">
        <f t="shared" si="667"/>
        <v>4701</v>
      </c>
      <c r="AI997">
        <f t="shared" si="668"/>
        <v>305408</v>
      </c>
      <c r="AJ997" s="16">
        <f t="shared" si="669"/>
        <v>64966.602850457348</v>
      </c>
      <c r="AL997" s="16">
        <f t="shared" si="670"/>
        <v>763520</v>
      </c>
    </row>
    <row r="998" spans="2:38">
      <c r="B998" s="30" t="s">
        <v>38</v>
      </c>
      <c r="C998" s="7">
        <v>1289</v>
      </c>
      <c r="D998" s="7"/>
      <c r="E998" s="7">
        <v>1289</v>
      </c>
      <c r="G998" s="30" t="s">
        <v>38</v>
      </c>
      <c r="H998" s="7">
        <v>14189</v>
      </c>
      <c r="I998" s="7"/>
      <c r="J998" s="7">
        <v>14189</v>
      </c>
      <c r="L998">
        <f t="shared" si="663"/>
        <v>1289</v>
      </c>
      <c r="M998">
        <f t="shared" si="664"/>
        <v>14189</v>
      </c>
      <c r="N998" s="19">
        <f t="shared" si="632"/>
        <v>11.007757951900699</v>
      </c>
      <c r="P998" s="30" t="s">
        <v>38</v>
      </c>
      <c r="Q998" s="7">
        <v>10027</v>
      </c>
      <c r="R998" s="7"/>
      <c r="S998" s="7">
        <v>10027</v>
      </c>
      <c r="U998" s="30" t="s">
        <v>38</v>
      </c>
      <c r="V998" s="7">
        <v>2780</v>
      </c>
      <c r="W998" s="7"/>
      <c r="X998" s="7">
        <v>2780</v>
      </c>
      <c r="Z998" s="30" t="s">
        <v>38</v>
      </c>
      <c r="AA998" s="7">
        <v>1234838</v>
      </c>
      <c r="AB998" s="7"/>
      <c r="AC998" s="7">
        <v>1234838</v>
      </c>
      <c r="AE998">
        <f t="shared" si="665"/>
        <v>1234838</v>
      </c>
      <c r="AF998" s="16">
        <f t="shared" si="666"/>
        <v>1234.838</v>
      </c>
      <c r="AH998">
        <f t="shared" si="667"/>
        <v>14189</v>
      </c>
      <c r="AI998">
        <f t="shared" si="668"/>
        <v>1234838</v>
      </c>
      <c r="AJ998" s="16">
        <f t="shared" si="669"/>
        <v>87027.838466417656</v>
      </c>
      <c r="AL998" s="16">
        <f t="shared" si="670"/>
        <v>957981.38091543841</v>
      </c>
    </row>
    <row r="999" spans="2:38">
      <c r="B999" s="5" t="s">
        <v>39</v>
      </c>
      <c r="C999" s="3"/>
      <c r="D999" s="3"/>
      <c r="E999" s="7"/>
      <c r="G999" s="5" t="s">
        <v>39</v>
      </c>
      <c r="H999" s="3"/>
      <c r="I999" s="3"/>
      <c r="J999" s="7"/>
      <c r="N999" s="37" t="str">
        <f t="shared" si="632"/>
        <v/>
      </c>
      <c r="P999" s="5" t="s">
        <v>39</v>
      </c>
      <c r="Q999" s="3"/>
      <c r="R999" s="3"/>
      <c r="S999" s="7"/>
      <c r="U999" s="5" t="s">
        <v>39</v>
      </c>
      <c r="V999" s="3"/>
      <c r="W999" s="3"/>
      <c r="X999" s="7"/>
      <c r="Z999" s="5" t="s">
        <v>39</v>
      </c>
      <c r="AA999" s="3"/>
      <c r="AB999" s="3"/>
      <c r="AC999" s="7"/>
      <c r="AF999" s="36"/>
      <c r="AJ999" s="36"/>
      <c r="AL999" s="36"/>
    </row>
    <row r="1000" spans="2:38">
      <c r="B1000" s="29" t="s">
        <v>109</v>
      </c>
      <c r="C1000" s="3"/>
      <c r="D1000" s="3">
        <v>320</v>
      </c>
      <c r="E1000" s="7">
        <v>320</v>
      </c>
      <c r="G1000" s="29" t="s">
        <v>109</v>
      </c>
      <c r="H1000" s="3"/>
      <c r="I1000" s="3">
        <v>1621</v>
      </c>
      <c r="J1000" s="7">
        <v>1621</v>
      </c>
      <c r="N1000" s="19" t="str">
        <f t="shared" si="632"/>
        <v/>
      </c>
      <c r="P1000" s="29" t="s">
        <v>109</v>
      </c>
      <c r="Q1000" s="3"/>
      <c r="R1000" s="3">
        <v>621</v>
      </c>
      <c r="S1000" s="7">
        <v>621</v>
      </c>
      <c r="U1000" s="29" t="s">
        <v>109</v>
      </c>
      <c r="V1000" s="3"/>
      <c r="W1000" s="3">
        <v>654</v>
      </c>
      <c r="X1000" s="7">
        <v>654</v>
      </c>
      <c r="Z1000" s="29" t="s">
        <v>109</v>
      </c>
      <c r="AA1000" s="3"/>
      <c r="AB1000" s="3">
        <v>133116</v>
      </c>
      <c r="AC1000" s="7">
        <v>133116</v>
      </c>
      <c r="AE1000">
        <f t="shared" ref="AE1000:AE1032" si="671">AC1000</f>
        <v>133116</v>
      </c>
      <c r="AF1000" s="16">
        <f t="shared" ref="AF1000:AF1032" si="672">IF(AE1000/$AE$8&gt;0,AE1000/$AE$8,"")</f>
        <v>133.11600000000001</v>
      </c>
      <c r="AH1000">
        <f t="shared" ref="AH1000:AH1032" si="673">J1000</f>
        <v>1621</v>
      </c>
      <c r="AI1000">
        <f t="shared" ref="AI1000:AI1032" si="674">AC1000</f>
        <v>133116</v>
      </c>
      <c r="AJ1000" s="16">
        <f t="shared" ref="AJ1000:AJ1032" si="675">IF(AI1000*AH1000&gt;0,AI1000/AH1000*$AI$8,"")</f>
        <v>82119.679210363975</v>
      </c>
      <c r="AL1000" s="16" t="str">
        <f t="shared" ref="AL1000:AL1032" si="676">IF(AI1000*M1000&gt;0,M1000/L1000*AJ1000,"")</f>
        <v/>
      </c>
    </row>
    <row r="1001" spans="2:38">
      <c r="B1001" s="29" t="s">
        <v>110</v>
      </c>
      <c r="C1001" s="3"/>
      <c r="D1001" s="3">
        <v>1</v>
      </c>
      <c r="E1001" s="7">
        <v>1</v>
      </c>
      <c r="G1001" s="29" t="s">
        <v>110</v>
      </c>
      <c r="H1001" s="3"/>
      <c r="I1001" s="3"/>
      <c r="J1001" s="7"/>
      <c r="L1001">
        <f t="shared" ref="L1001:L1010" si="677">E1001</f>
        <v>1</v>
      </c>
      <c r="M1001">
        <f t="shared" ref="M1001:M1010" si="678">J1001</f>
        <v>0</v>
      </c>
      <c r="N1001" s="19">
        <f t="shared" si="632"/>
        <v>0</v>
      </c>
      <c r="P1001" s="29" t="s">
        <v>110</v>
      </c>
      <c r="Q1001" s="3"/>
      <c r="R1001" s="3"/>
      <c r="S1001" s="7"/>
      <c r="U1001" s="29" t="s">
        <v>110</v>
      </c>
      <c r="V1001" s="3"/>
      <c r="W1001" s="3"/>
      <c r="X1001" s="7"/>
      <c r="Z1001" s="29" t="s">
        <v>110</v>
      </c>
      <c r="AA1001" s="3"/>
      <c r="AB1001" s="3"/>
      <c r="AC1001" s="7"/>
      <c r="AE1001">
        <f t="shared" si="671"/>
        <v>0</v>
      </c>
      <c r="AF1001" s="16" t="str">
        <f t="shared" si="672"/>
        <v/>
      </c>
      <c r="AH1001">
        <f t="shared" si="673"/>
        <v>0</v>
      </c>
      <c r="AI1001">
        <f t="shared" si="674"/>
        <v>0</v>
      </c>
      <c r="AJ1001" s="16" t="str">
        <f t="shared" si="675"/>
        <v/>
      </c>
      <c r="AL1001" s="16" t="str">
        <f t="shared" si="676"/>
        <v/>
      </c>
    </row>
    <row r="1002" spans="2:38">
      <c r="B1002" s="29" t="s">
        <v>159</v>
      </c>
      <c r="C1002" s="3">
        <v>7</v>
      </c>
      <c r="D1002" s="3"/>
      <c r="E1002" s="7">
        <v>7</v>
      </c>
      <c r="G1002" s="29" t="s">
        <v>159</v>
      </c>
      <c r="H1002" s="3">
        <v>32</v>
      </c>
      <c r="I1002" s="3"/>
      <c r="J1002" s="7">
        <v>32</v>
      </c>
      <c r="L1002">
        <f t="shared" si="677"/>
        <v>7</v>
      </c>
      <c r="M1002">
        <f t="shared" si="678"/>
        <v>32</v>
      </c>
      <c r="N1002" s="19">
        <f t="shared" si="632"/>
        <v>4.5714285714285712</v>
      </c>
      <c r="P1002" s="29" t="s">
        <v>159</v>
      </c>
      <c r="Q1002" s="3">
        <v>19</v>
      </c>
      <c r="R1002" s="3"/>
      <c r="S1002" s="7">
        <v>19</v>
      </c>
      <c r="U1002" s="29" t="s">
        <v>159</v>
      </c>
      <c r="V1002" s="3">
        <v>6</v>
      </c>
      <c r="W1002" s="3"/>
      <c r="X1002" s="7">
        <v>6</v>
      </c>
      <c r="Z1002" s="29" t="s">
        <v>159</v>
      </c>
      <c r="AA1002" s="3">
        <v>3939</v>
      </c>
      <c r="AB1002" s="3"/>
      <c r="AC1002" s="7">
        <v>3939</v>
      </c>
      <c r="AE1002">
        <f t="shared" si="671"/>
        <v>3939</v>
      </c>
      <c r="AF1002" s="16">
        <f t="shared" si="672"/>
        <v>3.9390000000000001</v>
      </c>
      <c r="AH1002">
        <f t="shared" si="673"/>
        <v>32</v>
      </c>
      <c r="AI1002">
        <f t="shared" si="674"/>
        <v>3939</v>
      </c>
      <c r="AJ1002" s="16">
        <f t="shared" si="675"/>
        <v>123093.75</v>
      </c>
      <c r="AL1002" s="16">
        <f t="shared" si="676"/>
        <v>562714.28571428568</v>
      </c>
    </row>
    <row r="1003" spans="2:38">
      <c r="B1003" s="29" t="s">
        <v>111</v>
      </c>
      <c r="C1003" s="3">
        <v>15</v>
      </c>
      <c r="D1003" s="3"/>
      <c r="E1003" s="7">
        <v>15</v>
      </c>
      <c r="G1003" s="29" t="s">
        <v>111</v>
      </c>
      <c r="H1003" s="3">
        <v>39</v>
      </c>
      <c r="I1003" s="3"/>
      <c r="J1003" s="7">
        <v>39</v>
      </c>
      <c r="L1003">
        <f t="shared" si="677"/>
        <v>15</v>
      </c>
      <c r="M1003">
        <f t="shared" si="678"/>
        <v>39</v>
      </c>
      <c r="N1003" s="19">
        <f t="shared" si="632"/>
        <v>2.6</v>
      </c>
      <c r="P1003" s="29" t="s">
        <v>111</v>
      </c>
      <c r="Q1003" s="3">
        <v>14</v>
      </c>
      <c r="R1003" s="3"/>
      <c r="S1003" s="7">
        <v>14</v>
      </c>
      <c r="U1003" s="29" t="s">
        <v>111</v>
      </c>
      <c r="V1003" s="3">
        <v>9</v>
      </c>
      <c r="W1003" s="3"/>
      <c r="X1003" s="7">
        <v>9</v>
      </c>
      <c r="Z1003" s="29" t="s">
        <v>111</v>
      </c>
      <c r="AA1003" s="3">
        <v>1788</v>
      </c>
      <c r="AB1003" s="3"/>
      <c r="AC1003" s="7">
        <v>1788</v>
      </c>
      <c r="AE1003">
        <f t="shared" si="671"/>
        <v>1788</v>
      </c>
      <c r="AF1003" s="16">
        <f t="shared" si="672"/>
        <v>1.788</v>
      </c>
      <c r="AH1003">
        <f t="shared" si="673"/>
        <v>39</v>
      </c>
      <c r="AI1003">
        <f t="shared" si="674"/>
        <v>1788</v>
      </c>
      <c r="AJ1003" s="16">
        <f t="shared" si="675"/>
        <v>45846.153846153844</v>
      </c>
      <c r="AL1003" s="16">
        <f t="shared" si="676"/>
        <v>119200</v>
      </c>
    </row>
    <row r="1004" spans="2:38">
      <c r="B1004" s="29" t="s">
        <v>112</v>
      </c>
      <c r="C1004" s="3"/>
      <c r="D1004" s="3">
        <v>462</v>
      </c>
      <c r="E1004" s="7">
        <v>462</v>
      </c>
      <c r="G1004" s="29" t="s">
        <v>112</v>
      </c>
      <c r="H1004" s="3"/>
      <c r="I1004" s="3">
        <v>1040</v>
      </c>
      <c r="J1004" s="7">
        <v>1040</v>
      </c>
      <c r="L1004">
        <f t="shared" si="677"/>
        <v>462</v>
      </c>
      <c r="M1004">
        <f t="shared" si="678"/>
        <v>1040</v>
      </c>
      <c r="N1004" s="19">
        <f t="shared" si="632"/>
        <v>2.2510822510822512</v>
      </c>
      <c r="P1004" s="29" t="s">
        <v>112</v>
      </c>
      <c r="Q1004" s="3"/>
      <c r="R1004" s="3">
        <v>417</v>
      </c>
      <c r="S1004" s="7">
        <v>417</v>
      </c>
      <c r="U1004" s="29" t="s">
        <v>112</v>
      </c>
      <c r="V1004" s="3"/>
      <c r="W1004" s="3">
        <v>141</v>
      </c>
      <c r="X1004" s="7">
        <v>141</v>
      </c>
      <c r="Z1004" s="29" t="s">
        <v>112</v>
      </c>
      <c r="AA1004" s="3"/>
      <c r="AB1004" s="3">
        <v>94521</v>
      </c>
      <c r="AC1004" s="7">
        <v>94521</v>
      </c>
      <c r="AE1004">
        <f t="shared" si="671"/>
        <v>94521</v>
      </c>
      <c r="AF1004" s="16">
        <f t="shared" si="672"/>
        <v>94.521000000000001</v>
      </c>
      <c r="AH1004">
        <f t="shared" si="673"/>
        <v>1040</v>
      </c>
      <c r="AI1004">
        <f t="shared" si="674"/>
        <v>94521</v>
      </c>
      <c r="AJ1004" s="16">
        <f t="shared" si="675"/>
        <v>90885.576923076922</v>
      </c>
      <c r="AL1004" s="16">
        <f t="shared" si="676"/>
        <v>204590.90909090909</v>
      </c>
    </row>
    <row r="1005" spans="2:38">
      <c r="B1005" s="29" t="s">
        <v>113</v>
      </c>
      <c r="C1005" s="3">
        <v>4181</v>
      </c>
      <c r="D1005" s="3"/>
      <c r="E1005" s="7">
        <v>4181</v>
      </c>
      <c r="G1005" s="29" t="s">
        <v>113</v>
      </c>
      <c r="H1005" s="3">
        <v>15965</v>
      </c>
      <c r="I1005" s="3"/>
      <c r="J1005" s="7">
        <v>15965</v>
      </c>
      <c r="L1005">
        <f t="shared" si="677"/>
        <v>4181</v>
      </c>
      <c r="M1005">
        <f t="shared" si="678"/>
        <v>15965</v>
      </c>
      <c r="N1005" s="19">
        <f t="shared" si="632"/>
        <v>3.8184644821812963</v>
      </c>
      <c r="P1005" s="29" t="s">
        <v>113</v>
      </c>
      <c r="Q1005" s="3">
        <v>8294</v>
      </c>
      <c r="R1005" s="3"/>
      <c r="S1005" s="7">
        <v>8294</v>
      </c>
      <c r="U1005" s="29" t="s">
        <v>113</v>
      </c>
      <c r="V1005" s="3">
        <v>3300</v>
      </c>
      <c r="W1005" s="3"/>
      <c r="X1005" s="7">
        <v>3300</v>
      </c>
      <c r="Z1005" s="29" t="s">
        <v>113</v>
      </c>
      <c r="AA1005" s="3">
        <v>556403</v>
      </c>
      <c r="AB1005" s="3"/>
      <c r="AC1005" s="7">
        <v>556403</v>
      </c>
      <c r="AE1005">
        <f t="shared" si="671"/>
        <v>556403</v>
      </c>
      <c r="AF1005" s="16">
        <f t="shared" si="672"/>
        <v>556.40300000000002</v>
      </c>
      <c r="AH1005">
        <f t="shared" si="673"/>
        <v>15965</v>
      </c>
      <c r="AI1005">
        <f t="shared" si="674"/>
        <v>556403</v>
      </c>
      <c r="AJ1005" s="16">
        <f t="shared" si="675"/>
        <v>34851.424992170374</v>
      </c>
      <c r="AL1005" s="16">
        <f t="shared" si="676"/>
        <v>133078.92848600814</v>
      </c>
    </row>
    <row r="1006" spans="2:38">
      <c r="B1006" s="29" t="s">
        <v>114</v>
      </c>
      <c r="C1006" s="3"/>
      <c r="D1006" s="3">
        <v>21</v>
      </c>
      <c r="E1006" s="7">
        <v>21</v>
      </c>
      <c r="G1006" s="29" t="s">
        <v>114</v>
      </c>
      <c r="H1006" s="3"/>
      <c r="I1006" s="3">
        <v>64</v>
      </c>
      <c r="J1006" s="7">
        <v>64</v>
      </c>
      <c r="L1006">
        <f t="shared" si="677"/>
        <v>21</v>
      </c>
      <c r="M1006">
        <f t="shared" si="678"/>
        <v>64</v>
      </c>
      <c r="N1006" s="19">
        <f t="shared" si="632"/>
        <v>3.0476190476190474</v>
      </c>
      <c r="P1006" s="29" t="s">
        <v>114</v>
      </c>
      <c r="Q1006" s="3"/>
      <c r="R1006" s="3">
        <v>30</v>
      </c>
      <c r="S1006" s="7">
        <v>30</v>
      </c>
      <c r="U1006" s="29" t="s">
        <v>114</v>
      </c>
      <c r="V1006" s="3"/>
      <c r="W1006" s="3">
        <v>12</v>
      </c>
      <c r="X1006" s="7">
        <v>12</v>
      </c>
      <c r="Z1006" s="29" t="s">
        <v>114</v>
      </c>
      <c r="AA1006" s="3"/>
      <c r="AB1006" s="3">
        <v>3871</v>
      </c>
      <c r="AC1006" s="7">
        <v>3871</v>
      </c>
      <c r="AE1006">
        <f t="shared" si="671"/>
        <v>3871</v>
      </c>
      <c r="AF1006" s="16">
        <f t="shared" si="672"/>
        <v>3.871</v>
      </c>
      <c r="AH1006">
        <f t="shared" si="673"/>
        <v>64</v>
      </c>
      <c r="AI1006">
        <f t="shared" si="674"/>
        <v>3871</v>
      </c>
      <c r="AJ1006" s="16">
        <f t="shared" si="675"/>
        <v>60484.375</v>
      </c>
      <c r="AL1006" s="16">
        <f t="shared" si="676"/>
        <v>184333.33333333331</v>
      </c>
    </row>
    <row r="1007" spans="2:38">
      <c r="B1007" s="29" t="s">
        <v>160</v>
      </c>
      <c r="C1007" s="3"/>
      <c r="D1007" s="3">
        <v>155</v>
      </c>
      <c r="E1007" s="7">
        <v>155</v>
      </c>
      <c r="G1007" s="29" t="s">
        <v>160</v>
      </c>
      <c r="H1007" s="3"/>
      <c r="I1007" s="3">
        <v>505</v>
      </c>
      <c r="J1007" s="7">
        <v>505</v>
      </c>
      <c r="L1007">
        <f t="shared" si="677"/>
        <v>155</v>
      </c>
      <c r="M1007">
        <f t="shared" si="678"/>
        <v>505</v>
      </c>
      <c r="N1007" s="19">
        <f t="shared" si="632"/>
        <v>3.2580645161290325</v>
      </c>
      <c r="P1007" s="29" t="s">
        <v>160</v>
      </c>
      <c r="Q1007" s="3"/>
      <c r="R1007" s="3">
        <v>243</v>
      </c>
      <c r="S1007" s="7">
        <v>243</v>
      </c>
      <c r="U1007" s="29" t="s">
        <v>160</v>
      </c>
      <c r="V1007" s="3"/>
      <c r="W1007" s="3">
        <v>100</v>
      </c>
      <c r="X1007" s="7">
        <v>100</v>
      </c>
      <c r="Z1007" s="29" t="s">
        <v>160</v>
      </c>
      <c r="AA1007" s="3"/>
      <c r="AB1007" s="3">
        <v>69499</v>
      </c>
      <c r="AC1007" s="7">
        <v>69499</v>
      </c>
      <c r="AE1007">
        <f t="shared" si="671"/>
        <v>69499</v>
      </c>
      <c r="AF1007" s="16">
        <f t="shared" si="672"/>
        <v>69.498999999999995</v>
      </c>
      <c r="AH1007">
        <f t="shared" si="673"/>
        <v>505</v>
      </c>
      <c r="AI1007">
        <f t="shared" si="674"/>
        <v>69499</v>
      </c>
      <c r="AJ1007" s="16">
        <f t="shared" si="675"/>
        <v>137621.78217821781</v>
      </c>
      <c r="AL1007" s="16">
        <f t="shared" si="676"/>
        <v>448380.6451612903</v>
      </c>
    </row>
    <row r="1008" spans="2:38">
      <c r="B1008" s="29" t="s">
        <v>115</v>
      </c>
      <c r="C1008" s="3"/>
      <c r="D1008" s="3">
        <v>18</v>
      </c>
      <c r="E1008" s="7">
        <v>18</v>
      </c>
      <c r="G1008" s="29" t="s">
        <v>115</v>
      </c>
      <c r="H1008" s="3"/>
      <c r="I1008" s="3">
        <v>99</v>
      </c>
      <c r="J1008" s="7">
        <v>99</v>
      </c>
      <c r="L1008">
        <f t="shared" si="677"/>
        <v>18</v>
      </c>
      <c r="M1008">
        <f t="shared" si="678"/>
        <v>99</v>
      </c>
      <c r="N1008" s="19">
        <f t="shared" si="632"/>
        <v>5.5</v>
      </c>
      <c r="P1008" s="29" t="s">
        <v>115</v>
      </c>
      <c r="Q1008" s="3"/>
      <c r="R1008" s="3">
        <v>62</v>
      </c>
      <c r="S1008" s="7">
        <v>62</v>
      </c>
      <c r="U1008" s="29" t="s">
        <v>115</v>
      </c>
      <c r="V1008" s="3"/>
      <c r="W1008" s="3">
        <v>19</v>
      </c>
      <c r="X1008" s="7">
        <v>19</v>
      </c>
      <c r="Z1008" s="29" t="s">
        <v>115</v>
      </c>
      <c r="AA1008" s="3"/>
      <c r="AB1008" s="3">
        <v>8970</v>
      </c>
      <c r="AC1008" s="7">
        <v>8970</v>
      </c>
      <c r="AE1008">
        <f t="shared" si="671"/>
        <v>8970</v>
      </c>
      <c r="AF1008" s="16">
        <f t="shared" si="672"/>
        <v>8.9700000000000006</v>
      </c>
      <c r="AH1008">
        <f t="shared" si="673"/>
        <v>99</v>
      </c>
      <c r="AI1008">
        <f t="shared" si="674"/>
        <v>8970</v>
      </c>
      <c r="AJ1008" s="16">
        <f t="shared" si="675"/>
        <v>90606.060606060608</v>
      </c>
      <c r="AL1008" s="16">
        <f t="shared" si="676"/>
        <v>498333.33333333337</v>
      </c>
    </row>
    <row r="1009" spans="2:38">
      <c r="B1009" s="29" t="s">
        <v>116</v>
      </c>
      <c r="C1009" s="3"/>
      <c r="D1009" s="3">
        <v>1</v>
      </c>
      <c r="E1009" s="7">
        <v>1</v>
      </c>
      <c r="G1009" s="29" t="s">
        <v>116</v>
      </c>
      <c r="H1009" s="3"/>
      <c r="I1009" s="3"/>
      <c r="J1009" s="7"/>
      <c r="L1009">
        <f t="shared" si="677"/>
        <v>1</v>
      </c>
      <c r="M1009">
        <f t="shared" si="678"/>
        <v>0</v>
      </c>
      <c r="N1009" s="19">
        <f t="shared" si="632"/>
        <v>0</v>
      </c>
      <c r="P1009" s="29" t="s">
        <v>116</v>
      </c>
      <c r="Q1009" s="3"/>
      <c r="R1009" s="3"/>
      <c r="S1009" s="7"/>
      <c r="U1009" s="29" t="s">
        <v>116</v>
      </c>
      <c r="V1009" s="3"/>
      <c r="W1009" s="3"/>
      <c r="X1009" s="7"/>
      <c r="Z1009" s="29" t="s">
        <v>116</v>
      </c>
      <c r="AA1009" s="3"/>
      <c r="AB1009" s="3"/>
      <c r="AC1009" s="7"/>
      <c r="AE1009">
        <f t="shared" si="671"/>
        <v>0</v>
      </c>
      <c r="AF1009" s="16" t="str">
        <f t="shared" si="672"/>
        <v/>
      </c>
      <c r="AH1009">
        <f t="shared" si="673"/>
        <v>0</v>
      </c>
      <c r="AI1009">
        <f t="shared" si="674"/>
        <v>0</v>
      </c>
      <c r="AJ1009" s="16" t="str">
        <f t="shared" si="675"/>
        <v/>
      </c>
      <c r="AL1009" s="16" t="str">
        <f t="shared" si="676"/>
        <v/>
      </c>
    </row>
    <row r="1010" spans="2:38">
      <c r="B1010" s="29" t="s">
        <v>117</v>
      </c>
      <c r="C1010" s="3"/>
      <c r="D1010" s="3">
        <v>2</v>
      </c>
      <c r="E1010" s="7">
        <v>2</v>
      </c>
      <c r="G1010" s="29" t="s">
        <v>117</v>
      </c>
      <c r="H1010" s="3"/>
      <c r="I1010" s="3"/>
      <c r="J1010" s="7"/>
      <c r="L1010">
        <f t="shared" si="677"/>
        <v>2</v>
      </c>
      <c r="M1010">
        <f t="shared" si="678"/>
        <v>0</v>
      </c>
      <c r="N1010" s="19">
        <f t="shared" si="632"/>
        <v>0</v>
      </c>
      <c r="P1010" s="29" t="s">
        <v>117</v>
      </c>
      <c r="Q1010" s="3"/>
      <c r="R1010" s="3"/>
      <c r="S1010" s="7"/>
      <c r="U1010" s="29" t="s">
        <v>117</v>
      </c>
      <c r="V1010" s="3"/>
      <c r="W1010" s="3"/>
      <c r="X1010" s="7"/>
      <c r="Z1010" s="29" t="s">
        <v>117</v>
      </c>
      <c r="AA1010" s="3"/>
      <c r="AB1010" s="3"/>
      <c r="AC1010" s="7"/>
      <c r="AE1010">
        <f t="shared" si="671"/>
        <v>0</v>
      </c>
      <c r="AF1010" s="16" t="str">
        <f t="shared" si="672"/>
        <v/>
      </c>
      <c r="AH1010">
        <f t="shared" si="673"/>
        <v>0</v>
      </c>
      <c r="AI1010">
        <f t="shared" si="674"/>
        <v>0</v>
      </c>
      <c r="AJ1010" s="16" t="str">
        <f t="shared" si="675"/>
        <v/>
      </c>
      <c r="AL1010" s="16" t="str">
        <f t="shared" si="676"/>
        <v/>
      </c>
    </row>
    <row r="1011" spans="2:38">
      <c r="B1011" s="29" t="s">
        <v>118</v>
      </c>
      <c r="C1011" s="3"/>
      <c r="D1011" s="3">
        <v>23</v>
      </c>
      <c r="E1011" s="7">
        <v>23</v>
      </c>
      <c r="G1011" s="29" t="s">
        <v>118</v>
      </c>
      <c r="H1011" s="3"/>
      <c r="I1011" s="3">
        <v>153</v>
      </c>
      <c r="J1011" s="7">
        <v>153</v>
      </c>
      <c r="N1011" s="19" t="str">
        <f t="shared" si="632"/>
        <v/>
      </c>
      <c r="P1011" s="29" t="s">
        <v>118</v>
      </c>
      <c r="Q1011" s="3"/>
      <c r="R1011" s="3">
        <v>110</v>
      </c>
      <c r="S1011" s="7">
        <v>110</v>
      </c>
      <c r="U1011" s="29" t="s">
        <v>118</v>
      </c>
      <c r="V1011" s="3"/>
      <c r="W1011" s="3">
        <v>20</v>
      </c>
      <c r="X1011" s="7">
        <v>20</v>
      </c>
      <c r="Z1011" s="29" t="s">
        <v>118</v>
      </c>
      <c r="AA1011" s="3"/>
      <c r="AB1011" s="3">
        <v>13376</v>
      </c>
      <c r="AC1011" s="7">
        <v>13376</v>
      </c>
      <c r="AE1011">
        <f t="shared" si="671"/>
        <v>13376</v>
      </c>
      <c r="AF1011" s="16">
        <f t="shared" si="672"/>
        <v>13.375999999999999</v>
      </c>
      <c r="AH1011">
        <f t="shared" si="673"/>
        <v>153</v>
      </c>
      <c r="AI1011">
        <f t="shared" si="674"/>
        <v>13376</v>
      </c>
      <c r="AJ1011" s="16">
        <f t="shared" si="675"/>
        <v>87424.836601307194</v>
      </c>
      <c r="AL1011" s="16" t="str">
        <f t="shared" si="676"/>
        <v/>
      </c>
    </row>
    <row r="1012" spans="2:38">
      <c r="B1012" s="29" t="s">
        <v>119</v>
      </c>
      <c r="C1012" s="3"/>
      <c r="D1012" s="3">
        <v>15</v>
      </c>
      <c r="E1012" s="7">
        <v>15</v>
      </c>
      <c r="G1012" s="29" t="s">
        <v>119</v>
      </c>
      <c r="H1012" s="3"/>
      <c r="I1012" s="3">
        <v>51</v>
      </c>
      <c r="J1012" s="7">
        <v>51</v>
      </c>
      <c r="L1012">
        <f t="shared" ref="L1012:L1021" si="679">E1012</f>
        <v>15</v>
      </c>
      <c r="M1012">
        <f t="shared" ref="M1012:M1021" si="680">J1012</f>
        <v>51</v>
      </c>
      <c r="N1012" s="19">
        <f t="shared" ref="N1012:N1075" si="681">IF(M1012+L1012&gt;0,M1012/L1012,"")</f>
        <v>3.4</v>
      </c>
      <c r="P1012" s="29" t="s">
        <v>119</v>
      </c>
      <c r="Q1012" s="3"/>
      <c r="R1012" s="3">
        <v>19</v>
      </c>
      <c r="S1012" s="7">
        <v>19</v>
      </c>
      <c r="U1012" s="29" t="s">
        <v>119</v>
      </c>
      <c r="V1012" s="3"/>
      <c r="W1012" s="3">
        <v>17</v>
      </c>
      <c r="X1012" s="7">
        <v>17</v>
      </c>
      <c r="Z1012" s="29" t="s">
        <v>119</v>
      </c>
      <c r="AA1012" s="3"/>
      <c r="AB1012" s="3">
        <v>4365</v>
      </c>
      <c r="AC1012" s="7">
        <v>4365</v>
      </c>
      <c r="AE1012">
        <f t="shared" si="671"/>
        <v>4365</v>
      </c>
      <c r="AF1012" s="16">
        <f t="shared" si="672"/>
        <v>4.3650000000000002</v>
      </c>
      <c r="AH1012">
        <f t="shared" si="673"/>
        <v>51</v>
      </c>
      <c r="AI1012">
        <f t="shared" si="674"/>
        <v>4365</v>
      </c>
      <c r="AJ1012" s="16">
        <f t="shared" si="675"/>
        <v>85588.23529411765</v>
      </c>
      <c r="AL1012" s="16">
        <f t="shared" si="676"/>
        <v>291000</v>
      </c>
    </row>
    <row r="1013" spans="2:38">
      <c r="B1013" s="29" t="s">
        <v>161</v>
      </c>
      <c r="C1013" s="3"/>
      <c r="D1013" s="3">
        <v>31</v>
      </c>
      <c r="E1013" s="7">
        <v>31</v>
      </c>
      <c r="G1013" s="29" t="s">
        <v>161</v>
      </c>
      <c r="H1013" s="3"/>
      <c r="I1013" s="3">
        <v>100</v>
      </c>
      <c r="J1013" s="7">
        <v>100</v>
      </c>
      <c r="L1013">
        <f t="shared" si="679"/>
        <v>31</v>
      </c>
      <c r="M1013">
        <f t="shared" si="680"/>
        <v>100</v>
      </c>
      <c r="N1013" s="19">
        <f t="shared" si="681"/>
        <v>3.225806451612903</v>
      </c>
      <c r="P1013" s="29" t="s">
        <v>161</v>
      </c>
      <c r="Q1013" s="3"/>
      <c r="R1013" s="3">
        <v>48</v>
      </c>
      <c r="S1013" s="7">
        <v>48</v>
      </c>
      <c r="U1013" s="29" t="s">
        <v>161</v>
      </c>
      <c r="V1013" s="3"/>
      <c r="W1013" s="3">
        <v>21</v>
      </c>
      <c r="X1013" s="7">
        <v>21</v>
      </c>
      <c r="Z1013" s="29" t="s">
        <v>161</v>
      </c>
      <c r="AA1013" s="3"/>
      <c r="AB1013" s="3">
        <v>9059</v>
      </c>
      <c r="AC1013" s="7">
        <v>9059</v>
      </c>
      <c r="AE1013">
        <f t="shared" si="671"/>
        <v>9059</v>
      </c>
      <c r="AF1013" s="16">
        <f t="shared" si="672"/>
        <v>9.0589999999999993</v>
      </c>
      <c r="AH1013">
        <f t="shared" si="673"/>
        <v>100</v>
      </c>
      <c r="AI1013">
        <f t="shared" si="674"/>
        <v>9059</v>
      </c>
      <c r="AJ1013" s="16">
        <f t="shared" si="675"/>
        <v>90590</v>
      </c>
      <c r="AL1013" s="16">
        <f t="shared" si="676"/>
        <v>292225.80645161291</v>
      </c>
    </row>
    <row r="1014" spans="2:38">
      <c r="B1014" s="29" t="s">
        <v>162</v>
      </c>
      <c r="C1014" s="3"/>
      <c r="D1014" s="3">
        <v>3</v>
      </c>
      <c r="E1014" s="7">
        <v>3</v>
      </c>
      <c r="G1014" s="29" t="s">
        <v>162</v>
      </c>
      <c r="H1014" s="3"/>
      <c r="I1014" s="3">
        <v>4</v>
      </c>
      <c r="J1014" s="7">
        <v>4</v>
      </c>
      <c r="L1014">
        <f t="shared" si="679"/>
        <v>3</v>
      </c>
      <c r="M1014">
        <f t="shared" si="680"/>
        <v>4</v>
      </c>
      <c r="N1014" s="19">
        <f t="shared" si="681"/>
        <v>1.3333333333333333</v>
      </c>
      <c r="P1014" s="29" t="s">
        <v>162</v>
      </c>
      <c r="Q1014" s="3"/>
      <c r="R1014" s="3">
        <v>1</v>
      </c>
      <c r="S1014" s="7">
        <v>1</v>
      </c>
      <c r="U1014" s="29" t="s">
        <v>162</v>
      </c>
      <c r="V1014" s="3"/>
      <c r="W1014" s="3"/>
      <c r="X1014" s="7"/>
      <c r="Z1014" s="29" t="s">
        <v>162</v>
      </c>
      <c r="AA1014" s="3"/>
      <c r="AB1014" s="3">
        <v>165</v>
      </c>
      <c r="AC1014" s="7">
        <v>165</v>
      </c>
      <c r="AE1014">
        <f t="shared" si="671"/>
        <v>165</v>
      </c>
      <c r="AF1014" s="16">
        <f t="shared" si="672"/>
        <v>0.16500000000000001</v>
      </c>
      <c r="AH1014">
        <f t="shared" si="673"/>
        <v>4</v>
      </c>
      <c r="AI1014">
        <f t="shared" si="674"/>
        <v>165</v>
      </c>
      <c r="AJ1014" s="16">
        <f t="shared" si="675"/>
        <v>41250</v>
      </c>
      <c r="AL1014" s="16">
        <f t="shared" si="676"/>
        <v>55000</v>
      </c>
    </row>
    <row r="1015" spans="2:38">
      <c r="B1015" s="29" t="s">
        <v>120</v>
      </c>
      <c r="C1015" s="3"/>
      <c r="D1015" s="3">
        <v>1259</v>
      </c>
      <c r="E1015" s="7">
        <v>1259</v>
      </c>
      <c r="G1015" s="29" t="s">
        <v>120</v>
      </c>
      <c r="H1015" s="3"/>
      <c r="I1015" s="3">
        <v>2893</v>
      </c>
      <c r="J1015" s="7">
        <v>2893</v>
      </c>
      <c r="L1015">
        <f t="shared" si="679"/>
        <v>1259</v>
      </c>
      <c r="M1015">
        <f t="shared" si="680"/>
        <v>2893</v>
      </c>
      <c r="N1015" s="19">
        <f t="shared" si="681"/>
        <v>2.2978554408260523</v>
      </c>
      <c r="P1015" s="29" t="s">
        <v>120</v>
      </c>
      <c r="Q1015" s="3"/>
      <c r="R1015" s="3">
        <v>837</v>
      </c>
      <c r="S1015" s="7">
        <v>837</v>
      </c>
      <c r="U1015" s="29" t="s">
        <v>120</v>
      </c>
      <c r="V1015" s="3"/>
      <c r="W1015" s="3">
        <v>767</v>
      </c>
      <c r="X1015" s="7">
        <v>767</v>
      </c>
      <c r="Z1015" s="29" t="s">
        <v>120</v>
      </c>
      <c r="AA1015" s="3"/>
      <c r="AB1015" s="3">
        <v>113173</v>
      </c>
      <c r="AC1015" s="7">
        <v>113173</v>
      </c>
      <c r="AE1015">
        <f t="shared" si="671"/>
        <v>113173</v>
      </c>
      <c r="AF1015" s="16">
        <f t="shared" si="672"/>
        <v>113.173</v>
      </c>
      <c r="AH1015">
        <f t="shared" si="673"/>
        <v>2893</v>
      </c>
      <c r="AI1015">
        <f t="shared" si="674"/>
        <v>113173</v>
      </c>
      <c r="AJ1015" s="16">
        <f t="shared" si="675"/>
        <v>39119.599032146558</v>
      </c>
      <c r="AL1015" s="16">
        <f t="shared" si="676"/>
        <v>89891.183478951541</v>
      </c>
    </row>
    <row r="1016" spans="2:38">
      <c r="B1016" s="29" t="s">
        <v>121</v>
      </c>
      <c r="C1016" s="3"/>
      <c r="D1016" s="3">
        <v>10</v>
      </c>
      <c r="E1016" s="7">
        <v>10</v>
      </c>
      <c r="G1016" s="29" t="s">
        <v>121</v>
      </c>
      <c r="H1016" s="3"/>
      <c r="I1016" s="3">
        <v>34</v>
      </c>
      <c r="J1016" s="7">
        <v>34</v>
      </c>
      <c r="L1016">
        <f t="shared" si="679"/>
        <v>10</v>
      </c>
      <c r="M1016">
        <f t="shared" si="680"/>
        <v>34</v>
      </c>
      <c r="N1016" s="19">
        <f t="shared" si="681"/>
        <v>3.4</v>
      </c>
      <c r="P1016" s="29" t="s">
        <v>121</v>
      </c>
      <c r="Q1016" s="3"/>
      <c r="R1016" s="3">
        <v>15</v>
      </c>
      <c r="S1016" s="7">
        <v>15</v>
      </c>
      <c r="U1016" s="29" t="s">
        <v>121</v>
      </c>
      <c r="V1016" s="3"/>
      <c r="W1016" s="3">
        <v>9</v>
      </c>
      <c r="X1016" s="7">
        <v>9</v>
      </c>
      <c r="Z1016" s="29" t="s">
        <v>121</v>
      </c>
      <c r="AA1016" s="3"/>
      <c r="AB1016" s="3">
        <v>2085</v>
      </c>
      <c r="AC1016" s="7">
        <v>2085</v>
      </c>
      <c r="AE1016">
        <f t="shared" si="671"/>
        <v>2085</v>
      </c>
      <c r="AF1016" s="16">
        <f t="shared" si="672"/>
        <v>2.085</v>
      </c>
      <c r="AH1016">
        <f t="shared" si="673"/>
        <v>34</v>
      </c>
      <c r="AI1016">
        <f t="shared" si="674"/>
        <v>2085</v>
      </c>
      <c r="AJ1016" s="16">
        <f t="shared" si="675"/>
        <v>61323.529411764706</v>
      </c>
      <c r="AL1016" s="16">
        <f t="shared" si="676"/>
        <v>208500</v>
      </c>
    </row>
    <row r="1017" spans="2:38">
      <c r="B1017" s="29" t="s">
        <v>122</v>
      </c>
      <c r="C1017" s="3"/>
      <c r="D1017" s="3">
        <v>117</v>
      </c>
      <c r="E1017" s="7">
        <v>117</v>
      </c>
      <c r="G1017" s="29" t="s">
        <v>122</v>
      </c>
      <c r="H1017" s="3"/>
      <c r="I1017" s="3">
        <v>286</v>
      </c>
      <c r="J1017" s="7">
        <v>286</v>
      </c>
      <c r="L1017">
        <f t="shared" si="679"/>
        <v>117</v>
      </c>
      <c r="M1017">
        <f t="shared" si="680"/>
        <v>286</v>
      </c>
      <c r="N1017" s="19">
        <f t="shared" si="681"/>
        <v>2.4444444444444446</v>
      </c>
      <c r="P1017" s="29" t="s">
        <v>122</v>
      </c>
      <c r="Q1017" s="3"/>
      <c r="R1017" s="3">
        <v>89</v>
      </c>
      <c r="S1017" s="7">
        <v>89</v>
      </c>
      <c r="U1017" s="29" t="s">
        <v>122</v>
      </c>
      <c r="V1017" s="3"/>
      <c r="W1017" s="3">
        <v>75</v>
      </c>
      <c r="X1017" s="7">
        <v>75</v>
      </c>
      <c r="Z1017" s="29" t="s">
        <v>122</v>
      </c>
      <c r="AA1017" s="3"/>
      <c r="AB1017" s="3">
        <v>10139</v>
      </c>
      <c r="AC1017" s="7">
        <v>10139</v>
      </c>
      <c r="AE1017">
        <f t="shared" si="671"/>
        <v>10139</v>
      </c>
      <c r="AF1017" s="16">
        <f t="shared" si="672"/>
        <v>10.138999999999999</v>
      </c>
      <c r="AH1017">
        <f t="shared" si="673"/>
        <v>286</v>
      </c>
      <c r="AI1017">
        <f t="shared" si="674"/>
        <v>10139</v>
      </c>
      <c r="AJ1017" s="16">
        <f t="shared" si="675"/>
        <v>35451.048951048957</v>
      </c>
      <c r="AL1017" s="16">
        <f t="shared" si="676"/>
        <v>86658.119658119685</v>
      </c>
    </row>
    <row r="1018" spans="2:38">
      <c r="B1018" s="29" t="s">
        <v>123</v>
      </c>
      <c r="C1018" s="3"/>
      <c r="D1018" s="3">
        <v>7</v>
      </c>
      <c r="E1018" s="7">
        <v>7</v>
      </c>
      <c r="G1018" s="29" t="s">
        <v>123</v>
      </c>
      <c r="H1018" s="3"/>
      <c r="I1018" s="3">
        <v>19</v>
      </c>
      <c r="J1018" s="7">
        <v>19</v>
      </c>
      <c r="L1018">
        <f t="shared" si="679"/>
        <v>7</v>
      </c>
      <c r="M1018">
        <f t="shared" si="680"/>
        <v>19</v>
      </c>
      <c r="N1018" s="19">
        <f t="shared" si="681"/>
        <v>2.7142857142857144</v>
      </c>
      <c r="P1018" s="29" t="s">
        <v>123</v>
      </c>
      <c r="Q1018" s="3"/>
      <c r="R1018" s="3">
        <v>2</v>
      </c>
      <c r="S1018" s="7">
        <v>2</v>
      </c>
      <c r="U1018" s="29" t="s">
        <v>123</v>
      </c>
      <c r="V1018" s="3"/>
      <c r="W1018" s="3">
        <v>9</v>
      </c>
      <c r="X1018" s="7">
        <v>9</v>
      </c>
      <c r="Z1018" s="29" t="s">
        <v>123</v>
      </c>
      <c r="AA1018" s="3"/>
      <c r="AB1018" s="3">
        <v>1078</v>
      </c>
      <c r="AC1018" s="7">
        <v>1078</v>
      </c>
      <c r="AE1018">
        <f t="shared" si="671"/>
        <v>1078</v>
      </c>
      <c r="AF1018" s="16">
        <f t="shared" si="672"/>
        <v>1.0780000000000001</v>
      </c>
      <c r="AH1018">
        <f t="shared" si="673"/>
        <v>19</v>
      </c>
      <c r="AI1018">
        <f t="shared" si="674"/>
        <v>1078</v>
      </c>
      <c r="AJ1018" s="16">
        <f t="shared" si="675"/>
        <v>56736.84210526316</v>
      </c>
      <c r="AL1018" s="16">
        <f t="shared" si="676"/>
        <v>154000</v>
      </c>
    </row>
    <row r="1019" spans="2:38">
      <c r="B1019" s="29" t="s">
        <v>124</v>
      </c>
      <c r="C1019" s="3"/>
      <c r="D1019" s="3">
        <v>1</v>
      </c>
      <c r="E1019" s="7">
        <v>1</v>
      </c>
      <c r="G1019" s="29" t="s">
        <v>124</v>
      </c>
      <c r="H1019" s="3"/>
      <c r="I1019" s="3"/>
      <c r="J1019" s="7"/>
      <c r="L1019">
        <f t="shared" si="679"/>
        <v>1</v>
      </c>
      <c r="M1019">
        <f t="shared" si="680"/>
        <v>0</v>
      </c>
      <c r="N1019" s="19">
        <f t="shared" si="681"/>
        <v>0</v>
      </c>
      <c r="P1019" s="29" t="s">
        <v>124</v>
      </c>
      <c r="Q1019" s="3"/>
      <c r="R1019" s="3"/>
      <c r="S1019" s="7"/>
      <c r="U1019" s="29" t="s">
        <v>124</v>
      </c>
      <c r="V1019" s="3"/>
      <c r="W1019" s="3"/>
      <c r="X1019" s="7"/>
      <c r="Z1019" s="29" t="s">
        <v>124</v>
      </c>
      <c r="AA1019" s="3"/>
      <c r="AB1019" s="3"/>
      <c r="AC1019" s="7"/>
      <c r="AE1019">
        <f t="shared" si="671"/>
        <v>0</v>
      </c>
      <c r="AF1019" s="16" t="str">
        <f t="shared" si="672"/>
        <v/>
      </c>
      <c r="AH1019">
        <f t="shared" si="673"/>
        <v>0</v>
      </c>
      <c r="AI1019">
        <f t="shared" si="674"/>
        <v>0</v>
      </c>
      <c r="AJ1019" s="16" t="str">
        <f t="shared" si="675"/>
        <v/>
      </c>
      <c r="AL1019" s="16" t="str">
        <f t="shared" si="676"/>
        <v/>
      </c>
    </row>
    <row r="1020" spans="2:38">
      <c r="B1020" s="29" t="s">
        <v>163</v>
      </c>
      <c r="C1020" s="3">
        <v>14</v>
      </c>
      <c r="D1020" s="3"/>
      <c r="E1020" s="7">
        <v>14</v>
      </c>
      <c r="G1020" s="29" t="s">
        <v>163</v>
      </c>
      <c r="H1020" s="3">
        <v>72</v>
      </c>
      <c r="I1020" s="3"/>
      <c r="J1020" s="7">
        <v>72</v>
      </c>
      <c r="L1020">
        <f t="shared" si="679"/>
        <v>14</v>
      </c>
      <c r="M1020">
        <f t="shared" si="680"/>
        <v>72</v>
      </c>
      <c r="N1020" s="19">
        <f t="shared" si="681"/>
        <v>5.1428571428571432</v>
      </c>
      <c r="P1020" s="29" t="s">
        <v>163</v>
      </c>
      <c r="Q1020" s="3">
        <v>43</v>
      </c>
      <c r="R1020" s="3"/>
      <c r="S1020" s="7">
        <v>43</v>
      </c>
      <c r="U1020" s="29" t="s">
        <v>163</v>
      </c>
      <c r="V1020" s="3">
        <v>15</v>
      </c>
      <c r="W1020" s="3"/>
      <c r="X1020" s="7">
        <v>15</v>
      </c>
      <c r="Z1020" s="29" t="s">
        <v>163</v>
      </c>
      <c r="AA1020" s="3">
        <v>5821</v>
      </c>
      <c r="AB1020" s="3"/>
      <c r="AC1020" s="7">
        <v>5821</v>
      </c>
      <c r="AE1020">
        <f t="shared" si="671"/>
        <v>5821</v>
      </c>
      <c r="AF1020" s="16">
        <f t="shared" si="672"/>
        <v>5.8209999999999997</v>
      </c>
      <c r="AH1020">
        <f t="shared" si="673"/>
        <v>72</v>
      </c>
      <c r="AI1020">
        <f t="shared" si="674"/>
        <v>5821</v>
      </c>
      <c r="AJ1020" s="16">
        <f t="shared" si="675"/>
        <v>80847.222222222234</v>
      </c>
      <c r="AL1020" s="16">
        <f t="shared" si="676"/>
        <v>415785.71428571438</v>
      </c>
    </row>
    <row r="1021" spans="2:38">
      <c r="B1021" s="29" t="s">
        <v>125</v>
      </c>
      <c r="C1021" s="3"/>
      <c r="D1021" s="3">
        <v>72</v>
      </c>
      <c r="E1021" s="7">
        <v>72</v>
      </c>
      <c r="G1021" s="29" t="s">
        <v>125</v>
      </c>
      <c r="H1021" s="3"/>
      <c r="I1021" s="3">
        <v>248</v>
      </c>
      <c r="J1021" s="7">
        <v>248</v>
      </c>
      <c r="L1021">
        <f t="shared" si="679"/>
        <v>72</v>
      </c>
      <c r="M1021">
        <f t="shared" si="680"/>
        <v>248</v>
      </c>
      <c r="N1021" s="19">
        <f t="shared" si="681"/>
        <v>3.4444444444444446</v>
      </c>
      <c r="P1021" s="29" t="s">
        <v>125</v>
      </c>
      <c r="Q1021" s="3"/>
      <c r="R1021" s="3">
        <v>133</v>
      </c>
      <c r="S1021" s="7">
        <v>133</v>
      </c>
      <c r="U1021" s="29" t="s">
        <v>125</v>
      </c>
      <c r="V1021" s="3"/>
      <c r="W1021" s="3">
        <v>40</v>
      </c>
      <c r="X1021" s="7">
        <v>40</v>
      </c>
      <c r="Z1021" s="29" t="s">
        <v>125</v>
      </c>
      <c r="AA1021" s="3"/>
      <c r="AB1021" s="3">
        <v>20054</v>
      </c>
      <c r="AC1021" s="7">
        <v>20054</v>
      </c>
      <c r="AE1021">
        <f t="shared" si="671"/>
        <v>20054</v>
      </c>
      <c r="AF1021" s="16">
        <f t="shared" si="672"/>
        <v>20.053999999999998</v>
      </c>
      <c r="AH1021">
        <f t="shared" si="673"/>
        <v>248</v>
      </c>
      <c r="AI1021">
        <f t="shared" si="674"/>
        <v>20054</v>
      </c>
      <c r="AJ1021" s="16">
        <f t="shared" si="675"/>
        <v>80862.903225806454</v>
      </c>
      <c r="AL1021" s="16">
        <f t="shared" si="676"/>
        <v>278527.77777777781</v>
      </c>
    </row>
    <row r="1022" spans="2:38">
      <c r="B1022" s="29" t="s">
        <v>126</v>
      </c>
      <c r="C1022" s="3">
        <v>535</v>
      </c>
      <c r="D1022" s="3"/>
      <c r="E1022" s="7">
        <v>535</v>
      </c>
      <c r="G1022" s="29" t="s">
        <v>126</v>
      </c>
      <c r="H1022" s="3">
        <v>1763</v>
      </c>
      <c r="I1022" s="3"/>
      <c r="J1022" s="7">
        <v>1763</v>
      </c>
      <c r="N1022" s="19" t="str">
        <f t="shared" si="681"/>
        <v/>
      </c>
      <c r="P1022" s="29" t="s">
        <v>126</v>
      </c>
      <c r="Q1022" s="3">
        <v>776</v>
      </c>
      <c r="R1022" s="3"/>
      <c r="S1022" s="7">
        <v>776</v>
      </c>
      <c r="U1022" s="29" t="s">
        <v>126</v>
      </c>
      <c r="V1022" s="3">
        <v>450</v>
      </c>
      <c r="W1022" s="3"/>
      <c r="X1022" s="7">
        <v>450</v>
      </c>
      <c r="Z1022" s="29" t="s">
        <v>126</v>
      </c>
      <c r="AA1022" s="3">
        <v>140720</v>
      </c>
      <c r="AB1022" s="3"/>
      <c r="AC1022" s="7">
        <v>140720</v>
      </c>
      <c r="AE1022">
        <f t="shared" si="671"/>
        <v>140720</v>
      </c>
      <c r="AF1022" s="16">
        <f t="shared" si="672"/>
        <v>140.72</v>
      </c>
      <c r="AH1022">
        <f t="shared" si="673"/>
        <v>1763</v>
      </c>
      <c r="AI1022">
        <f t="shared" si="674"/>
        <v>140720</v>
      </c>
      <c r="AJ1022" s="16">
        <f t="shared" si="675"/>
        <v>79818.491208167892</v>
      </c>
      <c r="AL1022" s="16" t="str">
        <f t="shared" si="676"/>
        <v/>
      </c>
    </row>
    <row r="1023" spans="2:38">
      <c r="B1023" s="29" t="s">
        <v>127</v>
      </c>
      <c r="C1023" s="3"/>
      <c r="D1023" s="3">
        <v>77</v>
      </c>
      <c r="E1023" s="7">
        <v>77</v>
      </c>
      <c r="G1023" s="29" t="s">
        <v>127</v>
      </c>
      <c r="H1023" s="3"/>
      <c r="I1023" s="3">
        <v>189</v>
      </c>
      <c r="J1023" s="7">
        <v>189</v>
      </c>
      <c r="L1023">
        <f t="shared" ref="L1023:L1032" si="682">E1023</f>
        <v>77</v>
      </c>
      <c r="M1023">
        <f t="shared" ref="M1023:M1032" si="683">J1023</f>
        <v>189</v>
      </c>
      <c r="N1023" s="19">
        <f t="shared" si="681"/>
        <v>2.4545454545454546</v>
      </c>
      <c r="P1023" s="29" t="s">
        <v>127</v>
      </c>
      <c r="Q1023" s="3"/>
      <c r="R1023" s="3">
        <v>80</v>
      </c>
      <c r="S1023" s="7">
        <v>80</v>
      </c>
      <c r="U1023" s="29" t="s">
        <v>127</v>
      </c>
      <c r="V1023" s="3"/>
      <c r="W1023" s="3">
        <v>28</v>
      </c>
      <c r="X1023" s="7">
        <v>28</v>
      </c>
      <c r="Z1023" s="29" t="s">
        <v>127</v>
      </c>
      <c r="AA1023" s="3"/>
      <c r="AB1023" s="3">
        <v>13648</v>
      </c>
      <c r="AC1023" s="7">
        <v>13648</v>
      </c>
      <c r="AE1023">
        <f t="shared" si="671"/>
        <v>13648</v>
      </c>
      <c r="AF1023" s="16">
        <f t="shared" si="672"/>
        <v>13.648</v>
      </c>
      <c r="AH1023">
        <f t="shared" si="673"/>
        <v>189</v>
      </c>
      <c r="AI1023">
        <f t="shared" si="674"/>
        <v>13648</v>
      </c>
      <c r="AJ1023" s="16">
        <f t="shared" si="675"/>
        <v>72211.640211640217</v>
      </c>
      <c r="AL1023" s="16">
        <f t="shared" si="676"/>
        <v>177246.75324675327</v>
      </c>
    </row>
    <row r="1024" spans="2:38">
      <c r="B1024" s="29" t="s">
        <v>128</v>
      </c>
      <c r="C1024" s="3"/>
      <c r="D1024" s="3">
        <v>1</v>
      </c>
      <c r="E1024" s="7">
        <v>1</v>
      </c>
      <c r="G1024" s="29" t="s">
        <v>128</v>
      </c>
      <c r="H1024" s="3"/>
      <c r="I1024" s="3"/>
      <c r="J1024" s="7"/>
      <c r="L1024">
        <f t="shared" si="682"/>
        <v>1</v>
      </c>
      <c r="M1024">
        <f t="shared" si="683"/>
        <v>0</v>
      </c>
      <c r="N1024" s="19">
        <f t="shared" si="681"/>
        <v>0</v>
      </c>
      <c r="P1024" s="29" t="s">
        <v>128</v>
      </c>
      <c r="Q1024" s="3"/>
      <c r="R1024" s="3"/>
      <c r="S1024" s="7"/>
      <c r="U1024" s="29" t="s">
        <v>128</v>
      </c>
      <c r="V1024" s="3"/>
      <c r="W1024" s="3"/>
      <c r="X1024" s="7"/>
      <c r="Z1024" s="29" t="s">
        <v>128</v>
      </c>
      <c r="AA1024" s="3"/>
      <c r="AB1024" s="3"/>
      <c r="AC1024" s="7"/>
      <c r="AE1024">
        <f t="shared" si="671"/>
        <v>0</v>
      </c>
      <c r="AF1024" s="16" t="str">
        <f t="shared" si="672"/>
        <v/>
      </c>
      <c r="AH1024">
        <f t="shared" si="673"/>
        <v>0</v>
      </c>
      <c r="AI1024">
        <f t="shared" si="674"/>
        <v>0</v>
      </c>
      <c r="AJ1024" s="16" t="str">
        <f t="shared" si="675"/>
        <v/>
      </c>
      <c r="AL1024" s="16" t="str">
        <f t="shared" si="676"/>
        <v/>
      </c>
    </row>
    <row r="1025" spans="2:38">
      <c r="B1025" s="29" t="s">
        <v>129</v>
      </c>
      <c r="C1025" s="3">
        <v>344</v>
      </c>
      <c r="D1025" s="3"/>
      <c r="E1025" s="7">
        <v>344</v>
      </c>
      <c r="G1025" s="29" t="s">
        <v>129</v>
      </c>
      <c r="H1025" s="3">
        <v>1924</v>
      </c>
      <c r="I1025" s="3"/>
      <c r="J1025" s="7">
        <v>1924</v>
      </c>
      <c r="L1025">
        <f t="shared" si="682"/>
        <v>344</v>
      </c>
      <c r="M1025">
        <f t="shared" si="683"/>
        <v>1924</v>
      </c>
      <c r="N1025" s="19">
        <f t="shared" si="681"/>
        <v>5.5930232558139537</v>
      </c>
      <c r="P1025" s="29" t="s">
        <v>129</v>
      </c>
      <c r="Q1025" s="3">
        <v>1152</v>
      </c>
      <c r="R1025" s="3"/>
      <c r="S1025" s="7">
        <v>1152</v>
      </c>
      <c r="U1025" s="29" t="s">
        <v>129</v>
      </c>
      <c r="V1025" s="3">
        <v>409</v>
      </c>
      <c r="W1025" s="3"/>
      <c r="X1025" s="7">
        <v>409</v>
      </c>
      <c r="Z1025" s="29" t="s">
        <v>129</v>
      </c>
      <c r="AA1025" s="3">
        <v>186609</v>
      </c>
      <c r="AB1025" s="3"/>
      <c r="AC1025" s="7">
        <v>186609</v>
      </c>
      <c r="AE1025">
        <f t="shared" si="671"/>
        <v>186609</v>
      </c>
      <c r="AF1025" s="16">
        <f t="shared" si="672"/>
        <v>186.60900000000001</v>
      </c>
      <c r="AH1025">
        <f t="shared" si="673"/>
        <v>1924</v>
      </c>
      <c r="AI1025">
        <f t="shared" si="674"/>
        <v>186609</v>
      </c>
      <c r="AJ1025" s="16">
        <f t="shared" si="675"/>
        <v>96990.124740124738</v>
      </c>
      <c r="AL1025" s="16">
        <f t="shared" si="676"/>
        <v>542468.02325581398</v>
      </c>
    </row>
    <row r="1026" spans="2:38">
      <c r="B1026" s="29" t="s">
        <v>130</v>
      </c>
      <c r="C1026" s="3"/>
      <c r="D1026" s="3">
        <v>38</v>
      </c>
      <c r="E1026" s="7">
        <v>38</v>
      </c>
      <c r="G1026" s="29" t="s">
        <v>130</v>
      </c>
      <c r="H1026" s="3"/>
      <c r="I1026" s="3">
        <v>109</v>
      </c>
      <c r="J1026" s="7">
        <v>109</v>
      </c>
      <c r="L1026">
        <f t="shared" si="682"/>
        <v>38</v>
      </c>
      <c r="M1026">
        <f t="shared" si="683"/>
        <v>109</v>
      </c>
      <c r="N1026" s="19">
        <f t="shared" si="681"/>
        <v>2.8684210526315788</v>
      </c>
      <c r="P1026" s="29" t="s">
        <v>130</v>
      </c>
      <c r="Q1026" s="3"/>
      <c r="R1026" s="3">
        <v>45</v>
      </c>
      <c r="S1026" s="7">
        <v>45</v>
      </c>
      <c r="U1026" s="29" t="s">
        <v>130</v>
      </c>
      <c r="V1026" s="3"/>
      <c r="W1026" s="3">
        <v>25</v>
      </c>
      <c r="X1026" s="7">
        <v>25</v>
      </c>
      <c r="Z1026" s="29" t="s">
        <v>130</v>
      </c>
      <c r="AA1026" s="3"/>
      <c r="AB1026" s="3">
        <v>5135</v>
      </c>
      <c r="AC1026" s="7">
        <v>5135</v>
      </c>
      <c r="AE1026">
        <f t="shared" si="671"/>
        <v>5135</v>
      </c>
      <c r="AF1026" s="16">
        <f t="shared" si="672"/>
        <v>5.1349999999999998</v>
      </c>
      <c r="AH1026">
        <f t="shared" si="673"/>
        <v>109</v>
      </c>
      <c r="AI1026">
        <f t="shared" si="674"/>
        <v>5135</v>
      </c>
      <c r="AJ1026" s="16">
        <f t="shared" si="675"/>
        <v>47110.091743119265</v>
      </c>
      <c r="AL1026" s="16">
        <f t="shared" si="676"/>
        <v>135131.5789473684</v>
      </c>
    </row>
    <row r="1027" spans="2:38">
      <c r="B1027" s="29" t="s">
        <v>131</v>
      </c>
      <c r="C1027" s="3"/>
      <c r="D1027" s="3">
        <v>140</v>
      </c>
      <c r="E1027" s="7">
        <v>140</v>
      </c>
      <c r="G1027" s="29" t="s">
        <v>131</v>
      </c>
      <c r="H1027" s="3"/>
      <c r="I1027" s="3">
        <v>1940</v>
      </c>
      <c r="J1027" s="7">
        <v>1940</v>
      </c>
      <c r="L1027">
        <f t="shared" si="682"/>
        <v>140</v>
      </c>
      <c r="M1027">
        <f t="shared" si="683"/>
        <v>1940</v>
      </c>
      <c r="N1027" s="19">
        <f t="shared" si="681"/>
        <v>13.857142857142858</v>
      </c>
      <c r="P1027" s="29" t="s">
        <v>131</v>
      </c>
      <c r="Q1027" s="3"/>
      <c r="R1027" s="3">
        <v>1348</v>
      </c>
      <c r="S1027" s="7">
        <v>1348</v>
      </c>
      <c r="U1027" s="29" t="s">
        <v>131</v>
      </c>
      <c r="V1027" s="3"/>
      <c r="W1027" s="3">
        <v>445</v>
      </c>
      <c r="X1027" s="7">
        <v>445</v>
      </c>
      <c r="Z1027" s="29" t="s">
        <v>131</v>
      </c>
      <c r="AA1027" s="3"/>
      <c r="AB1027" s="3">
        <v>175905</v>
      </c>
      <c r="AC1027" s="7">
        <v>175905</v>
      </c>
      <c r="AE1027">
        <f t="shared" si="671"/>
        <v>175905</v>
      </c>
      <c r="AF1027" s="16">
        <f t="shared" si="672"/>
        <v>175.905</v>
      </c>
      <c r="AH1027">
        <f t="shared" si="673"/>
        <v>1940</v>
      </c>
      <c r="AI1027">
        <f t="shared" si="674"/>
        <v>175905</v>
      </c>
      <c r="AJ1027" s="16">
        <f t="shared" si="675"/>
        <v>90672.680412371134</v>
      </c>
      <c r="AL1027" s="16">
        <f t="shared" si="676"/>
        <v>1256464.2857142857</v>
      </c>
    </row>
    <row r="1028" spans="2:38">
      <c r="B1028" s="29" t="s">
        <v>132</v>
      </c>
      <c r="C1028" s="3"/>
      <c r="D1028" s="3">
        <v>90</v>
      </c>
      <c r="E1028" s="7">
        <v>90</v>
      </c>
      <c r="G1028" s="29" t="s">
        <v>132</v>
      </c>
      <c r="H1028" s="3"/>
      <c r="I1028" s="3">
        <v>508</v>
      </c>
      <c r="J1028" s="7">
        <v>508</v>
      </c>
      <c r="L1028">
        <f t="shared" si="682"/>
        <v>90</v>
      </c>
      <c r="M1028">
        <f t="shared" si="683"/>
        <v>508</v>
      </c>
      <c r="N1028" s="19">
        <f t="shared" si="681"/>
        <v>5.6444444444444448</v>
      </c>
      <c r="P1028" s="29" t="s">
        <v>132</v>
      </c>
      <c r="Q1028" s="3"/>
      <c r="R1028" s="3">
        <v>319</v>
      </c>
      <c r="S1028" s="7">
        <v>319</v>
      </c>
      <c r="U1028" s="29" t="s">
        <v>132</v>
      </c>
      <c r="V1028" s="3"/>
      <c r="W1028" s="3">
        <v>96</v>
      </c>
      <c r="X1028" s="7">
        <v>96</v>
      </c>
      <c r="Z1028" s="29" t="s">
        <v>132</v>
      </c>
      <c r="AA1028" s="3"/>
      <c r="AB1028" s="3">
        <v>68478</v>
      </c>
      <c r="AC1028" s="7">
        <v>68478</v>
      </c>
      <c r="AE1028">
        <f t="shared" si="671"/>
        <v>68478</v>
      </c>
      <c r="AF1028" s="16">
        <f t="shared" si="672"/>
        <v>68.477999999999994</v>
      </c>
      <c r="AH1028">
        <f t="shared" si="673"/>
        <v>508</v>
      </c>
      <c r="AI1028">
        <f t="shared" si="674"/>
        <v>68478</v>
      </c>
      <c r="AJ1028" s="16">
        <f t="shared" si="675"/>
        <v>134799.21259842519</v>
      </c>
      <c r="AL1028" s="16">
        <f t="shared" si="676"/>
        <v>760866.66666666663</v>
      </c>
    </row>
    <row r="1029" spans="2:38">
      <c r="B1029" s="29" t="s">
        <v>133</v>
      </c>
      <c r="C1029" s="3"/>
      <c r="D1029" s="3">
        <v>5</v>
      </c>
      <c r="E1029" s="7">
        <v>5</v>
      </c>
      <c r="G1029" s="29" t="s">
        <v>133</v>
      </c>
      <c r="H1029" s="3"/>
      <c r="I1029" s="3">
        <v>10</v>
      </c>
      <c r="J1029" s="7">
        <v>10</v>
      </c>
      <c r="L1029">
        <f t="shared" si="682"/>
        <v>5</v>
      </c>
      <c r="M1029">
        <f t="shared" si="683"/>
        <v>10</v>
      </c>
      <c r="N1029" s="19">
        <f t="shared" si="681"/>
        <v>2</v>
      </c>
      <c r="P1029" s="29" t="s">
        <v>133</v>
      </c>
      <c r="Q1029" s="3"/>
      <c r="R1029" s="3"/>
      <c r="S1029" s="7"/>
      <c r="U1029" s="29" t="s">
        <v>133</v>
      </c>
      <c r="V1029" s="3"/>
      <c r="W1029" s="3">
        <v>4</v>
      </c>
      <c r="X1029" s="7">
        <v>4</v>
      </c>
      <c r="Z1029" s="29" t="s">
        <v>133</v>
      </c>
      <c r="AA1029" s="3"/>
      <c r="AB1029" s="3">
        <v>425</v>
      </c>
      <c r="AC1029" s="7">
        <v>425</v>
      </c>
      <c r="AE1029">
        <f t="shared" si="671"/>
        <v>425</v>
      </c>
      <c r="AF1029" s="16">
        <f t="shared" si="672"/>
        <v>0.42499999999999999</v>
      </c>
      <c r="AH1029">
        <f t="shared" si="673"/>
        <v>10</v>
      </c>
      <c r="AI1029">
        <f t="shared" si="674"/>
        <v>425</v>
      </c>
      <c r="AJ1029" s="16">
        <f t="shared" si="675"/>
        <v>42500</v>
      </c>
      <c r="AL1029" s="16">
        <f t="shared" si="676"/>
        <v>85000</v>
      </c>
    </row>
    <row r="1030" spans="2:38">
      <c r="B1030" s="29" t="s">
        <v>134</v>
      </c>
      <c r="C1030" s="3"/>
      <c r="D1030" s="3"/>
      <c r="E1030" s="7"/>
      <c r="G1030" s="29" t="s">
        <v>134</v>
      </c>
      <c r="H1030" s="3"/>
      <c r="I1030" s="3"/>
      <c r="J1030" s="7"/>
      <c r="L1030">
        <f t="shared" si="682"/>
        <v>0</v>
      </c>
      <c r="M1030">
        <f t="shared" si="683"/>
        <v>0</v>
      </c>
      <c r="N1030" s="19" t="str">
        <f t="shared" si="681"/>
        <v/>
      </c>
      <c r="P1030" s="29" t="s">
        <v>134</v>
      </c>
      <c r="Q1030" s="3"/>
      <c r="R1030" s="3"/>
      <c r="S1030" s="7"/>
      <c r="U1030" s="29" t="s">
        <v>134</v>
      </c>
      <c r="V1030" s="3"/>
      <c r="W1030" s="3"/>
      <c r="X1030" s="7"/>
      <c r="Z1030" s="29" t="s">
        <v>134</v>
      </c>
      <c r="AA1030" s="3"/>
      <c r="AB1030" s="3"/>
      <c r="AC1030" s="7"/>
      <c r="AE1030">
        <f t="shared" si="671"/>
        <v>0</v>
      </c>
      <c r="AF1030" s="16" t="str">
        <f t="shared" si="672"/>
        <v/>
      </c>
      <c r="AH1030">
        <f t="shared" si="673"/>
        <v>0</v>
      </c>
      <c r="AI1030">
        <f t="shared" si="674"/>
        <v>0</v>
      </c>
      <c r="AJ1030" s="16" t="str">
        <f t="shared" si="675"/>
        <v/>
      </c>
      <c r="AL1030" s="16" t="str">
        <f t="shared" si="676"/>
        <v/>
      </c>
    </row>
    <row r="1031" spans="2:38">
      <c r="B1031" s="29" t="s">
        <v>135</v>
      </c>
      <c r="C1031" s="3"/>
      <c r="D1031" s="3">
        <v>22</v>
      </c>
      <c r="E1031" s="7">
        <v>22</v>
      </c>
      <c r="G1031" s="29" t="s">
        <v>135</v>
      </c>
      <c r="H1031" s="3"/>
      <c r="I1031" s="3">
        <v>84</v>
      </c>
      <c r="J1031" s="7">
        <v>84</v>
      </c>
      <c r="L1031">
        <f t="shared" si="682"/>
        <v>22</v>
      </c>
      <c r="M1031">
        <f t="shared" si="683"/>
        <v>84</v>
      </c>
      <c r="N1031" s="19">
        <f t="shared" si="681"/>
        <v>3.8181818181818183</v>
      </c>
      <c r="P1031" s="29" t="s">
        <v>135</v>
      </c>
      <c r="Q1031" s="3"/>
      <c r="R1031" s="3">
        <v>50</v>
      </c>
      <c r="S1031" s="7">
        <v>50</v>
      </c>
      <c r="U1031" s="29" t="s">
        <v>135</v>
      </c>
      <c r="V1031" s="3"/>
      <c r="W1031" s="3">
        <v>12</v>
      </c>
      <c r="X1031" s="7">
        <v>12</v>
      </c>
      <c r="Z1031" s="29" t="s">
        <v>135</v>
      </c>
      <c r="AA1031" s="3"/>
      <c r="AB1031" s="3">
        <v>4898</v>
      </c>
      <c r="AC1031" s="7">
        <v>4898</v>
      </c>
      <c r="AE1031">
        <f t="shared" si="671"/>
        <v>4898</v>
      </c>
      <c r="AF1031" s="16">
        <f t="shared" si="672"/>
        <v>4.8979999999999997</v>
      </c>
      <c r="AH1031">
        <f t="shared" si="673"/>
        <v>84</v>
      </c>
      <c r="AI1031">
        <f t="shared" si="674"/>
        <v>4898</v>
      </c>
      <c r="AJ1031" s="16">
        <f t="shared" si="675"/>
        <v>58309.523809523809</v>
      </c>
      <c r="AL1031" s="16">
        <f t="shared" si="676"/>
        <v>222636.36363636365</v>
      </c>
    </row>
    <row r="1032" spans="2:38">
      <c r="B1032" s="30" t="s">
        <v>39</v>
      </c>
      <c r="C1032" s="7">
        <v>5096</v>
      </c>
      <c r="D1032" s="7">
        <v>2891</v>
      </c>
      <c r="E1032" s="7">
        <v>7987</v>
      </c>
      <c r="G1032" s="30" t="s">
        <v>39</v>
      </c>
      <c r="H1032" s="7">
        <v>19795</v>
      </c>
      <c r="I1032" s="7">
        <v>9971</v>
      </c>
      <c r="J1032" s="7">
        <v>29766</v>
      </c>
      <c r="L1032">
        <f t="shared" si="682"/>
        <v>7987</v>
      </c>
      <c r="M1032">
        <f t="shared" si="683"/>
        <v>29766</v>
      </c>
      <c r="N1032" s="19">
        <f t="shared" si="681"/>
        <v>3.7268060598472519</v>
      </c>
      <c r="P1032" s="30" t="s">
        <v>39</v>
      </c>
      <c r="Q1032" s="7">
        <v>10298</v>
      </c>
      <c r="R1032" s="7">
        <v>4476</v>
      </c>
      <c r="S1032" s="7">
        <v>14774</v>
      </c>
      <c r="U1032" s="30" t="s">
        <v>39</v>
      </c>
      <c r="V1032" s="7">
        <v>4189</v>
      </c>
      <c r="W1032" s="7">
        <v>2495</v>
      </c>
      <c r="X1032" s="7">
        <v>6684</v>
      </c>
      <c r="Z1032" s="30" t="s">
        <v>39</v>
      </c>
      <c r="AA1032" s="7">
        <v>895280</v>
      </c>
      <c r="AB1032" s="7">
        <v>752961</v>
      </c>
      <c r="AC1032" s="7">
        <v>1648241</v>
      </c>
      <c r="AE1032">
        <f t="shared" si="671"/>
        <v>1648241</v>
      </c>
      <c r="AF1032" s="16">
        <f t="shared" si="672"/>
        <v>1648.241</v>
      </c>
      <c r="AH1032">
        <f t="shared" si="673"/>
        <v>29766</v>
      </c>
      <c r="AI1032">
        <f t="shared" si="674"/>
        <v>1648241</v>
      </c>
      <c r="AJ1032" s="16">
        <f t="shared" si="675"/>
        <v>55373.278236914601</v>
      </c>
      <c r="AL1032" s="16">
        <f t="shared" si="676"/>
        <v>206365.46888694129</v>
      </c>
    </row>
    <row r="1033" spans="2:38">
      <c r="B1033" s="4" t="s">
        <v>187</v>
      </c>
      <c r="C1033" s="3"/>
      <c r="D1033" s="3"/>
      <c r="E1033" s="7"/>
      <c r="G1033" s="4" t="s">
        <v>187</v>
      </c>
      <c r="H1033" s="3"/>
      <c r="I1033" s="3"/>
      <c r="J1033" s="7"/>
      <c r="N1033" s="18" t="str">
        <f t="shared" si="681"/>
        <v/>
      </c>
      <c r="P1033" s="4" t="s">
        <v>187</v>
      </c>
      <c r="Q1033" s="3"/>
      <c r="R1033" s="3"/>
      <c r="S1033" s="7"/>
      <c r="U1033" s="4" t="s">
        <v>187</v>
      </c>
      <c r="V1033" s="3"/>
      <c r="W1033" s="3"/>
      <c r="X1033" s="7"/>
      <c r="Z1033" s="4" t="s">
        <v>187</v>
      </c>
      <c r="AA1033" s="3"/>
      <c r="AB1033" s="3"/>
      <c r="AC1033" s="7"/>
      <c r="AF1033" s="15"/>
      <c r="AJ1033" s="15"/>
      <c r="AL1033" s="15"/>
    </row>
    <row r="1034" spans="2:38">
      <c r="B1034" s="5" t="s">
        <v>13</v>
      </c>
      <c r="C1034" s="3"/>
      <c r="D1034" s="3"/>
      <c r="E1034" s="7"/>
      <c r="G1034" s="5" t="s">
        <v>13</v>
      </c>
      <c r="H1034" s="3"/>
      <c r="I1034" s="3"/>
      <c r="J1034" s="7"/>
      <c r="N1034" s="37" t="str">
        <f t="shared" si="681"/>
        <v/>
      </c>
      <c r="P1034" s="5" t="s">
        <v>13</v>
      </c>
      <c r="Q1034" s="3"/>
      <c r="R1034" s="3"/>
      <c r="S1034" s="7"/>
      <c r="U1034" s="5" t="s">
        <v>13</v>
      </c>
      <c r="V1034" s="3"/>
      <c r="W1034" s="3"/>
      <c r="X1034" s="7"/>
      <c r="Z1034" s="5" t="s">
        <v>13</v>
      </c>
      <c r="AA1034" s="3"/>
      <c r="AB1034" s="3"/>
      <c r="AC1034" s="7"/>
      <c r="AF1034" s="36"/>
      <c r="AJ1034" s="36"/>
      <c r="AL1034" s="36"/>
    </row>
    <row r="1035" spans="2:38">
      <c r="B1035" s="29" t="s">
        <v>13</v>
      </c>
      <c r="C1035" s="3">
        <v>10156</v>
      </c>
      <c r="D1035" s="3">
        <v>1787</v>
      </c>
      <c r="E1035" s="7">
        <v>11943</v>
      </c>
      <c r="G1035" s="29" t="s">
        <v>13</v>
      </c>
      <c r="H1035" s="3">
        <v>78139</v>
      </c>
      <c r="I1035" s="3">
        <v>14624</v>
      </c>
      <c r="J1035" s="7">
        <v>92763</v>
      </c>
      <c r="L1035">
        <f t="shared" ref="L1035" si="684">E1035</f>
        <v>11943</v>
      </c>
      <c r="M1035">
        <f t="shared" ref="M1035" si="685">J1035</f>
        <v>92763</v>
      </c>
      <c r="N1035" s="19">
        <f t="shared" si="681"/>
        <v>7.7671439336850039</v>
      </c>
      <c r="P1035" s="29" t="s">
        <v>13</v>
      </c>
      <c r="Q1035" s="3">
        <v>59104</v>
      </c>
      <c r="R1035" s="3">
        <v>9125</v>
      </c>
      <c r="S1035" s="7">
        <v>68229</v>
      </c>
      <c r="U1035" s="29" t="s">
        <v>13</v>
      </c>
      <c r="V1035" s="3">
        <v>8450</v>
      </c>
      <c r="W1035" s="3">
        <v>3660</v>
      </c>
      <c r="X1035" s="7">
        <v>12110</v>
      </c>
      <c r="Z1035" s="29" t="s">
        <v>13</v>
      </c>
      <c r="AA1035" s="3">
        <v>10001544</v>
      </c>
      <c r="AB1035" s="3">
        <v>631040</v>
      </c>
      <c r="AC1035" s="7">
        <v>10632584</v>
      </c>
      <c r="AE1035">
        <f t="shared" ref="AE1035" si="686">AC1035</f>
        <v>10632584</v>
      </c>
      <c r="AF1035" s="16">
        <f t="shared" ref="AF1035" si="687">IF(AE1035/$AE$8&gt;0,AE1035/$AE$8,"")</f>
        <v>10632.584000000001</v>
      </c>
      <c r="AH1035">
        <f t="shared" ref="AH1035" si="688">J1035</f>
        <v>92763</v>
      </c>
      <c r="AI1035">
        <f t="shared" ref="AI1035" si="689">AC1035</f>
        <v>10632584</v>
      </c>
      <c r="AJ1035" s="16">
        <f t="shared" ref="AJ1035" si="690">IF(AI1035*AH1035&gt;0,AI1035/AH1035*$AI$8,"")</f>
        <v>114620.95878744758</v>
      </c>
      <c r="AL1035" s="16">
        <f t="shared" ref="AL1035" si="691">IF(AI1035*M1035&gt;0,M1035/L1035*AJ1035,"")</f>
        <v>890277.48471908236</v>
      </c>
    </row>
    <row r="1036" spans="2:38">
      <c r="B1036" s="5" t="s">
        <v>33</v>
      </c>
      <c r="C1036" s="3"/>
      <c r="D1036" s="3"/>
      <c r="E1036" s="7"/>
      <c r="G1036" s="5" t="s">
        <v>33</v>
      </c>
      <c r="H1036" s="3"/>
      <c r="I1036" s="3"/>
      <c r="J1036" s="7"/>
      <c r="N1036" s="37" t="str">
        <f t="shared" si="681"/>
        <v/>
      </c>
      <c r="P1036" s="5" t="s">
        <v>33</v>
      </c>
      <c r="Q1036" s="3"/>
      <c r="R1036" s="3"/>
      <c r="S1036" s="7"/>
      <c r="U1036" s="5" t="s">
        <v>33</v>
      </c>
      <c r="V1036" s="3"/>
      <c r="W1036" s="3"/>
      <c r="X1036" s="7"/>
      <c r="Z1036" s="5" t="s">
        <v>33</v>
      </c>
      <c r="AA1036" s="3"/>
      <c r="AB1036" s="3"/>
      <c r="AC1036" s="7"/>
      <c r="AF1036" s="36"/>
      <c r="AJ1036" s="36"/>
      <c r="AL1036" s="36"/>
    </row>
    <row r="1037" spans="2:38">
      <c r="B1037" s="29" t="s">
        <v>45</v>
      </c>
      <c r="C1037" s="3">
        <v>22</v>
      </c>
      <c r="D1037" s="3"/>
      <c r="E1037" s="7">
        <v>22</v>
      </c>
      <c r="G1037" s="29" t="s">
        <v>45</v>
      </c>
      <c r="H1037" s="3">
        <v>295</v>
      </c>
      <c r="I1037" s="3"/>
      <c r="J1037" s="7">
        <v>295</v>
      </c>
      <c r="L1037">
        <f t="shared" ref="L1037:L1046" si="692">E1037</f>
        <v>22</v>
      </c>
      <c r="M1037">
        <f t="shared" ref="M1037:M1046" si="693">J1037</f>
        <v>295</v>
      </c>
      <c r="N1037" s="19">
        <f t="shared" si="681"/>
        <v>13.409090909090908</v>
      </c>
      <c r="P1037" s="29" t="s">
        <v>45</v>
      </c>
      <c r="Q1037" s="3">
        <v>262</v>
      </c>
      <c r="R1037" s="3"/>
      <c r="S1037" s="7">
        <v>262</v>
      </c>
      <c r="U1037" s="29" t="s">
        <v>45</v>
      </c>
      <c r="V1037" s="3">
        <v>11</v>
      </c>
      <c r="W1037" s="3"/>
      <c r="X1037" s="7">
        <v>11</v>
      </c>
      <c r="Z1037" s="29" t="s">
        <v>45</v>
      </c>
      <c r="AA1037" s="3">
        <v>63562</v>
      </c>
      <c r="AB1037" s="3"/>
      <c r="AC1037" s="7">
        <v>63562</v>
      </c>
      <c r="AE1037">
        <f t="shared" ref="AE1037:AE1046" si="694">AC1037</f>
        <v>63562</v>
      </c>
      <c r="AF1037" s="16">
        <f t="shared" ref="AF1037:AF1046" si="695">IF(AE1037/$AE$8&gt;0,AE1037/$AE$8,"")</f>
        <v>63.561999999999998</v>
      </c>
      <c r="AH1037">
        <f t="shared" ref="AH1037:AH1046" si="696">J1037</f>
        <v>295</v>
      </c>
      <c r="AI1037">
        <f t="shared" ref="AI1037:AI1046" si="697">AC1037</f>
        <v>63562</v>
      </c>
      <c r="AJ1037" s="16">
        <f t="shared" ref="AJ1037:AJ1046" si="698">IF(AI1037*AH1037&gt;0,AI1037/AH1037*$AI$8,"")</f>
        <v>215464.40677966102</v>
      </c>
      <c r="AL1037" s="16">
        <f t="shared" ref="AL1037:AL1046" si="699">IF(AI1037*M1037&gt;0,M1037/L1037*AJ1037,"")</f>
        <v>2889181.8181818179</v>
      </c>
    </row>
    <row r="1038" spans="2:38">
      <c r="B1038" s="29" t="s">
        <v>46</v>
      </c>
      <c r="C1038" s="3">
        <v>409</v>
      </c>
      <c r="D1038" s="3"/>
      <c r="E1038" s="7">
        <v>409</v>
      </c>
      <c r="G1038" s="29" t="s">
        <v>46</v>
      </c>
      <c r="H1038" s="3">
        <v>2584</v>
      </c>
      <c r="I1038" s="3"/>
      <c r="J1038" s="7">
        <v>2584</v>
      </c>
      <c r="L1038">
        <f t="shared" si="692"/>
        <v>409</v>
      </c>
      <c r="M1038">
        <f t="shared" si="693"/>
        <v>2584</v>
      </c>
      <c r="N1038" s="19">
        <f t="shared" si="681"/>
        <v>6.3178484107579465</v>
      </c>
      <c r="P1038" s="29" t="s">
        <v>46</v>
      </c>
      <c r="Q1038" s="3">
        <v>1944</v>
      </c>
      <c r="R1038" s="3"/>
      <c r="S1038" s="7">
        <v>1944</v>
      </c>
      <c r="U1038" s="29" t="s">
        <v>46</v>
      </c>
      <c r="V1038" s="3">
        <v>222</v>
      </c>
      <c r="W1038" s="3"/>
      <c r="X1038" s="7">
        <v>222</v>
      </c>
      <c r="Z1038" s="29" t="s">
        <v>46</v>
      </c>
      <c r="AA1038" s="3">
        <v>301527</v>
      </c>
      <c r="AB1038" s="3"/>
      <c r="AC1038" s="7">
        <v>301527</v>
      </c>
      <c r="AE1038">
        <f t="shared" si="694"/>
        <v>301527</v>
      </c>
      <c r="AF1038" s="16">
        <f t="shared" si="695"/>
        <v>301.52699999999999</v>
      </c>
      <c r="AH1038">
        <f t="shared" si="696"/>
        <v>2584</v>
      </c>
      <c r="AI1038">
        <f t="shared" si="697"/>
        <v>301527</v>
      </c>
      <c r="AJ1038" s="16">
        <f t="shared" si="698"/>
        <v>116690.01547987617</v>
      </c>
      <c r="AL1038" s="16">
        <f t="shared" si="699"/>
        <v>737229.82885085582</v>
      </c>
    </row>
    <row r="1039" spans="2:38">
      <c r="B1039" s="29" t="s">
        <v>47</v>
      </c>
      <c r="C1039" s="3">
        <v>69</v>
      </c>
      <c r="D1039" s="3"/>
      <c r="E1039" s="7">
        <v>69</v>
      </c>
      <c r="G1039" s="29" t="s">
        <v>47</v>
      </c>
      <c r="H1039" s="3">
        <v>885</v>
      </c>
      <c r="I1039" s="3"/>
      <c r="J1039" s="7">
        <v>885</v>
      </c>
      <c r="L1039">
        <f t="shared" si="692"/>
        <v>69</v>
      </c>
      <c r="M1039">
        <f t="shared" si="693"/>
        <v>885</v>
      </c>
      <c r="N1039" s="19">
        <f t="shared" si="681"/>
        <v>12.826086956521738</v>
      </c>
      <c r="P1039" s="29" t="s">
        <v>47</v>
      </c>
      <c r="Q1039" s="3">
        <v>739</v>
      </c>
      <c r="R1039" s="3"/>
      <c r="S1039" s="7">
        <v>739</v>
      </c>
      <c r="U1039" s="29" t="s">
        <v>47</v>
      </c>
      <c r="V1039" s="3">
        <v>72</v>
      </c>
      <c r="W1039" s="3"/>
      <c r="X1039" s="7">
        <v>72</v>
      </c>
      <c r="Z1039" s="29" t="s">
        <v>47</v>
      </c>
      <c r="AA1039" s="3">
        <v>87770</v>
      </c>
      <c r="AB1039" s="3"/>
      <c r="AC1039" s="7">
        <v>87770</v>
      </c>
      <c r="AE1039">
        <f t="shared" si="694"/>
        <v>87770</v>
      </c>
      <c r="AF1039" s="16">
        <f t="shared" si="695"/>
        <v>87.77</v>
      </c>
      <c r="AH1039">
        <f t="shared" si="696"/>
        <v>885</v>
      </c>
      <c r="AI1039">
        <f t="shared" si="697"/>
        <v>87770</v>
      </c>
      <c r="AJ1039" s="16">
        <f t="shared" si="698"/>
        <v>99175.141242937854</v>
      </c>
      <c r="AL1039" s="16">
        <f t="shared" si="699"/>
        <v>1272028.9855072463</v>
      </c>
    </row>
    <row r="1040" spans="2:38">
      <c r="B1040" s="29" t="s">
        <v>145</v>
      </c>
      <c r="C1040" s="3"/>
      <c r="D1040" s="3">
        <v>202</v>
      </c>
      <c r="E1040" s="7">
        <v>202</v>
      </c>
      <c r="G1040" s="29" t="s">
        <v>145</v>
      </c>
      <c r="H1040" s="3"/>
      <c r="I1040" s="3">
        <v>503</v>
      </c>
      <c r="J1040" s="7">
        <v>503</v>
      </c>
      <c r="L1040">
        <f t="shared" si="692"/>
        <v>202</v>
      </c>
      <c r="M1040">
        <f t="shared" si="693"/>
        <v>503</v>
      </c>
      <c r="N1040" s="19">
        <f t="shared" si="681"/>
        <v>2.4900990099009901</v>
      </c>
      <c r="P1040" s="29" t="s">
        <v>145</v>
      </c>
      <c r="Q1040" s="3"/>
      <c r="R1040" s="3">
        <v>213</v>
      </c>
      <c r="S1040" s="7">
        <v>213</v>
      </c>
      <c r="U1040" s="29" t="s">
        <v>145</v>
      </c>
      <c r="V1040" s="3"/>
      <c r="W1040" s="3">
        <v>83</v>
      </c>
      <c r="X1040" s="7">
        <v>83</v>
      </c>
      <c r="Z1040" s="29" t="s">
        <v>145</v>
      </c>
      <c r="AA1040" s="3"/>
      <c r="AB1040" s="3">
        <v>50985</v>
      </c>
      <c r="AC1040" s="7">
        <v>50985</v>
      </c>
      <c r="AE1040">
        <f t="shared" si="694"/>
        <v>50985</v>
      </c>
      <c r="AF1040" s="16">
        <f t="shared" si="695"/>
        <v>50.984999999999999</v>
      </c>
      <c r="AH1040">
        <f t="shared" si="696"/>
        <v>503</v>
      </c>
      <c r="AI1040">
        <f t="shared" si="697"/>
        <v>50985</v>
      </c>
      <c r="AJ1040" s="16">
        <f t="shared" si="698"/>
        <v>101361.82902584493</v>
      </c>
      <c r="AL1040" s="16">
        <f t="shared" si="699"/>
        <v>252400.99009900988</v>
      </c>
    </row>
    <row r="1041" spans="2:38">
      <c r="B1041" s="29" t="s">
        <v>48</v>
      </c>
      <c r="C1041" s="3">
        <v>829</v>
      </c>
      <c r="D1041" s="3"/>
      <c r="E1041" s="7">
        <v>829</v>
      </c>
      <c r="G1041" s="29" t="s">
        <v>48</v>
      </c>
      <c r="H1041" s="3">
        <v>6794</v>
      </c>
      <c r="I1041" s="3"/>
      <c r="J1041" s="7">
        <v>6794</v>
      </c>
      <c r="L1041">
        <f t="shared" si="692"/>
        <v>829</v>
      </c>
      <c r="M1041">
        <f t="shared" si="693"/>
        <v>6794</v>
      </c>
      <c r="N1041" s="19">
        <f t="shared" si="681"/>
        <v>8.1954161640530767</v>
      </c>
      <c r="P1041" s="29" t="s">
        <v>48</v>
      </c>
      <c r="Q1041" s="3">
        <v>5381</v>
      </c>
      <c r="R1041" s="3"/>
      <c r="S1041" s="7">
        <v>5381</v>
      </c>
      <c r="U1041" s="29" t="s">
        <v>48</v>
      </c>
      <c r="V1041" s="3">
        <v>553</v>
      </c>
      <c r="W1041" s="3"/>
      <c r="X1041" s="7">
        <v>553</v>
      </c>
      <c r="Z1041" s="29" t="s">
        <v>48</v>
      </c>
      <c r="AA1041" s="3">
        <v>985548</v>
      </c>
      <c r="AB1041" s="3"/>
      <c r="AC1041" s="7">
        <v>985548</v>
      </c>
      <c r="AE1041">
        <f t="shared" si="694"/>
        <v>985548</v>
      </c>
      <c r="AF1041" s="16">
        <f t="shared" si="695"/>
        <v>985.548</v>
      </c>
      <c r="AH1041">
        <f t="shared" si="696"/>
        <v>6794</v>
      </c>
      <c r="AI1041">
        <f t="shared" si="697"/>
        <v>985548</v>
      </c>
      <c r="AJ1041" s="16">
        <f t="shared" si="698"/>
        <v>145061.52487488961</v>
      </c>
      <c r="AL1041" s="16">
        <f t="shared" si="699"/>
        <v>1188839.5657418577</v>
      </c>
    </row>
    <row r="1042" spans="2:38">
      <c r="B1042" s="29" t="s">
        <v>49</v>
      </c>
      <c r="C1042" s="3">
        <v>162</v>
      </c>
      <c r="D1042" s="3"/>
      <c r="E1042" s="7">
        <v>162</v>
      </c>
      <c r="G1042" s="29" t="s">
        <v>49</v>
      </c>
      <c r="H1042" s="3">
        <v>3248</v>
      </c>
      <c r="I1042" s="3"/>
      <c r="J1042" s="7">
        <v>3248</v>
      </c>
      <c r="L1042">
        <f t="shared" si="692"/>
        <v>162</v>
      </c>
      <c r="M1042">
        <f t="shared" si="693"/>
        <v>3248</v>
      </c>
      <c r="N1042" s="19">
        <f t="shared" si="681"/>
        <v>20.049382716049383</v>
      </c>
      <c r="P1042" s="29" t="s">
        <v>49</v>
      </c>
      <c r="Q1042" s="3">
        <v>2869</v>
      </c>
      <c r="R1042" s="3"/>
      <c r="S1042" s="7">
        <v>2869</v>
      </c>
      <c r="U1042" s="29" t="s">
        <v>49</v>
      </c>
      <c r="V1042" s="3">
        <v>211</v>
      </c>
      <c r="W1042" s="3"/>
      <c r="X1042" s="7">
        <v>211</v>
      </c>
      <c r="Z1042" s="29" t="s">
        <v>49</v>
      </c>
      <c r="AA1042" s="3">
        <v>485685</v>
      </c>
      <c r="AB1042" s="3"/>
      <c r="AC1042" s="7">
        <v>485685</v>
      </c>
      <c r="AE1042">
        <f t="shared" si="694"/>
        <v>485685</v>
      </c>
      <c r="AF1042" s="16">
        <f t="shared" si="695"/>
        <v>485.685</v>
      </c>
      <c r="AH1042">
        <f t="shared" si="696"/>
        <v>3248</v>
      </c>
      <c r="AI1042">
        <f t="shared" si="697"/>
        <v>485685</v>
      </c>
      <c r="AJ1042" s="16">
        <f t="shared" si="698"/>
        <v>149533.55911330049</v>
      </c>
      <c r="AL1042" s="16">
        <f t="shared" si="699"/>
        <v>2998055.5555555555</v>
      </c>
    </row>
    <row r="1043" spans="2:38">
      <c r="B1043" s="29" t="s">
        <v>146</v>
      </c>
      <c r="C1043" s="3">
        <v>22</v>
      </c>
      <c r="D1043" s="3"/>
      <c r="E1043" s="7">
        <v>22</v>
      </c>
      <c r="G1043" s="29" t="s">
        <v>146</v>
      </c>
      <c r="H1043" s="3">
        <v>127</v>
      </c>
      <c r="I1043" s="3"/>
      <c r="J1043" s="7">
        <v>127</v>
      </c>
      <c r="L1043">
        <f t="shared" si="692"/>
        <v>22</v>
      </c>
      <c r="M1043">
        <f t="shared" si="693"/>
        <v>127</v>
      </c>
      <c r="N1043" s="19">
        <f t="shared" si="681"/>
        <v>5.7727272727272725</v>
      </c>
      <c r="P1043" s="29" t="s">
        <v>146</v>
      </c>
      <c r="Q1043" s="3">
        <v>90</v>
      </c>
      <c r="R1043" s="3"/>
      <c r="S1043" s="7">
        <v>90</v>
      </c>
      <c r="U1043" s="29" t="s">
        <v>146</v>
      </c>
      <c r="V1043" s="3">
        <v>14</v>
      </c>
      <c r="W1043" s="3"/>
      <c r="X1043" s="7">
        <v>14</v>
      </c>
      <c r="Z1043" s="29" t="s">
        <v>146</v>
      </c>
      <c r="AA1043" s="3">
        <v>11353</v>
      </c>
      <c r="AB1043" s="3"/>
      <c r="AC1043" s="7">
        <v>11353</v>
      </c>
      <c r="AE1043">
        <f t="shared" si="694"/>
        <v>11353</v>
      </c>
      <c r="AF1043" s="16">
        <f t="shared" si="695"/>
        <v>11.353</v>
      </c>
      <c r="AH1043">
        <f t="shared" si="696"/>
        <v>127</v>
      </c>
      <c r="AI1043">
        <f t="shared" si="697"/>
        <v>11353</v>
      </c>
      <c r="AJ1043" s="16">
        <f t="shared" si="698"/>
        <v>89393.700787401569</v>
      </c>
      <c r="AL1043" s="16">
        <f t="shared" si="699"/>
        <v>516045.45454545447</v>
      </c>
    </row>
    <row r="1044" spans="2:38">
      <c r="B1044" s="29" t="s">
        <v>3</v>
      </c>
      <c r="C1044" s="3">
        <v>10</v>
      </c>
      <c r="D1044" s="3"/>
      <c r="E1044" s="7">
        <v>10</v>
      </c>
      <c r="G1044" s="29" t="s">
        <v>3</v>
      </c>
      <c r="H1044" s="3">
        <v>87</v>
      </c>
      <c r="I1044" s="3"/>
      <c r="J1044" s="7">
        <v>87</v>
      </c>
      <c r="L1044">
        <f t="shared" si="692"/>
        <v>10</v>
      </c>
      <c r="M1044">
        <f t="shared" si="693"/>
        <v>87</v>
      </c>
      <c r="N1044" s="19">
        <f t="shared" si="681"/>
        <v>8.6999999999999993</v>
      </c>
      <c r="P1044" s="29" t="s">
        <v>3</v>
      </c>
      <c r="Q1044" s="3">
        <v>69</v>
      </c>
      <c r="R1044" s="3"/>
      <c r="S1044" s="7">
        <v>69</v>
      </c>
      <c r="U1044" s="29" t="s">
        <v>3</v>
      </c>
      <c r="V1044" s="3">
        <v>7</v>
      </c>
      <c r="W1044" s="3"/>
      <c r="X1044" s="7">
        <v>7</v>
      </c>
      <c r="Z1044" s="29" t="s">
        <v>3</v>
      </c>
      <c r="AA1044" s="3">
        <v>16495</v>
      </c>
      <c r="AB1044" s="3"/>
      <c r="AC1044" s="7">
        <v>16495</v>
      </c>
      <c r="AE1044">
        <f t="shared" si="694"/>
        <v>16495</v>
      </c>
      <c r="AF1044" s="16">
        <f t="shared" si="695"/>
        <v>16.495000000000001</v>
      </c>
      <c r="AH1044">
        <f t="shared" si="696"/>
        <v>87</v>
      </c>
      <c r="AI1044">
        <f t="shared" si="697"/>
        <v>16495</v>
      </c>
      <c r="AJ1044" s="16">
        <f t="shared" si="698"/>
        <v>189597.70114942529</v>
      </c>
      <c r="AL1044" s="16">
        <f t="shared" si="699"/>
        <v>1649500</v>
      </c>
    </row>
    <row r="1045" spans="2:38">
      <c r="B1045" s="29" t="s">
        <v>50</v>
      </c>
      <c r="C1045" s="3">
        <v>322</v>
      </c>
      <c r="D1045" s="3"/>
      <c r="E1045" s="7">
        <v>322</v>
      </c>
      <c r="G1045" s="29" t="s">
        <v>50</v>
      </c>
      <c r="H1045" s="3">
        <v>1790</v>
      </c>
      <c r="I1045" s="3"/>
      <c r="J1045" s="7">
        <v>1790</v>
      </c>
      <c r="L1045">
        <f t="shared" si="692"/>
        <v>322</v>
      </c>
      <c r="M1045">
        <f t="shared" si="693"/>
        <v>1790</v>
      </c>
      <c r="N1045" s="19">
        <f t="shared" si="681"/>
        <v>5.5590062111801242</v>
      </c>
      <c r="P1045" s="29" t="s">
        <v>50</v>
      </c>
      <c r="Q1045" s="3">
        <v>1304</v>
      </c>
      <c r="R1045" s="3"/>
      <c r="S1045" s="7">
        <v>1304</v>
      </c>
      <c r="U1045" s="29" t="s">
        <v>50</v>
      </c>
      <c r="V1045" s="3">
        <v>143</v>
      </c>
      <c r="W1045" s="3"/>
      <c r="X1045" s="7">
        <v>143</v>
      </c>
      <c r="Z1045" s="29" t="s">
        <v>50</v>
      </c>
      <c r="AA1045" s="3">
        <v>332600</v>
      </c>
      <c r="AB1045" s="3"/>
      <c r="AC1045" s="7">
        <v>332600</v>
      </c>
      <c r="AE1045">
        <f t="shared" si="694"/>
        <v>332600</v>
      </c>
      <c r="AF1045" s="16">
        <f t="shared" si="695"/>
        <v>332.6</v>
      </c>
      <c r="AH1045">
        <f t="shared" si="696"/>
        <v>1790</v>
      </c>
      <c r="AI1045">
        <f t="shared" si="697"/>
        <v>332600</v>
      </c>
      <c r="AJ1045" s="16">
        <f t="shared" si="698"/>
        <v>185810.05586592178</v>
      </c>
      <c r="AL1045" s="16">
        <f t="shared" si="699"/>
        <v>1032919.2546583851</v>
      </c>
    </row>
    <row r="1046" spans="2:38">
      <c r="B1046" s="30" t="s">
        <v>33</v>
      </c>
      <c r="C1046" s="7">
        <v>1845</v>
      </c>
      <c r="D1046" s="7">
        <v>202</v>
      </c>
      <c r="E1046" s="7">
        <v>2047</v>
      </c>
      <c r="G1046" s="30" t="s">
        <v>33</v>
      </c>
      <c r="H1046" s="7">
        <v>15810</v>
      </c>
      <c r="I1046" s="7">
        <v>503</v>
      </c>
      <c r="J1046" s="7">
        <v>16313</v>
      </c>
      <c r="L1046">
        <f t="shared" si="692"/>
        <v>2047</v>
      </c>
      <c r="M1046">
        <f t="shared" si="693"/>
        <v>16313</v>
      </c>
      <c r="N1046" s="19">
        <f t="shared" si="681"/>
        <v>7.9692232535417684</v>
      </c>
      <c r="P1046" s="30" t="s">
        <v>33</v>
      </c>
      <c r="Q1046" s="7">
        <v>12658</v>
      </c>
      <c r="R1046" s="7">
        <v>213</v>
      </c>
      <c r="S1046" s="7">
        <v>12871</v>
      </c>
      <c r="U1046" s="30" t="s">
        <v>33</v>
      </c>
      <c r="V1046" s="7">
        <v>1233</v>
      </c>
      <c r="W1046" s="7">
        <v>83</v>
      </c>
      <c r="X1046" s="7">
        <v>1316</v>
      </c>
      <c r="Z1046" s="30" t="s">
        <v>33</v>
      </c>
      <c r="AA1046" s="7">
        <v>2284540</v>
      </c>
      <c r="AB1046" s="7">
        <v>50985</v>
      </c>
      <c r="AC1046" s="7">
        <v>2335525</v>
      </c>
      <c r="AE1046">
        <f t="shared" si="694"/>
        <v>2335525</v>
      </c>
      <c r="AF1046" s="16">
        <f t="shared" si="695"/>
        <v>2335.5250000000001</v>
      </c>
      <c r="AH1046">
        <f t="shared" si="696"/>
        <v>16313</v>
      </c>
      <c r="AI1046">
        <f t="shared" si="697"/>
        <v>2335525</v>
      </c>
      <c r="AJ1046" s="16">
        <f t="shared" si="698"/>
        <v>143169.55802121008</v>
      </c>
      <c r="AL1046" s="16">
        <f t="shared" si="699"/>
        <v>1140950.1709819247</v>
      </c>
    </row>
    <row r="1047" spans="2:38">
      <c r="B1047" s="5" t="s">
        <v>34</v>
      </c>
      <c r="C1047" s="3"/>
      <c r="D1047" s="3"/>
      <c r="E1047" s="7"/>
      <c r="G1047" s="5" t="s">
        <v>34</v>
      </c>
      <c r="H1047" s="3"/>
      <c r="I1047" s="3"/>
      <c r="J1047" s="7"/>
      <c r="N1047" s="37" t="str">
        <f t="shared" si="681"/>
        <v/>
      </c>
      <c r="P1047" s="5" t="s">
        <v>34</v>
      </c>
      <c r="Q1047" s="3"/>
      <c r="R1047" s="3"/>
      <c r="S1047" s="7"/>
      <c r="U1047" s="5" t="s">
        <v>34</v>
      </c>
      <c r="V1047" s="3"/>
      <c r="W1047" s="3"/>
      <c r="X1047" s="7"/>
      <c r="Z1047" s="5" t="s">
        <v>34</v>
      </c>
      <c r="AA1047" s="3"/>
      <c r="AB1047" s="3"/>
      <c r="AC1047" s="7"/>
      <c r="AF1047" s="36"/>
      <c r="AJ1047" s="36"/>
      <c r="AL1047" s="36"/>
    </row>
    <row r="1048" spans="2:38">
      <c r="B1048" s="29" t="s">
        <v>54</v>
      </c>
      <c r="C1048" s="3">
        <v>937</v>
      </c>
      <c r="D1048" s="3"/>
      <c r="E1048" s="7">
        <v>937</v>
      </c>
      <c r="G1048" s="29" t="s">
        <v>54</v>
      </c>
      <c r="H1048" s="3">
        <v>8497</v>
      </c>
      <c r="I1048" s="3"/>
      <c r="J1048" s="7">
        <v>8497</v>
      </c>
      <c r="L1048">
        <f t="shared" ref="L1048:L1057" si="700">E1048</f>
        <v>937</v>
      </c>
      <c r="M1048">
        <f t="shared" ref="M1048:M1057" si="701">J1048</f>
        <v>8497</v>
      </c>
      <c r="N1048" s="19">
        <f t="shared" si="681"/>
        <v>9.0683030949839907</v>
      </c>
      <c r="P1048" s="29" t="s">
        <v>54</v>
      </c>
      <c r="Q1048" s="3">
        <v>6687</v>
      </c>
      <c r="R1048" s="3"/>
      <c r="S1048" s="7">
        <v>6687</v>
      </c>
      <c r="U1048" s="29" t="s">
        <v>54</v>
      </c>
      <c r="V1048" s="3">
        <v>839</v>
      </c>
      <c r="W1048" s="3"/>
      <c r="X1048" s="7">
        <v>839</v>
      </c>
      <c r="Z1048" s="29" t="s">
        <v>54</v>
      </c>
      <c r="AA1048" s="3">
        <v>1165396</v>
      </c>
      <c r="AB1048" s="3"/>
      <c r="AC1048" s="7">
        <v>1165396</v>
      </c>
      <c r="AE1048">
        <f t="shared" ref="AE1048:AE1061" si="702">AC1048</f>
        <v>1165396</v>
      </c>
      <c r="AF1048" s="16">
        <f t="shared" ref="AF1048:AF1061" si="703">IF(AE1048/$AE$8&gt;0,AE1048/$AE$8,"")</f>
        <v>1165.396</v>
      </c>
      <c r="AH1048">
        <f t="shared" ref="AH1048:AH1061" si="704">J1048</f>
        <v>8497</v>
      </c>
      <c r="AI1048">
        <f t="shared" ref="AI1048:AI1061" si="705">AC1048</f>
        <v>1165396</v>
      </c>
      <c r="AJ1048" s="16">
        <f t="shared" ref="AJ1048:AJ1061" si="706">IF(AI1048*AH1048&gt;0,AI1048/AH1048*$AI$8,"")</f>
        <v>137153.81899493939</v>
      </c>
      <c r="AL1048" s="16">
        <f t="shared" ref="AL1048:AL1061" si="707">IF(AI1048*M1048&gt;0,M1048/L1048*AJ1048,"")</f>
        <v>1243752.4012806828</v>
      </c>
    </row>
    <row r="1049" spans="2:38">
      <c r="B1049" s="29" t="s">
        <v>55</v>
      </c>
      <c r="C1049" s="3">
        <v>80</v>
      </c>
      <c r="D1049" s="3"/>
      <c r="E1049" s="7">
        <v>80</v>
      </c>
      <c r="G1049" s="29" t="s">
        <v>55</v>
      </c>
      <c r="H1049" s="3">
        <v>280</v>
      </c>
      <c r="I1049" s="3"/>
      <c r="J1049" s="7">
        <v>280</v>
      </c>
      <c r="L1049">
        <f t="shared" si="700"/>
        <v>80</v>
      </c>
      <c r="M1049">
        <f t="shared" si="701"/>
        <v>280</v>
      </c>
      <c r="N1049" s="19">
        <f t="shared" si="681"/>
        <v>3.5</v>
      </c>
      <c r="P1049" s="29" t="s">
        <v>55</v>
      </c>
      <c r="Q1049" s="3">
        <v>153</v>
      </c>
      <c r="R1049" s="3"/>
      <c r="S1049" s="7">
        <v>153</v>
      </c>
      <c r="U1049" s="29" t="s">
        <v>55</v>
      </c>
      <c r="V1049" s="3">
        <v>38</v>
      </c>
      <c r="W1049" s="3"/>
      <c r="X1049" s="7">
        <v>38</v>
      </c>
      <c r="Z1049" s="29" t="s">
        <v>55</v>
      </c>
      <c r="AA1049" s="3">
        <v>32249</v>
      </c>
      <c r="AB1049" s="3"/>
      <c r="AC1049" s="7">
        <v>32249</v>
      </c>
      <c r="AE1049">
        <f t="shared" si="702"/>
        <v>32249</v>
      </c>
      <c r="AF1049" s="16">
        <f t="shared" si="703"/>
        <v>32.249000000000002</v>
      </c>
      <c r="AH1049">
        <f t="shared" si="704"/>
        <v>280</v>
      </c>
      <c r="AI1049">
        <f t="shared" si="705"/>
        <v>32249</v>
      </c>
      <c r="AJ1049" s="16">
        <f t="shared" si="706"/>
        <v>115175</v>
      </c>
      <c r="AL1049" s="16">
        <f t="shared" si="707"/>
        <v>403112.5</v>
      </c>
    </row>
    <row r="1050" spans="2:38">
      <c r="B1050" s="29" t="s">
        <v>147</v>
      </c>
      <c r="C1050" s="3">
        <v>718</v>
      </c>
      <c r="D1050" s="3"/>
      <c r="E1050" s="7">
        <v>718</v>
      </c>
      <c r="G1050" s="29" t="s">
        <v>147</v>
      </c>
      <c r="H1050" s="3">
        <v>1979</v>
      </c>
      <c r="I1050" s="3"/>
      <c r="J1050" s="7">
        <v>1979</v>
      </c>
      <c r="L1050">
        <f t="shared" si="700"/>
        <v>718</v>
      </c>
      <c r="M1050">
        <f t="shared" si="701"/>
        <v>1979</v>
      </c>
      <c r="N1050" s="19">
        <f t="shared" si="681"/>
        <v>2.7562674094707522</v>
      </c>
      <c r="P1050" s="29" t="s">
        <v>147</v>
      </c>
      <c r="Q1050" s="3">
        <v>1005</v>
      </c>
      <c r="R1050" s="3"/>
      <c r="S1050" s="7">
        <v>1005</v>
      </c>
      <c r="U1050" s="29" t="s">
        <v>147</v>
      </c>
      <c r="V1050" s="3">
        <v>240</v>
      </c>
      <c r="W1050" s="3"/>
      <c r="X1050" s="7">
        <v>240</v>
      </c>
      <c r="Z1050" s="29" t="s">
        <v>147</v>
      </c>
      <c r="AA1050" s="3">
        <v>176307</v>
      </c>
      <c r="AB1050" s="3"/>
      <c r="AC1050" s="7">
        <v>176307</v>
      </c>
      <c r="AE1050">
        <f t="shared" si="702"/>
        <v>176307</v>
      </c>
      <c r="AF1050" s="16">
        <f t="shared" si="703"/>
        <v>176.30699999999999</v>
      </c>
      <c r="AH1050">
        <f t="shared" si="704"/>
        <v>1979</v>
      </c>
      <c r="AI1050">
        <f t="shared" si="705"/>
        <v>176307</v>
      </c>
      <c r="AJ1050" s="16">
        <f t="shared" si="706"/>
        <v>89088.933804951987</v>
      </c>
      <c r="AL1050" s="16">
        <f t="shared" si="707"/>
        <v>245552.92479108635</v>
      </c>
    </row>
    <row r="1051" spans="2:38">
      <c r="B1051" s="29" t="s">
        <v>56</v>
      </c>
      <c r="C1051" s="3">
        <v>70</v>
      </c>
      <c r="D1051" s="3"/>
      <c r="E1051" s="7">
        <v>70</v>
      </c>
      <c r="G1051" s="29" t="s">
        <v>56</v>
      </c>
      <c r="H1051" s="3">
        <v>328</v>
      </c>
      <c r="I1051" s="3"/>
      <c r="J1051" s="7">
        <v>328</v>
      </c>
      <c r="L1051">
        <f t="shared" si="700"/>
        <v>70</v>
      </c>
      <c r="M1051">
        <f t="shared" si="701"/>
        <v>328</v>
      </c>
      <c r="N1051" s="19">
        <f t="shared" si="681"/>
        <v>4.6857142857142859</v>
      </c>
      <c r="P1051" s="29" t="s">
        <v>56</v>
      </c>
      <c r="Q1051" s="3">
        <v>210</v>
      </c>
      <c r="R1051" s="3"/>
      <c r="S1051" s="7">
        <v>210</v>
      </c>
      <c r="U1051" s="29" t="s">
        <v>56</v>
      </c>
      <c r="V1051" s="3">
        <v>46</v>
      </c>
      <c r="W1051" s="3"/>
      <c r="X1051" s="7">
        <v>46</v>
      </c>
      <c r="Z1051" s="29" t="s">
        <v>56</v>
      </c>
      <c r="AA1051" s="3">
        <v>30600</v>
      </c>
      <c r="AB1051" s="3"/>
      <c r="AC1051" s="7">
        <v>30600</v>
      </c>
      <c r="AE1051">
        <f t="shared" si="702"/>
        <v>30600</v>
      </c>
      <c r="AF1051" s="16">
        <f t="shared" si="703"/>
        <v>30.6</v>
      </c>
      <c r="AH1051">
        <f t="shared" si="704"/>
        <v>328</v>
      </c>
      <c r="AI1051">
        <f t="shared" si="705"/>
        <v>30600</v>
      </c>
      <c r="AJ1051" s="16">
        <f t="shared" si="706"/>
        <v>93292.682926829279</v>
      </c>
      <c r="AL1051" s="16">
        <f t="shared" si="707"/>
        <v>437142.85714285722</v>
      </c>
    </row>
    <row r="1052" spans="2:38">
      <c r="B1052" s="29" t="s">
        <v>57</v>
      </c>
      <c r="C1052" s="3">
        <v>939</v>
      </c>
      <c r="D1052" s="3"/>
      <c r="E1052" s="7">
        <v>939</v>
      </c>
      <c r="G1052" s="29" t="s">
        <v>57</v>
      </c>
      <c r="H1052" s="3">
        <v>6738</v>
      </c>
      <c r="I1052" s="3"/>
      <c r="J1052" s="7">
        <v>6738</v>
      </c>
      <c r="L1052">
        <f t="shared" si="700"/>
        <v>939</v>
      </c>
      <c r="M1052">
        <f t="shared" si="701"/>
        <v>6738</v>
      </c>
      <c r="N1052" s="19">
        <f t="shared" si="681"/>
        <v>7.1757188498402558</v>
      </c>
      <c r="P1052" s="29" t="s">
        <v>57</v>
      </c>
      <c r="Q1052" s="3">
        <v>5083</v>
      </c>
      <c r="R1052" s="3"/>
      <c r="S1052" s="7">
        <v>5083</v>
      </c>
      <c r="U1052" s="29" t="s">
        <v>57</v>
      </c>
      <c r="V1052" s="3">
        <v>685</v>
      </c>
      <c r="W1052" s="3"/>
      <c r="X1052" s="7">
        <v>685</v>
      </c>
      <c r="Z1052" s="29" t="s">
        <v>57</v>
      </c>
      <c r="AA1052" s="3">
        <v>1033908</v>
      </c>
      <c r="AB1052" s="3"/>
      <c r="AC1052" s="7">
        <v>1033908</v>
      </c>
      <c r="AE1052">
        <f t="shared" si="702"/>
        <v>1033908</v>
      </c>
      <c r="AF1052" s="16">
        <f t="shared" si="703"/>
        <v>1033.9079999999999</v>
      </c>
      <c r="AH1052">
        <f t="shared" si="704"/>
        <v>6738</v>
      </c>
      <c r="AI1052">
        <f t="shared" si="705"/>
        <v>1033908</v>
      </c>
      <c r="AJ1052" s="16">
        <f t="shared" si="706"/>
        <v>153444.34550311667</v>
      </c>
      <c r="AL1052" s="16">
        <f t="shared" si="707"/>
        <v>1101073.4824281151</v>
      </c>
    </row>
    <row r="1053" spans="2:38">
      <c r="B1053" s="29" t="s">
        <v>58</v>
      </c>
      <c r="C1053" s="3">
        <v>36</v>
      </c>
      <c r="D1053" s="3"/>
      <c r="E1053" s="7">
        <v>36</v>
      </c>
      <c r="G1053" s="29" t="s">
        <v>58</v>
      </c>
      <c r="H1053" s="3">
        <v>197</v>
      </c>
      <c r="I1053" s="3"/>
      <c r="J1053" s="7">
        <v>197</v>
      </c>
      <c r="L1053">
        <f t="shared" si="700"/>
        <v>36</v>
      </c>
      <c r="M1053">
        <f t="shared" si="701"/>
        <v>197</v>
      </c>
      <c r="N1053" s="19">
        <f t="shared" si="681"/>
        <v>5.4722222222222223</v>
      </c>
      <c r="P1053" s="29" t="s">
        <v>58</v>
      </c>
      <c r="Q1053" s="3">
        <v>129</v>
      </c>
      <c r="R1053" s="3"/>
      <c r="S1053" s="7">
        <v>129</v>
      </c>
      <c r="U1053" s="29" t="s">
        <v>58</v>
      </c>
      <c r="V1053" s="3">
        <v>30</v>
      </c>
      <c r="W1053" s="3"/>
      <c r="X1053" s="7">
        <v>30</v>
      </c>
      <c r="Z1053" s="29" t="s">
        <v>58</v>
      </c>
      <c r="AA1053" s="3">
        <v>21697</v>
      </c>
      <c r="AB1053" s="3"/>
      <c r="AC1053" s="7">
        <v>21697</v>
      </c>
      <c r="AE1053">
        <f t="shared" si="702"/>
        <v>21697</v>
      </c>
      <c r="AF1053" s="16">
        <f t="shared" si="703"/>
        <v>21.696999999999999</v>
      </c>
      <c r="AH1053">
        <f t="shared" si="704"/>
        <v>197</v>
      </c>
      <c r="AI1053">
        <f t="shared" si="705"/>
        <v>21697</v>
      </c>
      <c r="AJ1053" s="16">
        <f t="shared" si="706"/>
        <v>110137.05583756346</v>
      </c>
      <c r="AL1053" s="16">
        <f t="shared" si="707"/>
        <v>602694.4444444445</v>
      </c>
    </row>
    <row r="1054" spans="2:38">
      <c r="B1054" s="29" t="s">
        <v>59</v>
      </c>
      <c r="C1054" s="3">
        <v>720</v>
      </c>
      <c r="D1054" s="3"/>
      <c r="E1054" s="7">
        <v>720</v>
      </c>
      <c r="G1054" s="29" t="s">
        <v>59</v>
      </c>
      <c r="H1054" s="3">
        <v>4240</v>
      </c>
      <c r="I1054" s="3"/>
      <c r="J1054" s="7">
        <v>4240</v>
      </c>
      <c r="L1054">
        <f t="shared" si="700"/>
        <v>720</v>
      </c>
      <c r="M1054">
        <f t="shared" si="701"/>
        <v>4240</v>
      </c>
      <c r="N1054" s="19">
        <f t="shared" si="681"/>
        <v>5.8888888888888893</v>
      </c>
      <c r="P1054" s="29" t="s">
        <v>59</v>
      </c>
      <c r="Q1054" s="3">
        <v>3132</v>
      </c>
      <c r="R1054" s="3"/>
      <c r="S1054" s="7">
        <v>3132</v>
      </c>
      <c r="U1054" s="29" t="s">
        <v>59</v>
      </c>
      <c r="V1054" s="3">
        <v>362</v>
      </c>
      <c r="W1054" s="3"/>
      <c r="X1054" s="7">
        <v>362</v>
      </c>
      <c r="Z1054" s="29" t="s">
        <v>59</v>
      </c>
      <c r="AA1054" s="3">
        <v>338301</v>
      </c>
      <c r="AB1054" s="3"/>
      <c r="AC1054" s="7">
        <v>338301</v>
      </c>
      <c r="AE1054">
        <f t="shared" si="702"/>
        <v>338301</v>
      </c>
      <c r="AF1054" s="16">
        <f t="shared" si="703"/>
        <v>338.30099999999999</v>
      </c>
      <c r="AH1054">
        <f t="shared" si="704"/>
        <v>4240</v>
      </c>
      <c r="AI1054">
        <f t="shared" si="705"/>
        <v>338301</v>
      </c>
      <c r="AJ1054" s="16">
        <f t="shared" si="706"/>
        <v>79787.971698113208</v>
      </c>
      <c r="AL1054" s="16">
        <f t="shared" si="707"/>
        <v>469862.50000000006</v>
      </c>
    </row>
    <row r="1055" spans="2:38">
      <c r="B1055" s="29" t="s">
        <v>148</v>
      </c>
      <c r="C1055" s="3">
        <v>50</v>
      </c>
      <c r="D1055" s="3"/>
      <c r="E1055" s="7">
        <v>50</v>
      </c>
      <c r="G1055" s="29" t="s">
        <v>148</v>
      </c>
      <c r="H1055" s="3">
        <v>153</v>
      </c>
      <c r="I1055" s="3"/>
      <c r="J1055" s="7">
        <v>153</v>
      </c>
      <c r="L1055">
        <f t="shared" si="700"/>
        <v>50</v>
      </c>
      <c r="M1055">
        <f t="shared" si="701"/>
        <v>153</v>
      </c>
      <c r="N1055" s="19">
        <f t="shared" si="681"/>
        <v>3.06</v>
      </c>
      <c r="P1055" s="29" t="s">
        <v>148</v>
      </c>
      <c r="Q1055" s="3">
        <v>77</v>
      </c>
      <c r="R1055" s="3"/>
      <c r="S1055" s="7">
        <v>77</v>
      </c>
      <c r="U1055" s="29" t="s">
        <v>148</v>
      </c>
      <c r="V1055" s="3">
        <v>23</v>
      </c>
      <c r="W1055" s="3"/>
      <c r="X1055" s="7">
        <v>23</v>
      </c>
      <c r="Z1055" s="29" t="s">
        <v>148</v>
      </c>
      <c r="AA1055" s="3">
        <v>17077</v>
      </c>
      <c r="AB1055" s="3"/>
      <c r="AC1055" s="7">
        <v>17077</v>
      </c>
      <c r="AE1055">
        <f t="shared" si="702"/>
        <v>17077</v>
      </c>
      <c r="AF1055" s="16">
        <f t="shared" si="703"/>
        <v>17.077000000000002</v>
      </c>
      <c r="AH1055">
        <f t="shared" si="704"/>
        <v>153</v>
      </c>
      <c r="AI1055">
        <f t="shared" si="705"/>
        <v>17077</v>
      </c>
      <c r="AJ1055" s="16">
        <f t="shared" si="706"/>
        <v>111614.37908496732</v>
      </c>
      <c r="AL1055" s="16">
        <f t="shared" si="707"/>
        <v>341540</v>
      </c>
    </row>
    <row r="1056" spans="2:38">
      <c r="B1056" s="29" t="s">
        <v>60</v>
      </c>
      <c r="C1056" s="3">
        <v>69</v>
      </c>
      <c r="D1056" s="3"/>
      <c r="E1056" s="7">
        <v>69</v>
      </c>
      <c r="G1056" s="29" t="s">
        <v>60</v>
      </c>
      <c r="H1056" s="3">
        <v>173</v>
      </c>
      <c r="I1056" s="3"/>
      <c r="J1056" s="7">
        <v>173</v>
      </c>
      <c r="L1056">
        <f t="shared" si="700"/>
        <v>69</v>
      </c>
      <c r="M1056">
        <f t="shared" si="701"/>
        <v>173</v>
      </c>
      <c r="N1056" s="19">
        <f t="shared" si="681"/>
        <v>2.5072463768115942</v>
      </c>
      <c r="P1056" s="29" t="s">
        <v>60</v>
      </c>
      <c r="Q1056" s="3">
        <v>79</v>
      </c>
      <c r="R1056" s="3"/>
      <c r="S1056" s="7">
        <v>79</v>
      </c>
      <c r="U1056" s="29" t="s">
        <v>60</v>
      </c>
      <c r="V1056" s="3">
        <v>22</v>
      </c>
      <c r="W1056" s="3"/>
      <c r="X1056" s="7">
        <v>22</v>
      </c>
      <c r="Z1056" s="29" t="s">
        <v>60</v>
      </c>
      <c r="AA1056" s="3">
        <v>15122</v>
      </c>
      <c r="AB1056" s="3"/>
      <c r="AC1056" s="7">
        <v>15122</v>
      </c>
      <c r="AE1056">
        <f t="shared" si="702"/>
        <v>15122</v>
      </c>
      <c r="AF1056" s="16">
        <f t="shared" si="703"/>
        <v>15.122</v>
      </c>
      <c r="AH1056">
        <f t="shared" si="704"/>
        <v>173</v>
      </c>
      <c r="AI1056">
        <f t="shared" si="705"/>
        <v>15122</v>
      </c>
      <c r="AJ1056" s="16">
        <f t="shared" si="706"/>
        <v>87410.404624277464</v>
      </c>
      <c r="AL1056" s="16">
        <f t="shared" si="707"/>
        <v>219159.4202898551</v>
      </c>
    </row>
    <row r="1057" spans="2:38">
      <c r="B1057" s="29" t="s">
        <v>61</v>
      </c>
      <c r="C1057" s="3">
        <v>319</v>
      </c>
      <c r="D1057" s="3"/>
      <c r="E1057" s="7">
        <v>319</v>
      </c>
      <c r="G1057" s="29" t="s">
        <v>61</v>
      </c>
      <c r="H1057" s="3">
        <v>858</v>
      </c>
      <c r="I1057" s="3"/>
      <c r="J1057" s="7">
        <v>858</v>
      </c>
      <c r="L1057">
        <f t="shared" si="700"/>
        <v>319</v>
      </c>
      <c r="M1057">
        <f t="shared" si="701"/>
        <v>858</v>
      </c>
      <c r="N1057" s="19">
        <f t="shared" si="681"/>
        <v>2.6896551724137931</v>
      </c>
      <c r="P1057" s="29" t="s">
        <v>61</v>
      </c>
      <c r="Q1057" s="3">
        <v>428</v>
      </c>
      <c r="R1057" s="3"/>
      <c r="S1057" s="7">
        <v>428</v>
      </c>
      <c r="U1057" s="29" t="s">
        <v>61</v>
      </c>
      <c r="V1057" s="3">
        <v>102</v>
      </c>
      <c r="W1057" s="3"/>
      <c r="X1057" s="7">
        <v>102</v>
      </c>
      <c r="Z1057" s="29" t="s">
        <v>61</v>
      </c>
      <c r="AA1057" s="3">
        <v>60741</v>
      </c>
      <c r="AB1057" s="3"/>
      <c r="AC1057" s="7">
        <v>60741</v>
      </c>
      <c r="AE1057">
        <f t="shared" si="702"/>
        <v>60741</v>
      </c>
      <c r="AF1057" s="16">
        <f t="shared" si="703"/>
        <v>60.741</v>
      </c>
      <c r="AH1057">
        <f t="shared" si="704"/>
        <v>858</v>
      </c>
      <c r="AI1057">
        <f t="shared" si="705"/>
        <v>60741</v>
      </c>
      <c r="AJ1057" s="16">
        <f t="shared" si="706"/>
        <v>70793.706293706287</v>
      </c>
      <c r="AL1057" s="16">
        <f t="shared" si="707"/>
        <v>190410.65830721002</v>
      </c>
    </row>
    <row r="1058" spans="2:38">
      <c r="B1058" s="29" t="s">
        <v>149</v>
      </c>
      <c r="C1058" s="3">
        <v>50</v>
      </c>
      <c r="D1058" s="3"/>
      <c r="E1058" s="7">
        <v>50</v>
      </c>
      <c r="G1058" s="29" t="s">
        <v>149</v>
      </c>
      <c r="H1058" s="3">
        <v>248</v>
      </c>
      <c r="I1058" s="3"/>
      <c r="J1058" s="7">
        <v>248</v>
      </c>
      <c r="N1058" s="19" t="str">
        <f t="shared" si="681"/>
        <v/>
      </c>
      <c r="P1058" s="29" t="s">
        <v>149</v>
      </c>
      <c r="Q1058" s="3">
        <v>160</v>
      </c>
      <c r="R1058" s="3"/>
      <c r="S1058" s="7">
        <v>160</v>
      </c>
      <c r="U1058" s="29" t="s">
        <v>149</v>
      </c>
      <c r="V1058" s="3">
        <v>36</v>
      </c>
      <c r="W1058" s="3"/>
      <c r="X1058" s="7">
        <v>36</v>
      </c>
      <c r="Z1058" s="29" t="s">
        <v>149</v>
      </c>
      <c r="AA1058" s="3">
        <v>34451</v>
      </c>
      <c r="AB1058" s="3"/>
      <c r="AC1058" s="7">
        <v>34451</v>
      </c>
      <c r="AE1058">
        <f t="shared" si="702"/>
        <v>34451</v>
      </c>
      <c r="AF1058" s="16">
        <f t="shared" si="703"/>
        <v>34.451000000000001</v>
      </c>
      <c r="AH1058">
        <f t="shared" si="704"/>
        <v>248</v>
      </c>
      <c r="AI1058">
        <f t="shared" si="705"/>
        <v>34451</v>
      </c>
      <c r="AJ1058" s="16">
        <f t="shared" si="706"/>
        <v>138915.32258064515</v>
      </c>
      <c r="AL1058" s="16" t="str">
        <f t="shared" si="707"/>
        <v/>
      </c>
    </row>
    <row r="1059" spans="2:38">
      <c r="B1059" s="29" t="s">
        <v>62</v>
      </c>
      <c r="C1059" s="3">
        <v>13</v>
      </c>
      <c r="D1059" s="3"/>
      <c r="E1059" s="7">
        <v>13</v>
      </c>
      <c r="G1059" s="29" t="s">
        <v>62</v>
      </c>
      <c r="H1059" s="3">
        <v>106</v>
      </c>
      <c r="I1059" s="3"/>
      <c r="J1059" s="7">
        <v>106</v>
      </c>
      <c r="L1059">
        <f t="shared" ref="L1059:L1061" si="708">E1059</f>
        <v>13</v>
      </c>
      <c r="M1059">
        <f t="shared" ref="M1059:M1061" si="709">J1059</f>
        <v>106</v>
      </c>
      <c r="N1059" s="19">
        <f t="shared" si="681"/>
        <v>8.1538461538461533</v>
      </c>
      <c r="P1059" s="29" t="s">
        <v>62</v>
      </c>
      <c r="Q1059" s="3">
        <v>88</v>
      </c>
      <c r="R1059" s="3"/>
      <c r="S1059" s="7">
        <v>88</v>
      </c>
      <c r="U1059" s="29" t="s">
        <v>62</v>
      </c>
      <c r="V1059" s="3">
        <v>5</v>
      </c>
      <c r="W1059" s="3"/>
      <c r="X1059" s="7">
        <v>5</v>
      </c>
      <c r="Z1059" s="29" t="s">
        <v>62</v>
      </c>
      <c r="AA1059" s="3">
        <v>21963</v>
      </c>
      <c r="AB1059" s="3"/>
      <c r="AC1059" s="7">
        <v>21963</v>
      </c>
      <c r="AE1059">
        <f t="shared" si="702"/>
        <v>21963</v>
      </c>
      <c r="AF1059" s="16">
        <f t="shared" si="703"/>
        <v>21.963000000000001</v>
      </c>
      <c r="AH1059">
        <f t="shared" si="704"/>
        <v>106</v>
      </c>
      <c r="AI1059">
        <f t="shared" si="705"/>
        <v>21963</v>
      </c>
      <c r="AJ1059" s="16">
        <f t="shared" si="706"/>
        <v>207198.11320754717</v>
      </c>
      <c r="AL1059" s="16">
        <f t="shared" si="707"/>
        <v>1689461.5384615383</v>
      </c>
    </row>
    <row r="1060" spans="2:38">
      <c r="B1060" s="29" t="s">
        <v>63</v>
      </c>
      <c r="C1060" s="3">
        <v>517</v>
      </c>
      <c r="D1060" s="3"/>
      <c r="E1060" s="7">
        <v>517</v>
      </c>
      <c r="G1060" s="29" t="s">
        <v>63</v>
      </c>
      <c r="H1060" s="3">
        <v>3056</v>
      </c>
      <c r="I1060" s="3"/>
      <c r="J1060" s="7">
        <v>3056</v>
      </c>
      <c r="L1060">
        <f t="shared" si="708"/>
        <v>517</v>
      </c>
      <c r="M1060">
        <f t="shared" si="709"/>
        <v>3056</v>
      </c>
      <c r="N1060" s="19">
        <f t="shared" si="681"/>
        <v>5.9110251450676978</v>
      </c>
      <c r="P1060" s="29" t="s">
        <v>63</v>
      </c>
      <c r="Q1060" s="3">
        <v>2229</v>
      </c>
      <c r="R1060" s="3"/>
      <c r="S1060" s="7">
        <v>2229</v>
      </c>
      <c r="U1060" s="29" t="s">
        <v>63</v>
      </c>
      <c r="V1060" s="3">
        <v>292</v>
      </c>
      <c r="W1060" s="3"/>
      <c r="X1060" s="7">
        <v>292</v>
      </c>
      <c r="Z1060" s="29" t="s">
        <v>63</v>
      </c>
      <c r="AA1060" s="3">
        <v>285780</v>
      </c>
      <c r="AB1060" s="3"/>
      <c r="AC1060" s="7">
        <v>285780</v>
      </c>
      <c r="AE1060">
        <f t="shared" si="702"/>
        <v>285780</v>
      </c>
      <c r="AF1060" s="16">
        <f t="shared" si="703"/>
        <v>285.77999999999997</v>
      </c>
      <c r="AH1060">
        <f t="shared" si="704"/>
        <v>3056</v>
      </c>
      <c r="AI1060">
        <f t="shared" si="705"/>
        <v>285780</v>
      </c>
      <c r="AJ1060" s="16">
        <f t="shared" si="706"/>
        <v>93514.397905759164</v>
      </c>
      <c r="AL1060" s="16">
        <f t="shared" si="707"/>
        <v>552765.95744680846</v>
      </c>
    </row>
    <row r="1061" spans="2:38">
      <c r="B1061" s="30" t="s">
        <v>34</v>
      </c>
      <c r="C1061" s="7">
        <v>4518</v>
      </c>
      <c r="D1061" s="7"/>
      <c r="E1061" s="7">
        <v>4518</v>
      </c>
      <c r="G1061" s="30" t="s">
        <v>34</v>
      </c>
      <c r="H1061" s="7">
        <v>26853</v>
      </c>
      <c r="I1061" s="7"/>
      <c r="J1061" s="7">
        <v>26853</v>
      </c>
      <c r="L1061">
        <f t="shared" si="708"/>
        <v>4518</v>
      </c>
      <c r="M1061">
        <f t="shared" si="709"/>
        <v>26853</v>
      </c>
      <c r="N1061" s="19">
        <f t="shared" si="681"/>
        <v>5.9435590969455507</v>
      </c>
      <c r="P1061" s="30" t="s">
        <v>34</v>
      </c>
      <c r="Q1061" s="7">
        <v>19460</v>
      </c>
      <c r="R1061" s="7"/>
      <c r="S1061" s="7">
        <v>19460</v>
      </c>
      <c r="U1061" s="30" t="s">
        <v>34</v>
      </c>
      <c r="V1061" s="7">
        <v>2720</v>
      </c>
      <c r="W1061" s="7"/>
      <c r="X1061" s="7">
        <v>2720</v>
      </c>
      <c r="Z1061" s="30" t="s">
        <v>34</v>
      </c>
      <c r="AA1061" s="7">
        <v>3233592</v>
      </c>
      <c r="AB1061" s="7"/>
      <c r="AC1061" s="7">
        <v>3233592</v>
      </c>
      <c r="AE1061">
        <f t="shared" si="702"/>
        <v>3233592</v>
      </c>
      <c r="AF1061" s="16">
        <f t="shared" si="703"/>
        <v>3233.5920000000001</v>
      </c>
      <c r="AH1061">
        <f t="shared" si="704"/>
        <v>26853</v>
      </c>
      <c r="AI1061">
        <f t="shared" si="705"/>
        <v>3233592</v>
      </c>
      <c r="AJ1061" s="16">
        <f t="shared" si="706"/>
        <v>120418.27728745392</v>
      </c>
      <c r="AL1061" s="16">
        <f t="shared" si="707"/>
        <v>715713.14741035854</v>
      </c>
    </row>
    <row r="1062" spans="2:38">
      <c r="B1062" s="5" t="s">
        <v>35</v>
      </c>
      <c r="C1062" s="3"/>
      <c r="D1062" s="3"/>
      <c r="E1062" s="7"/>
      <c r="G1062" s="5" t="s">
        <v>35</v>
      </c>
      <c r="H1062" s="3"/>
      <c r="I1062" s="3"/>
      <c r="J1062" s="7"/>
      <c r="N1062" s="37" t="str">
        <f t="shared" si="681"/>
        <v/>
      </c>
      <c r="P1062" s="5" t="s">
        <v>35</v>
      </c>
      <c r="Q1062" s="3"/>
      <c r="R1062" s="3"/>
      <c r="S1062" s="7"/>
      <c r="U1062" s="5" t="s">
        <v>35</v>
      </c>
      <c r="V1062" s="3"/>
      <c r="W1062" s="3"/>
      <c r="X1062" s="7"/>
      <c r="Z1062" s="5" t="s">
        <v>35</v>
      </c>
      <c r="AA1062" s="3"/>
      <c r="AB1062" s="3"/>
      <c r="AC1062" s="7"/>
      <c r="AF1062" s="36"/>
      <c r="AJ1062" s="36"/>
      <c r="AL1062" s="36"/>
    </row>
    <row r="1063" spans="2:38">
      <c r="B1063" s="29" t="s">
        <v>150</v>
      </c>
      <c r="C1063" s="3">
        <v>18</v>
      </c>
      <c r="D1063" s="3"/>
      <c r="E1063" s="7">
        <v>18</v>
      </c>
      <c r="G1063" s="29" t="s">
        <v>150</v>
      </c>
      <c r="H1063" s="3">
        <v>87</v>
      </c>
      <c r="I1063" s="3"/>
      <c r="J1063" s="7">
        <v>87</v>
      </c>
      <c r="L1063">
        <f t="shared" ref="L1063:L1068" si="710">E1063</f>
        <v>18</v>
      </c>
      <c r="M1063">
        <f t="shared" ref="M1063:M1068" si="711">J1063</f>
        <v>87</v>
      </c>
      <c r="N1063" s="19">
        <f t="shared" si="681"/>
        <v>4.833333333333333</v>
      </c>
      <c r="P1063" s="29" t="s">
        <v>150</v>
      </c>
      <c r="Q1063" s="3">
        <v>57</v>
      </c>
      <c r="R1063" s="3"/>
      <c r="S1063" s="7">
        <v>57</v>
      </c>
      <c r="U1063" s="29" t="s">
        <v>150</v>
      </c>
      <c r="V1063" s="3">
        <v>11</v>
      </c>
      <c r="W1063" s="3"/>
      <c r="X1063" s="7">
        <v>11</v>
      </c>
      <c r="Z1063" s="29" t="s">
        <v>150</v>
      </c>
      <c r="AA1063" s="3">
        <v>7891</v>
      </c>
      <c r="AB1063" s="3"/>
      <c r="AC1063" s="7">
        <v>7891</v>
      </c>
      <c r="AE1063">
        <f t="shared" ref="AE1063:AE1090" si="712">AC1063</f>
        <v>7891</v>
      </c>
      <c r="AF1063" s="16">
        <f t="shared" ref="AF1063:AF1090" si="713">IF(AE1063/$AE$8&gt;0,AE1063/$AE$8,"")</f>
        <v>7.891</v>
      </c>
      <c r="AH1063">
        <f t="shared" ref="AH1063:AH1090" si="714">J1063</f>
        <v>87</v>
      </c>
      <c r="AI1063">
        <f t="shared" ref="AI1063:AI1090" si="715">AC1063</f>
        <v>7891</v>
      </c>
      <c r="AJ1063" s="16">
        <f t="shared" ref="AJ1063:AJ1090" si="716">IF(AI1063*AH1063&gt;0,AI1063/AH1063*$AI$8,"")</f>
        <v>90701.149425287353</v>
      </c>
      <c r="AL1063" s="16">
        <f t="shared" ref="AL1063:AL1090" si="717">IF(AI1063*M1063&gt;0,M1063/L1063*AJ1063,"")</f>
        <v>438388.88888888882</v>
      </c>
    </row>
    <row r="1064" spans="2:38">
      <c r="B1064" s="29" t="s">
        <v>67</v>
      </c>
      <c r="C1064" s="3"/>
      <c r="D1064" s="3"/>
      <c r="E1064" s="7"/>
      <c r="G1064" s="29" t="s">
        <v>67</v>
      </c>
      <c r="H1064" s="3"/>
      <c r="I1064" s="3"/>
      <c r="J1064" s="7"/>
      <c r="L1064">
        <f t="shared" si="710"/>
        <v>0</v>
      </c>
      <c r="M1064">
        <f t="shared" si="711"/>
        <v>0</v>
      </c>
      <c r="N1064" s="19" t="str">
        <f t="shared" si="681"/>
        <v/>
      </c>
      <c r="P1064" s="29" t="s">
        <v>67</v>
      </c>
      <c r="Q1064" s="3"/>
      <c r="R1064" s="3"/>
      <c r="S1064" s="7"/>
      <c r="U1064" s="29" t="s">
        <v>67</v>
      </c>
      <c r="V1064" s="3"/>
      <c r="W1064" s="3"/>
      <c r="X1064" s="7"/>
      <c r="Z1064" s="29" t="s">
        <v>67</v>
      </c>
      <c r="AA1064" s="3"/>
      <c r="AB1064" s="3"/>
      <c r="AC1064" s="7"/>
      <c r="AE1064">
        <f t="shared" si="712"/>
        <v>0</v>
      </c>
      <c r="AF1064" s="16" t="str">
        <f t="shared" si="713"/>
        <v/>
      </c>
      <c r="AH1064">
        <f t="shared" si="714"/>
        <v>0</v>
      </c>
      <c r="AI1064">
        <f t="shared" si="715"/>
        <v>0</v>
      </c>
      <c r="AJ1064" s="16" t="str">
        <f t="shared" si="716"/>
        <v/>
      </c>
      <c r="AL1064" s="16" t="str">
        <f t="shared" si="717"/>
        <v/>
      </c>
    </row>
    <row r="1065" spans="2:38">
      <c r="B1065" s="29" t="s">
        <v>68</v>
      </c>
      <c r="C1065" s="3"/>
      <c r="D1065" s="3">
        <v>2</v>
      </c>
      <c r="E1065" s="7">
        <v>2</v>
      </c>
      <c r="G1065" s="29" t="s">
        <v>68</v>
      </c>
      <c r="H1065" s="3"/>
      <c r="I1065" s="3"/>
      <c r="J1065" s="7"/>
      <c r="L1065">
        <f t="shared" si="710"/>
        <v>2</v>
      </c>
      <c r="M1065">
        <f t="shared" si="711"/>
        <v>0</v>
      </c>
      <c r="N1065" s="19">
        <f t="shared" si="681"/>
        <v>0</v>
      </c>
      <c r="P1065" s="29" t="s">
        <v>68</v>
      </c>
      <c r="Q1065" s="3"/>
      <c r="R1065" s="3"/>
      <c r="S1065" s="7"/>
      <c r="U1065" s="29" t="s">
        <v>68</v>
      </c>
      <c r="V1065" s="3"/>
      <c r="W1065" s="3"/>
      <c r="X1065" s="7"/>
      <c r="Z1065" s="29" t="s">
        <v>68</v>
      </c>
      <c r="AA1065" s="3"/>
      <c r="AB1065" s="3"/>
      <c r="AC1065" s="7"/>
      <c r="AE1065">
        <f t="shared" si="712"/>
        <v>0</v>
      </c>
      <c r="AF1065" s="16" t="str">
        <f t="shared" si="713"/>
        <v/>
      </c>
      <c r="AH1065">
        <f t="shared" si="714"/>
        <v>0</v>
      </c>
      <c r="AI1065">
        <f t="shared" si="715"/>
        <v>0</v>
      </c>
      <c r="AJ1065" s="16" t="str">
        <f t="shared" si="716"/>
        <v/>
      </c>
      <c r="AL1065" s="16" t="str">
        <f t="shared" si="717"/>
        <v/>
      </c>
    </row>
    <row r="1066" spans="2:38">
      <c r="B1066" s="29" t="s">
        <v>69</v>
      </c>
      <c r="C1066" s="3">
        <v>2</v>
      </c>
      <c r="D1066" s="3"/>
      <c r="E1066" s="7">
        <v>2</v>
      </c>
      <c r="G1066" s="29" t="s">
        <v>69</v>
      </c>
      <c r="H1066" s="3"/>
      <c r="I1066" s="3"/>
      <c r="J1066" s="7"/>
      <c r="L1066">
        <f t="shared" si="710"/>
        <v>2</v>
      </c>
      <c r="M1066">
        <f t="shared" si="711"/>
        <v>0</v>
      </c>
      <c r="N1066" s="19">
        <f t="shared" si="681"/>
        <v>0</v>
      </c>
      <c r="P1066" s="29" t="s">
        <v>69</v>
      </c>
      <c r="Q1066" s="3"/>
      <c r="R1066" s="3"/>
      <c r="S1066" s="7"/>
      <c r="U1066" s="29" t="s">
        <v>69</v>
      </c>
      <c r="V1066" s="3"/>
      <c r="W1066" s="3"/>
      <c r="X1066" s="7"/>
      <c r="Z1066" s="29" t="s">
        <v>69</v>
      </c>
      <c r="AA1066" s="3"/>
      <c r="AB1066" s="3"/>
      <c r="AC1066" s="7"/>
      <c r="AE1066">
        <f t="shared" si="712"/>
        <v>0</v>
      </c>
      <c r="AF1066" s="16" t="str">
        <f t="shared" si="713"/>
        <v/>
      </c>
      <c r="AH1066">
        <f t="shared" si="714"/>
        <v>0</v>
      </c>
      <c r="AI1066">
        <f t="shared" si="715"/>
        <v>0</v>
      </c>
      <c r="AJ1066" s="16" t="str">
        <f t="shared" si="716"/>
        <v/>
      </c>
      <c r="AL1066" s="16" t="str">
        <f t="shared" si="717"/>
        <v/>
      </c>
    </row>
    <row r="1067" spans="2:38">
      <c r="B1067" s="29" t="s">
        <v>70</v>
      </c>
      <c r="C1067" s="3">
        <v>1</v>
      </c>
      <c r="D1067" s="3"/>
      <c r="E1067" s="7">
        <v>1</v>
      </c>
      <c r="G1067" s="29" t="s">
        <v>70</v>
      </c>
      <c r="H1067" s="3"/>
      <c r="I1067" s="3"/>
      <c r="J1067" s="7"/>
      <c r="L1067">
        <f t="shared" si="710"/>
        <v>1</v>
      </c>
      <c r="M1067">
        <f t="shared" si="711"/>
        <v>0</v>
      </c>
      <c r="N1067" s="19">
        <f t="shared" si="681"/>
        <v>0</v>
      </c>
      <c r="P1067" s="29" t="s">
        <v>70</v>
      </c>
      <c r="Q1067" s="3"/>
      <c r="R1067" s="3"/>
      <c r="S1067" s="7"/>
      <c r="U1067" s="29" t="s">
        <v>70</v>
      </c>
      <c r="V1067" s="3"/>
      <c r="W1067" s="3"/>
      <c r="X1067" s="7"/>
      <c r="Z1067" s="29" t="s">
        <v>70</v>
      </c>
      <c r="AA1067" s="3"/>
      <c r="AB1067" s="3"/>
      <c r="AC1067" s="7"/>
      <c r="AE1067">
        <f t="shared" si="712"/>
        <v>0</v>
      </c>
      <c r="AF1067" s="16" t="str">
        <f t="shared" si="713"/>
        <v/>
      </c>
      <c r="AH1067">
        <f t="shared" si="714"/>
        <v>0</v>
      </c>
      <c r="AI1067">
        <f t="shared" si="715"/>
        <v>0</v>
      </c>
      <c r="AJ1067" s="16" t="str">
        <f t="shared" si="716"/>
        <v/>
      </c>
      <c r="AL1067" s="16" t="str">
        <f t="shared" si="717"/>
        <v/>
      </c>
    </row>
    <row r="1068" spans="2:38">
      <c r="B1068" s="29" t="s">
        <v>151</v>
      </c>
      <c r="C1068" s="3"/>
      <c r="D1068" s="3">
        <v>1</v>
      </c>
      <c r="E1068" s="7">
        <v>1</v>
      </c>
      <c r="G1068" s="29" t="s">
        <v>151</v>
      </c>
      <c r="H1068" s="3"/>
      <c r="I1068" s="3"/>
      <c r="J1068" s="7"/>
      <c r="L1068">
        <f t="shared" si="710"/>
        <v>1</v>
      </c>
      <c r="M1068">
        <f t="shared" si="711"/>
        <v>0</v>
      </c>
      <c r="N1068" s="19">
        <f t="shared" si="681"/>
        <v>0</v>
      </c>
      <c r="P1068" s="29" t="s">
        <v>151</v>
      </c>
      <c r="Q1068" s="3"/>
      <c r="R1068" s="3"/>
      <c r="S1068" s="7"/>
      <c r="U1068" s="29" t="s">
        <v>151</v>
      </c>
      <c r="V1068" s="3"/>
      <c r="W1068" s="3"/>
      <c r="X1068" s="7"/>
      <c r="Z1068" s="29" t="s">
        <v>151</v>
      </c>
      <c r="AA1068" s="3"/>
      <c r="AB1068" s="3"/>
      <c r="AC1068" s="7"/>
      <c r="AE1068">
        <f t="shared" si="712"/>
        <v>0</v>
      </c>
      <c r="AF1068" s="16" t="str">
        <f t="shared" si="713"/>
        <v/>
      </c>
      <c r="AH1068">
        <f t="shared" si="714"/>
        <v>0</v>
      </c>
      <c r="AI1068">
        <f t="shared" si="715"/>
        <v>0</v>
      </c>
      <c r="AJ1068" s="16" t="str">
        <f t="shared" si="716"/>
        <v/>
      </c>
      <c r="AL1068" s="16" t="str">
        <f t="shared" si="717"/>
        <v/>
      </c>
    </row>
    <row r="1069" spans="2:38">
      <c r="B1069" s="29" t="s">
        <v>71</v>
      </c>
      <c r="C1069" s="3">
        <v>18</v>
      </c>
      <c r="D1069" s="3"/>
      <c r="E1069" s="7">
        <v>18</v>
      </c>
      <c r="G1069" s="29" t="s">
        <v>71</v>
      </c>
      <c r="H1069" s="3">
        <v>98</v>
      </c>
      <c r="I1069" s="3"/>
      <c r="J1069" s="7">
        <v>98</v>
      </c>
      <c r="N1069" s="19" t="str">
        <f t="shared" si="681"/>
        <v/>
      </c>
      <c r="P1069" s="29" t="s">
        <v>71</v>
      </c>
      <c r="Q1069" s="3">
        <v>65</v>
      </c>
      <c r="R1069" s="3"/>
      <c r="S1069" s="7">
        <v>65</v>
      </c>
      <c r="U1069" s="29" t="s">
        <v>71</v>
      </c>
      <c r="V1069" s="3">
        <v>15</v>
      </c>
      <c r="W1069" s="3"/>
      <c r="X1069" s="7">
        <v>15</v>
      </c>
      <c r="Z1069" s="29" t="s">
        <v>71</v>
      </c>
      <c r="AA1069" s="3">
        <v>12528</v>
      </c>
      <c r="AB1069" s="3"/>
      <c r="AC1069" s="7">
        <v>12528</v>
      </c>
      <c r="AE1069">
        <f t="shared" si="712"/>
        <v>12528</v>
      </c>
      <c r="AF1069" s="16">
        <f t="shared" si="713"/>
        <v>12.528</v>
      </c>
      <c r="AH1069">
        <f t="shared" si="714"/>
        <v>98</v>
      </c>
      <c r="AI1069">
        <f t="shared" si="715"/>
        <v>12528</v>
      </c>
      <c r="AJ1069" s="16">
        <f t="shared" si="716"/>
        <v>127836.73469387754</v>
      </c>
      <c r="AL1069" s="16" t="str">
        <f t="shared" si="717"/>
        <v/>
      </c>
    </row>
    <row r="1070" spans="2:38">
      <c r="B1070" s="29" t="s">
        <v>72</v>
      </c>
      <c r="C1070" s="3"/>
      <c r="D1070" s="3">
        <v>1</v>
      </c>
      <c r="E1070" s="7">
        <v>1</v>
      </c>
      <c r="G1070" s="29" t="s">
        <v>72</v>
      </c>
      <c r="H1070" s="3"/>
      <c r="I1070" s="3"/>
      <c r="J1070" s="7"/>
      <c r="L1070">
        <f t="shared" ref="L1070:L1079" si="718">E1070</f>
        <v>1</v>
      </c>
      <c r="M1070">
        <f t="shared" ref="M1070:M1079" si="719">J1070</f>
        <v>0</v>
      </c>
      <c r="N1070" s="19">
        <f t="shared" si="681"/>
        <v>0</v>
      </c>
      <c r="P1070" s="29" t="s">
        <v>72</v>
      </c>
      <c r="Q1070" s="3"/>
      <c r="R1070" s="3"/>
      <c r="S1070" s="7"/>
      <c r="U1070" s="29" t="s">
        <v>72</v>
      </c>
      <c r="V1070" s="3"/>
      <c r="W1070" s="3"/>
      <c r="X1070" s="7"/>
      <c r="Z1070" s="29" t="s">
        <v>72</v>
      </c>
      <c r="AA1070" s="3"/>
      <c r="AB1070" s="3"/>
      <c r="AC1070" s="7"/>
      <c r="AE1070">
        <f t="shared" si="712"/>
        <v>0</v>
      </c>
      <c r="AF1070" s="16" t="str">
        <f t="shared" si="713"/>
        <v/>
      </c>
      <c r="AH1070">
        <f t="shared" si="714"/>
        <v>0</v>
      </c>
      <c r="AI1070">
        <f t="shared" si="715"/>
        <v>0</v>
      </c>
      <c r="AJ1070" s="16" t="str">
        <f t="shared" si="716"/>
        <v/>
      </c>
      <c r="AL1070" s="16" t="str">
        <f t="shared" si="717"/>
        <v/>
      </c>
    </row>
    <row r="1071" spans="2:38">
      <c r="B1071" s="29" t="s">
        <v>73</v>
      </c>
      <c r="C1071" s="3">
        <v>80</v>
      </c>
      <c r="D1071" s="3"/>
      <c r="E1071" s="7">
        <v>80</v>
      </c>
      <c r="G1071" s="29" t="s">
        <v>73</v>
      </c>
      <c r="H1071" s="3">
        <v>773</v>
      </c>
      <c r="I1071" s="3"/>
      <c r="J1071" s="7">
        <v>773</v>
      </c>
      <c r="L1071">
        <f t="shared" si="718"/>
        <v>80</v>
      </c>
      <c r="M1071">
        <f t="shared" si="719"/>
        <v>773</v>
      </c>
      <c r="N1071" s="19">
        <f t="shared" si="681"/>
        <v>9.6624999999999996</v>
      </c>
      <c r="P1071" s="29" t="s">
        <v>73</v>
      </c>
      <c r="Q1071" s="3">
        <v>592</v>
      </c>
      <c r="R1071" s="3"/>
      <c r="S1071" s="7">
        <v>592</v>
      </c>
      <c r="U1071" s="29" t="s">
        <v>73</v>
      </c>
      <c r="V1071" s="3">
        <v>98</v>
      </c>
      <c r="W1071" s="3"/>
      <c r="X1071" s="7">
        <v>98</v>
      </c>
      <c r="Z1071" s="29" t="s">
        <v>73</v>
      </c>
      <c r="AA1071" s="3">
        <v>101285</v>
      </c>
      <c r="AB1071" s="3"/>
      <c r="AC1071" s="7">
        <v>101285</v>
      </c>
      <c r="AE1071">
        <f t="shared" si="712"/>
        <v>101285</v>
      </c>
      <c r="AF1071" s="16">
        <f t="shared" si="713"/>
        <v>101.285</v>
      </c>
      <c r="AH1071">
        <f t="shared" si="714"/>
        <v>773</v>
      </c>
      <c r="AI1071">
        <f t="shared" si="715"/>
        <v>101285</v>
      </c>
      <c r="AJ1071" s="16">
        <f t="shared" si="716"/>
        <v>131028.46054333764</v>
      </c>
      <c r="AL1071" s="16">
        <f t="shared" si="717"/>
        <v>1266062.5</v>
      </c>
    </row>
    <row r="1072" spans="2:38">
      <c r="B1072" s="29" t="s">
        <v>74</v>
      </c>
      <c r="C1072" s="3"/>
      <c r="D1072" s="3"/>
      <c r="E1072" s="7"/>
      <c r="G1072" s="29" t="s">
        <v>74</v>
      </c>
      <c r="H1072" s="3"/>
      <c r="I1072" s="3"/>
      <c r="J1072" s="7"/>
      <c r="L1072">
        <f t="shared" si="718"/>
        <v>0</v>
      </c>
      <c r="M1072">
        <f t="shared" si="719"/>
        <v>0</v>
      </c>
      <c r="N1072" s="19" t="str">
        <f t="shared" si="681"/>
        <v/>
      </c>
      <c r="P1072" s="29" t="s">
        <v>74</v>
      </c>
      <c r="Q1072" s="3"/>
      <c r="R1072" s="3"/>
      <c r="S1072" s="7"/>
      <c r="U1072" s="29" t="s">
        <v>74</v>
      </c>
      <c r="V1072" s="3"/>
      <c r="W1072" s="3"/>
      <c r="X1072" s="7"/>
      <c r="Z1072" s="29" t="s">
        <v>74</v>
      </c>
      <c r="AA1072" s="3"/>
      <c r="AB1072" s="3"/>
      <c r="AC1072" s="7"/>
      <c r="AE1072">
        <f t="shared" si="712"/>
        <v>0</v>
      </c>
      <c r="AF1072" s="16" t="str">
        <f t="shared" si="713"/>
        <v/>
      </c>
      <c r="AH1072">
        <f t="shared" si="714"/>
        <v>0</v>
      </c>
      <c r="AI1072">
        <f t="shared" si="715"/>
        <v>0</v>
      </c>
      <c r="AJ1072" s="16" t="str">
        <f t="shared" si="716"/>
        <v/>
      </c>
      <c r="AL1072" s="16" t="str">
        <f t="shared" si="717"/>
        <v/>
      </c>
    </row>
    <row r="1073" spans="2:38">
      <c r="B1073" s="29" t="s">
        <v>75</v>
      </c>
      <c r="C1073" s="3"/>
      <c r="D1073" s="3">
        <v>1</v>
      </c>
      <c r="E1073" s="7">
        <v>1</v>
      </c>
      <c r="G1073" s="29" t="s">
        <v>75</v>
      </c>
      <c r="H1073" s="3"/>
      <c r="I1073" s="3"/>
      <c r="J1073" s="7"/>
      <c r="L1073">
        <f t="shared" si="718"/>
        <v>1</v>
      </c>
      <c r="M1073">
        <f t="shared" si="719"/>
        <v>0</v>
      </c>
      <c r="N1073" s="19">
        <f t="shared" si="681"/>
        <v>0</v>
      </c>
      <c r="P1073" s="29" t="s">
        <v>75</v>
      </c>
      <c r="Q1073" s="3"/>
      <c r="R1073" s="3"/>
      <c r="S1073" s="7"/>
      <c r="U1073" s="29" t="s">
        <v>75</v>
      </c>
      <c r="V1073" s="3"/>
      <c r="W1073" s="3"/>
      <c r="X1073" s="7"/>
      <c r="Z1073" s="29" t="s">
        <v>75</v>
      </c>
      <c r="AA1073" s="3"/>
      <c r="AB1073" s="3"/>
      <c r="AC1073" s="7"/>
      <c r="AE1073">
        <f t="shared" si="712"/>
        <v>0</v>
      </c>
      <c r="AF1073" s="16" t="str">
        <f t="shared" si="713"/>
        <v/>
      </c>
      <c r="AH1073">
        <f t="shared" si="714"/>
        <v>0</v>
      </c>
      <c r="AI1073">
        <f t="shared" si="715"/>
        <v>0</v>
      </c>
      <c r="AJ1073" s="16" t="str">
        <f t="shared" si="716"/>
        <v/>
      </c>
      <c r="AL1073" s="16" t="str">
        <f t="shared" si="717"/>
        <v/>
      </c>
    </row>
    <row r="1074" spans="2:38">
      <c r="B1074" s="29" t="s">
        <v>76</v>
      </c>
      <c r="C1074" s="3"/>
      <c r="D1074" s="3">
        <v>623</v>
      </c>
      <c r="E1074" s="7">
        <v>623</v>
      </c>
      <c r="G1074" s="29" t="s">
        <v>76</v>
      </c>
      <c r="H1074" s="3"/>
      <c r="I1074" s="3">
        <v>10418</v>
      </c>
      <c r="J1074" s="7">
        <v>10418</v>
      </c>
      <c r="L1074">
        <f t="shared" si="718"/>
        <v>623</v>
      </c>
      <c r="M1074">
        <f t="shared" si="719"/>
        <v>10418</v>
      </c>
      <c r="N1074" s="19">
        <f t="shared" si="681"/>
        <v>16.722311396468701</v>
      </c>
      <c r="P1074" s="29" t="s">
        <v>76</v>
      </c>
      <c r="Q1074" s="3"/>
      <c r="R1074" s="3">
        <v>6835</v>
      </c>
      <c r="S1074" s="7">
        <v>6835</v>
      </c>
      <c r="U1074" s="29" t="s">
        <v>76</v>
      </c>
      <c r="V1074" s="3"/>
      <c r="W1074" s="3">
        <v>2935</v>
      </c>
      <c r="X1074" s="7">
        <v>2935</v>
      </c>
      <c r="Z1074" s="29" t="s">
        <v>76</v>
      </c>
      <c r="AA1074" s="3"/>
      <c r="AB1074" s="3">
        <v>351861</v>
      </c>
      <c r="AC1074" s="7">
        <v>351861</v>
      </c>
      <c r="AE1074">
        <f t="shared" si="712"/>
        <v>351861</v>
      </c>
      <c r="AF1074" s="16">
        <f t="shared" si="713"/>
        <v>351.86099999999999</v>
      </c>
      <c r="AH1074">
        <f t="shared" si="714"/>
        <v>10418</v>
      </c>
      <c r="AI1074">
        <f t="shared" si="715"/>
        <v>351861</v>
      </c>
      <c r="AJ1074" s="16">
        <f t="shared" si="716"/>
        <v>33774.332885390671</v>
      </c>
      <c r="AL1074" s="16">
        <f t="shared" si="717"/>
        <v>564784.911717496</v>
      </c>
    </row>
    <row r="1075" spans="2:38">
      <c r="B1075" s="29" t="s">
        <v>152</v>
      </c>
      <c r="C1075" s="3"/>
      <c r="D1075" s="3"/>
      <c r="E1075" s="7"/>
      <c r="G1075" s="29" t="s">
        <v>152</v>
      </c>
      <c r="H1075" s="3"/>
      <c r="I1075" s="3"/>
      <c r="J1075" s="7"/>
      <c r="L1075">
        <f t="shared" si="718"/>
        <v>0</v>
      </c>
      <c r="M1075">
        <f t="shared" si="719"/>
        <v>0</v>
      </c>
      <c r="N1075" s="19" t="str">
        <f t="shared" si="681"/>
        <v/>
      </c>
      <c r="P1075" s="29" t="s">
        <v>152</v>
      </c>
      <c r="Q1075" s="3"/>
      <c r="R1075" s="3"/>
      <c r="S1075" s="7"/>
      <c r="U1075" s="29" t="s">
        <v>152</v>
      </c>
      <c r="V1075" s="3"/>
      <c r="W1075" s="3"/>
      <c r="X1075" s="7"/>
      <c r="Z1075" s="29" t="s">
        <v>152</v>
      </c>
      <c r="AA1075" s="3"/>
      <c r="AB1075" s="3"/>
      <c r="AC1075" s="7"/>
      <c r="AE1075">
        <f t="shared" si="712"/>
        <v>0</v>
      </c>
      <c r="AF1075" s="16" t="str">
        <f t="shared" si="713"/>
        <v/>
      </c>
      <c r="AH1075">
        <f t="shared" si="714"/>
        <v>0</v>
      </c>
      <c r="AI1075">
        <f t="shared" si="715"/>
        <v>0</v>
      </c>
      <c r="AJ1075" s="16" t="str">
        <f t="shared" si="716"/>
        <v/>
      </c>
      <c r="AL1075" s="16" t="str">
        <f t="shared" si="717"/>
        <v/>
      </c>
    </row>
    <row r="1076" spans="2:38">
      <c r="B1076" s="29" t="s">
        <v>77</v>
      </c>
      <c r="C1076" s="3"/>
      <c r="D1076" s="3"/>
      <c r="E1076" s="7"/>
      <c r="G1076" s="29" t="s">
        <v>77</v>
      </c>
      <c r="H1076" s="3"/>
      <c r="I1076" s="3"/>
      <c r="J1076" s="7"/>
      <c r="L1076">
        <f t="shared" si="718"/>
        <v>0</v>
      </c>
      <c r="M1076">
        <f t="shared" si="719"/>
        <v>0</v>
      </c>
      <c r="N1076" s="19" t="str">
        <f t="shared" ref="N1076:N1139" si="720">IF(M1076+L1076&gt;0,M1076/L1076,"")</f>
        <v/>
      </c>
      <c r="P1076" s="29" t="s">
        <v>77</v>
      </c>
      <c r="Q1076" s="3"/>
      <c r="R1076" s="3"/>
      <c r="S1076" s="7"/>
      <c r="U1076" s="29" t="s">
        <v>77</v>
      </c>
      <c r="V1076" s="3"/>
      <c r="W1076" s="3"/>
      <c r="X1076" s="7"/>
      <c r="Z1076" s="29" t="s">
        <v>77</v>
      </c>
      <c r="AA1076" s="3"/>
      <c r="AB1076" s="3"/>
      <c r="AC1076" s="7"/>
      <c r="AE1076">
        <f t="shared" si="712"/>
        <v>0</v>
      </c>
      <c r="AF1076" s="16" t="str">
        <f t="shared" si="713"/>
        <v/>
      </c>
      <c r="AH1076">
        <f t="shared" si="714"/>
        <v>0</v>
      </c>
      <c r="AI1076">
        <f t="shared" si="715"/>
        <v>0</v>
      </c>
      <c r="AJ1076" s="16" t="str">
        <f t="shared" si="716"/>
        <v/>
      </c>
      <c r="AL1076" s="16" t="str">
        <f t="shared" si="717"/>
        <v/>
      </c>
    </row>
    <row r="1077" spans="2:38">
      <c r="B1077" s="29" t="s">
        <v>78</v>
      </c>
      <c r="C1077" s="3">
        <v>2</v>
      </c>
      <c r="D1077" s="3"/>
      <c r="E1077" s="7">
        <v>2</v>
      </c>
      <c r="G1077" s="29" t="s">
        <v>78</v>
      </c>
      <c r="H1077" s="3"/>
      <c r="I1077" s="3"/>
      <c r="J1077" s="7"/>
      <c r="L1077">
        <f t="shared" si="718"/>
        <v>2</v>
      </c>
      <c r="M1077">
        <f t="shared" si="719"/>
        <v>0</v>
      </c>
      <c r="N1077" s="19">
        <f t="shared" si="720"/>
        <v>0</v>
      </c>
      <c r="P1077" s="29" t="s">
        <v>78</v>
      </c>
      <c r="Q1077" s="3"/>
      <c r="R1077" s="3"/>
      <c r="S1077" s="7"/>
      <c r="U1077" s="29" t="s">
        <v>78</v>
      </c>
      <c r="V1077" s="3"/>
      <c r="W1077" s="3"/>
      <c r="X1077" s="7"/>
      <c r="Z1077" s="29" t="s">
        <v>78</v>
      </c>
      <c r="AA1077" s="3"/>
      <c r="AB1077" s="3"/>
      <c r="AC1077" s="7"/>
      <c r="AE1077">
        <f t="shared" si="712"/>
        <v>0</v>
      </c>
      <c r="AF1077" s="16" t="str">
        <f t="shared" si="713"/>
        <v/>
      </c>
      <c r="AH1077">
        <f t="shared" si="714"/>
        <v>0</v>
      </c>
      <c r="AI1077">
        <f t="shared" si="715"/>
        <v>0</v>
      </c>
      <c r="AJ1077" s="16" t="str">
        <f t="shared" si="716"/>
        <v/>
      </c>
      <c r="AL1077" s="16" t="str">
        <f t="shared" si="717"/>
        <v/>
      </c>
    </row>
    <row r="1078" spans="2:38">
      <c r="B1078" s="29" t="s">
        <v>79</v>
      </c>
      <c r="C1078" s="3">
        <v>53</v>
      </c>
      <c r="D1078" s="3"/>
      <c r="E1078" s="7">
        <v>53</v>
      </c>
      <c r="G1078" s="29" t="s">
        <v>79</v>
      </c>
      <c r="H1078" s="3">
        <v>446</v>
      </c>
      <c r="I1078" s="3"/>
      <c r="J1078" s="7">
        <v>446</v>
      </c>
      <c r="L1078">
        <f t="shared" si="718"/>
        <v>53</v>
      </c>
      <c r="M1078">
        <f t="shared" si="719"/>
        <v>446</v>
      </c>
      <c r="N1078" s="19">
        <f t="shared" si="720"/>
        <v>8.415094339622641</v>
      </c>
      <c r="P1078" s="29" t="s">
        <v>79</v>
      </c>
      <c r="Q1078" s="3">
        <v>358</v>
      </c>
      <c r="R1078" s="3"/>
      <c r="S1078" s="7">
        <v>358</v>
      </c>
      <c r="U1078" s="29" t="s">
        <v>79</v>
      </c>
      <c r="V1078" s="3">
        <v>34</v>
      </c>
      <c r="W1078" s="3"/>
      <c r="X1078" s="7">
        <v>34</v>
      </c>
      <c r="Z1078" s="29" t="s">
        <v>79</v>
      </c>
      <c r="AA1078" s="3">
        <v>55375</v>
      </c>
      <c r="AB1078" s="3"/>
      <c r="AC1078" s="7">
        <v>55375</v>
      </c>
      <c r="AE1078">
        <f t="shared" si="712"/>
        <v>55375</v>
      </c>
      <c r="AF1078" s="16">
        <f t="shared" si="713"/>
        <v>55.375</v>
      </c>
      <c r="AH1078">
        <f t="shared" si="714"/>
        <v>446</v>
      </c>
      <c r="AI1078">
        <f t="shared" si="715"/>
        <v>55375</v>
      </c>
      <c r="AJ1078" s="16">
        <f t="shared" si="716"/>
        <v>124159.19282511211</v>
      </c>
      <c r="AL1078" s="16">
        <f t="shared" si="717"/>
        <v>1044811.320754717</v>
      </c>
    </row>
    <row r="1079" spans="2:38">
      <c r="B1079" s="29" t="s">
        <v>80</v>
      </c>
      <c r="C1079" s="3">
        <v>40</v>
      </c>
      <c r="D1079" s="3"/>
      <c r="E1079" s="7">
        <v>40</v>
      </c>
      <c r="G1079" s="29" t="s">
        <v>80</v>
      </c>
      <c r="H1079" s="3">
        <v>242</v>
      </c>
      <c r="I1079" s="3"/>
      <c r="J1079" s="7">
        <v>242</v>
      </c>
      <c r="L1079">
        <f t="shared" si="718"/>
        <v>40</v>
      </c>
      <c r="M1079">
        <f t="shared" si="719"/>
        <v>242</v>
      </c>
      <c r="N1079" s="19">
        <f t="shared" si="720"/>
        <v>6.05</v>
      </c>
      <c r="P1079" s="29" t="s">
        <v>80</v>
      </c>
      <c r="Q1079" s="3">
        <v>177</v>
      </c>
      <c r="R1079" s="3"/>
      <c r="S1079" s="7">
        <v>177</v>
      </c>
      <c r="U1079" s="29" t="s">
        <v>80</v>
      </c>
      <c r="V1079" s="3">
        <v>24</v>
      </c>
      <c r="W1079" s="3"/>
      <c r="X1079" s="7">
        <v>24</v>
      </c>
      <c r="Z1079" s="29" t="s">
        <v>80</v>
      </c>
      <c r="AA1079" s="3">
        <v>33617</v>
      </c>
      <c r="AB1079" s="3"/>
      <c r="AC1079" s="7">
        <v>33617</v>
      </c>
      <c r="AE1079">
        <f t="shared" si="712"/>
        <v>33617</v>
      </c>
      <c r="AF1079" s="16">
        <f t="shared" si="713"/>
        <v>33.616999999999997</v>
      </c>
      <c r="AH1079">
        <f t="shared" si="714"/>
        <v>242</v>
      </c>
      <c r="AI1079">
        <f t="shared" si="715"/>
        <v>33617</v>
      </c>
      <c r="AJ1079" s="16">
        <f t="shared" si="716"/>
        <v>138913.22314049586</v>
      </c>
      <c r="AL1079" s="16">
        <f t="shared" si="717"/>
        <v>840424.99999999988</v>
      </c>
    </row>
    <row r="1080" spans="2:38">
      <c r="B1080" s="29" t="s">
        <v>153</v>
      </c>
      <c r="C1080" s="3">
        <v>56</v>
      </c>
      <c r="D1080" s="3"/>
      <c r="E1080" s="7">
        <v>56</v>
      </c>
      <c r="G1080" s="29" t="s">
        <v>153</v>
      </c>
      <c r="H1080" s="3">
        <v>840</v>
      </c>
      <c r="I1080" s="3"/>
      <c r="J1080" s="7">
        <v>840</v>
      </c>
      <c r="N1080" s="19" t="str">
        <f t="shared" si="720"/>
        <v/>
      </c>
      <c r="P1080" s="29" t="s">
        <v>153</v>
      </c>
      <c r="Q1080" s="3">
        <v>711</v>
      </c>
      <c r="R1080" s="3"/>
      <c r="S1080" s="7">
        <v>711</v>
      </c>
      <c r="U1080" s="29" t="s">
        <v>153</v>
      </c>
      <c r="V1080" s="3">
        <v>68</v>
      </c>
      <c r="W1080" s="3"/>
      <c r="X1080" s="7">
        <v>68</v>
      </c>
      <c r="Z1080" s="29" t="s">
        <v>153</v>
      </c>
      <c r="AA1080" s="3">
        <v>190679</v>
      </c>
      <c r="AB1080" s="3"/>
      <c r="AC1080" s="7">
        <v>190679</v>
      </c>
      <c r="AE1080">
        <f t="shared" si="712"/>
        <v>190679</v>
      </c>
      <c r="AF1080" s="16">
        <f t="shared" si="713"/>
        <v>190.679</v>
      </c>
      <c r="AH1080">
        <f t="shared" si="714"/>
        <v>840</v>
      </c>
      <c r="AI1080">
        <f t="shared" si="715"/>
        <v>190679</v>
      </c>
      <c r="AJ1080" s="16">
        <f t="shared" si="716"/>
        <v>226998.80952380953</v>
      </c>
      <c r="AL1080" s="16" t="str">
        <f t="shared" si="717"/>
        <v/>
      </c>
    </row>
    <row r="1081" spans="2:38">
      <c r="B1081" s="29" t="s">
        <v>154</v>
      </c>
      <c r="C1081" s="3"/>
      <c r="D1081" s="3"/>
      <c r="E1081" s="7"/>
      <c r="G1081" s="29" t="s">
        <v>154</v>
      </c>
      <c r="H1081" s="3"/>
      <c r="I1081" s="3"/>
      <c r="J1081" s="7"/>
      <c r="L1081">
        <f t="shared" ref="L1081:L1090" si="721">E1081</f>
        <v>0</v>
      </c>
      <c r="M1081">
        <f t="shared" ref="M1081:M1090" si="722">J1081</f>
        <v>0</v>
      </c>
      <c r="N1081" s="19" t="str">
        <f t="shared" si="720"/>
        <v/>
      </c>
      <c r="P1081" s="29" t="s">
        <v>154</v>
      </c>
      <c r="Q1081" s="3"/>
      <c r="R1081" s="3"/>
      <c r="S1081" s="7"/>
      <c r="U1081" s="29" t="s">
        <v>154</v>
      </c>
      <c r="V1081" s="3"/>
      <c r="W1081" s="3"/>
      <c r="X1081" s="7"/>
      <c r="Z1081" s="29" t="s">
        <v>154</v>
      </c>
      <c r="AA1081" s="3"/>
      <c r="AB1081" s="3"/>
      <c r="AC1081" s="7"/>
      <c r="AE1081">
        <f t="shared" si="712"/>
        <v>0</v>
      </c>
      <c r="AF1081" s="16" t="str">
        <f t="shared" si="713"/>
        <v/>
      </c>
      <c r="AH1081">
        <f t="shared" si="714"/>
        <v>0</v>
      </c>
      <c r="AI1081">
        <f t="shared" si="715"/>
        <v>0</v>
      </c>
      <c r="AJ1081" s="16" t="str">
        <f t="shared" si="716"/>
        <v/>
      </c>
      <c r="AL1081" s="16" t="str">
        <f t="shared" si="717"/>
        <v/>
      </c>
    </row>
    <row r="1082" spans="2:38">
      <c r="B1082" s="29" t="s">
        <v>81</v>
      </c>
      <c r="C1082" s="3">
        <v>440</v>
      </c>
      <c r="D1082" s="3"/>
      <c r="E1082" s="7">
        <v>440</v>
      </c>
      <c r="G1082" s="29" t="s">
        <v>81</v>
      </c>
      <c r="H1082" s="3">
        <v>5566</v>
      </c>
      <c r="I1082" s="3"/>
      <c r="J1082" s="7">
        <v>5566</v>
      </c>
      <c r="L1082">
        <f t="shared" si="721"/>
        <v>440</v>
      </c>
      <c r="M1082">
        <f t="shared" si="722"/>
        <v>5566</v>
      </c>
      <c r="N1082" s="19">
        <f t="shared" si="720"/>
        <v>12.65</v>
      </c>
      <c r="P1082" s="29" t="s">
        <v>81</v>
      </c>
      <c r="Q1082" s="3">
        <v>4636</v>
      </c>
      <c r="R1082" s="3"/>
      <c r="S1082" s="7">
        <v>4636</v>
      </c>
      <c r="U1082" s="29" t="s">
        <v>81</v>
      </c>
      <c r="V1082" s="3">
        <v>475</v>
      </c>
      <c r="W1082" s="3"/>
      <c r="X1082" s="7">
        <v>475</v>
      </c>
      <c r="Z1082" s="29" t="s">
        <v>81</v>
      </c>
      <c r="AA1082" s="3">
        <v>742919</v>
      </c>
      <c r="AB1082" s="3"/>
      <c r="AC1082" s="7">
        <v>742919</v>
      </c>
      <c r="AE1082">
        <f t="shared" si="712"/>
        <v>742919</v>
      </c>
      <c r="AF1082" s="16">
        <f t="shared" si="713"/>
        <v>742.91899999999998</v>
      </c>
      <c r="AH1082">
        <f t="shared" si="714"/>
        <v>5566</v>
      </c>
      <c r="AI1082">
        <f t="shared" si="715"/>
        <v>742919</v>
      </c>
      <c r="AJ1082" s="16">
        <f t="shared" si="716"/>
        <v>133474.48796263026</v>
      </c>
      <c r="AL1082" s="16">
        <f t="shared" si="717"/>
        <v>1688452.2727272727</v>
      </c>
    </row>
    <row r="1083" spans="2:38">
      <c r="B1083" s="29" t="s">
        <v>82</v>
      </c>
      <c r="C1083" s="3"/>
      <c r="D1083" s="3">
        <v>13</v>
      </c>
      <c r="E1083" s="7">
        <v>13</v>
      </c>
      <c r="G1083" s="29" t="s">
        <v>82</v>
      </c>
      <c r="H1083" s="3"/>
      <c r="I1083" s="3">
        <v>14</v>
      </c>
      <c r="J1083" s="7">
        <v>14</v>
      </c>
      <c r="L1083">
        <f t="shared" si="721"/>
        <v>13</v>
      </c>
      <c r="M1083">
        <f t="shared" si="722"/>
        <v>14</v>
      </c>
      <c r="N1083" s="19">
        <f t="shared" si="720"/>
        <v>1.0769230769230769</v>
      </c>
      <c r="P1083" s="29" t="s">
        <v>82</v>
      </c>
      <c r="Q1083" s="3"/>
      <c r="R1083" s="3">
        <v>1</v>
      </c>
      <c r="S1083" s="7">
        <v>1</v>
      </c>
      <c r="U1083" s="29" t="s">
        <v>82</v>
      </c>
      <c r="V1083" s="3"/>
      <c r="W1083" s="3"/>
      <c r="X1083" s="7"/>
      <c r="Z1083" s="29" t="s">
        <v>82</v>
      </c>
      <c r="AA1083" s="3"/>
      <c r="AB1083" s="3">
        <v>792</v>
      </c>
      <c r="AC1083" s="7">
        <v>792</v>
      </c>
      <c r="AE1083">
        <f t="shared" si="712"/>
        <v>792</v>
      </c>
      <c r="AF1083" s="16">
        <f t="shared" si="713"/>
        <v>0.79200000000000004</v>
      </c>
      <c r="AH1083">
        <f t="shared" si="714"/>
        <v>14</v>
      </c>
      <c r="AI1083">
        <f t="shared" si="715"/>
        <v>792</v>
      </c>
      <c r="AJ1083" s="16">
        <f t="shared" si="716"/>
        <v>56571.428571428572</v>
      </c>
      <c r="AL1083" s="16">
        <f t="shared" si="717"/>
        <v>60923.076923076922</v>
      </c>
    </row>
    <row r="1084" spans="2:38">
      <c r="B1084" s="29" t="s">
        <v>83</v>
      </c>
      <c r="C1084" s="3"/>
      <c r="D1084" s="3">
        <v>3</v>
      </c>
      <c r="E1084" s="7">
        <v>3</v>
      </c>
      <c r="G1084" s="29" t="s">
        <v>83</v>
      </c>
      <c r="H1084" s="3"/>
      <c r="I1084" s="3">
        <v>4</v>
      </c>
      <c r="J1084" s="7">
        <v>4</v>
      </c>
      <c r="L1084">
        <f t="shared" si="721"/>
        <v>3</v>
      </c>
      <c r="M1084">
        <f t="shared" si="722"/>
        <v>4</v>
      </c>
      <c r="N1084" s="19">
        <f t="shared" si="720"/>
        <v>1.3333333333333333</v>
      </c>
      <c r="P1084" s="29" t="s">
        <v>83</v>
      </c>
      <c r="Q1084" s="3"/>
      <c r="R1084" s="3"/>
      <c r="S1084" s="7"/>
      <c r="U1084" s="29" t="s">
        <v>83</v>
      </c>
      <c r="V1084" s="3"/>
      <c r="W1084" s="3"/>
      <c r="X1084" s="7"/>
      <c r="Z1084" s="29" t="s">
        <v>83</v>
      </c>
      <c r="AA1084" s="3"/>
      <c r="AB1084" s="3">
        <v>193</v>
      </c>
      <c r="AC1084" s="7">
        <v>193</v>
      </c>
      <c r="AE1084">
        <f t="shared" si="712"/>
        <v>193</v>
      </c>
      <c r="AF1084" s="16">
        <f t="shared" si="713"/>
        <v>0.193</v>
      </c>
      <c r="AH1084">
        <f t="shared" si="714"/>
        <v>4</v>
      </c>
      <c r="AI1084">
        <f t="shared" si="715"/>
        <v>193</v>
      </c>
      <c r="AJ1084" s="16">
        <f t="shared" si="716"/>
        <v>48250</v>
      </c>
      <c r="AL1084" s="16">
        <f t="shared" si="717"/>
        <v>64333.333333333328</v>
      </c>
    </row>
    <row r="1085" spans="2:38">
      <c r="B1085" s="29" t="s">
        <v>84</v>
      </c>
      <c r="C1085" s="3"/>
      <c r="D1085" s="3">
        <v>7</v>
      </c>
      <c r="E1085" s="7">
        <v>7</v>
      </c>
      <c r="G1085" s="29" t="s">
        <v>84</v>
      </c>
      <c r="H1085" s="3"/>
      <c r="I1085" s="3">
        <v>62</v>
      </c>
      <c r="J1085" s="7">
        <v>62</v>
      </c>
      <c r="L1085">
        <f t="shared" si="721"/>
        <v>7</v>
      </c>
      <c r="M1085">
        <f t="shared" si="722"/>
        <v>62</v>
      </c>
      <c r="N1085" s="19">
        <f t="shared" si="720"/>
        <v>8.8571428571428577</v>
      </c>
      <c r="P1085" s="29" t="s">
        <v>84</v>
      </c>
      <c r="Q1085" s="3"/>
      <c r="R1085" s="3">
        <v>46</v>
      </c>
      <c r="S1085" s="7">
        <v>46</v>
      </c>
      <c r="U1085" s="29" t="s">
        <v>84</v>
      </c>
      <c r="V1085" s="3"/>
      <c r="W1085" s="3">
        <v>9</v>
      </c>
      <c r="X1085" s="7">
        <v>9</v>
      </c>
      <c r="Z1085" s="29" t="s">
        <v>84</v>
      </c>
      <c r="AA1085" s="3"/>
      <c r="AB1085" s="3">
        <v>4689</v>
      </c>
      <c r="AC1085" s="7">
        <v>4689</v>
      </c>
      <c r="AE1085">
        <f t="shared" si="712"/>
        <v>4689</v>
      </c>
      <c r="AF1085" s="16">
        <f t="shared" si="713"/>
        <v>4.6890000000000001</v>
      </c>
      <c r="AH1085">
        <f t="shared" si="714"/>
        <v>62</v>
      </c>
      <c r="AI1085">
        <f t="shared" si="715"/>
        <v>4689</v>
      </c>
      <c r="AJ1085" s="16">
        <f t="shared" si="716"/>
        <v>75629.032258064515</v>
      </c>
      <c r="AL1085" s="16">
        <f t="shared" si="717"/>
        <v>669857.14285714284</v>
      </c>
    </row>
    <row r="1086" spans="2:38">
      <c r="B1086" s="29" t="s">
        <v>155</v>
      </c>
      <c r="C1086" s="3"/>
      <c r="D1086" s="3">
        <v>16</v>
      </c>
      <c r="E1086" s="7">
        <v>16</v>
      </c>
      <c r="G1086" s="29" t="s">
        <v>155</v>
      </c>
      <c r="H1086" s="3"/>
      <c r="I1086" s="3">
        <v>47</v>
      </c>
      <c r="J1086" s="7">
        <v>47</v>
      </c>
      <c r="L1086">
        <f t="shared" si="721"/>
        <v>16</v>
      </c>
      <c r="M1086">
        <f t="shared" si="722"/>
        <v>47</v>
      </c>
      <c r="N1086" s="19">
        <f t="shared" si="720"/>
        <v>2.9375</v>
      </c>
      <c r="P1086" s="29" t="s">
        <v>155</v>
      </c>
      <c r="Q1086" s="3"/>
      <c r="R1086" s="3">
        <v>29</v>
      </c>
      <c r="S1086" s="7">
        <v>29</v>
      </c>
      <c r="U1086" s="29" t="s">
        <v>155</v>
      </c>
      <c r="V1086" s="3"/>
      <c r="W1086" s="3">
        <v>2</v>
      </c>
      <c r="X1086" s="7">
        <v>2</v>
      </c>
      <c r="Z1086" s="29" t="s">
        <v>155</v>
      </c>
      <c r="AA1086" s="3"/>
      <c r="AB1086" s="3">
        <v>4595</v>
      </c>
      <c r="AC1086" s="7">
        <v>4595</v>
      </c>
      <c r="AE1086">
        <f t="shared" si="712"/>
        <v>4595</v>
      </c>
      <c r="AF1086" s="16">
        <f t="shared" si="713"/>
        <v>4.5949999999999998</v>
      </c>
      <c r="AH1086">
        <f t="shared" si="714"/>
        <v>47</v>
      </c>
      <c r="AI1086">
        <f t="shared" si="715"/>
        <v>4595</v>
      </c>
      <c r="AJ1086" s="16">
        <f t="shared" si="716"/>
        <v>97765.957446808519</v>
      </c>
      <c r="AL1086" s="16">
        <f t="shared" si="717"/>
        <v>287187.5</v>
      </c>
    </row>
    <row r="1087" spans="2:38">
      <c r="B1087" s="29" t="s">
        <v>156</v>
      </c>
      <c r="C1087" s="3">
        <v>50</v>
      </c>
      <c r="D1087" s="3"/>
      <c r="E1087" s="7">
        <v>50</v>
      </c>
      <c r="G1087" s="29" t="s">
        <v>156</v>
      </c>
      <c r="H1087" s="3">
        <v>242</v>
      </c>
      <c r="I1087" s="3"/>
      <c r="J1087" s="7">
        <v>242</v>
      </c>
      <c r="L1087">
        <f t="shared" si="721"/>
        <v>50</v>
      </c>
      <c r="M1087">
        <f t="shared" si="722"/>
        <v>242</v>
      </c>
      <c r="N1087" s="19">
        <f t="shared" si="720"/>
        <v>4.84</v>
      </c>
      <c r="P1087" s="29" t="s">
        <v>156</v>
      </c>
      <c r="Q1087" s="3">
        <v>143</v>
      </c>
      <c r="R1087" s="3"/>
      <c r="S1087" s="7">
        <v>143</v>
      </c>
      <c r="U1087" s="29" t="s">
        <v>156</v>
      </c>
      <c r="V1087" s="3">
        <v>49</v>
      </c>
      <c r="W1087" s="3"/>
      <c r="X1087" s="7">
        <v>49</v>
      </c>
      <c r="Z1087" s="29" t="s">
        <v>156</v>
      </c>
      <c r="AA1087" s="3">
        <v>17906</v>
      </c>
      <c r="AB1087" s="3"/>
      <c r="AC1087" s="7">
        <v>17906</v>
      </c>
      <c r="AE1087">
        <f t="shared" si="712"/>
        <v>17906</v>
      </c>
      <c r="AF1087" s="16">
        <f t="shared" si="713"/>
        <v>17.905999999999999</v>
      </c>
      <c r="AH1087">
        <f t="shared" si="714"/>
        <v>242</v>
      </c>
      <c r="AI1087">
        <f t="shared" si="715"/>
        <v>17906</v>
      </c>
      <c r="AJ1087" s="16">
        <f t="shared" si="716"/>
        <v>73991.735537190078</v>
      </c>
      <c r="AL1087" s="16">
        <f t="shared" si="717"/>
        <v>358119.99999999994</v>
      </c>
    </row>
    <row r="1088" spans="2:38">
      <c r="B1088" s="29" t="s">
        <v>85</v>
      </c>
      <c r="C1088" s="3">
        <v>2</v>
      </c>
      <c r="D1088" s="3"/>
      <c r="E1088" s="7">
        <v>2</v>
      </c>
      <c r="G1088" s="29" t="s">
        <v>85</v>
      </c>
      <c r="H1088" s="3"/>
      <c r="I1088" s="3"/>
      <c r="J1088" s="7"/>
      <c r="L1088">
        <f t="shared" si="721"/>
        <v>2</v>
      </c>
      <c r="M1088">
        <f t="shared" si="722"/>
        <v>0</v>
      </c>
      <c r="N1088" s="19">
        <f t="shared" si="720"/>
        <v>0</v>
      </c>
      <c r="P1088" s="29" t="s">
        <v>85</v>
      </c>
      <c r="Q1088" s="3"/>
      <c r="R1088" s="3"/>
      <c r="S1088" s="7"/>
      <c r="U1088" s="29" t="s">
        <v>85</v>
      </c>
      <c r="V1088" s="3"/>
      <c r="W1088" s="3"/>
      <c r="X1088" s="7"/>
      <c r="Z1088" s="29" t="s">
        <v>85</v>
      </c>
      <c r="AA1088" s="3"/>
      <c r="AB1088" s="3"/>
      <c r="AC1088" s="7"/>
      <c r="AE1088">
        <f t="shared" si="712"/>
        <v>0</v>
      </c>
      <c r="AF1088" s="16" t="str">
        <f t="shared" si="713"/>
        <v/>
      </c>
      <c r="AH1088">
        <f t="shared" si="714"/>
        <v>0</v>
      </c>
      <c r="AI1088">
        <f t="shared" si="715"/>
        <v>0</v>
      </c>
      <c r="AJ1088" s="16" t="str">
        <f t="shared" si="716"/>
        <v/>
      </c>
      <c r="AL1088" s="16" t="str">
        <f t="shared" si="717"/>
        <v/>
      </c>
    </row>
    <row r="1089" spans="2:38">
      <c r="B1089" s="29" t="s">
        <v>86</v>
      </c>
      <c r="C1089" s="3"/>
      <c r="D1089" s="3"/>
      <c r="E1089" s="7"/>
      <c r="G1089" s="29" t="s">
        <v>86</v>
      </c>
      <c r="H1089" s="3"/>
      <c r="I1089" s="3"/>
      <c r="J1089" s="7"/>
      <c r="L1089">
        <f t="shared" si="721"/>
        <v>0</v>
      </c>
      <c r="M1089">
        <f t="shared" si="722"/>
        <v>0</v>
      </c>
      <c r="N1089" s="19" t="str">
        <f t="shared" si="720"/>
        <v/>
      </c>
      <c r="P1089" s="29" t="s">
        <v>86</v>
      </c>
      <c r="Q1089" s="3"/>
      <c r="R1089" s="3"/>
      <c r="S1089" s="7"/>
      <c r="U1089" s="29" t="s">
        <v>86</v>
      </c>
      <c r="V1089" s="3"/>
      <c r="W1089" s="3"/>
      <c r="X1089" s="7"/>
      <c r="Z1089" s="29" t="s">
        <v>86</v>
      </c>
      <c r="AA1089" s="3"/>
      <c r="AB1089" s="3"/>
      <c r="AC1089" s="7"/>
      <c r="AE1089">
        <f t="shared" si="712"/>
        <v>0</v>
      </c>
      <c r="AF1089" s="16" t="str">
        <f t="shared" si="713"/>
        <v/>
      </c>
      <c r="AH1089">
        <f t="shared" si="714"/>
        <v>0</v>
      </c>
      <c r="AI1089">
        <f t="shared" si="715"/>
        <v>0</v>
      </c>
      <c r="AJ1089" s="16" t="str">
        <f t="shared" si="716"/>
        <v/>
      </c>
      <c r="AL1089" s="16" t="str">
        <f t="shared" si="717"/>
        <v/>
      </c>
    </row>
    <row r="1090" spans="2:38">
      <c r="B1090" s="30" t="s">
        <v>35</v>
      </c>
      <c r="C1090" s="7">
        <v>762</v>
      </c>
      <c r="D1090" s="7">
        <v>667</v>
      </c>
      <c r="E1090" s="7">
        <v>1429</v>
      </c>
      <c r="G1090" s="30" t="s">
        <v>35</v>
      </c>
      <c r="H1090" s="7">
        <v>8344</v>
      </c>
      <c r="I1090" s="7">
        <v>10551</v>
      </c>
      <c r="J1090" s="7">
        <v>18895</v>
      </c>
      <c r="L1090">
        <f t="shared" si="721"/>
        <v>1429</v>
      </c>
      <c r="M1090">
        <f t="shared" si="722"/>
        <v>18895</v>
      </c>
      <c r="N1090" s="19">
        <f t="shared" si="720"/>
        <v>13.222533240027992</v>
      </c>
      <c r="P1090" s="30" t="s">
        <v>35</v>
      </c>
      <c r="Q1090" s="7">
        <v>6773</v>
      </c>
      <c r="R1090" s="7">
        <v>6912</v>
      </c>
      <c r="S1090" s="7">
        <v>13685</v>
      </c>
      <c r="U1090" s="30" t="s">
        <v>35</v>
      </c>
      <c r="V1090" s="7">
        <v>782</v>
      </c>
      <c r="W1090" s="7">
        <v>2946</v>
      </c>
      <c r="X1090" s="7">
        <v>3728</v>
      </c>
      <c r="Z1090" s="30" t="s">
        <v>35</v>
      </c>
      <c r="AA1090" s="7">
        <v>1169540</v>
      </c>
      <c r="AB1090" s="7">
        <v>362489</v>
      </c>
      <c r="AC1090" s="7">
        <v>1532029</v>
      </c>
      <c r="AE1090">
        <f t="shared" si="712"/>
        <v>1532029</v>
      </c>
      <c r="AF1090" s="16">
        <f t="shared" si="713"/>
        <v>1532.029</v>
      </c>
      <c r="AH1090">
        <f t="shared" si="714"/>
        <v>18895</v>
      </c>
      <c r="AI1090">
        <f t="shared" si="715"/>
        <v>1532029</v>
      </c>
      <c r="AJ1090" s="16">
        <f t="shared" si="716"/>
        <v>81081.185498809209</v>
      </c>
      <c r="AL1090" s="16">
        <f t="shared" si="717"/>
        <v>1072098.6703988805</v>
      </c>
    </row>
    <row r="1091" spans="2:38">
      <c r="B1091" s="5" t="s">
        <v>36</v>
      </c>
      <c r="C1091" s="3"/>
      <c r="D1091" s="3"/>
      <c r="E1091" s="7"/>
      <c r="G1091" s="5" t="s">
        <v>36</v>
      </c>
      <c r="H1091" s="3"/>
      <c r="I1091" s="3"/>
      <c r="J1091" s="7"/>
      <c r="N1091" s="37" t="str">
        <f t="shared" si="720"/>
        <v/>
      </c>
      <c r="P1091" s="5" t="s">
        <v>36</v>
      </c>
      <c r="Q1091" s="3"/>
      <c r="R1091" s="3"/>
      <c r="S1091" s="7"/>
      <c r="U1091" s="5" t="s">
        <v>36</v>
      </c>
      <c r="V1091" s="3"/>
      <c r="W1091" s="3"/>
      <c r="X1091" s="7"/>
      <c r="Z1091" s="5" t="s">
        <v>36</v>
      </c>
      <c r="AA1091" s="3"/>
      <c r="AB1091" s="3"/>
      <c r="AC1091" s="7"/>
      <c r="AF1091" s="36"/>
      <c r="AJ1091" s="36"/>
      <c r="AL1091" s="36"/>
    </row>
    <row r="1092" spans="2:38">
      <c r="B1092" s="29" t="s">
        <v>157</v>
      </c>
      <c r="C1092" s="3">
        <v>36</v>
      </c>
      <c r="D1092" s="3"/>
      <c r="E1092" s="7">
        <v>36</v>
      </c>
      <c r="G1092" s="29" t="s">
        <v>157</v>
      </c>
      <c r="H1092" s="3">
        <v>403</v>
      </c>
      <c r="I1092" s="3"/>
      <c r="J1092" s="7">
        <v>403</v>
      </c>
      <c r="L1092">
        <f t="shared" ref="L1092:L1096" si="723">E1092</f>
        <v>36</v>
      </c>
      <c r="M1092">
        <f t="shared" ref="M1092:M1096" si="724">J1092</f>
        <v>403</v>
      </c>
      <c r="N1092" s="19">
        <f t="shared" si="720"/>
        <v>11.194444444444445</v>
      </c>
      <c r="P1092" s="29" t="s">
        <v>157</v>
      </c>
      <c r="Q1092" s="3">
        <v>326</v>
      </c>
      <c r="R1092" s="3"/>
      <c r="S1092" s="7">
        <v>326</v>
      </c>
      <c r="U1092" s="29" t="s">
        <v>157</v>
      </c>
      <c r="V1092" s="3">
        <v>40</v>
      </c>
      <c r="W1092" s="3"/>
      <c r="X1092" s="7">
        <v>40</v>
      </c>
      <c r="Z1092" s="29" t="s">
        <v>157</v>
      </c>
      <c r="AA1092" s="3">
        <v>58732</v>
      </c>
      <c r="AB1092" s="3"/>
      <c r="AC1092" s="7">
        <v>58732</v>
      </c>
      <c r="AE1092">
        <f t="shared" ref="AE1092:AE1096" si="725">AC1092</f>
        <v>58732</v>
      </c>
      <c r="AF1092" s="16">
        <f t="shared" ref="AF1092:AF1096" si="726">IF(AE1092/$AE$8&gt;0,AE1092/$AE$8,"")</f>
        <v>58.731999999999999</v>
      </c>
      <c r="AH1092">
        <f t="shared" ref="AH1092:AH1096" si="727">J1092</f>
        <v>403</v>
      </c>
      <c r="AI1092">
        <f t="shared" ref="AI1092:AI1096" si="728">AC1092</f>
        <v>58732</v>
      </c>
      <c r="AJ1092" s="16">
        <f t="shared" ref="AJ1092:AJ1096" si="729">IF(AI1092*AH1092&gt;0,AI1092/AH1092*$AI$8,"")</f>
        <v>145736.97270471466</v>
      </c>
      <c r="AL1092" s="16">
        <f t="shared" ref="AL1092:AL1096" si="730">IF(AI1092*M1092&gt;0,M1092/L1092*AJ1092,"")</f>
        <v>1631444.4444444447</v>
      </c>
    </row>
    <row r="1093" spans="2:38">
      <c r="B1093" s="29" t="s">
        <v>94</v>
      </c>
      <c r="C1093" s="3">
        <v>1107</v>
      </c>
      <c r="D1093" s="3"/>
      <c r="E1093" s="7">
        <v>1107</v>
      </c>
      <c r="G1093" s="29" t="s">
        <v>94</v>
      </c>
      <c r="H1093" s="3">
        <v>10357</v>
      </c>
      <c r="I1093" s="3"/>
      <c r="J1093" s="7">
        <v>10357</v>
      </c>
      <c r="L1093">
        <f t="shared" si="723"/>
        <v>1107</v>
      </c>
      <c r="M1093">
        <f t="shared" si="724"/>
        <v>10357</v>
      </c>
      <c r="N1093" s="19">
        <f t="shared" si="720"/>
        <v>9.3559168925022576</v>
      </c>
      <c r="P1093" s="29" t="s">
        <v>94</v>
      </c>
      <c r="Q1093" s="3">
        <v>8053</v>
      </c>
      <c r="R1093" s="3"/>
      <c r="S1093" s="7">
        <v>8053</v>
      </c>
      <c r="U1093" s="29" t="s">
        <v>94</v>
      </c>
      <c r="V1093" s="3">
        <v>1104</v>
      </c>
      <c r="W1093" s="3"/>
      <c r="X1093" s="7">
        <v>1104</v>
      </c>
      <c r="Z1093" s="29" t="s">
        <v>94</v>
      </c>
      <c r="AA1093" s="3">
        <v>2171284</v>
      </c>
      <c r="AB1093" s="3"/>
      <c r="AC1093" s="7">
        <v>2171284</v>
      </c>
      <c r="AE1093">
        <f t="shared" si="725"/>
        <v>2171284</v>
      </c>
      <c r="AF1093" s="16">
        <f t="shared" si="726"/>
        <v>2171.2840000000001</v>
      </c>
      <c r="AH1093">
        <f t="shared" si="727"/>
        <v>10357</v>
      </c>
      <c r="AI1093">
        <f t="shared" si="728"/>
        <v>2171284</v>
      </c>
      <c r="AJ1093" s="16">
        <f t="shared" si="729"/>
        <v>209644.10543593703</v>
      </c>
      <c r="AL1093" s="16">
        <f t="shared" si="730"/>
        <v>1961412.8274616075</v>
      </c>
    </row>
    <row r="1094" spans="2:38">
      <c r="B1094" s="29" t="s">
        <v>158</v>
      </c>
      <c r="C1094" s="3">
        <v>31</v>
      </c>
      <c r="D1094" s="3"/>
      <c r="E1094" s="7">
        <v>31</v>
      </c>
      <c r="G1094" s="29" t="s">
        <v>158</v>
      </c>
      <c r="H1094" s="3">
        <v>191</v>
      </c>
      <c r="I1094" s="3"/>
      <c r="J1094" s="7">
        <v>191</v>
      </c>
      <c r="L1094">
        <f t="shared" si="723"/>
        <v>31</v>
      </c>
      <c r="M1094">
        <f t="shared" si="724"/>
        <v>191</v>
      </c>
      <c r="N1094" s="19">
        <f t="shared" si="720"/>
        <v>6.161290322580645</v>
      </c>
      <c r="P1094" s="29" t="s">
        <v>158</v>
      </c>
      <c r="Q1094" s="3">
        <v>135</v>
      </c>
      <c r="R1094" s="3"/>
      <c r="S1094" s="7">
        <v>135</v>
      </c>
      <c r="U1094" s="29" t="s">
        <v>158</v>
      </c>
      <c r="V1094" s="3">
        <v>24</v>
      </c>
      <c r="W1094" s="3"/>
      <c r="X1094" s="7">
        <v>24</v>
      </c>
      <c r="Z1094" s="29" t="s">
        <v>158</v>
      </c>
      <c r="AA1094" s="3">
        <v>29116</v>
      </c>
      <c r="AB1094" s="3"/>
      <c r="AC1094" s="7">
        <v>29116</v>
      </c>
      <c r="AE1094">
        <f t="shared" si="725"/>
        <v>29116</v>
      </c>
      <c r="AF1094" s="16">
        <f t="shared" si="726"/>
        <v>29.116</v>
      </c>
      <c r="AH1094">
        <f t="shared" si="727"/>
        <v>191</v>
      </c>
      <c r="AI1094">
        <f t="shared" si="728"/>
        <v>29116</v>
      </c>
      <c r="AJ1094" s="16">
        <f t="shared" si="729"/>
        <v>152439.79057591621</v>
      </c>
      <c r="AL1094" s="16">
        <f t="shared" si="730"/>
        <v>939225.80645161273</v>
      </c>
    </row>
    <row r="1095" spans="2:38">
      <c r="B1095" s="29" t="s">
        <v>95</v>
      </c>
      <c r="C1095" s="3">
        <v>38</v>
      </c>
      <c r="D1095" s="3"/>
      <c r="E1095" s="7">
        <v>38</v>
      </c>
      <c r="G1095" s="29" t="s">
        <v>95</v>
      </c>
      <c r="H1095" s="3">
        <v>332</v>
      </c>
      <c r="I1095" s="3"/>
      <c r="J1095" s="7">
        <v>332</v>
      </c>
      <c r="L1095">
        <f t="shared" si="723"/>
        <v>38</v>
      </c>
      <c r="M1095">
        <f t="shared" si="724"/>
        <v>332</v>
      </c>
      <c r="N1095" s="19">
        <f t="shared" si="720"/>
        <v>8.7368421052631575</v>
      </c>
      <c r="P1095" s="29" t="s">
        <v>95</v>
      </c>
      <c r="Q1095" s="3">
        <v>264</v>
      </c>
      <c r="R1095" s="3"/>
      <c r="S1095" s="7">
        <v>264</v>
      </c>
      <c r="U1095" s="29" t="s">
        <v>95</v>
      </c>
      <c r="V1095" s="3">
        <v>27</v>
      </c>
      <c r="W1095" s="3"/>
      <c r="X1095" s="7">
        <v>27</v>
      </c>
      <c r="Z1095" s="29" t="s">
        <v>95</v>
      </c>
      <c r="AA1095" s="3">
        <v>56812</v>
      </c>
      <c r="AB1095" s="3"/>
      <c r="AC1095" s="7">
        <v>56812</v>
      </c>
      <c r="AE1095">
        <f t="shared" si="725"/>
        <v>56812</v>
      </c>
      <c r="AF1095" s="16">
        <f t="shared" si="726"/>
        <v>56.811999999999998</v>
      </c>
      <c r="AH1095">
        <f t="shared" si="727"/>
        <v>332</v>
      </c>
      <c r="AI1095">
        <f t="shared" si="728"/>
        <v>56812</v>
      </c>
      <c r="AJ1095" s="16">
        <f t="shared" si="729"/>
        <v>171120.48192771085</v>
      </c>
      <c r="AL1095" s="16">
        <f t="shared" si="730"/>
        <v>1495052.6315789474</v>
      </c>
    </row>
    <row r="1096" spans="2:38">
      <c r="B1096" s="30" t="s">
        <v>36</v>
      </c>
      <c r="C1096" s="7">
        <v>1212</v>
      </c>
      <c r="D1096" s="7"/>
      <c r="E1096" s="7">
        <v>1212</v>
      </c>
      <c r="G1096" s="30" t="s">
        <v>36</v>
      </c>
      <c r="H1096" s="7">
        <v>11283</v>
      </c>
      <c r="I1096" s="7"/>
      <c r="J1096" s="7">
        <v>11283</v>
      </c>
      <c r="L1096">
        <f t="shared" si="723"/>
        <v>1212</v>
      </c>
      <c r="M1096">
        <f t="shared" si="724"/>
        <v>11283</v>
      </c>
      <c r="N1096" s="19">
        <f t="shared" si="720"/>
        <v>9.3094059405940595</v>
      </c>
      <c r="P1096" s="30" t="s">
        <v>36</v>
      </c>
      <c r="Q1096" s="7">
        <v>8778</v>
      </c>
      <c r="R1096" s="7"/>
      <c r="S1096" s="7">
        <v>8778</v>
      </c>
      <c r="U1096" s="30" t="s">
        <v>36</v>
      </c>
      <c r="V1096" s="7">
        <v>1195</v>
      </c>
      <c r="W1096" s="7"/>
      <c r="X1096" s="7">
        <v>1195</v>
      </c>
      <c r="Z1096" s="30" t="s">
        <v>36</v>
      </c>
      <c r="AA1096" s="7">
        <v>2315944</v>
      </c>
      <c r="AB1096" s="7"/>
      <c r="AC1096" s="7">
        <v>2315944</v>
      </c>
      <c r="AE1096">
        <f t="shared" si="725"/>
        <v>2315944</v>
      </c>
      <c r="AF1096" s="16">
        <f t="shared" si="726"/>
        <v>2315.944</v>
      </c>
      <c r="AH1096">
        <f t="shared" si="727"/>
        <v>11283</v>
      </c>
      <c r="AI1096">
        <f t="shared" si="728"/>
        <v>2315944</v>
      </c>
      <c r="AJ1096" s="16">
        <f t="shared" si="729"/>
        <v>205259.59407958877</v>
      </c>
      <c r="AL1096" s="16">
        <f t="shared" si="730"/>
        <v>1910844.884488449</v>
      </c>
    </row>
    <row r="1097" spans="2:38">
      <c r="B1097" s="5" t="s">
        <v>37</v>
      </c>
      <c r="C1097" s="3"/>
      <c r="D1097" s="3"/>
      <c r="E1097" s="7"/>
      <c r="G1097" s="5" t="s">
        <v>37</v>
      </c>
      <c r="H1097" s="3"/>
      <c r="I1097" s="3"/>
      <c r="J1097" s="7"/>
      <c r="N1097" s="37" t="str">
        <f t="shared" si="720"/>
        <v/>
      </c>
      <c r="P1097" s="5" t="s">
        <v>37</v>
      </c>
      <c r="Q1097" s="3"/>
      <c r="R1097" s="3"/>
      <c r="S1097" s="7"/>
      <c r="U1097" s="5" t="s">
        <v>37</v>
      </c>
      <c r="V1097" s="3"/>
      <c r="W1097" s="3"/>
      <c r="X1097" s="7"/>
      <c r="Z1097" s="5" t="s">
        <v>37</v>
      </c>
      <c r="AA1097" s="3"/>
      <c r="AB1097" s="3"/>
      <c r="AC1097" s="7"/>
      <c r="AF1097" s="36"/>
      <c r="AJ1097" s="36"/>
      <c r="AL1097" s="36"/>
    </row>
    <row r="1098" spans="2:38">
      <c r="B1098" s="29" t="s">
        <v>98</v>
      </c>
      <c r="C1098" s="3">
        <v>121</v>
      </c>
      <c r="D1098" s="3"/>
      <c r="E1098" s="7">
        <v>121</v>
      </c>
      <c r="G1098" s="29" t="s">
        <v>98</v>
      </c>
      <c r="H1098" s="3">
        <v>5759</v>
      </c>
      <c r="I1098" s="3"/>
      <c r="J1098" s="7">
        <v>5759</v>
      </c>
      <c r="L1098">
        <f t="shared" ref="L1098:L1101" si="731">E1098</f>
        <v>121</v>
      </c>
      <c r="M1098">
        <f t="shared" ref="M1098:M1101" si="732">J1098</f>
        <v>5759</v>
      </c>
      <c r="N1098" s="19">
        <f t="shared" si="720"/>
        <v>47.595041322314053</v>
      </c>
      <c r="P1098" s="29" t="s">
        <v>98</v>
      </c>
      <c r="Q1098" s="3">
        <v>4358</v>
      </c>
      <c r="R1098" s="3"/>
      <c r="S1098" s="7">
        <v>4358</v>
      </c>
      <c r="U1098" s="29" t="s">
        <v>98</v>
      </c>
      <c r="V1098" s="3">
        <v>1270</v>
      </c>
      <c r="W1098" s="3"/>
      <c r="X1098" s="7">
        <v>1270</v>
      </c>
      <c r="Z1098" s="29" t="s">
        <v>98</v>
      </c>
      <c r="AA1098" s="3">
        <v>325515</v>
      </c>
      <c r="AB1098" s="3"/>
      <c r="AC1098" s="7">
        <v>325515</v>
      </c>
      <c r="AE1098">
        <f t="shared" ref="AE1098:AE1104" si="733">AC1098</f>
        <v>325515</v>
      </c>
      <c r="AF1098" s="16">
        <f t="shared" ref="AF1098:AF1104" si="734">IF(AE1098/$AE$8&gt;0,AE1098/$AE$8,"")</f>
        <v>325.51499999999999</v>
      </c>
      <c r="AH1098">
        <f t="shared" ref="AH1098:AH1104" si="735">J1098</f>
        <v>5759</v>
      </c>
      <c r="AI1098">
        <f t="shared" ref="AI1098:AI1104" si="736">AC1098</f>
        <v>325515</v>
      </c>
      <c r="AJ1098" s="16">
        <f t="shared" ref="AJ1098:AJ1104" si="737">IF(AI1098*AH1098&gt;0,AI1098/AH1098*$AI$8,"")</f>
        <v>56522.833825316891</v>
      </c>
      <c r="AL1098" s="16">
        <f t="shared" ref="AL1098:AL1104" si="738">IF(AI1098*M1098&gt;0,M1098/L1098*AJ1098,"")</f>
        <v>2690206.6115702479</v>
      </c>
    </row>
    <row r="1099" spans="2:38">
      <c r="B1099" s="29" t="s">
        <v>99</v>
      </c>
      <c r="C1099" s="3"/>
      <c r="D1099" s="3">
        <v>9</v>
      </c>
      <c r="E1099" s="7">
        <v>9</v>
      </c>
      <c r="G1099" s="29" t="s">
        <v>99</v>
      </c>
      <c r="H1099" s="3"/>
      <c r="I1099" s="3"/>
      <c r="J1099" s="7"/>
      <c r="L1099">
        <f t="shared" si="731"/>
        <v>9</v>
      </c>
      <c r="M1099">
        <f t="shared" si="732"/>
        <v>0</v>
      </c>
      <c r="N1099" s="19">
        <f t="shared" si="720"/>
        <v>0</v>
      </c>
      <c r="P1099" s="29" t="s">
        <v>99</v>
      </c>
      <c r="Q1099" s="3"/>
      <c r="R1099" s="3"/>
      <c r="S1099" s="7"/>
      <c r="U1099" s="29" t="s">
        <v>99</v>
      </c>
      <c r="V1099" s="3"/>
      <c r="W1099" s="3"/>
      <c r="X1099" s="7"/>
      <c r="Z1099" s="29" t="s">
        <v>99</v>
      </c>
      <c r="AA1099" s="3"/>
      <c r="AB1099" s="3"/>
      <c r="AC1099" s="7"/>
      <c r="AE1099">
        <f t="shared" si="733"/>
        <v>0</v>
      </c>
      <c r="AF1099" s="16" t="str">
        <f t="shared" si="734"/>
        <v/>
      </c>
      <c r="AH1099">
        <f t="shared" si="735"/>
        <v>0</v>
      </c>
      <c r="AI1099">
        <f t="shared" si="736"/>
        <v>0</v>
      </c>
      <c r="AJ1099" s="16" t="str">
        <f t="shared" si="737"/>
        <v/>
      </c>
      <c r="AL1099" s="16" t="str">
        <f t="shared" si="738"/>
        <v/>
      </c>
    </row>
    <row r="1100" spans="2:38">
      <c r="B1100" s="29" t="s">
        <v>100</v>
      </c>
      <c r="C1100" s="3">
        <v>80</v>
      </c>
      <c r="D1100" s="3"/>
      <c r="E1100" s="7">
        <v>80</v>
      </c>
      <c r="G1100" s="29" t="s">
        <v>100</v>
      </c>
      <c r="H1100" s="3">
        <v>1448</v>
      </c>
      <c r="I1100" s="3"/>
      <c r="J1100" s="7">
        <v>1448</v>
      </c>
      <c r="L1100">
        <f t="shared" si="731"/>
        <v>80</v>
      </c>
      <c r="M1100">
        <f t="shared" si="732"/>
        <v>1448</v>
      </c>
      <c r="N1100" s="19">
        <f t="shared" si="720"/>
        <v>18.100000000000001</v>
      </c>
      <c r="P1100" s="29" t="s">
        <v>100</v>
      </c>
      <c r="Q1100" s="3">
        <v>1225</v>
      </c>
      <c r="R1100" s="3"/>
      <c r="S1100" s="7">
        <v>1225</v>
      </c>
      <c r="U1100" s="29" t="s">
        <v>100</v>
      </c>
      <c r="V1100" s="3">
        <v>137</v>
      </c>
      <c r="W1100" s="3"/>
      <c r="X1100" s="7">
        <v>137</v>
      </c>
      <c r="Z1100" s="29" t="s">
        <v>100</v>
      </c>
      <c r="AA1100" s="3">
        <v>130379</v>
      </c>
      <c r="AB1100" s="3"/>
      <c r="AC1100" s="7">
        <v>130379</v>
      </c>
      <c r="AE1100">
        <f t="shared" si="733"/>
        <v>130379</v>
      </c>
      <c r="AF1100" s="16">
        <f t="shared" si="734"/>
        <v>130.37899999999999</v>
      </c>
      <c r="AH1100">
        <f t="shared" si="735"/>
        <v>1448</v>
      </c>
      <c r="AI1100">
        <f t="shared" si="736"/>
        <v>130379</v>
      </c>
      <c r="AJ1100" s="16">
        <f t="shared" si="737"/>
        <v>90040.745856353591</v>
      </c>
      <c r="AL1100" s="16">
        <f t="shared" si="738"/>
        <v>1629737.5000000002</v>
      </c>
    </row>
    <row r="1101" spans="2:38">
      <c r="B1101" s="29" t="s">
        <v>101</v>
      </c>
      <c r="C1101" s="3">
        <v>29</v>
      </c>
      <c r="D1101" s="3"/>
      <c r="E1101" s="7">
        <v>29</v>
      </c>
      <c r="G1101" s="29" t="s">
        <v>101</v>
      </c>
      <c r="H1101" s="3">
        <v>349</v>
      </c>
      <c r="I1101" s="3"/>
      <c r="J1101" s="7">
        <v>349</v>
      </c>
      <c r="L1101">
        <f t="shared" si="731"/>
        <v>29</v>
      </c>
      <c r="M1101">
        <f t="shared" si="732"/>
        <v>349</v>
      </c>
      <c r="N1101" s="19">
        <f t="shared" si="720"/>
        <v>12.03448275862069</v>
      </c>
      <c r="P1101" s="29" t="s">
        <v>101</v>
      </c>
      <c r="Q1101" s="3">
        <v>252</v>
      </c>
      <c r="R1101" s="3"/>
      <c r="S1101" s="7">
        <v>252</v>
      </c>
      <c r="U1101" s="29" t="s">
        <v>101</v>
      </c>
      <c r="V1101" s="3">
        <v>68</v>
      </c>
      <c r="W1101" s="3"/>
      <c r="X1101" s="7">
        <v>68</v>
      </c>
      <c r="Z1101" s="29" t="s">
        <v>101</v>
      </c>
      <c r="AA1101" s="3">
        <v>18477</v>
      </c>
      <c r="AB1101" s="3"/>
      <c r="AC1101" s="7">
        <v>18477</v>
      </c>
      <c r="AE1101">
        <f t="shared" si="733"/>
        <v>18477</v>
      </c>
      <c r="AF1101" s="16">
        <f t="shared" si="734"/>
        <v>18.477</v>
      </c>
      <c r="AH1101">
        <f t="shared" si="735"/>
        <v>349</v>
      </c>
      <c r="AI1101">
        <f t="shared" si="736"/>
        <v>18477</v>
      </c>
      <c r="AJ1101" s="16">
        <f t="shared" si="737"/>
        <v>52942.693409742118</v>
      </c>
      <c r="AL1101" s="16">
        <f t="shared" si="738"/>
        <v>637137.93103448278</v>
      </c>
    </row>
    <row r="1102" spans="2:38">
      <c r="B1102" s="29" t="s">
        <v>102</v>
      </c>
      <c r="C1102" s="3"/>
      <c r="D1102" s="3"/>
      <c r="E1102" s="7"/>
      <c r="G1102" s="29" t="s">
        <v>102</v>
      </c>
      <c r="H1102" s="3"/>
      <c r="I1102" s="3"/>
      <c r="J1102" s="7"/>
      <c r="N1102" s="19" t="str">
        <f t="shared" si="720"/>
        <v/>
      </c>
      <c r="P1102" s="29" t="s">
        <v>102</v>
      </c>
      <c r="Q1102" s="3"/>
      <c r="R1102" s="3"/>
      <c r="S1102" s="7"/>
      <c r="U1102" s="29" t="s">
        <v>102</v>
      </c>
      <c r="V1102" s="3"/>
      <c r="W1102" s="3"/>
      <c r="X1102" s="7"/>
      <c r="Z1102" s="29" t="s">
        <v>102</v>
      </c>
      <c r="AA1102" s="3"/>
      <c r="AB1102" s="3"/>
      <c r="AC1102" s="7"/>
      <c r="AE1102">
        <f t="shared" si="733"/>
        <v>0</v>
      </c>
      <c r="AF1102" s="16" t="str">
        <f t="shared" si="734"/>
        <v/>
      </c>
      <c r="AH1102">
        <f t="shared" si="735"/>
        <v>0</v>
      </c>
      <c r="AI1102">
        <f t="shared" si="736"/>
        <v>0</v>
      </c>
      <c r="AJ1102" s="16" t="str">
        <f t="shared" si="737"/>
        <v/>
      </c>
      <c r="AL1102" s="16" t="str">
        <f t="shared" si="738"/>
        <v/>
      </c>
    </row>
    <row r="1103" spans="2:38">
      <c r="B1103" s="29" t="s">
        <v>103</v>
      </c>
      <c r="C1103" s="3"/>
      <c r="D1103" s="3">
        <v>1</v>
      </c>
      <c r="E1103" s="7">
        <v>1</v>
      </c>
      <c r="G1103" s="29" t="s">
        <v>103</v>
      </c>
      <c r="H1103" s="3"/>
      <c r="I1103" s="3"/>
      <c r="J1103" s="7"/>
      <c r="L1103">
        <f t="shared" ref="L1103:L1104" si="739">E1103</f>
        <v>1</v>
      </c>
      <c r="M1103">
        <f t="shared" ref="M1103:M1104" si="740">J1103</f>
        <v>0</v>
      </c>
      <c r="N1103" s="19">
        <f t="shared" si="720"/>
        <v>0</v>
      </c>
      <c r="P1103" s="29" t="s">
        <v>103</v>
      </c>
      <c r="Q1103" s="3"/>
      <c r="R1103" s="3"/>
      <c r="S1103" s="7"/>
      <c r="U1103" s="29" t="s">
        <v>103</v>
      </c>
      <c r="V1103" s="3"/>
      <c r="W1103" s="3"/>
      <c r="X1103" s="7"/>
      <c r="Z1103" s="29" t="s">
        <v>103</v>
      </c>
      <c r="AA1103" s="3"/>
      <c r="AB1103" s="3"/>
      <c r="AC1103" s="7"/>
      <c r="AE1103">
        <f t="shared" si="733"/>
        <v>0</v>
      </c>
      <c r="AF1103" s="16" t="str">
        <f t="shared" si="734"/>
        <v/>
      </c>
      <c r="AH1103">
        <f t="shared" si="735"/>
        <v>0</v>
      </c>
      <c r="AI1103">
        <f t="shared" si="736"/>
        <v>0</v>
      </c>
      <c r="AJ1103" s="16" t="str">
        <f t="shared" si="737"/>
        <v/>
      </c>
      <c r="AL1103" s="16" t="str">
        <f t="shared" si="738"/>
        <v/>
      </c>
    </row>
    <row r="1104" spans="2:38">
      <c r="B1104" s="30" t="s">
        <v>37</v>
      </c>
      <c r="C1104" s="7">
        <v>230</v>
      </c>
      <c r="D1104" s="7">
        <v>10</v>
      </c>
      <c r="E1104" s="7">
        <v>240</v>
      </c>
      <c r="G1104" s="30" t="s">
        <v>37</v>
      </c>
      <c r="H1104" s="7">
        <v>7556</v>
      </c>
      <c r="I1104" s="7">
        <v>179</v>
      </c>
      <c r="J1104" s="7">
        <v>7735</v>
      </c>
      <c r="L1104">
        <f t="shared" si="739"/>
        <v>240</v>
      </c>
      <c r="M1104">
        <f t="shared" si="740"/>
        <v>7735</v>
      </c>
      <c r="N1104" s="19">
        <f t="shared" si="720"/>
        <v>32.229166666666664</v>
      </c>
      <c r="P1104" s="30" t="s">
        <v>37</v>
      </c>
      <c r="Q1104" s="7">
        <v>5835</v>
      </c>
      <c r="R1104" s="7">
        <v>87</v>
      </c>
      <c r="S1104" s="7">
        <v>5922</v>
      </c>
      <c r="U1104" s="30" t="s">
        <v>37</v>
      </c>
      <c r="V1104" s="7">
        <v>1475</v>
      </c>
      <c r="W1104" s="7">
        <v>82</v>
      </c>
      <c r="X1104" s="7">
        <v>1557</v>
      </c>
      <c r="Z1104" s="30" t="s">
        <v>37</v>
      </c>
      <c r="AA1104" s="7">
        <v>474371</v>
      </c>
      <c r="AB1104" s="7">
        <v>9522</v>
      </c>
      <c r="AC1104" s="7">
        <v>483893</v>
      </c>
      <c r="AE1104">
        <f t="shared" si="733"/>
        <v>483893</v>
      </c>
      <c r="AF1104" s="16">
        <f t="shared" si="734"/>
        <v>483.89299999999997</v>
      </c>
      <c r="AH1104">
        <f t="shared" si="735"/>
        <v>7735</v>
      </c>
      <c r="AI1104">
        <f t="shared" si="736"/>
        <v>483893</v>
      </c>
      <c r="AJ1104" s="16">
        <f t="shared" si="737"/>
        <v>62558.888170652877</v>
      </c>
      <c r="AL1104" s="16">
        <f t="shared" si="738"/>
        <v>2016220.8333333333</v>
      </c>
    </row>
    <row r="1105" spans="2:38">
      <c r="B1105" s="5" t="s">
        <v>38</v>
      </c>
      <c r="C1105" s="3"/>
      <c r="D1105" s="3"/>
      <c r="E1105" s="7"/>
      <c r="G1105" s="5" t="s">
        <v>38</v>
      </c>
      <c r="H1105" s="3"/>
      <c r="I1105" s="3"/>
      <c r="J1105" s="7"/>
      <c r="N1105" s="37" t="str">
        <f t="shared" si="720"/>
        <v/>
      </c>
      <c r="P1105" s="5" t="s">
        <v>38</v>
      </c>
      <c r="Q1105" s="3"/>
      <c r="R1105" s="3"/>
      <c r="S1105" s="7"/>
      <c r="U1105" s="5" t="s">
        <v>38</v>
      </c>
      <c r="V1105" s="3"/>
      <c r="W1105" s="3"/>
      <c r="X1105" s="7"/>
      <c r="Z1105" s="5" t="s">
        <v>38</v>
      </c>
      <c r="AA1105" s="3"/>
      <c r="AB1105" s="3"/>
      <c r="AC1105" s="7"/>
      <c r="AF1105" s="36"/>
      <c r="AJ1105" s="36"/>
      <c r="AL1105" s="36"/>
    </row>
    <row r="1106" spans="2:38">
      <c r="B1106" s="29" t="s">
        <v>104</v>
      </c>
      <c r="C1106" s="3">
        <v>131</v>
      </c>
      <c r="D1106" s="3"/>
      <c r="E1106" s="7">
        <v>131</v>
      </c>
      <c r="G1106" s="29" t="s">
        <v>104</v>
      </c>
      <c r="H1106" s="3">
        <v>903</v>
      </c>
      <c r="I1106" s="3"/>
      <c r="J1106" s="7">
        <v>903</v>
      </c>
      <c r="L1106">
        <f t="shared" ref="L1106:L1111" si="741">E1106</f>
        <v>131</v>
      </c>
      <c r="M1106">
        <f t="shared" ref="M1106:M1111" si="742">J1106</f>
        <v>903</v>
      </c>
      <c r="N1106" s="19">
        <f t="shared" si="720"/>
        <v>6.893129770992366</v>
      </c>
      <c r="P1106" s="29" t="s">
        <v>104</v>
      </c>
      <c r="Q1106" s="3">
        <v>669</v>
      </c>
      <c r="R1106" s="3"/>
      <c r="S1106" s="7">
        <v>669</v>
      </c>
      <c r="U1106" s="29" t="s">
        <v>104</v>
      </c>
      <c r="V1106" s="3">
        <v>85</v>
      </c>
      <c r="W1106" s="3"/>
      <c r="X1106" s="7">
        <v>85</v>
      </c>
      <c r="Z1106" s="29" t="s">
        <v>104</v>
      </c>
      <c r="AA1106" s="3">
        <v>85171</v>
      </c>
      <c r="AB1106" s="3"/>
      <c r="AC1106" s="7">
        <v>85171</v>
      </c>
      <c r="AE1106">
        <f t="shared" ref="AE1106:AE1111" si="743">AC1106</f>
        <v>85171</v>
      </c>
      <c r="AF1106" s="16">
        <f t="shared" ref="AF1106:AF1111" si="744">IF(AE1106/$AE$8&gt;0,AE1106/$AE$8,"")</f>
        <v>85.171000000000006</v>
      </c>
      <c r="AH1106">
        <f t="shared" ref="AH1106:AH1111" si="745">J1106</f>
        <v>903</v>
      </c>
      <c r="AI1106">
        <f t="shared" ref="AI1106:AI1111" si="746">AC1106</f>
        <v>85171</v>
      </c>
      <c r="AJ1106" s="16">
        <f t="shared" ref="AJ1106:AJ1111" si="747">IF(AI1106*AH1106&gt;0,AI1106/AH1106*$AI$8,"")</f>
        <v>94320.044296788488</v>
      </c>
      <c r="AL1106" s="16">
        <f t="shared" ref="AL1106:AL1111" si="748">IF(AI1106&gt;0,M1106/L1106*AJ1106,"")</f>
        <v>650160.3053435114</v>
      </c>
    </row>
    <row r="1107" spans="2:38">
      <c r="B1107" s="29" t="s">
        <v>105</v>
      </c>
      <c r="C1107" s="3">
        <v>34</v>
      </c>
      <c r="D1107" s="3"/>
      <c r="E1107" s="7">
        <v>34</v>
      </c>
      <c r="G1107" s="29" t="s">
        <v>105</v>
      </c>
      <c r="H1107" s="3">
        <v>154</v>
      </c>
      <c r="I1107" s="3"/>
      <c r="J1107" s="7">
        <v>154</v>
      </c>
      <c r="L1107">
        <f t="shared" si="741"/>
        <v>34</v>
      </c>
      <c r="M1107">
        <f t="shared" si="742"/>
        <v>154</v>
      </c>
      <c r="N1107" s="19">
        <f t="shared" si="720"/>
        <v>4.5294117647058822</v>
      </c>
      <c r="P1107" s="29" t="s">
        <v>105</v>
      </c>
      <c r="Q1107" s="3">
        <v>98</v>
      </c>
      <c r="R1107" s="3"/>
      <c r="S1107" s="7">
        <v>98</v>
      </c>
      <c r="U1107" s="29" t="s">
        <v>105</v>
      </c>
      <c r="V1107" s="3">
        <v>19</v>
      </c>
      <c r="W1107" s="3"/>
      <c r="X1107" s="7">
        <v>19</v>
      </c>
      <c r="Z1107" s="29" t="s">
        <v>105</v>
      </c>
      <c r="AA1107" s="3">
        <v>16662</v>
      </c>
      <c r="AB1107" s="3"/>
      <c r="AC1107" s="7">
        <v>16662</v>
      </c>
      <c r="AE1107">
        <f t="shared" si="743"/>
        <v>16662</v>
      </c>
      <c r="AF1107" s="16">
        <f t="shared" si="744"/>
        <v>16.661999999999999</v>
      </c>
      <c r="AH1107">
        <f t="shared" si="745"/>
        <v>154</v>
      </c>
      <c r="AI1107">
        <f t="shared" si="746"/>
        <v>16662</v>
      </c>
      <c r="AJ1107" s="16">
        <f t="shared" si="747"/>
        <v>108194.8051948052</v>
      </c>
      <c r="AL1107" s="16">
        <f t="shared" si="748"/>
        <v>490058.82352941181</v>
      </c>
    </row>
    <row r="1108" spans="2:38">
      <c r="B1108" s="29" t="s">
        <v>106</v>
      </c>
      <c r="C1108" s="3">
        <v>30</v>
      </c>
      <c r="D1108" s="3"/>
      <c r="E1108" s="7">
        <v>30</v>
      </c>
      <c r="G1108" s="29" t="s">
        <v>106</v>
      </c>
      <c r="H1108" s="3">
        <v>338</v>
      </c>
      <c r="I1108" s="3"/>
      <c r="J1108" s="7">
        <v>338</v>
      </c>
      <c r="L1108">
        <f t="shared" si="741"/>
        <v>30</v>
      </c>
      <c r="M1108">
        <f t="shared" si="742"/>
        <v>338</v>
      </c>
      <c r="N1108" s="19">
        <f t="shared" si="720"/>
        <v>11.266666666666667</v>
      </c>
      <c r="P1108" s="29" t="s">
        <v>106</v>
      </c>
      <c r="Q1108" s="3">
        <v>263</v>
      </c>
      <c r="R1108" s="3"/>
      <c r="S1108" s="7">
        <v>263</v>
      </c>
      <c r="U1108" s="29" t="s">
        <v>106</v>
      </c>
      <c r="V1108" s="3">
        <v>42</v>
      </c>
      <c r="W1108" s="3"/>
      <c r="X1108" s="7">
        <v>42</v>
      </c>
      <c r="Z1108" s="29" t="s">
        <v>106</v>
      </c>
      <c r="AA1108" s="3">
        <v>30787</v>
      </c>
      <c r="AB1108" s="3"/>
      <c r="AC1108" s="7">
        <v>30787</v>
      </c>
      <c r="AE1108">
        <f t="shared" si="743"/>
        <v>30787</v>
      </c>
      <c r="AF1108" s="16">
        <f t="shared" si="744"/>
        <v>30.786999999999999</v>
      </c>
      <c r="AH1108">
        <f t="shared" si="745"/>
        <v>338</v>
      </c>
      <c r="AI1108">
        <f t="shared" si="746"/>
        <v>30787</v>
      </c>
      <c r="AJ1108" s="16">
        <f t="shared" si="747"/>
        <v>91085.798816568044</v>
      </c>
      <c r="AL1108" s="16">
        <f t="shared" si="748"/>
        <v>1026233.3333333334</v>
      </c>
    </row>
    <row r="1109" spans="2:38">
      <c r="B1109" s="29" t="s">
        <v>107</v>
      </c>
      <c r="C1109" s="3">
        <v>23</v>
      </c>
      <c r="D1109" s="3"/>
      <c r="E1109" s="7">
        <v>23</v>
      </c>
      <c r="G1109" s="29" t="s">
        <v>107</v>
      </c>
      <c r="H1109" s="3">
        <v>812</v>
      </c>
      <c r="I1109" s="3"/>
      <c r="J1109" s="7">
        <v>812</v>
      </c>
      <c r="L1109">
        <f t="shared" si="741"/>
        <v>23</v>
      </c>
      <c r="M1109">
        <f t="shared" si="742"/>
        <v>812</v>
      </c>
      <c r="N1109" s="19">
        <f t="shared" si="720"/>
        <v>35.304347826086953</v>
      </c>
      <c r="P1109" s="29" t="s">
        <v>107</v>
      </c>
      <c r="Q1109" s="3">
        <v>720</v>
      </c>
      <c r="R1109" s="3"/>
      <c r="S1109" s="7">
        <v>720</v>
      </c>
      <c r="U1109" s="29" t="s">
        <v>107</v>
      </c>
      <c r="V1109" s="3">
        <v>68</v>
      </c>
      <c r="W1109" s="3"/>
      <c r="X1109" s="7">
        <v>68</v>
      </c>
      <c r="Z1109" s="29" t="s">
        <v>107</v>
      </c>
      <c r="AA1109" s="3">
        <v>85450</v>
      </c>
      <c r="AB1109" s="3"/>
      <c r="AC1109" s="7">
        <v>85450</v>
      </c>
      <c r="AE1109">
        <f t="shared" si="743"/>
        <v>85450</v>
      </c>
      <c r="AF1109" s="16">
        <f t="shared" si="744"/>
        <v>85.45</v>
      </c>
      <c r="AH1109">
        <f t="shared" si="745"/>
        <v>812</v>
      </c>
      <c r="AI1109">
        <f t="shared" si="746"/>
        <v>85450</v>
      </c>
      <c r="AJ1109" s="16">
        <f t="shared" si="747"/>
        <v>105233.99014778325</v>
      </c>
      <c r="AL1109" s="16">
        <f t="shared" si="748"/>
        <v>3715217.3913043472</v>
      </c>
    </row>
    <row r="1110" spans="2:38">
      <c r="B1110" s="29" t="s">
        <v>108</v>
      </c>
      <c r="C1110" s="3">
        <v>117</v>
      </c>
      <c r="D1110" s="3"/>
      <c r="E1110" s="7">
        <v>117</v>
      </c>
      <c r="G1110" s="29" t="s">
        <v>108</v>
      </c>
      <c r="H1110" s="3">
        <v>1015</v>
      </c>
      <c r="I1110" s="3"/>
      <c r="J1110" s="7">
        <v>1015</v>
      </c>
      <c r="L1110">
        <f t="shared" si="741"/>
        <v>117</v>
      </c>
      <c r="M1110">
        <f t="shared" si="742"/>
        <v>1015</v>
      </c>
      <c r="N1110" s="19">
        <f t="shared" si="720"/>
        <v>8.6752136752136746</v>
      </c>
      <c r="P1110" s="29" t="s">
        <v>108</v>
      </c>
      <c r="Q1110" s="3">
        <v>731</v>
      </c>
      <c r="R1110" s="3"/>
      <c r="S1110" s="7">
        <v>731</v>
      </c>
      <c r="U1110" s="29" t="s">
        <v>108</v>
      </c>
      <c r="V1110" s="3">
        <v>162</v>
      </c>
      <c r="W1110" s="3"/>
      <c r="X1110" s="7">
        <v>162</v>
      </c>
      <c r="Z1110" s="29" t="s">
        <v>108</v>
      </c>
      <c r="AA1110" s="3">
        <v>72549</v>
      </c>
      <c r="AB1110" s="3"/>
      <c r="AC1110" s="7">
        <v>72549</v>
      </c>
      <c r="AE1110">
        <f t="shared" si="743"/>
        <v>72549</v>
      </c>
      <c r="AF1110" s="16">
        <f t="shared" si="744"/>
        <v>72.549000000000007</v>
      </c>
      <c r="AH1110">
        <f t="shared" si="745"/>
        <v>1015</v>
      </c>
      <c r="AI1110">
        <f t="shared" si="746"/>
        <v>72549</v>
      </c>
      <c r="AJ1110" s="16">
        <f t="shared" si="747"/>
        <v>71476.847290640391</v>
      </c>
      <c r="AL1110" s="16">
        <f t="shared" si="748"/>
        <v>620076.92307692301</v>
      </c>
    </row>
    <row r="1111" spans="2:38">
      <c r="B1111" s="30" t="s">
        <v>38</v>
      </c>
      <c r="C1111" s="7">
        <v>335</v>
      </c>
      <c r="D1111" s="7"/>
      <c r="E1111" s="7">
        <v>335</v>
      </c>
      <c r="G1111" s="30" t="s">
        <v>38</v>
      </c>
      <c r="H1111" s="7">
        <v>3222</v>
      </c>
      <c r="I1111" s="7"/>
      <c r="J1111" s="7">
        <v>3222</v>
      </c>
      <c r="L1111">
        <f t="shared" si="741"/>
        <v>335</v>
      </c>
      <c r="M1111">
        <f t="shared" si="742"/>
        <v>3222</v>
      </c>
      <c r="N1111" s="19">
        <f t="shared" si="720"/>
        <v>9.6179104477611936</v>
      </c>
      <c r="P1111" s="30" t="s">
        <v>38</v>
      </c>
      <c r="Q1111" s="7">
        <v>2481</v>
      </c>
      <c r="R1111" s="7"/>
      <c r="S1111" s="7">
        <v>2481</v>
      </c>
      <c r="U1111" s="30" t="s">
        <v>38</v>
      </c>
      <c r="V1111" s="7">
        <v>376</v>
      </c>
      <c r="W1111" s="7"/>
      <c r="X1111" s="7">
        <v>376</v>
      </c>
      <c r="Z1111" s="30" t="s">
        <v>38</v>
      </c>
      <c r="AA1111" s="7">
        <v>290619</v>
      </c>
      <c r="AB1111" s="7"/>
      <c r="AC1111" s="7">
        <v>290619</v>
      </c>
      <c r="AE1111">
        <f t="shared" si="743"/>
        <v>290619</v>
      </c>
      <c r="AF1111" s="16">
        <f t="shared" si="744"/>
        <v>290.61900000000003</v>
      </c>
      <c r="AH1111">
        <f t="shared" si="745"/>
        <v>3222</v>
      </c>
      <c r="AI1111">
        <f t="shared" si="746"/>
        <v>290619</v>
      </c>
      <c r="AJ1111" s="16">
        <f t="shared" si="747"/>
        <v>90198.324022346365</v>
      </c>
      <c r="AL1111" s="16">
        <f t="shared" si="748"/>
        <v>867519.40298507456</v>
      </c>
    </row>
    <row r="1112" spans="2:38">
      <c r="B1112" s="5" t="s">
        <v>39</v>
      </c>
      <c r="C1112" s="3"/>
      <c r="D1112" s="3"/>
      <c r="E1112" s="7"/>
      <c r="G1112" s="5" t="s">
        <v>39</v>
      </c>
      <c r="H1112" s="3"/>
      <c r="I1112" s="3"/>
      <c r="J1112" s="7"/>
      <c r="N1112" s="37" t="str">
        <f t="shared" si="720"/>
        <v/>
      </c>
      <c r="P1112" s="5" t="s">
        <v>39</v>
      </c>
      <c r="Q1112" s="3"/>
      <c r="R1112" s="3"/>
      <c r="S1112" s="7"/>
      <c r="U1112" s="5" t="s">
        <v>39</v>
      </c>
      <c r="V1112" s="3"/>
      <c r="W1112" s="3"/>
      <c r="X1112" s="7"/>
      <c r="Z1112" s="5" t="s">
        <v>39</v>
      </c>
      <c r="AA1112" s="3"/>
      <c r="AB1112" s="3"/>
      <c r="AC1112" s="7"/>
      <c r="AF1112" s="36"/>
      <c r="AJ1112" s="36"/>
      <c r="AL1112" s="36"/>
    </row>
    <row r="1113" spans="2:38">
      <c r="B1113" s="29" t="s">
        <v>109</v>
      </c>
      <c r="C1113" s="3"/>
      <c r="D1113" s="3">
        <v>92</v>
      </c>
      <c r="E1113" s="7">
        <v>92</v>
      </c>
      <c r="G1113" s="29" t="s">
        <v>109</v>
      </c>
      <c r="H1113" s="3"/>
      <c r="I1113" s="3">
        <v>692</v>
      </c>
      <c r="J1113" s="7">
        <v>692</v>
      </c>
      <c r="N1113" s="19" t="str">
        <f t="shared" si="720"/>
        <v/>
      </c>
      <c r="P1113" s="29" t="s">
        <v>109</v>
      </c>
      <c r="Q1113" s="3"/>
      <c r="R1113" s="3">
        <v>398</v>
      </c>
      <c r="S1113" s="7">
        <v>398</v>
      </c>
      <c r="U1113" s="29" t="s">
        <v>109</v>
      </c>
      <c r="V1113" s="3"/>
      <c r="W1113" s="3">
        <v>196</v>
      </c>
      <c r="X1113" s="7">
        <v>196</v>
      </c>
      <c r="Z1113" s="29" t="s">
        <v>109</v>
      </c>
      <c r="AA1113" s="3"/>
      <c r="AB1113" s="3">
        <v>57139</v>
      </c>
      <c r="AC1113" s="7">
        <v>57139</v>
      </c>
      <c r="AE1113">
        <f t="shared" ref="AE1113:AE1145" si="749">AC1113</f>
        <v>57139</v>
      </c>
      <c r="AF1113" s="16">
        <f t="shared" ref="AF1113:AF1145" si="750">IF(AE1113/$AE$8&gt;0,AE1113/$AE$8,"")</f>
        <v>57.139000000000003</v>
      </c>
      <c r="AH1113">
        <f t="shared" ref="AH1113:AH1145" si="751">J1113</f>
        <v>692</v>
      </c>
      <c r="AI1113">
        <f t="shared" ref="AI1113:AI1145" si="752">AC1113</f>
        <v>57139</v>
      </c>
      <c r="AJ1113" s="16">
        <f t="shared" ref="AJ1113:AJ1145" si="753">IF(AI1113*AH1113&gt;0,AI1113/AH1113*$AI$8,"")</f>
        <v>82570.809248554913</v>
      </c>
      <c r="AL1113" s="16" t="str">
        <f t="shared" ref="AL1113:AL1145" si="754">IF(AI1113*M1113&gt;0,M1113/L1113*AJ1113,"")</f>
        <v/>
      </c>
    </row>
    <row r="1114" spans="2:38">
      <c r="B1114" s="29" t="s">
        <v>110</v>
      </c>
      <c r="C1114" s="3"/>
      <c r="D1114" s="3"/>
      <c r="E1114" s="7"/>
      <c r="G1114" s="29" t="s">
        <v>110</v>
      </c>
      <c r="H1114" s="3"/>
      <c r="I1114" s="3"/>
      <c r="J1114" s="7"/>
      <c r="L1114">
        <f t="shared" ref="L1114:L1123" si="755">E1114</f>
        <v>0</v>
      </c>
      <c r="M1114">
        <f t="shared" ref="M1114:M1123" si="756">J1114</f>
        <v>0</v>
      </c>
      <c r="N1114" s="19" t="str">
        <f t="shared" si="720"/>
        <v/>
      </c>
      <c r="P1114" s="29" t="s">
        <v>110</v>
      </c>
      <c r="Q1114" s="3"/>
      <c r="R1114" s="3"/>
      <c r="S1114" s="7"/>
      <c r="U1114" s="29" t="s">
        <v>110</v>
      </c>
      <c r="V1114" s="3"/>
      <c r="W1114" s="3"/>
      <c r="X1114" s="7"/>
      <c r="Z1114" s="29" t="s">
        <v>110</v>
      </c>
      <c r="AA1114" s="3"/>
      <c r="AB1114" s="3"/>
      <c r="AC1114" s="7"/>
      <c r="AE1114">
        <f t="shared" si="749"/>
        <v>0</v>
      </c>
      <c r="AF1114" s="16" t="str">
        <f t="shared" si="750"/>
        <v/>
      </c>
      <c r="AH1114">
        <f t="shared" si="751"/>
        <v>0</v>
      </c>
      <c r="AI1114">
        <f t="shared" si="752"/>
        <v>0</v>
      </c>
      <c r="AJ1114" s="16" t="str">
        <f t="shared" si="753"/>
        <v/>
      </c>
      <c r="AL1114" s="16" t="str">
        <f t="shared" si="754"/>
        <v/>
      </c>
    </row>
    <row r="1115" spans="2:38">
      <c r="B1115" s="29" t="s">
        <v>159</v>
      </c>
      <c r="C1115" s="3">
        <v>55</v>
      </c>
      <c r="D1115" s="3"/>
      <c r="E1115" s="7">
        <v>55</v>
      </c>
      <c r="G1115" s="29" t="s">
        <v>159</v>
      </c>
      <c r="H1115" s="3">
        <v>281</v>
      </c>
      <c r="I1115" s="3"/>
      <c r="J1115" s="7">
        <v>281</v>
      </c>
      <c r="L1115">
        <f t="shared" si="755"/>
        <v>55</v>
      </c>
      <c r="M1115">
        <f t="shared" si="756"/>
        <v>281</v>
      </c>
      <c r="N1115" s="19">
        <f t="shared" si="720"/>
        <v>5.1090909090909093</v>
      </c>
      <c r="P1115" s="29" t="s">
        <v>159</v>
      </c>
      <c r="Q1115" s="3">
        <v>193</v>
      </c>
      <c r="R1115" s="3"/>
      <c r="S1115" s="7">
        <v>193</v>
      </c>
      <c r="U1115" s="29" t="s">
        <v>159</v>
      </c>
      <c r="V1115" s="3">
        <v>29</v>
      </c>
      <c r="W1115" s="3"/>
      <c r="X1115" s="7">
        <v>29</v>
      </c>
      <c r="Z1115" s="29" t="s">
        <v>159</v>
      </c>
      <c r="AA1115" s="3">
        <v>20639</v>
      </c>
      <c r="AB1115" s="3"/>
      <c r="AC1115" s="7">
        <v>20639</v>
      </c>
      <c r="AE1115">
        <f t="shared" si="749"/>
        <v>20639</v>
      </c>
      <c r="AF1115" s="16">
        <f t="shared" si="750"/>
        <v>20.638999999999999</v>
      </c>
      <c r="AH1115">
        <f t="shared" si="751"/>
        <v>281</v>
      </c>
      <c r="AI1115">
        <f t="shared" si="752"/>
        <v>20639</v>
      </c>
      <c r="AJ1115" s="16">
        <f t="shared" si="753"/>
        <v>73448.398576512467</v>
      </c>
      <c r="AL1115" s="16">
        <f t="shared" si="754"/>
        <v>375254.54545454553</v>
      </c>
    </row>
    <row r="1116" spans="2:38">
      <c r="B1116" s="29" t="s">
        <v>111</v>
      </c>
      <c r="C1116" s="3">
        <v>9</v>
      </c>
      <c r="D1116" s="3"/>
      <c r="E1116" s="7">
        <v>9</v>
      </c>
      <c r="G1116" s="29" t="s">
        <v>111</v>
      </c>
      <c r="H1116" s="3"/>
      <c r="I1116" s="3"/>
      <c r="J1116" s="7"/>
      <c r="L1116">
        <f t="shared" si="755"/>
        <v>9</v>
      </c>
      <c r="M1116">
        <f t="shared" si="756"/>
        <v>0</v>
      </c>
      <c r="N1116" s="19">
        <f t="shared" si="720"/>
        <v>0</v>
      </c>
      <c r="P1116" s="29" t="s">
        <v>111</v>
      </c>
      <c r="Q1116" s="3"/>
      <c r="R1116" s="3"/>
      <c r="S1116" s="7"/>
      <c r="U1116" s="29" t="s">
        <v>111</v>
      </c>
      <c r="V1116" s="3"/>
      <c r="W1116" s="3"/>
      <c r="X1116" s="7"/>
      <c r="Z1116" s="29" t="s">
        <v>111</v>
      </c>
      <c r="AA1116" s="3"/>
      <c r="AB1116" s="3"/>
      <c r="AC1116" s="7"/>
      <c r="AE1116">
        <f t="shared" si="749"/>
        <v>0</v>
      </c>
      <c r="AF1116" s="16" t="str">
        <f t="shared" si="750"/>
        <v/>
      </c>
      <c r="AH1116">
        <f t="shared" si="751"/>
        <v>0</v>
      </c>
      <c r="AI1116">
        <f t="shared" si="752"/>
        <v>0</v>
      </c>
      <c r="AJ1116" s="16" t="str">
        <f t="shared" si="753"/>
        <v/>
      </c>
      <c r="AL1116" s="16" t="str">
        <f t="shared" si="754"/>
        <v/>
      </c>
    </row>
    <row r="1117" spans="2:38">
      <c r="B1117" s="29" t="s">
        <v>112</v>
      </c>
      <c r="C1117" s="3"/>
      <c r="D1117" s="3">
        <v>116</v>
      </c>
      <c r="E1117" s="7">
        <v>116</v>
      </c>
      <c r="G1117" s="29" t="s">
        <v>112</v>
      </c>
      <c r="H1117" s="3"/>
      <c r="I1117" s="3">
        <v>184</v>
      </c>
      <c r="J1117" s="7">
        <v>184</v>
      </c>
      <c r="L1117">
        <f t="shared" si="755"/>
        <v>116</v>
      </c>
      <c r="M1117">
        <f t="shared" si="756"/>
        <v>184</v>
      </c>
      <c r="N1117" s="19">
        <f t="shared" si="720"/>
        <v>1.5862068965517242</v>
      </c>
      <c r="P1117" s="29" t="s">
        <v>112</v>
      </c>
      <c r="Q1117" s="3"/>
      <c r="R1117" s="3">
        <v>37</v>
      </c>
      <c r="S1117" s="7">
        <v>37</v>
      </c>
      <c r="U1117" s="29" t="s">
        <v>112</v>
      </c>
      <c r="V1117" s="3"/>
      <c r="W1117" s="3">
        <v>27</v>
      </c>
      <c r="X1117" s="7">
        <v>27</v>
      </c>
      <c r="Z1117" s="29" t="s">
        <v>112</v>
      </c>
      <c r="AA1117" s="3"/>
      <c r="AB1117" s="3">
        <v>10098</v>
      </c>
      <c r="AC1117" s="7">
        <v>10098</v>
      </c>
      <c r="AE1117">
        <f t="shared" si="749"/>
        <v>10098</v>
      </c>
      <c r="AF1117" s="16">
        <f t="shared" si="750"/>
        <v>10.098000000000001</v>
      </c>
      <c r="AH1117">
        <f t="shared" si="751"/>
        <v>184</v>
      </c>
      <c r="AI1117">
        <f t="shared" si="752"/>
        <v>10098</v>
      </c>
      <c r="AJ1117" s="16">
        <f t="shared" si="753"/>
        <v>54880.434782608696</v>
      </c>
      <c r="AL1117" s="16">
        <f t="shared" si="754"/>
        <v>87051.724137931044</v>
      </c>
    </row>
    <row r="1118" spans="2:38">
      <c r="B1118" s="29" t="s">
        <v>113</v>
      </c>
      <c r="C1118" s="3">
        <v>958</v>
      </c>
      <c r="D1118" s="3"/>
      <c r="E1118" s="7">
        <v>958</v>
      </c>
      <c r="G1118" s="29" t="s">
        <v>113</v>
      </c>
      <c r="H1118" s="3">
        <v>3938</v>
      </c>
      <c r="I1118" s="3"/>
      <c r="J1118" s="7">
        <v>3938</v>
      </c>
      <c r="L1118">
        <f t="shared" si="755"/>
        <v>958</v>
      </c>
      <c r="M1118">
        <f t="shared" si="756"/>
        <v>3938</v>
      </c>
      <c r="N1118" s="19">
        <f t="shared" si="720"/>
        <v>4.1106471816283925</v>
      </c>
      <c r="P1118" s="29" t="s">
        <v>113</v>
      </c>
      <c r="Q1118" s="3">
        <v>2478</v>
      </c>
      <c r="R1118" s="3"/>
      <c r="S1118" s="7">
        <v>2478</v>
      </c>
      <c r="U1118" s="29" t="s">
        <v>113</v>
      </c>
      <c r="V1118" s="3">
        <v>478</v>
      </c>
      <c r="W1118" s="3"/>
      <c r="X1118" s="7">
        <v>478</v>
      </c>
      <c r="Z1118" s="29" t="s">
        <v>113</v>
      </c>
      <c r="AA1118" s="3">
        <v>145537</v>
      </c>
      <c r="AB1118" s="3"/>
      <c r="AC1118" s="7">
        <v>145537</v>
      </c>
      <c r="AE1118">
        <f t="shared" si="749"/>
        <v>145537</v>
      </c>
      <c r="AF1118" s="16">
        <f t="shared" si="750"/>
        <v>145.53700000000001</v>
      </c>
      <c r="AH1118">
        <f t="shared" si="751"/>
        <v>3938</v>
      </c>
      <c r="AI1118">
        <f t="shared" si="752"/>
        <v>145537</v>
      </c>
      <c r="AJ1118" s="16">
        <f t="shared" si="753"/>
        <v>36957.084814626709</v>
      </c>
      <c r="AL1118" s="16">
        <f t="shared" si="754"/>
        <v>151917.53653444676</v>
      </c>
    </row>
    <row r="1119" spans="2:38">
      <c r="B1119" s="29" t="s">
        <v>114</v>
      </c>
      <c r="C1119" s="3"/>
      <c r="D1119" s="3">
        <v>4</v>
      </c>
      <c r="E1119" s="7">
        <v>4</v>
      </c>
      <c r="G1119" s="29" t="s">
        <v>114</v>
      </c>
      <c r="H1119" s="3"/>
      <c r="I1119" s="3">
        <v>4</v>
      </c>
      <c r="J1119" s="7">
        <v>4</v>
      </c>
      <c r="L1119">
        <f t="shared" si="755"/>
        <v>4</v>
      </c>
      <c r="M1119">
        <f t="shared" si="756"/>
        <v>4</v>
      </c>
      <c r="N1119" s="19">
        <f t="shared" si="720"/>
        <v>1</v>
      </c>
      <c r="P1119" s="29" t="s">
        <v>114</v>
      </c>
      <c r="Q1119" s="3"/>
      <c r="R1119" s="3"/>
      <c r="S1119" s="7"/>
      <c r="U1119" s="29" t="s">
        <v>114</v>
      </c>
      <c r="V1119" s="3"/>
      <c r="W1119" s="3"/>
      <c r="X1119" s="7"/>
      <c r="Z1119" s="29" t="s">
        <v>114</v>
      </c>
      <c r="AA1119" s="3"/>
      <c r="AB1119" s="3">
        <v>347</v>
      </c>
      <c r="AC1119" s="7">
        <v>347</v>
      </c>
      <c r="AE1119">
        <f t="shared" si="749"/>
        <v>347</v>
      </c>
      <c r="AF1119" s="16">
        <f t="shared" si="750"/>
        <v>0.34699999999999998</v>
      </c>
      <c r="AH1119">
        <f t="shared" si="751"/>
        <v>4</v>
      </c>
      <c r="AI1119">
        <f t="shared" si="752"/>
        <v>347</v>
      </c>
      <c r="AJ1119" s="16">
        <f t="shared" si="753"/>
        <v>86750</v>
      </c>
      <c r="AL1119" s="16">
        <f t="shared" si="754"/>
        <v>86750</v>
      </c>
    </row>
    <row r="1120" spans="2:38">
      <c r="B1120" s="29" t="s">
        <v>160</v>
      </c>
      <c r="C1120" s="3"/>
      <c r="D1120" s="3">
        <v>29</v>
      </c>
      <c r="E1120" s="7">
        <v>29</v>
      </c>
      <c r="G1120" s="29" t="s">
        <v>160</v>
      </c>
      <c r="H1120" s="3"/>
      <c r="I1120" s="3">
        <v>80</v>
      </c>
      <c r="J1120" s="7">
        <v>80</v>
      </c>
      <c r="L1120">
        <f t="shared" si="755"/>
        <v>29</v>
      </c>
      <c r="M1120">
        <f t="shared" si="756"/>
        <v>80</v>
      </c>
      <c r="N1120" s="19">
        <f t="shared" si="720"/>
        <v>2.7586206896551726</v>
      </c>
      <c r="P1120" s="29" t="s">
        <v>160</v>
      </c>
      <c r="Q1120" s="3"/>
      <c r="R1120" s="3">
        <v>41</v>
      </c>
      <c r="S1120" s="7">
        <v>41</v>
      </c>
      <c r="U1120" s="29" t="s">
        <v>160</v>
      </c>
      <c r="V1120" s="3"/>
      <c r="W1120" s="3">
        <v>10</v>
      </c>
      <c r="X1120" s="7">
        <v>10</v>
      </c>
      <c r="Z1120" s="29" t="s">
        <v>160</v>
      </c>
      <c r="AA1120" s="3"/>
      <c r="AB1120" s="3">
        <v>8951</v>
      </c>
      <c r="AC1120" s="7">
        <v>8951</v>
      </c>
      <c r="AE1120">
        <f t="shared" si="749"/>
        <v>8951</v>
      </c>
      <c r="AF1120" s="16">
        <f t="shared" si="750"/>
        <v>8.9510000000000005</v>
      </c>
      <c r="AH1120">
        <f t="shared" si="751"/>
        <v>80</v>
      </c>
      <c r="AI1120">
        <f t="shared" si="752"/>
        <v>8951</v>
      </c>
      <c r="AJ1120" s="16">
        <f t="shared" si="753"/>
        <v>111887.5</v>
      </c>
      <c r="AL1120" s="16">
        <f t="shared" si="754"/>
        <v>308655.1724137931</v>
      </c>
    </row>
    <row r="1121" spans="2:38">
      <c r="B1121" s="29" t="s">
        <v>115</v>
      </c>
      <c r="C1121" s="3"/>
      <c r="D1121" s="3">
        <v>1</v>
      </c>
      <c r="E1121" s="7">
        <v>1</v>
      </c>
      <c r="G1121" s="29" t="s">
        <v>115</v>
      </c>
      <c r="H1121" s="3"/>
      <c r="I1121" s="3"/>
      <c r="J1121" s="7"/>
      <c r="L1121">
        <f t="shared" si="755"/>
        <v>1</v>
      </c>
      <c r="M1121">
        <f t="shared" si="756"/>
        <v>0</v>
      </c>
      <c r="N1121" s="19">
        <f t="shared" si="720"/>
        <v>0</v>
      </c>
      <c r="P1121" s="29" t="s">
        <v>115</v>
      </c>
      <c r="Q1121" s="3"/>
      <c r="R1121" s="3"/>
      <c r="S1121" s="7"/>
      <c r="U1121" s="29" t="s">
        <v>115</v>
      </c>
      <c r="V1121" s="3"/>
      <c r="W1121" s="3"/>
      <c r="X1121" s="7"/>
      <c r="Z1121" s="29" t="s">
        <v>115</v>
      </c>
      <c r="AA1121" s="3"/>
      <c r="AB1121" s="3"/>
      <c r="AC1121" s="7"/>
      <c r="AE1121">
        <f t="shared" si="749"/>
        <v>0</v>
      </c>
      <c r="AF1121" s="16" t="str">
        <f t="shared" si="750"/>
        <v/>
      </c>
      <c r="AH1121">
        <f t="shared" si="751"/>
        <v>0</v>
      </c>
      <c r="AI1121">
        <f t="shared" si="752"/>
        <v>0</v>
      </c>
      <c r="AJ1121" s="16" t="str">
        <f t="shared" si="753"/>
        <v/>
      </c>
      <c r="AL1121" s="16" t="str">
        <f t="shared" si="754"/>
        <v/>
      </c>
    </row>
    <row r="1122" spans="2:38">
      <c r="B1122" s="29" t="s">
        <v>116</v>
      </c>
      <c r="C1122" s="3"/>
      <c r="D1122" s="3"/>
      <c r="E1122" s="7"/>
      <c r="G1122" s="29" t="s">
        <v>116</v>
      </c>
      <c r="H1122" s="3"/>
      <c r="I1122" s="3"/>
      <c r="J1122" s="7"/>
      <c r="L1122">
        <f t="shared" si="755"/>
        <v>0</v>
      </c>
      <c r="M1122">
        <f t="shared" si="756"/>
        <v>0</v>
      </c>
      <c r="N1122" s="19" t="str">
        <f t="shared" si="720"/>
        <v/>
      </c>
      <c r="P1122" s="29" t="s">
        <v>116</v>
      </c>
      <c r="Q1122" s="3"/>
      <c r="R1122" s="3"/>
      <c r="S1122" s="7"/>
      <c r="U1122" s="29" t="s">
        <v>116</v>
      </c>
      <c r="V1122" s="3"/>
      <c r="W1122" s="3"/>
      <c r="X1122" s="7"/>
      <c r="Z1122" s="29" t="s">
        <v>116</v>
      </c>
      <c r="AA1122" s="3"/>
      <c r="AB1122" s="3"/>
      <c r="AC1122" s="7"/>
      <c r="AE1122">
        <f t="shared" si="749"/>
        <v>0</v>
      </c>
      <c r="AF1122" s="16" t="str">
        <f t="shared" si="750"/>
        <v/>
      </c>
      <c r="AH1122">
        <f t="shared" si="751"/>
        <v>0</v>
      </c>
      <c r="AI1122">
        <f t="shared" si="752"/>
        <v>0</v>
      </c>
      <c r="AJ1122" s="16" t="str">
        <f t="shared" si="753"/>
        <v/>
      </c>
      <c r="AL1122" s="16" t="str">
        <f t="shared" si="754"/>
        <v/>
      </c>
    </row>
    <row r="1123" spans="2:38">
      <c r="B1123" s="29" t="s">
        <v>117</v>
      </c>
      <c r="C1123" s="3"/>
      <c r="D1123" s="3">
        <v>7</v>
      </c>
      <c r="E1123" s="7">
        <v>7</v>
      </c>
      <c r="G1123" s="29" t="s">
        <v>117</v>
      </c>
      <c r="H1123" s="3"/>
      <c r="I1123" s="3">
        <v>14</v>
      </c>
      <c r="J1123" s="7">
        <v>14</v>
      </c>
      <c r="L1123">
        <f t="shared" si="755"/>
        <v>7</v>
      </c>
      <c r="M1123">
        <f t="shared" si="756"/>
        <v>14</v>
      </c>
      <c r="N1123" s="19">
        <f t="shared" si="720"/>
        <v>2</v>
      </c>
      <c r="P1123" s="29" t="s">
        <v>117</v>
      </c>
      <c r="Q1123" s="3"/>
      <c r="R1123" s="3">
        <v>5</v>
      </c>
      <c r="S1123" s="7">
        <v>5</v>
      </c>
      <c r="U1123" s="29" t="s">
        <v>117</v>
      </c>
      <c r="V1123" s="3"/>
      <c r="W1123" s="3">
        <v>2</v>
      </c>
      <c r="X1123" s="7">
        <v>2</v>
      </c>
      <c r="Z1123" s="29" t="s">
        <v>117</v>
      </c>
      <c r="AA1123" s="3"/>
      <c r="AB1123" s="3">
        <v>1242</v>
      </c>
      <c r="AC1123" s="7">
        <v>1242</v>
      </c>
      <c r="AE1123">
        <f t="shared" si="749"/>
        <v>1242</v>
      </c>
      <c r="AF1123" s="16">
        <f t="shared" si="750"/>
        <v>1.242</v>
      </c>
      <c r="AH1123">
        <f t="shared" si="751"/>
        <v>14</v>
      </c>
      <c r="AI1123">
        <f t="shared" si="752"/>
        <v>1242</v>
      </c>
      <c r="AJ1123" s="16">
        <f t="shared" si="753"/>
        <v>88714.28571428571</v>
      </c>
      <c r="AL1123" s="16">
        <f t="shared" si="754"/>
        <v>177428.57142857142</v>
      </c>
    </row>
    <row r="1124" spans="2:38">
      <c r="B1124" s="29" t="s">
        <v>118</v>
      </c>
      <c r="C1124" s="3"/>
      <c r="D1124" s="3">
        <v>1</v>
      </c>
      <c r="E1124" s="7">
        <v>1</v>
      </c>
      <c r="G1124" s="29" t="s">
        <v>118</v>
      </c>
      <c r="H1124" s="3"/>
      <c r="I1124" s="3"/>
      <c r="J1124" s="7"/>
      <c r="N1124" s="19" t="str">
        <f t="shared" si="720"/>
        <v/>
      </c>
      <c r="P1124" s="29" t="s">
        <v>118</v>
      </c>
      <c r="Q1124" s="3"/>
      <c r="R1124" s="3"/>
      <c r="S1124" s="7"/>
      <c r="U1124" s="29" t="s">
        <v>118</v>
      </c>
      <c r="V1124" s="3"/>
      <c r="W1124" s="3"/>
      <c r="X1124" s="7"/>
      <c r="Z1124" s="29" t="s">
        <v>118</v>
      </c>
      <c r="AA1124" s="3"/>
      <c r="AB1124" s="3"/>
      <c r="AC1124" s="7"/>
      <c r="AE1124">
        <f t="shared" si="749"/>
        <v>0</v>
      </c>
      <c r="AF1124" s="16" t="str">
        <f t="shared" si="750"/>
        <v/>
      </c>
      <c r="AH1124">
        <f t="shared" si="751"/>
        <v>0</v>
      </c>
      <c r="AI1124">
        <f t="shared" si="752"/>
        <v>0</v>
      </c>
      <c r="AJ1124" s="16" t="str">
        <f t="shared" si="753"/>
        <v/>
      </c>
      <c r="AL1124" s="16" t="str">
        <f t="shared" si="754"/>
        <v/>
      </c>
    </row>
    <row r="1125" spans="2:38">
      <c r="B1125" s="29" t="s">
        <v>119</v>
      </c>
      <c r="C1125" s="3"/>
      <c r="D1125" s="3">
        <v>22</v>
      </c>
      <c r="E1125" s="7">
        <v>22</v>
      </c>
      <c r="G1125" s="29" t="s">
        <v>119</v>
      </c>
      <c r="H1125" s="3"/>
      <c r="I1125" s="3">
        <v>37</v>
      </c>
      <c r="J1125" s="7">
        <v>37</v>
      </c>
      <c r="L1125">
        <f t="shared" ref="L1125:L1134" si="757">E1125</f>
        <v>22</v>
      </c>
      <c r="M1125">
        <f t="shared" ref="M1125:M1134" si="758">J1125</f>
        <v>37</v>
      </c>
      <c r="N1125" s="19">
        <f t="shared" si="720"/>
        <v>1.6818181818181819</v>
      </c>
      <c r="P1125" s="29" t="s">
        <v>119</v>
      </c>
      <c r="Q1125" s="3"/>
      <c r="R1125" s="3">
        <v>9</v>
      </c>
      <c r="S1125" s="7">
        <v>9</v>
      </c>
      <c r="U1125" s="29" t="s">
        <v>119</v>
      </c>
      <c r="V1125" s="3"/>
      <c r="W1125" s="3">
        <v>4</v>
      </c>
      <c r="X1125" s="7">
        <v>4</v>
      </c>
      <c r="Z1125" s="29" t="s">
        <v>119</v>
      </c>
      <c r="AA1125" s="3"/>
      <c r="AB1125" s="3">
        <v>1308</v>
      </c>
      <c r="AC1125" s="7">
        <v>1308</v>
      </c>
      <c r="AE1125">
        <f t="shared" si="749"/>
        <v>1308</v>
      </c>
      <c r="AF1125" s="16">
        <f t="shared" si="750"/>
        <v>1.3080000000000001</v>
      </c>
      <c r="AH1125">
        <f t="shared" si="751"/>
        <v>37</v>
      </c>
      <c r="AI1125">
        <f t="shared" si="752"/>
        <v>1308</v>
      </c>
      <c r="AJ1125" s="16">
        <f t="shared" si="753"/>
        <v>35351.351351351354</v>
      </c>
      <c r="AL1125" s="16">
        <f t="shared" si="754"/>
        <v>59454.545454545463</v>
      </c>
    </row>
    <row r="1126" spans="2:38">
      <c r="B1126" s="29" t="s">
        <v>161</v>
      </c>
      <c r="C1126" s="3"/>
      <c r="D1126" s="3">
        <v>7</v>
      </c>
      <c r="E1126" s="7">
        <v>7</v>
      </c>
      <c r="G1126" s="29" t="s">
        <v>161</v>
      </c>
      <c r="H1126" s="3"/>
      <c r="I1126" s="3">
        <v>26</v>
      </c>
      <c r="J1126" s="7">
        <v>26</v>
      </c>
      <c r="L1126">
        <f t="shared" si="757"/>
        <v>7</v>
      </c>
      <c r="M1126">
        <f t="shared" si="758"/>
        <v>26</v>
      </c>
      <c r="N1126" s="19">
        <f t="shared" si="720"/>
        <v>3.7142857142857144</v>
      </c>
      <c r="P1126" s="29" t="s">
        <v>161</v>
      </c>
      <c r="Q1126" s="3"/>
      <c r="R1126" s="3">
        <v>15</v>
      </c>
      <c r="S1126" s="7">
        <v>15</v>
      </c>
      <c r="U1126" s="29" t="s">
        <v>161</v>
      </c>
      <c r="V1126" s="3"/>
      <c r="W1126" s="3">
        <v>4</v>
      </c>
      <c r="X1126" s="7">
        <v>4</v>
      </c>
      <c r="Z1126" s="29" t="s">
        <v>161</v>
      </c>
      <c r="AA1126" s="3"/>
      <c r="AB1126" s="3">
        <v>2605</v>
      </c>
      <c r="AC1126" s="7">
        <v>2605</v>
      </c>
      <c r="AE1126">
        <f t="shared" si="749"/>
        <v>2605</v>
      </c>
      <c r="AF1126" s="16">
        <f t="shared" si="750"/>
        <v>2.605</v>
      </c>
      <c r="AH1126">
        <f t="shared" si="751"/>
        <v>26</v>
      </c>
      <c r="AI1126">
        <f t="shared" si="752"/>
        <v>2605</v>
      </c>
      <c r="AJ1126" s="16">
        <f t="shared" si="753"/>
        <v>100192.30769230769</v>
      </c>
      <c r="AL1126" s="16">
        <f t="shared" si="754"/>
        <v>372142.85714285716</v>
      </c>
    </row>
    <row r="1127" spans="2:38">
      <c r="B1127" s="29" t="s">
        <v>162</v>
      </c>
      <c r="C1127" s="3"/>
      <c r="D1127" s="3">
        <v>2</v>
      </c>
      <c r="E1127" s="7">
        <v>2</v>
      </c>
      <c r="G1127" s="29" t="s">
        <v>162</v>
      </c>
      <c r="H1127" s="3"/>
      <c r="I1127" s="3"/>
      <c r="J1127" s="7"/>
      <c r="L1127">
        <f t="shared" si="757"/>
        <v>2</v>
      </c>
      <c r="M1127">
        <f t="shared" si="758"/>
        <v>0</v>
      </c>
      <c r="N1127" s="19">
        <f t="shared" si="720"/>
        <v>0</v>
      </c>
      <c r="P1127" s="29" t="s">
        <v>162</v>
      </c>
      <c r="Q1127" s="3"/>
      <c r="R1127" s="3"/>
      <c r="S1127" s="7"/>
      <c r="U1127" s="29" t="s">
        <v>162</v>
      </c>
      <c r="V1127" s="3"/>
      <c r="W1127" s="3"/>
      <c r="X1127" s="7"/>
      <c r="Z1127" s="29" t="s">
        <v>162</v>
      </c>
      <c r="AA1127" s="3"/>
      <c r="AB1127" s="3"/>
      <c r="AC1127" s="7"/>
      <c r="AE1127">
        <f t="shared" si="749"/>
        <v>0</v>
      </c>
      <c r="AF1127" s="16" t="str">
        <f t="shared" si="750"/>
        <v/>
      </c>
      <c r="AH1127">
        <f t="shared" si="751"/>
        <v>0</v>
      </c>
      <c r="AI1127">
        <f t="shared" si="752"/>
        <v>0</v>
      </c>
      <c r="AJ1127" s="16" t="str">
        <f t="shared" si="753"/>
        <v/>
      </c>
      <c r="AL1127" s="16" t="str">
        <f t="shared" si="754"/>
        <v/>
      </c>
    </row>
    <row r="1128" spans="2:38">
      <c r="B1128" s="29" t="s">
        <v>120</v>
      </c>
      <c r="C1128" s="3"/>
      <c r="D1128" s="3">
        <v>482</v>
      </c>
      <c r="E1128" s="7">
        <v>482</v>
      </c>
      <c r="G1128" s="29" t="s">
        <v>120</v>
      </c>
      <c r="H1128" s="3"/>
      <c r="I1128" s="3">
        <v>941</v>
      </c>
      <c r="J1128" s="7">
        <v>941</v>
      </c>
      <c r="L1128">
        <f t="shared" si="757"/>
        <v>482</v>
      </c>
      <c r="M1128">
        <f t="shared" si="758"/>
        <v>941</v>
      </c>
      <c r="N1128" s="19">
        <f t="shared" si="720"/>
        <v>1.9522821576763485</v>
      </c>
      <c r="P1128" s="29" t="s">
        <v>120</v>
      </c>
      <c r="Q1128" s="3"/>
      <c r="R1128" s="3">
        <v>312</v>
      </c>
      <c r="S1128" s="7">
        <v>312</v>
      </c>
      <c r="U1128" s="29" t="s">
        <v>120</v>
      </c>
      <c r="V1128" s="3"/>
      <c r="W1128" s="3">
        <v>143</v>
      </c>
      <c r="X1128" s="7">
        <v>143</v>
      </c>
      <c r="Z1128" s="29" t="s">
        <v>120</v>
      </c>
      <c r="AA1128" s="3"/>
      <c r="AB1128" s="3">
        <v>35237</v>
      </c>
      <c r="AC1128" s="7">
        <v>35237</v>
      </c>
      <c r="AE1128">
        <f t="shared" si="749"/>
        <v>35237</v>
      </c>
      <c r="AF1128" s="16">
        <f t="shared" si="750"/>
        <v>35.237000000000002</v>
      </c>
      <c r="AH1128">
        <f t="shared" si="751"/>
        <v>941</v>
      </c>
      <c r="AI1128">
        <f t="shared" si="752"/>
        <v>35237</v>
      </c>
      <c r="AJ1128" s="16">
        <f t="shared" si="753"/>
        <v>37446.333687566417</v>
      </c>
      <c r="AL1128" s="16">
        <f t="shared" si="754"/>
        <v>73105.809128630703</v>
      </c>
    </row>
    <row r="1129" spans="2:38">
      <c r="B1129" s="29" t="s">
        <v>121</v>
      </c>
      <c r="C1129" s="3"/>
      <c r="D1129" s="3"/>
      <c r="E1129" s="7"/>
      <c r="G1129" s="29" t="s">
        <v>121</v>
      </c>
      <c r="H1129" s="3"/>
      <c r="I1129" s="3"/>
      <c r="J1129" s="7"/>
      <c r="L1129">
        <f t="shared" si="757"/>
        <v>0</v>
      </c>
      <c r="M1129">
        <f t="shared" si="758"/>
        <v>0</v>
      </c>
      <c r="N1129" s="19" t="str">
        <f t="shared" si="720"/>
        <v/>
      </c>
      <c r="P1129" s="29" t="s">
        <v>121</v>
      </c>
      <c r="Q1129" s="3"/>
      <c r="R1129" s="3"/>
      <c r="S1129" s="7"/>
      <c r="U1129" s="29" t="s">
        <v>121</v>
      </c>
      <c r="V1129" s="3"/>
      <c r="W1129" s="3"/>
      <c r="X1129" s="7"/>
      <c r="Z1129" s="29" t="s">
        <v>121</v>
      </c>
      <c r="AA1129" s="3"/>
      <c r="AB1129" s="3"/>
      <c r="AC1129" s="7"/>
      <c r="AE1129">
        <f t="shared" si="749"/>
        <v>0</v>
      </c>
      <c r="AF1129" s="16" t="str">
        <f t="shared" si="750"/>
        <v/>
      </c>
      <c r="AH1129">
        <f t="shared" si="751"/>
        <v>0</v>
      </c>
      <c r="AI1129">
        <f t="shared" si="752"/>
        <v>0</v>
      </c>
      <c r="AJ1129" s="16" t="str">
        <f t="shared" si="753"/>
        <v/>
      </c>
      <c r="AL1129" s="16" t="str">
        <f t="shared" si="754"/>
        <v/>
      </c>
    </row>
    <row r="1130" spans="2:38">
      <c r="B1130" s="29" t="s">
        <v>122</v>
      </c>
      <c r="C1130" s="3"/>
      <c r="D1130" s="3">
        <v>15</v>
      </c>
      <c r="E1130" s="7">
        <v>15</v>
      </c>
      <c r="G1130" s="29" t="s">
        <v>122</v>
      </c>
      <c r="H1130" s="3"/>
      <c r="I1130" s="3">
        <v>49</v>
      </c>
      <c r="J1130" s="7">
        <v>49</v>
      </c>
      <c r="L1130">
        <f t="shared" si="757"/>
        <v>15</v>
      </c>
      <c r="M1130">
        <f t="shared" si="758"/>
        <v>49</v>
      </c>
      <c r="N1130" s="19">
        <f t="shared" si="720"/>
        <v>3.2666666666666666</v>
      </c>
      <c r="P1130" s="29" t="s">
        <v>122</v>
      </c>
      <c r="Q1130" s="3"/>
      <c r="R1130" s="3">
        <v>15</v>
      </c>
      <c r="S1130" s="7">
        <v>15</v>
      </c>
      <c r="U1130" s="29" t="s">
        <v>122</v>
      </c>
      <c r="V1130" s="3"/>
      <c r="W1130" s="3">
        <v>18</v>
      </c>
      <c r="X1130" s="7">
        <v>18</v>
      </c>
      <c r="Z1130" s="29" t="s">
        <v>122</v>
      </c>
      <c r="AA1130" s="3"/>
      <c r="AB1130" s="3">
        <v>1710</v>
      </c>
      <c r="AC1130" s="7">
        <v>1710</v>
      </c>
      <c r="AE1130">
        <f t="shared" si="749"/>
        <v>1710</v>
      </c>
      <c r="AF1130" s="16">
        <f t="shared" si="750"/>
        <v>1.71</v>
      </c>
      <c r="AH1130">
        <f t="shared" si="751"/>
        <v>49</v>
      </c>
      <c r="AI1130">
        <f t="shared" si="752"/>
        <v>1710</v>
      </c>
      <c r="AJ1130" s="16">
        <f t="shared" si="753"/>
        <v>34897.959183673469</v>
      </c>
      <c r="AL1130" s="16">
        <f t="shared" si="754"/>
        <v>114000</v>
      </c>
    </row>
    <row r="1131" spans="2:38">
      <c r="B1131" s="29" t="s">
        <v>123</v>
      </c>
      <c r="C1131" s="3"/>
      <c r="D1131" s="3">
        <v>1</v>
      </c>
      <c r="E1131" s="7">
        <v>1</v>
      </c>
      <c r="G1131" s="29" t="s">
        <v>123</v>
      </c>
      <c r="H1131" s="3"/>
      <c r="I1131" s="3"/>
      <c r="J1131" s="7"/>
      <c r="L1131">
        <f t="shared" si="757"/>
        <v>1</v>
      </c>
      <c r="M1131">
        <f t="shared" si="758"/>
        <v>0</v>
      </c>
      <c r="N1131" s="19">
        <f t="shared" si="720"/>
        <v>0</v>
      </c>
      <c r="P1131" s="29" t="s">
        <v>123</v>
      </c>
      <c r="Q1131" s="3"/>
      <c r="R1131" s="3"/>
      <c r="S1131" s="7"/>
      <c r="U1131" s="29" t="s">
        <v>123</v>
      </c>
      <c r="V1131" s="3"/>
      <c r="W1131" s="3"/>
      <c r="X1131" s="7"/>
      <c r="Z1131" s="29" t="s">
        <v>123</v>
      </c>
      <c r="AA1131" s="3"/>
      <c r="AB1131" s="3"/>
      <c r="AC1131" s="7"/>
      <c r="AE1131">
        <f t="shared" si="749"/>
        <v>0</v>
      </c>
      <c r="AF1131" s="16" t="str">
        <f t="shared" si="750"/>
        <v/>
      </c>
      <c r="AH1131">
        <f t="shared" si="751"/>
        <v>0</v>
      </c>
      <c r="AI1131">
        <f t="shared" si="752"/>
        <v>0</v>
      </c>
      <c r="AJ1131" s="16" t="str">
        <f t="shared" si="753"/>
        <v/>
      </c>
      <c r="AL1131" s="16" t="str">
        <f t="shared" si="754"/>
        <v/>
      </c>
    </row>
    <row r="1132" spans="2:38">
      <c r="B1132" s="29" t="s">
        <v>124</v>
      </c>
      <c r="C1132" s="3"/>
      <c r="D1132" s="3">
        <v>1</v>
      </c>
      <c r="E1132" s="7">
        <v>1</v>
      </c>
      <c r="G1132" s="29" t="s">
        <v>124</v>
      </c>
      <c r="H1132" s="3"/>
      <c r="I1132" s="3"/>
      <c r="J1132" s="7"/>
      <c r="L1132">
        <f t="shared" si="757"/>
        <v>1</v>
      </c>
      <c r="M1132">
        <f t="shared" si="758"/>
        <v>0</v>
      </c>
      <c r="N1132" s="19">
        <f t="shared" si="720"/>
        <v>0</v>
      </c>
      <c r="P1132" s="29" t="s">
        <v>124</v>
      </c>
      <c r="Q1132" s="3"/>
      <c r="R1132" s="3"/>
      <c r="S1132" s="7"/>
      <c r="U1132" s="29" t="s">
        <v>124</v>
      </c>
      <c r="V1132" s="3"/>
      <c r="W1132" s="3"/>
      <c r="X1132" s="7"/>
      <c r="Z1132" s="29" t="s">
        <v>124</v>
      </c>
      <c r="AA1132" s="3"/>
      <c r="AB1132" s="3"/>
      <c r="AC1132" s="7"/>
      <c r="AE1132">
        <f t="shared" si="749"/>
        <v>0</v>
      </c>
      <c r="AF1132" s="16" t="str">
        <f t="shared" si="750"/>
        <v/>
      </c>
      <c r="AH1132">
        <f t="shared" si="751"/>
        <v>0</v>
      </c>
      <c r="AI1132">
        <f t="shared" si="752"/>
        <v>0</v>
      </c>
      <c r="AJ1132" s="16" t="str">
        <f t="shared" si="753"/>
        <v/>
      </c>
      <c r="AL1132" s="16" t="str">
        <f t="shared" si="754"/>
        <v/>
      </c>
    </row>
    <row r="1133" spans="2:38">
      <c r="B1133" s="29" t="s">
        <v>163</v>
      </c>
      <c r="C1133" s="3">
        <v>2</v>
      </c>
      <c r="D1133" s="3"/>
      <c r="E1133" s="7">
        <v>2</v>
      </c>
      <c r="G1133" s="29" t="s">
        <v>163</v>
      </c>
      <c r="H1133" s="3"/>
      <c r="I1133" s="3"/>
      <c r="J1133" s="7"/>
      <c r="L1133">
        <f t="shared" si="757"/>
        <v>2</v>
      </c>
      <c r="M1133">
        <f t="shared" si="758"/>
        <v>0</v>
      </c>
      <c r="N1133" s="19">
        <f t="shared" si="720"/>
        <v>0</v>
      </c>
      <c r="P1133" s="29" t="s">
        <v>163</v>
      </c>
      <c r="Q1133" s="3"/>
      <c r="R1133" s="3"/>
      <c r="S1133" s="7"/>
      <c r="U1133" s="29" t="s">
        <v>163</v>
      </c>
      <c r="V1133" s="3"/>
      <c r="W1133" s="3"/>
      <c r="X1133" s="7"/>
      <c r="Z1133" s="29" t="s">
        <v>163</v>
      </c>
      <c r="AA1133" s="3"/>
      <c r="AB1133" s="3"/>
      <c r="AC1133" s="7"/>
      <c r="AE1133">
        <f t="shared" si="749"/>
        <v>0</v>
      </c>
      <c r="AF1133" s="16" t="str">
        <f t="shared" si="750"/>
        <v/>
      </c>
      <c r="AH1133">
        <f t="shared" si="751"/>
        <v>0</v>
      </c>
      <c r="AI1133">
        <f t="shared" si="752"/>
        <v>0</v>
      </c>
      <c r="AJ1133" s="16" t="str">
        <f t="shared" si="753"/>
        <v/>
      </c>
      <c r="AL1133" s="16" t="str">
        <f t="shared" si="754"/>
        <v/>
      </c>
    </row>
    <row r="1134" spans="2:38">
      <c r="B1134" s="29" t="s">
        <v>125</v>
      </c>
      <c r="C1134" s="3"/>
      <c r="D1134" s="3">
        <v>25</v>
      </c>
      <c r="E1134" s="7">
        <v>25</v>
      </c>
      <c r="G1134" s="29" t="s">
        <v>125</v>
      </c>
      <c r="H1134" s="3"/>
      <c r="I1134" s="3">
        <v>61</v>
      </c>
      <c r="J1134" s="7">
        <v>61</v>
      </c>
      <c r="L1134">
        <f t="shared" si="757"/>
        <v>25</v>
      </c>
      <c r="M1134">
        <f t="shared" si="758"/>
        <v>61</v>
      </c>
      <c r="N1134" s="19">
        <f t="shared" si="720"/>
        <v>2.44</v>
      </c>
      <c r="P1134" s="29" t="s">
        <v>125</v>
      </c>
      <c r="Q1134" s="3"/>
      <c r="R1134" s="3">
        <v>27</v>
      </c>
      <c r="S1134" s="7">
        <v>27</v>
      </c>
      <c r="U1134" s="29" t="s">
        <v>125</v>
      </c>
      <c r="V1134" s="3"/>
      <c r="W1134" s="3">
        <v>7</v>
      </c>
      <c r="X1134" s="7">
        <v>7</v>
      </c>
      <c r="Z1134" s="29" t="s">
        <v>125</v>
      </c>
      <c r="AA1134" s="3"/>
      <c r="AB1134" s="3">
        <v>3487</v>
      </c>
      <c r="AC1134" s="7">
        <v>3487</v>
      </c>
      <c r="AE1134">
        <f t="shared" si="749"/>
        <v>3487</v>
      </c>
      <c r="AF1134" s="16">
        <f t="shared" si="750"/>
        <v>3.4870000000000001</v>
      </c>
      <c r="AH1134">
        <f t="shared" si="751"/>
        <v>61</v>
      </c>
      <c r="AI1134">
        <f t="shared" si="752"/>
        <v>3487</v>
      </c>
      <c r="AJ1134" s="16">
        <f t="shared" si="753"/>
        <v>57163.934426229513</v>
      </c>
      <c r="AL1134" s="16">
        <f t="shared" si="754"/>
        <v>139480</v>
      </c>
    </row>
    <row r="1135" spans="2:38">
      <c r="B1135" s="29" t="s">
        <v>126</v>
      </c>
      <c r="C1135" s="3">
        <v>169</v>
      </c>
      <c r="D1135" s="3"/>
      <c r="E1135" s="7">
        <v>169</v>
      </c>
      <c r="G1135" s="29" t="s">
        <v>126</v>
      </c>
      <c r="H1135" s="3">
        <v>533</v>
      </c>
      <c r="I1135" s="3"/>
      <c r="J1135" s="7">
        <v>533</v>
      </c>
      <c r="N1135" s="19" t="str">
        <f t="shared" si="720"/>
        <v/>
      </c>
      <c r="P1135" s="29" t="s">
        <v>126</v>
      </c>
      <c r="Q1135" s="3">
        <v>262</v>
      </c>
      <c r="R1135" s="3"/>
      <c r="S1135" s="7">
        <v>262</v>
      </c>
      <c r="U1135" s="29" t="s">
        <v>126</v>
      </c>
      <c r="V1135" s="3">
        <v>102</v>
      </c>
      <c r="W1135" s="3"/>
      <c r="X1135" s="7">
        <v>102</v>
      </c>
      <c r="Z1135" s="29" t="s">
        <v>126</v>
      </c>
      <c r="AA1135" s="3">
        <v>41476</v>
      </c>
      <c r="AB1135" s="3"/>
      <c r="AC1135" s="7">
        <v>41476</v>
      </c>
      <c r="AE1135">
        <f t="shared" si="749"/>
        <v>41476</v>
      </c>
      <c r="AF1135" s="16">
        <f t="shared" si="750"/>
        <v>41.475999999999999</v>
      </c>
      <c r="AH1135">
        <f t="shared" si="751"/>
        <v>533</v>
      </c>
      <c r="AI1135">
        <f t="shared" si="752"/>
        <v>41476</v>
      </c>
      <c r="AJ1135" s="16">
        <f t="shared" si="753"/>
        <v>77816.135084427777</v>
      </c>
      <c r="AL1135" s="16" t="str">
        <f t="shared" si="754"/>
        <v/>
      </c>
    </row>
    <row r="1136" spans="2:38">
      <c r="B1136" s="29" t="s">
        <v>127</v>
      </c>
      <c r="C1136" s="3"/>
      <c r="D1136" s="3">
        <v>5</v>
      </c>
      <c r="E1136" s="7">
        <v>5</v>
      </c>
      <c r="G1136" s="29" t="s">
        <v>127</v>
      </c>
      <c r="H1136" s="3"/>
      <c r="I1136" s="3">
        <v>17</v>
      </c>
      <c r="J1136" s="7">
        <v>17</v>
      </c>
      <c r="L1136">
        <f t="shared" ref="L1136:L1145" si="759">E1136</f>
        <v>5</v>
      </c>
      <c r="M1136">
        <f t="shared" ref="M1136:M1145" si="760">J1136</f>
        <v>17</v>
      </c>
      <c r="N1136" s="19">
        <f t="shared" si="720"/>
        <v>3.4</v>
      </c>
      <c r="P1136" s="29" t="s">
        <v>127</v>
      </c>
      <c r="Q1136" s="3"/>
      <c r="R1136" s="3">
        <v>8</v>
      </c>
      <c r="S1136" s="7">
        <v>8</v>
      </c>
      <c r="U1136" s="29" t="s">
        <v>127</v>
      </c>
      <c r="V1136" s="3"/>
      <c r="W1136" s="3">
        <v>4</v>
      </c>
      <c r="X1136" s="7">
        <v>4</v>
      </c>
      <c r="Z1136" s="29" t="s">
        <v>127</v>
      </c>
      <c r="AA1136" s="3"/>
      <c r="AB1136" s="3">
        <v>873</v>
      </c>
      <c r="AC1136" s="7">
        <v>873</v>
      </c>
      <c r="AE1136">
        <f t="shared" si="749"/>
        <v>873</v>
      </c>
      <c r="AF1136" s="16">
        <f t="shared" si="750"/>
        <v>0.873</v>
      </c>
      <c r="AH1136">
        <f t="shared" si="751"/>
        <v>17</v>
      </c>
      <c r="AI1136">
        <f t="shared" si="752"/>
        <v>873</v>
      </c>
      <c r="AJ1136" s="16">
        <f t="shared" si="753"/>
        <v>51352.941176470587</v>
      </c>
      <c r="AL1136" s="16">
        <f t="shared" si="754"/>
        <v>174600</v>
      </c>
    </row>
    <row r="1137" spans="2:38">
      <c r="B1137" s="29" t="s">
        <v>128</v>
      </c>
      <c r="C1137" s="3"/>
      <c r="D1137" s="3">
        <v>23</v>
      </c>
      <c r="E1137" s="7">
        <v>23</v>
      </c>
      <c r="G1137" s="29" t="s">
        <v>128</v>
      </c>
      <c r="H1137" s="3"/>
      <c r="I1137" s="3">
        <v>145</v>
      </c>
      <c r="J1137" s="7">
        <v>145</v>
      </c>
      <c r="L1137">
        <f t="shared" si="759"/>
        <v>23</v>
      </c>
      <c r="M1137">
        <f t="shared" si="760"/>
        <v>145</v>
      </c>
      <c r="N1137" s="19">
        <f t="shared" si="720"/>
        <v>6.3043478260869561</v>
      </c>
      <c r="P1137" s="29" t="s">
        <v>128</v>
      </c>
      <c r="Q1137" s="3"/>
      <c r="R1137" s="3">
        <v>104</v>
      </c>
      <c r="S1137" s="7">
        <v>104</v>
      </c>
      <c r="U1137" s="29" t="s">
        <v>128</v>
      </c>
      <c r="V1137" s="3"/>
      <c r="W1137" s="3">
        <v>17</v>
      </c>
      <c r="X1137" s="7">
        <v>17</v>
      </c>
      <c r="Z1137" s="29" t="s">
        <v>128</v>
      </c>
      <c r="AA1137" s="3"/>
      <c r="AB1137" s="3">
        <v>10037</v>
      </c>
      <c r="AC1137" s="7">
        <v>10037</v>
      </c>
      <c r="AE1137">
        <f t="shared" si="749"/>
        <v>10037</v>
      </c>
      <c r="AF1137" s="16">
        <f t="shared" si="750"/>
        <v>10.037000000000001</v>
      </c>
      <c r="AH1137">
        <f t="shared" si="751"/>
        <v>145</v>
      </c>
      <c r="AI1137">
        <f t="shared" si="752"/>
        <v>10037</v>
      </c>
      <c r="AJ1137" s="16">
        <f t="shared" si="753"/>
        <v>69220.689655172406</v>
      </c>
      <c r="AL1137" s="16">
        <f t="shared" si="754"/>
        <v>436391.30434782599</v>
      </c>
    </row>
    <row r="1138" spans="2:38">
      <c r="B1138" s="29" t="s">
        <v>129</v>
      </c>
      <c r="C1138" s="3">
        <v>61</v>
      </c>
      <c r="D1138" s="3"/>
      <c r="E1138" s="7">
        <v>61</v>
      </c>
      <c r="G1138" s="29" t="s">
        <v>129</v>
      </c>
      <c r="H1138" s="3">
        <v>278</v>
      </c>
      <c r="I1138" s="3"/>
      <c r="J1138" s="7">
        <v>278</v>
      </c>
      <c r="L1138">
        <f t="shared" si="759"/>
        <v>61</v>
      </c>
      <c r="M1138">
        <f t="shared" si="760"/>
        <v>278</v>
      </c>
      <c r="N1138" s="19">
        <f t="shared" si="720"/>
        <v>4.557377049180328</v>
      </c>
      <c r="P1138" s="29" t="s">
        <v>129</v>
      </c>
      <c r="Q1138" s="3">
        <v>164</v>
      </c>
      <c r="R1138" s="3"/>
      <c r="S1138" s="7">
        <v>164</v>
      </c>
      <c r="U1138" s="29" t="s">
        <v>129</v>
      </c>
      <c r="V1138" s="3">
        <v>52</v>
      </c>
      <c r="W1138" s="3"/>
      <c r="X1138" s="7">
        <v>52</v>
      </c>
      <c r="Z1138" s="29" t="s">
        <v>129</v>
      </c>
      <c r="AA1138" s="3">
        <v>23204</v>
      </c>
      <c r="AB1138" s="3"/>
      <c r="AC1138" s="7">
        <v>23204</v>
      </c>
      <c r="AE1138">
        <f t="shared" si="749"/>
        <v>23204</v>
      </c>
      <c r="AF1138" s="16">
        <f t="shared" si="750"/>
        <v>23.204000000000001</v>
      </c>
      <c r="AH1138">
        <f t="shared" si="751"/>
        <v>278</v>
      </c>
      <c r="AI1138">
        <f t="shared" si="752"/>
        <v>23204</v>
      </c>
      <c r="AJ1138" s="16">
        <f t="shared" si="753"/>
        <v>83467.625899280582</v>
      </c>
      <c r="AL1138" s="16">
        <f t="shared" si="754"/>
        <v>380393.44262295088</v>
      </c>
    </row>
    <row r="1139" spans="2:38">
      <c r="B1139" s="29" t="s">
        <v>130</v>
      </c>
      <c r="C1139" s="3"/>
      <c r="D1139" s="3">
        <v>2</v>
      </c>
      <c r="E1139" s="7">
        <v>2</v>
      </c>
      <c r="G1139" s="29" t="s">
        <v>130</v>
      </c>
      <c r="H1139" s="3"/>
      <c r="I1139" s="3"/>
      <c r="J1139" s="7"/>
      <c r="L1139">
        <f t="shared" si="759"/>
        <v>2</v>
      </c>
      <c r="M1139">
        <f t="shared" si="760"/>
        <v>0</v>
      </c>
      <c r="N1139" s="19">
        <f t="shared" si="720"/>
        <v>0</v>
      </c>
      <c r="P1139" s="29" t="s">
        <v>130</v>
      </c>
      <c r="Q1139" s="3"/>
      <c r="R1139" s="3"/>
      <c r="S1139" s="7"/>
      <c r="U1139" s="29" t="s">
        <v>130</v>
      </c>
      <c r="V1139" s="3"/>
      <c r="W1139" s="3"/>
      <c r="X1139" s="7"/>
      <c r="Z1139" s="29" t="s">
        <v>130</v>
      </c>
      <c r="AA1139" s="3"/>
      <c r="AB1139" s="3"/>
      <c r="AC1139" s="7"/>
      <c r="AE1139">
        <f t="shared" si="749"/>
        <v>0</v>
      </c>
      <c r="AF1139" s="16" t="str">
        <f t="shared" si="750"/>
        <v/>
      </c>
      <c r="AH1139">
        <f t="shared" si="751"/>
        <v>0</v>
      </c>
      <c r="AI1139">
        <f t="shared" si="752"/>
        <v>0</v>
      </c>
      <c r="AJ1139" s="16" t="str">
        <f t="shared" si="753"/>
        <v/>
      </c>
      <c r="AL1139" s="16" t="str">
        <f t="shared" si="754"/>
        <v/>
      </c>
    </row>
    <row r="1140" spans="2:38">
      <c r="B1140" s="29" t="s">
        <v>131</v>
      </c>
      <c r="C1140" s="3"/>
      <c r="D1140" s="3">
        <v>39</v>
      </c>
      <c r="E1140" s="7">
        <v>39</v>
      </c>
      <c r="G1140" s="29" t="s">
        <v>131</v>
      </c>
      <c r="H1140" s="3"/>
      <c r="I1140" s="3">
        <v>1050</v>
      </c>
      <c r="J1140" s="7">
        <v>1050</v>
      </c>
      <c r="L1140">
        <f t="shared" si="759"/>
        <v>39</v>
      </c>
      <c r="M1140">
        <f t="shared" si="760"/>
        <v>1050</v>
      </c>
      <c r="N1140" s="19">
        <f t="shared" ref="N1140:N1203" si="761">IF(M1140+L1140&gt;0,M1140/L1140,"")</f>
        <v>26.923076923076923</v>
      </c>
      <c r="P1140" s="29" t="s">
        <v>131</v>
      </c>
      <c r="Q1140" s="3"/>
      <c r="R1140" s="3">
        <v>906</v>
      </c>
      <c r="S1140" s="7">
        <v>906</v>
      </c>
      <c r="U1140" s="29" t="s">
        <v>131</v>
      </c>
      <c r="V1140" s="3"/>
      <c r="W1140" s="3">
        <v>105</v>
      </c>
      <c r="X1140" s="7">
        <v>105</v>
      </c>
      <c r="Z1140" s="29" t="s">
        <v>131</v>
      </c>
      <c r="AA1140" s="3"/>
      <c r="AB1140" s="3">
        <v>67112</v>
      </c>
      <c r="AC1140" s="7">
        <v>67112</v>
      </c>
      <c r="AE1140">
        <f t="shared" si="749"/>
        <v>67112</v>
      </c>
      <c r="AF1140" s="16">
        <f t="shared" si="750"/>
        <v>67.111999999999995</v>
      </c>
      <c r="AH1140">
        <f t="shared" si="751"/>
        <v>1050</v>
      </c>
      <c r="AI1140">
        <f t="shared" si="752"/>
        <v>67112</v>
      </c>
      <c r="AJ1140" s="16">
        <f t="shared" si="753"/>
        <v>63916.190476190481</v>
      </c>
      <c r="AL1140" s="16">
        <f t="shared" si="754"/>
        <v>1720820.512820513</v>
      </c>
    </row>
    <row r="1141" spans="2:38">
      <c r="B1141" s="29" t="s">
        <v>132</v>
      </c>
      <c r="C1141" s="3"/>
      <c r="D1141" s="3">
        <v>31</v>
      </c>
      <c r="E1141" s="7">
        <v>31</v>
      </c>
      <c r="G1141" s="29" t="s">
        <v>132</v>
      </c>
      <c r="H1141" s="3"/>
      <c r="I1141" s="3">
        <v>73</v>
      </c>
      <c r="J1141" s="7">
        <v>73</v>
      </c>
      <c r="L1141">
        <f t="shared" si="759"/>
        <v>31</v>
      </c>
      <c r="M1141">
        <f t="shared" si="760"/>
        <v>73</v>
      </c>
      <c r="N1141" s="19">
        <f t="shared" si="761"/>
        <v>2.3548387096774195</v>
      </c>
      <c r="P1141" s="29" t="s">
        <v>132</v>
      </c>
      <c r="Q1141" s="3"/>
      <c r="R1141" s="3">
        <v>31</v>
      </c>
      <c r="S1141" s="7">
        <v>31</v>
      </c>
      <c r="U1141" s="29" t="s">
        <v>132</v>
      </c>
      <c r="V1141" s="3"/>
      <c r="W1141" s="3">
        <v>10</v>
      </c>
      <c r="X1141" s="7">
        <v>10</v>
      </c>
      <c r="Z1141" s="29" t="s">
        <v>132</v>
      </c>
      <c r="AA1141" s="3"/>
      <c r="AB1141" s="3">
        <v>6929</v>
      </c>
      <c r="AC1141" s="7">
        <v>6929</v>
      </c>
      <c r="AE1141">
        <f t="shared" si="749"/>
        <v>6929</v>
      </c>
      <c r="AF1141" s="16">
        <f t="shared" si="750"/>
        <v>6.9290000000000003</v>
      </c>
      <c r="AH1141">
        <f t="shared" si="751"/>
        <v>73</v>
      </c>
      <c r="AI1141">
        <f t="shared" si="752"/>
        <v>6929</v>
      </c>
      <c r="AJ1141" s="16">
        <f t="shared" si="753"/>
        <v>94917.808219178085</v>
      </c>
      <c r="AL1141" s="16">
        <f t="shared" si="754"/>
        <v>223516.12903225809</v>
      </c>
    </row>
    <row r="1142" spans="2:38">
      <c r="B1142" s="29" t="s">
        <v>133</v>
      </c>
      <c r="C1142" s="3"/>
      <c r="D1142" s="3"/>
      <c r="E1142" s="7"/>
      <c r="G1142" s="29" t="s">
        <v>133</v>
      </c>
      <c r="H1142" s="3"/>
      <c r="I1142" s="3"/>
      <c r="J1142" s="7"/>
      <c r="L1142">
        <f t="shared" si="759"/>
        <v>0</v>
      </c>
      <c r="M1142">
        <f t="shared" si="760"/>
        <v>0</v>
      </c>
      <c r="N1142" s="19" t="str">
        <f t="shared" si="761"/>
        <v/>
      </c>
      <c r="P1142" s="29" t="s">
        <v>133</v>
      </c>
      <c r="Q1142" s="3"/>
      <c r="R1142" s="3"/>
      <c r="S1142" s="7"/>
      <c r="U1142" s="29" t="s">
        <v>133</v>
      </c>
      <c r="V1142" s="3"/>
      <c r="W1142" s="3"/>
      <c r="X1142" s="7"/>
      <c r="Z1142" s="29" t="s">
        <v>133</v>
      </c>
      <c r="AA1142" s="3"/>
      <c r="AB1142" s="3"/>
      <c r="AC1142" s="7"/>
      <c r="AE1142">
        <f t="shared" si="749"/>
        <v>0</v>
      </c>
      <c r="AF1142" s="16" t="str">
        <f t="shared" si="750"/>
        <v/>
      </c>
      <c r="AH1142">
        <f t="shared" si="751"/>
        <v>0</v>
      </c>
      <c r="AI1142">
        <f t="shared" si="752"/>
        <v>0</v>
      </c>
      <c r="AJ1142" s="16" t="str">
        <f t="shared" si="753"/>
        <v/>
      </c>
      <c r="AL1142" s="16" t="str">
        <f t="shared" si="754"/>
        <v/>
      </c>
    </row>
    <row r="1143" spans="2:38">
      <c r="B1143" s="29" t="s">
        <v>134</v>
      </c>
      <c r="C1143" s="3"/>
      <c r="D1143" s="3">
        <v>1</v>
      </c>
      <c r="E1143" s="7">
        <v>1</v>
      </c>
      <c r="G1143" s="29" t="s">
        <v>134</v>
      </c>
      <c r="H1143" s="3"/>
      <c r="I1143" s="3"/>
      <c r="J1143" s="7"/>
      <c r="L1143">
        <f t="shared" si="759"/>
        <v>1</v>
      </c>
      <c r="M1143">
        <f t="shared" si="760"/>
        <v>0</v>
      </c>
      <c r="N1143" s="19">
        <f t="shared" si="761"/>
        <v>0</v>
      </c>
      <c r="P1143" s="29" t="s">
        <v>134</v>
      </c>
      <c r="Q1143" s="3"/>
      <c r="R1143" s="3"/>
      <c r="S1143" s="7"/>
      <c r="U1143" s="29" t="s">
        <v>134</v>
      </c>
      <c r="V1143" s="3"/>
      <c r="W1143" s="3"/>
      <c r="X1143" s="7"/>
      <c r="Z1143" s="29" t="s">
        <v>134</v>
      </c>
      <c r="AA1143" s="3"/>
      <c r="AB1143" s="3"/>
      <c r="AC1143" s="7"/>
      <c r="AE1143">
        <f t="shared" si="749"/>
        <v>0</v>
      </c>
      <c r="AF1143" s="16" t="str">
        <f t="shared" si="750"/>
        <v/>
      </c>
      <c r="AH1143">
        <f t="shared" si="751"/>
        <v>0</v>
      </c>
      <c r="AI1143">
        <f t="shared" si="752"/>
        <v>0</v>
      </c>
      <c r="AJ1143" s="16" t="str">
        <f t="shared" si="753"/>
        <v/>
      </c>
      <c r="AL1143" s="16" t="str">
        <f t="shared" si="754"/>
        <v/>
      </c>
    </row>
    <row r="1144" spans="2:38">
      <c r="B1144" s="29" t="s">
        <v>135</v>
      </c>
      <c r="C1144" s="3"/>
      <c r="D1144" s="3">
        <v>2</v>
      </c>
      <c r="E1144" s="7">
        <v>2</v>
      </c>
      <c r="G1144" s="29" t="s">
        <v>135</v>
      </c>
      <c r="H1144" s="3"/>
      <c r="I1144" s="3"/>
      <c r="J1144" s="7"/>
      <c r="L1144">
        <f t="shared" si="759"/>
        <v>2</v>
      </c>
      <c r="M1144">
        <f t="shared" si="760"/>
        <v>0</v>
      </c>
      <c r="N1144" s="19">
        <f t="shared" si="761"/>
        <v>0</v>
      </c>
      <c r="P1144" s="29" t="s">
        <v>135</v>
      </c>
      <c r="Q1144" s="3"/>
      <c r="R1144" s="3"/>
      <c r="S1144" s="7"/>
      <c r="U1144" s="29" t="s">
        <v>135</v>
      </c>
      <c r="V1144" s="3"/>
      <c r="W1144" s="3"/>
      <c r="X1144" s="7"/>
      <c r="Z1144" s="29" t="s">
        <v>135</v>
      </c>
      <c r="AA1144" s="3"/>
      <c r="AB1144" s="3"/>
      <c r="AC1144" s="7"/>
      <c r="AE1144">
        <f t="shared" si="749"/>
        <v>0</v>
      </c>
      <c r="AF1144" s="16" t="str">
        <f t="shared" si="750"/>
        <v/>
      </c>
      <c r="AH1144">
        <f t="shared" si="751"/>
        <v>0</v>
      </c>
      <c r="AI1144">
        <f t="shared" si="752"/>
        <v>0</v>
      </c>
      <c r="AJ1144" s="16" t="str">
        <f t="shared" si="753"/>
        <v/>
      </c>
      <c r="AL1144" s="16" t="str">
        <f t="shared" si="754"/>
        <v/>
      </c>
    </row>
    <row r="1145" spans="2:38">
      <c r="B1145" s="30" t="s">
        <v>39</v>
      </c>
      <c r="C1145" s="7">
        <v>1254</v>
      </c>
      <c r="D1145" s="7">
        <v>908</v>
      </c>
      <c r="E1145" s="7">
        <v>2162</v>
      </c>
      <c r="G1145" s="30" t="s">
        <v>39</v>
      </c>
      <c r="H1145" s="7">
        <v>5071</v>
      </c>
      <c r="I1145" s="7">
        <v>3391</v>
      </c>
      <c r="J1145" s="7">
        <v>8462</v>
      </c>
      <c r="L1145">
        <f t="shared" si="759"/>
        <v>2162</v>
      </c>
      <c r="M1145">
        <f t="shared" si="760"/>
        <v>8462</v>
      </c>
      <c r="N1145" s="19">
        <f t="shared" si="761"/>
        <v>3.913968547641073</v>
      </c>
      <c r="P1145" s="30" t="s">
        <v>39</v>
      </c>
      <c r="Q1145" s="7">
        <v>3119</v>
      </c>
      <c r="R1145" s="7">
        <v>1913</v>
      </c>
      <c r="S1145" s="7">
        <v>5032</v>
      </c>
      <c r="U1145" s="30" t="s">
        <v>39</v>
      </c>
      <c r="V1145" s="7">
        <v>669</v>
      </c>
      <c r="W1145" s="7">
        <v>549</v>
      </c>
      <c r="X1145" s="7">
        <v>1218</v>
      </c>
      <c r="Z1145" s="30" t="s">
        <v>39</v>
      </c>
      <c r="AA1145" s="7">
        <v>232938</v>
      </c>
      <c r="AB1145" s="7">
        <v>208044</v>
      </c>
      <c r="AC1145" s="7">
        <v>440982</v>
      </c>
      <c r="AE1145">
        <f t="shared" si="749"/>
        <v>440982</v>
      </c>
      <c r="AF1145" s="16">
        <f t="shared" si="750"/>
        <v>440.98200000000003</v>
      </c>
      <c r="AH1145">
        <f t="shared" si="751"/>
        <v>8462</v>
      </c>
      <c r="AI1145">
        <f t="shared" si="752"/>
        <v>440982</v>
      </c>
      <c r="AJ1145" s="16">
        <f t="shared" si="753"/>
        <v>52113.212006617825</v>
      </c>
      <c r="AL1145" s="16">
        <f t="shared" si="754"/>
        <v>203969.47271045329</v>
      </c>
    </row>
    <row r="1146" spans="2:38">
      <c r="B1146" s="4" t="s">
        <v>188</v>
      </c>
      <c r="C1146" s="3"/>
      <c r="D1146" s="3"/>
      <c r="E1146" s="7"/>
      <c r="G1146" s="4" t="s">
        <v>188</v>
      </c>
      <c r="H1146" s="3"/>
      <c r="I1146" s="3"/>
      <c r="J1146" s="7"/>
      <c r="N1146" s="18" t="str">
        <f t="shared" si="761"/>
        <v/>
      </c>
      <c r="P1146" s="4" t="s">
        <v>188</v>
      </c>
      <c r="Q1146" s="3"/>
      <c r="R1146" s="3"/>
      <c r="S1146" s="7"/>
      <c r="U1146" s="4" t="s">
        <v>188</v>
      </c>
      <c r="V1146" s="3"/>
      <c r="W1146" s="3"/>
      <c r="X1146" s="7"/>
      <c r="Z1146" s="4" t="s">
        <v>188</v>
      </c>
      <c r="AA1146" s="3"/>
      <c r="AB1146" s="3"/>
      <c r="AC1146" s="7"/>
      <c r="AF1146" s="15"/>
      <c r="AJ1146" s="15"/>
      <c r="AL1146" s="15"/>
    </row>
    <row r="1147" spans="2:38">
      <c r="B1147" s="5" t="s">
        <v>13</v>
      </c>
      <c r="C1147" s="3"/>
      <c r="D1147" s="3"/>
      <c r="E1147" s="7"/>
      <c r="G1147" s="5" t="s">
        <v>13</v>
      </c>
      <c r="H1147" s="3"/>
      <c r="I1147" s="3"/>
      <c r="J1147" s="7"/>
      <c r="N1147" s="37" t="str">
        <f t="shared" si="761"/>
        <v/>
      </c>
      <c r="P1147" s="5" t="s">
        <v>13</v>
      </c>
      <c r="Q1147" s="3"/>
      <c r="R1147" s="3"/>
      <c r="S1147" s="7"/>
      <c r="U1147" s="5" t="s">
        <v>13</v>
      </c>
      <c r="V1147" s="3"/>
      <c r="W1147" s="3"/>
      <c r="X1147" s="7"/>
      <c r="Z1147" s="5" t="s">
        <v>13</v>
      </c>
      <c r="AA1147" s="3"/>
      <c r="AB1147" s="3"/>
      <c r="AC1147" s="7"/>
      <c r="AF1147" s="36"/>
      <c r="AJ1147" s="36"/>
      <c r="AL1147" s="36"/>
    </row>
    <row r="1148" spans="2:38">
      <c r="B1148" s="29" t="s">
        <v>13</v>
      </c>
      <c r="C1148" s="3">
        <v>40193</v>
      </c>
      <c r="D1148" s="3">
        <v>6001</v>
      </c>
      <c r="E1148" s="7">
        <v>46194</v>
      </c>
      <c r="G1148" s="29" t="s">
        <v>13</v>
      </c>
      <c r="H1148" s="3">
        <v>482766</v>
      </c>
      <c r="I1148" s="3">
        <v>95315</v>
      </c>
      <c r="J1148" s="7">
        <v>578081</v>
      </c>
      <c r="L1148">
        <f t="shared" ref="L1148" si="762">E1148</f>
        <v>46194</v>
      </c>
      <c r="M1148">
        <f t="shared" ref="M1148" si="763">J1148</f>
        <v>578081</v>
      </c>
      <c r="N1148" s="19">
        <f t="shared" si="761"/>
        <v>12.514200978482053</v>
      </c>
      <c r="P1148" s="29" t="s">
        <v>13</v>
      </c>
      <c r="Q1148" s="3">
        <v>371201</v>
      </c>
      <c r="R1148" s="3">
        <v>46727</v>
      </c>
      <c r="S1148" s="7">
        <v>417928</v>
      </c>
      <c r="U1148" s="29" t="s">
        <v>13</v>
      </c>
      <c r="V1148" s="3">
        <v>70150</v>
      </c>
      <c r="W1148" s="3">
        <v>42375</v>
      </c>
      <c r="X1148" s="7">
        <v>112525</v>
      </c>
      <c r="Z1148" s="29" t="s">
        <v>13</v>
      </c>
      <c r="AA1148" s="3">
        <v>71757413</v>
      </c>
      <c r="AB1148" s="3">
        <v>3749759</v>
      </c>
      <c r="AC1148" s="7">
        <v>75507172</v>
      </c>
      <c r="AE1148">
        <f t="shared" ref="AE1148" si="764">AC1148</f>
        <v>75507172</v>
      </c>
      <c r="AF1148" s="16">
        <f t="shared" ref="AF1148" si="765">IF(AE1148/$AE$8&gt;0,AE1148/$AE$8,"")</f>
        <v>75507.172000000006</v>
      </c>
      <c r="AH1148">
        <f t="shared" ref="AH1148" si="766">J1148</f>
        <v>578081</v>
      </c>
      <c r="AI1148">
        <f t="shared" ref="AI1148" si="767">AC1148</f>
        <v>75507172</v>
      </c>
      <c r="AJ1148" s="16">
        <f t="shared" ref="AJ1148" si="768">IF(AI1148*AH1148&gt;0,AI1148/AH1148*$AI$8,"")</f>
        <v>130616.94122449966</v>
      </c>
      <c r="AL1148" s="16">
        <f t="shared" ref="AL1148" si="769">IF(AI1148*M1148&gt;0,M1148/L1148*AJ1148,"")</f>
        <v>1634566.6536779664</v>
      </c>
    </row>
    <row r="1149" spans="2:38">
      <c r="B1149" s="5" t="s">
        <v>33</v>
      </c>
      <c r="C1149" s="3"/>
      <c r="D1149" s="3"/>
      <c r="E1149" s="7"/>
      <c r="G1149" s="5" t="s">
        <v>33</v>
      </c>
      <c r="H1149" s="3"/>
      <c r="I1149" s="3"/>
      <c r="J1149" s="7"/>
      <c r="N1149" s="37" t="str">
        <f t="shared" si="761"/>
        <v/>
      </c>
      <c r="P1149" s="5" t="s">
        <v>33</v>
      </c>
      <c r="Q1149" s="3"/>
      <c r="R1149" s="3"/>
      <c r="S1149" s="7"/>
      <c r="U1149" s="5" t="s">
        <v>33</v>
      </c>
      <c r="V1149" s="3"/>
      <c r="W1149" s="3"/>
      <c r="X1149" s="7"/>
      <c r="Z1149" s="5" t="s">
        <v>33</v>
      </c>
      <c r="AA1149" s="3"/>
      <c r="AB1149" s="3"/>
      <c r="AC1149" s="7"/>
      <c r="AF1149" s="36"/>
      <c r="AJ1149" s="36"/>
      <c r="AL1149" s="36"/>
    </row>
    <row r="1150" spans="2:38">
      <c r="B1150" s="29" t="s">
        <v>45</v>
      </c>
      <c r="C1150" s="3">
        <v>47</v>
      </c>
      <c r="D1150" s="3"/>
      <c r="E1150" s="7">
        <v>47</v>
      </c>
      <c r="G1150" s="29" t="s">
        <v>45</v>
      </c>
      <c r="H1150" s="3">
        <v>807</v>
      </c>
      <c r="I1150" s="3"/>
      <c r="J1150" s="7">
        <v>807</v>
      </c>
      <c r="L1150">
        <f t="shared" ref="L1150:L1159" si="770">E1150</f>
        <v>47</v>
      </c>
      <c r="M1150">
        <f t="shared" ref="M1150:M1159" si="771">J1150</f>
        <v>807</v>
      </c>
      <c r="N1150" s="19">
        <f t="shared" si="761"/>
        <v>17.170212765957448</v>
      </c>
      <c r="P1150" s="29" t="s">
        <v>45</v>
      </c>
      <c r="Q1150" s="3">
        <v>642</v>
      </c>
      <c r="R1150" s="3"/>
      <c r="S1150" s="7">
        <v>642</v>
      </c>
      <c r="U1150" s="29" t="s">
        <v>45</v>
      </c>
      <c r="V1150" s="3">
        <v>118</v>
      </c>
      <c r="W1150" s="3"/>
      <c r="X1150" s="7">
        <v>118</v>
      </c>
      <c r="Z1150" s="29" t="s">
        <v>45</v>
      </c>
      <c r="AA1150" s="3">
        <v>182100</v>
      </c>
      <c r="AB1150" s="3"/>
      <c r="AC1150" s="7">
        <v>182100</v>
      </c>
      <c r="AE1150">
        <f t="shared" ref="AE1150:AE1159" si="772">AC1150</f>
        <v>182100</v>
      </c>
      <c r="AF1150" s="16">
        <f t="shared" ref="AF1150:AF1159" si="773">IF(AE1150/$AE$8&gt;0,AE1150/$AE$8,"")</f>
        <v>182.1</v>
      </c>
      <c r="AH1150">
        <f t="shared" ref="AH1150:AH1159" si="774">J1150</f>
        <v>807</v>
      </c>
      <c r="AI1150">
        <f t="shared" ref="AI1150:AI1159" si="775">AC1150</f>
        <v>182100</v>
      </c>
      <c r="AJ1150" s="16">
        <f t="shared" ref="AJ1150:AJ1159" si="776">IF(AI1150*AH1150&gt;0,AI1150/AH1150*$AI$8,"")</f>
        <v>225650.55762081782</v>
      </c>
      <c r="AL1150" s="16">
        <f t="shared" ref="AL1150:AL1159" si="777">IF(AI1150*M1150&gt;0,M1150/L1150*AJ1150,"")</f>
        <v>3874468.0851063831</v>
      </c>
    </row>
    <row r="1151" spans="2:38">
      <c r="B1151" s="29" t="s">
        <v>46</v>
      </c>
      <c r="C1151" s="3">
        <v>1356</v>
      </c>
      <c r="D1151" s="3"/>
      <c r="E1151" s="7">
        <v>1356</v>
      </c>
      <c r="G1151" s="29" t="s">
        <v>46</v>
      </c>
      <c r="H1151" s="3">
        <v>12519</v>
      </c>
      <c r="I1151" s="3"/>
      <c r="J1151" s="7">
        <v>12519</v>
      </c>
      <c r="L1151">
        <f t="shared" si="770"/>
        <v>1356</v>
      </c>
      <c r="M1151">
        <f t="shared" si="771"/>
        <v>12519</v>
      </c>
      <c r="N1151" s="19">
        <f t="shared" si="761"/>
        <v>9.2323008849557517</v>
      </c>
      <c r="P1151" s="29" t="s">
        <v>46</v>
      </c>
      <c r="Q1151" s="3">
        <v>9699</v>
      </c>
      <c r="R1151" s="3"/>
      <c r="S1151" s="7">
        <v>9699</v>
      </c>
      <c r="U1151" s="29" t="s">
        <v>46</v>
      </c>
      <c r="V1151" s="3">
        <v>1440</v>
      </c>
      <c r="W1151" s="3"/>
      <c r="X1151" s="7">
        <v>1440</v>
      </c>
      <c r="Z1151" s="29" t="s">
        <v>46</v>
      </c>
      <c r="AA1151" s="3">
        <v>1506106</v>
      </c>
      <c r="AB1151" s="3"/>
      <c r="AC1151" s="7">
        <v>1506106</v>
      </c>
      <c r="AE1151">
        <f t="shared" si="772"/>
        <v>1506106</v>
      </c>
      <c r="AF1151" s="16">
        <f t="shared" si="773"/>
        <v>1506.106</v>
      </c>
      <c r="AH1151">
        <f t="shared" si="774"/>
        <v>12519</v>
      </c>
      <c r="AI1151">
        <f t="shared" si="775"/>
        <v>1506106</v>
      </c>
      <c r="AJ1151" s="16">
        <f t="shared" si="776"/>
        <v>120305.61546449397</v>
      </c>
      <c r="AL1151" s="16">
        <f t="shared" si="777"/>
        <v>1110697.640117994</v>
      </c>
    </row>
    <row r="1152" spans="2:38">
      <c r="B1152" s="29" t="s">
        <v>47</v>
      </c>
      <c r="C1152" s="3">
        <v>151</v>
      </c>
      <c r="D1152" s="3"/>
      <c r="E1152" s="7">
        <v>151</v>
      </c>
      <c r="G1152" s="29" t="s">
        <v>47</v>
      </c>
      <c r="H1152" s="3">
        <v>2324</v>
      </c>
      <c r="I1152" s="3"/>
      <c r="J1152" s="7">
        <v>2324</v>
      </c>
      <c r="L1152">
        <f t="shared" si="770"/>
        <v>151</v>
      </c>
      <c r="M1152">
        <f t="shared" si="771"/>
        <v>2324</v>
      </c>
      <c r="N1152" s="19">
        <f t="shared" si="761"/>
        <v>15.390728476821192</v>
      </c>
      <c r="P1152" s="29" t="s">
        <v>47</v>
      </c>
      <c r="Q1152" s="3">
        <v>1874</v>
      </c>
      <c r="R1152" s="3"/>
      <c r="S1152" s="7">
        <v>1874</v>
      </c>
      <c r="U1152" s="29" t="s">
        <v>47</v>
      </c>
      <c r="V1152" s="3">
        <v>296</v>
      </c>
      <c r="W1152" s="3"/>
      <c r="X1152" s="7">
        <v>296</v>
      </c>
      <c r="Z1152" s="29" t="s">
        <v>47</v>
      </c>
      <c r="AA1152" s="3">
        <v>346209</v>
      </c>
      <c r="AB1152" s="3"/>
      <c r="AC1152" s="7">
        <v>346209</v>
      </c>
      <c r="AE1152">
        <f t="shared" si="772"/>
        <v>346209</v>
      </c>
      <c r="AF1152" s="16">
        <f t="shared" si="773"/>
        <v>346.209</v>
      </c>
      <c r="AH1152">
        <f t="shared" si="774"/>
        <v>2324</v>
      </c>
      <c r="AI1152">
        <f t="shared" si="775"/>
        <v>346209</v>
      </c>
      <c r="AJ1152" s="16">
        <f t="shared" si="776"/>
        <v>148971.17039586918</v>
      </c>
      <c r="AL1152" s="16">
        <f t="shared" si="777"/>
        <v>2292774.8344370858</v>
      </c>
    </row>
    <row r="1153" spans="2:38">
      <c r="B1153" s="29" t="s">
        <v>145</v>
      </c>
      <c r="C1153" s="3"/>
      <c r="D1153" s="3">
        <v>452</v>
      </c>
      <c r="E1153" s="7">
        <v>452</v>
      </c>
      <c r="G1153" s="29" t="s">
        <v>145</v>
      </c>
      <c r="H1153" s="3"/>
      <c r="I1153" s="3">
        <v>1575</v>
      </c>
      <c r="J1153" s="7">
        <v>1575</v>
      </c>
      <c r="L1153">
        <f t="shared" si="770"/>
        <v>452</v>
      </c>
      <c r="M1153">
        <f t="shared" si="771"/>
        <v>1575</v>
      </c>
      <c r="N1153" s="19">
        <f t="shared" si="761"/>
        <v>3.4845132743362832</v>
      </c>
      <c r="P1153" s="29" t="s">
        <v>145</v>
      </c>
      <c r="Q1153" s="3"/>
      <c r="R1153" s="3">
        <v>837</v>
      </c>
      <c r="S1153" s="7">
        <v>837</v>
      </c>
      <c r="U1153" s="29" t="s">
        <v>145</v>
      </c>
      <c r="V1153" s="3"/>
      <c r="W1153" s="3">
        <v>276</v>
      </c>
      <c r="X1153" s="7">
        <v>276</v>
      </c>
      <c r="Z1153" s="29" t="s">
        <v>145</v>
      </c>
      <c r="AA1153" s="3"/>
      <c r="AB1153" s="3">
        <v>141186</v>
      </c>
      <c r="AC1153" s="7">
        <v>141186</v>
      </c>
      <c r="AE1153">
        <f t="shared" si="772"/>
        <v>141186</v>
      </c>
      <c r="AF1153" s="16">
        <f t="shared" si="773"/>
        <v>141.18600000000001</v>
      </c>
      <c r="AH1153">
        <f t="shared" si="774"/>
        <v>1575</v>
      </c>
      <c r="AI1153">
        <f t="shared" si="775"/>
        <v>141186</v>
      </c>
      <c r="AJ1153" s="16">
        <f t="shared" si="776"/>
        <v>89641.904761904763</v>
      </c>
      <c r="AL1153" s="16">
        <f t="shared" si="777"/>
        <v>312358.40707964601</v>
      </c>
    </row>
    <row r="1154" spans="2:38">
      <c r="B1154" s="29" t="s">
        <v>48</v>
      </c>
      <c r="C1154" s="3">
        <v>3038</v>
      </c>
      <c r="D1154" s="3"/>
      <c r="E1154" s="7">
        <v>3038</v>
      </c>
      <c r="G1154" s="29" t="s">
        <v>48</v>
      </c>
      <c r="H1154" s="3">
        <v>38926</v>
      </c>
      <c r="I1154" s="3"/>
      <c r="J1154" s="7">
        <v>38926</v>
      </c>
      <c r="L1154">
        <f t="shared" si="770"/>
        <v>3038</v>
      </c>
      <c r="M1154">
        <f t="shared" si="771"/>
        <v>38926</v>
      </c>
      <c r="N1154" s="19">
        <f t="shared" si="761"/>
        <v>12.813034891375905</v>
      </c>
      <c r="P1154" s="29" t="s">
        <v>48</v>
      </c>
      <c r="Q1154" s="3">
        <v>31918</v>
      </c>
      <c r="R1154" s="3"/>
      <c r="S1154" s="7">
        <v>31918</v>
      </c>
      <c r="U1154" s="29" t="s">
        <v>48</v>
      </c>
      <c r="V1154" s="3">
        <v>3903</v>
      </c>
      <c r="W1154" s="3"/>
      <c r="X1154" s="7">
        <v>3903</v>
      </c>
      <c r="Z1154" s="29" t="s">
        <v>48</v>
      </c>
      <c r="AA1154" s="3">
        <v>8251291</v>
      </c>
      <c r="AB1154" s="3"/>
      <c r="AC1154" s="7">
        <v>8251291</v>
      </c>
      <c r="AE1154">
        <f t="shared" si="772"/>
        <v>8251291</v>
      </c>
      <c r="AF1154" s="16">
        <f t="shared" si="773"/>
        <v>8251.2909999999993</v>
      </c>
      <c r="AH1154">
        <f t="shared" si="774"/>
        <v>38926</v>
      </c>
      <c r="AI1154">
        <f t="shared" si="775"/>
        <v>8251291</v>
      </c>
      <c r="AJ1154" s="16">
        <f t="shared" si="776"/>
        <v>211973.77074448953</v>
      </c>
      <c r="AL1154" s="16">
        <f t="shared" si="777"/>
        <v>2716027.3206056613</v>
      </c>
    </row>
    <row r="1155" spans="2:38">
      <c r="B1155" s="29" t="s">
        <v>49</v>
      </c>
      <c r="C1155" s="3">
        <v>589</v>
      </c>
      <c r="D1155" s="3"/>
      <c r="E1155" s="7">
        <v>589</v>
      </c>
      <c r="G1155" s="29" t="s">
        <v>49</v>
      </c>
      <c r="H1155" s="3">
        <v>20168</v>
      </c>
      <c r="I1155" s="3"/>
      <c r="J1155" s="7">
        <v>20168</v>
      </c>
      <c r="L1155">
        <f t="shared" si="770"/>
        <v>589</v>
      </c>
      <c r="M1155">
        <f t="shared" si="771"/>
        <v>20168</v>
      </c>
      <c r="N1155" s="19">
        <f t="shared" si="761"/>
        <v>34.241086587436335</v>
      </c>
      <c r="P1155" s="29" t="s">
        <v>49</v>
      </c>
      <c r="Q1155" s="3">
        <v>18383</v>
      </c>
      <c r="R1155" s="3"/>
      <c r="S1155" s="7">
        <v>18383</v>
      </c>
      <c r="U1155" s="29" t="s">
        <v>49</v>
      </c>
      <c r="V1155" s="3">
        <v>1188</v>
      </c>
      <c r="W1155" s="3"/>
      <c r="X1155" s="7">
        <v>1188</v>
      </c>
      <c r="Z1155" s="29" t="s">
        <v>49</v>
      </c>
      <c r="AA1155" s="3">
        <v>3970405</v>
      </c>
      <c r="AB1155" s="3"/>
      <c r="AC1155" s="7">
        <v>3970405</v>
      </c>
      <c r="AE1155">
        <f t="shared" si="772"/>
        <v>3970405</v>
      </c>
      <c r="AF1155" s="16">
        <f t="shared" si="773"/>
        <v>3970.4050000000002</v>
      </c>
      <c r="AH1155">
        <f t="shared" si="774"/>
        <v>20168</v>
      </c>
      <c r="AI1155">
        <f t="shared" si="775"/>
        <v>3970405</v>
      </c>
      <c r="AJ1155" s="16">
        <f t="shared" si="776"/>
        <v>196866.57080523603</v>
      </c>
      <c r="AL1155" s="16">
        <f t="shared" si="777"/>
        <v>6740925.2971137529</v>
      </c>
    </row>
    <row r="1156" spans="2:38">
      <c r="B1156" s="29" t="s">
        <v>146</v>
      </c>
      <c r="C1156" s="3">
        <v>76</v>
      </c>
      <c r="D1156" s="3"/>
      <c r="E1156" s="7">
        <v>76</v>
      </c>
      <c r="G1156" s="29" t="s">
        <v>146</v>
      </c>
      <c r="H1156" s="3">
        <v>775</v>
      </c>
      <c r="I1156" s="3"/>
      <c r="J1156" s="7">
        <v>775</v>
      </c>
      <c r="L1156">
        <f t="shared" si="770"/>
        <v>76</v>
      </c>
      <c r="M1156">
        <f t="shared" si="771"/>
        <v>775</v>
      </c>
      <c r="N1156" s="19">
        <f t="shared" si="761"/>
        <v>10.197368421052632</v>
      </c>
      <c r="P1156" s="29" t="s">
        <v>146</v>
      </c>
      <c r="Q1156" s="3">
        <v>631</v>
      </c>
      <c r="R1156" s="3"/>
      <c r="S1156" s="7">
        <v>631</v>
      </c>
      <c r="U1156" s="29" t="s">
        <v>146</v>
      </c>
      <c r="V1156" s="3">
        <v>66</v>
      </c>
      <c r="W1156" s="3"/>
      <c r="X1156" s="7">
        <v>66</v>
      </c>
      <c r="Z1156" s="29" t="s">
        <v>146</v>
      </c>
      <c r="AA1156" s="3">
        <v>95684</v>
      </c>
      <c r="AB1156" s="3"/>
      <c r="AC1156" s="7">
        <v>95684</v>
      </c>
      <c r="AE1156">
        <f t="shared" si="772"/>
        <v>95684</v>
      </c>
      <c r="AF1156" s="16">
        <f t="shared" si="773"/>
        <v>95.683999999999997</v>
      </c>
      <c r="AH1156">
        <f t="shared" si="774"/>
        <v>775</v>
      </c>
      <c r="AI1156">
        <f t="shared" si="775"/>
        <v>95684</v>
      </c>
      <c r="AJ1156" s="16">
        <f t="shared" si="776"/>
        <v>123463.22580645162</v>
      </c>
      <c r="AL1156" s="16">
        <f t="shared" si="777"/>
        <v>1259000</v>
      </c>
    </row>
    <row r="1157" spans="2:38">
      <c r="B1157" s="29" t="s">
        <v>3</v>
      </c>
      <c r="C1157" s="3">
        <v>33</v>
      </c>
      <c r="D1157" s="3"/>
      <c r="E1157" s="7">
        <v>33</v>
      </c>
      <c r="G1157" s="29" t="s">
        <v>3</v>
      </c>
      <c r="H1157" s="3">
        <v>340</v>
      </c>
      <c r="I1157" s="3"/>
      <c r="J1157" s="7">
        <v>340</v>
      </c>
      <c r="L1157">
        <f t="shared" si="770"/>
        <v>33</v>
      </c>
      <c r="M1157">
        <f t="shared" si="771"/>
        <v>340</v>
      </c>
      <c r="N1157" s="19">
        <f t="shared" si="761"/>
        <v>10.303030303030303</v>
      </c>
      <c r="P1157" s="29" t="s">
        <v>3</v>
      </c>
      <c r="Q1157" s="3">
        <v>260</v>
      </c>
      <c r="R1157" s="3"/>
      <c r="S1157" s="7">
        <v>260</v>
      </c>
      <c r="U1157" s="29" t="s">
        <v>3</v>
      </c>
      <c r="V1157" s="3">
        <v>46</v>
      </c>
      <c r="W1157" s="3"/>
      <c r="X1157" s="7">
        <v>46</v>
      </c>
      <c r="Z1157" s="29" t="s">
        <v>3</v>
      </c>
      <c r="AA1157" s="3">
        <v>42087</v>
      </c>
      <c r="AB1157" s="3"/>
      <c r="AC1157" s="7">
        <v>42087</v>
      </c>
      <c r="AE1157">
        <f t="shared" si="772"/>
        <v>42087</v>
      </c>
      <c r="AF1157" s="16">
        <f t="shared" si="773"/>
        <v>42.087000000000003</v>
      </c>
      <c r="AH1157">
        <f t="shared" si="774"/>
        <v>340</v>
      </c>
      <c r="AI1157">
        <f t="shared" si="775"/>
        <v>42087</v>
      </c>
      <c r="AJ1157" s="16">
        <f t="shared" si="776"/>
        <v>123785.29411764705</v>
      </c>
      <c r="AL1157" s="16">
        <f t="shared" si="777"/>
        <v>1275363.6363636362</v>
      </c>
    </row>
    <row r="1158" spans="2:38">
      <c r="B1158" s="29" t="s">
        <v>50</v>
      </c>
      <c r="C1158" s="3">
        <v>1384</v>
      </c>
      <c r="D1158" s="3"/>
      <c r="E1158" s="7">
        <v>1384</v>
      </c>
      <c r="G1158" s="29" t="s">
        <v>50</v>
      </c>
      <c r="H1158" s="3">
        <v>11649</v>
      </c>
      <c r="I1158" s="3"/>
      <c r="J1158" s="7">
        <v>11649</v>
      </c>
      <c r="L1158">
        <f t="shared" si="770"/>
        <v>1384</v>
      </c>
      <c r="M1158">
        <f t="shared" si="771"/>
        <v>11649</v>
      </c>
      <c r="N1158" s="19">
        <f t="shared" si="761"/>
        <v>8.4169075144508678</v>
      </c>
      <c r="P1158" s="29" t="s">
        <v>50</v>
      </c>
      <c r="Q1158" s="3">
        <v>8684</v>
      </c>
      <c r="R1158" s="3"/>
      <c r="S1158" s="7">
        <v>8684</v>
      </c>
      <c r="U1158" s="29" t="s">
        <v>50</v>
      </c>
      <c r="V1158" s="3">
        <v>1542</v>
      </c>
      <c r="W1158" s="3"/>
      <c r="X1158" s="7">
        <v>1542</v>
      </c>
      <c r="Z1158" s="29" t="s">
        <v>50</v>
      </c>
      <c r="AA1158" s="3">
        <v>1434028</v>
      </c>
      <c r="AB1158" s="3"/>
      <c r="AC1158" s="7">
        <v>1434028</v>
      </c>
      <c r="AE1158">
        <f t="shared" si="772"/>
        <v>1434028</v>
      </c>
      <c r="AF1158" s="16">
        <f t="shared" si="773"/>
        <v>1434.028</v>
      </c>
      <c r="AH1158">
        <f t="shared" si="774"/>
        <v>11649</v>
      </c>
      <c r="AI1158">
        <f t="shared" si="775"/>
        <v>1434028</v>
      </c>
      <c r="AJ1158" s="16">
        <f t="shared" si="776"/>
        <v>123103.09897845308</v>
      </c>
      <c r="AL1158" s="16">
        <f t="shared" si="777"/>
        <v>1036147.3988439307</v>
      </c>
    </row>
    <row r="1159" spans="2:38">
      <c r="B1159" s="30" t="s">
        <v>33</v>
      </c>
      <c r="C1159" s="7">
        <v>6674</v>
      </c>
      <c r="D1159" s="7">
        <v>452</v>
      </c>
      <c r="E1159" s="7">
        <v>7126</v>
      </c>
      <c r="G1159" s="30" t="s">
        <v>33</v>
      </c>
      <c r="H1159" s="7">
        <v>87508</v>
      </c>
      <c r="I1159" s="7">
        <v>1575</v>
      </c>
      <c r="J1159" s="7">
        <v>89083</v>
      </c>
      <c r="L1159">
        <f t="shared" si="770"/>
        <v>7126</v>
      </c>
      <c r="M1159">
        <f t="shared" si="771"/>
        <v>89083</v>
      </c>
      <c r="N1159" s="19">
        <f t="shared" si="761"/>
        <v>12.501122649452709</v>
      </c>
      <c r="P1159" s="30" t="s">
        <v>33</v>
      </c>
      <c r="Q1159" s="7">
        <v>72091</v>
      </c>
      <c r="R1159" s="7">
        <v>837</v>
      </c>
      <c r="S1159" s="7">
        <v>72928</v>
      </c>
      <c r="U1159" s="30" t="s">
        <v>33</v>
      </c>
      <c r="V1159" s="7">
        <v>8599</v>
      </c>
      <c r="W1159" s="7">
        <v>276</v>
      </c>
      <c r="X1159" s="7">
        <v>8875</v>
      </c>
      <c r="Z1159" s="30" t="s">
        <v>33</v>
      </c>
      <c r="AA1159" s="7">
        <v>15827910</v>
      </c>
      <c r="AB1159" s="7">
        <v>141186</v>
      </c>
      <c r="AC1159" s="7">
        <v>15969096</v>
      </c>
      <c r="AE1159">
        <f t="shared" si="772"/>
        <v>15969096</v>
      </c>
      <c r="AF1159" s="16">
        <f t="shared" si="773"/>
        <v>15969.096</v>
      </c>
      <c r="AH1159">
        <f t="shared" si="774"/>
        <v>89083</v>
      </c>
      <c r="AI1159">
        <f t="shared" si="775"/>
        <v>15969096</v>
      </c>
      <c r="AJ1159" s="16">
        <f t="shared" si="776"/>
        <v>179260.86907715278</v>
      </c>
      <c r="AL1159" s="16">
        <f t="shared" si="777"/>
        <v>2240962.1105809715</v>
      </c>
    </row>
    <row r="1160" spans="2:38">
      <c r="B1160" s="5" t="s">
        <v>34</v>
      </c>
      <c r="C1160" s="3"/>
      <c r="D1160" s="3"/>
      <c r="E1160" s="7"/>
      <c r="G1160" s="5" t="s">
        <v>34</v>
      </c>
      <c r="H1160" s="3"/>
      <c r="I1160" s="3"/>
      <c r="J1160" s="7"/>
      <c r="N1160" s="37" t="str">
        <f t="shared" si="761"/>
        <v/>
      </c>
      <c r="P1160" s="5" t="s">
        <v>34</v>
      </c>
      <c r="Q1160" s="3"/>
      <c r="R1160" s="3"/>
      <c r="S1160" s="7"/>
      <c r="U1160" s="5" t="s">
        <v>34</v>
      </c>
      <c r="V1160" s="3"/>
      <c r="W1160" s="3"/>
      <c r="X1160" s="7"/>
      <c r="Z1160" s="5" t="s">
        <v>34</v>
      </c>
      <c r="AA1160" s="3"/>
      <c r="AB1160" s="3"/>
      <c r="AC1160" s="7"/>
      <c r="AF1160" s="36"/>
      <c r="AJ1160" s="36"/>
      <c r="AL1160" s="36"/>
    </row>
    <row r="1161" spans="2:38">
      <c r="B1161" s="29" t="s">
        <v>54</v>
      </c>
      <c r="C1161" s="3">
        <v>3585</v>
      </c>
      <c r="D1161" s="3"/>
      <c r="E1161" s="7">
        <v>3585</v>
      </c>
      <c r="G1161" s="29" t="s">
        <v>54</v>
      </c>
      <c r="H1161" s="3">
        <v>53892</v>
      </c>
      <c r="I1161" s="3"/>
      <c r="J1161" s="7">
        <v>53892</v>
      </c>
      <c r="L1161">
        <f t="shared" ref="L1161:L1170" si="778">E1161</f>
        <v>3585</v>
      </c>
      <c r="M1161">
        <f t="shared" ref="M1161:M1170" si="779">J1161</f>
        <v>53892</v>
      </c>
      <c r="N1161" s="19">
        <f t="shared" si="761"/>
        <v>15.032635983263598</v>
      </c>
      <c r="P1161" s="29" t="s">
        <v>54</v>
      </c>
      <c r="Q1161" s="3">
        <v>44368</v>
      </c>
      <c r="R1161" s="3"/>
      <c r="S1161" s="7">
        <v>44368</v>
      </c>
      <c r="U1161" s="29" t="s">
        <v>54</v>
      </c>
      <c r="V1161" s="3">
        <v>5855</v>
      </c>
      <c r="W1161" s="3"/>
      <c r="X1161" s="7">
        <v>5855</v>
      </c>
      <c r="Z1161" s="29" t="s">
        <v>54</v>
      </c>
      <c r="AA1161" s="3">
        <v>7902331</v>
      </c>
      <c r="AB1161" s="3"/>
      <c r="AC1161" s="7">
        <v>7902331</v>
      </c>
      <c r="AE1161">
        <f t="shared" ref="AE1161:AE1174" si="780">AC1161</f>
        <v>7902331</v>
      </c>
      <c r="AF1161" s="16">
        <f t="shared" ref="AF1161:AF1174" si="781">IF(AE1161/$AE$8&gt;0,AE1161/$AE$8,"")</f>
        <v>7902.3310000000001</v>
      </c>
      <c r="AH1161">
        <f t="shared" ref="AH1161:AH1174" si="782">J1161</f>
        <v>53892</v>
      </c>
      <c r="AI1161">
        <f t="shared" ref="AI1161:AI1174" si="783">AC1161</f>
        <v>7902331</v>
      </c>
      <c r="AJ1161" s="16">
        <f t="shared" ref="AJ1161:AJ1174" si="784">IF(AI1161*AH1161&gt;0,AI1161/AH1161*$AI$8,"")</f>
        <v>146632.72841980256</v>
      </c>
      <c r="AL1161" s="16">
        <f t="shared" ref="AL1161:AL1174" si="785">IF(AI1161*M1161&gt;0,M1161/L1161*AJ1161,"")</f>
        <v>2204276.4295676425</v>
      </c>
    </row>
    <row r="1162" spans="2:38">
      <c r="B1162" s="29" t="s">
        <v>55</v>
      </c>
      <c r="C1162" s="3">
        <v>176</v>
      </c>
      <c r="D1162" s="3"/>
      <c r="E1162" s="7">
        <v>176</v>
      </c>
      <c r="G1162" s="29" t="s">
        <v>55</v>
      </c>
      <c r="H1162" s="3">
        <v>1153</v>
      </c>
      <c r="I1162" s="3"/>
      <c r="J1162" s="7">
        <v>1153</v>
      </c>
      <c r="L1162">
        <f t="shared" si="778"/>
        <v>176</v>
      </c>
      <c r="M1162">
        <f t="shared" si="779"/>
        <v>1153</v>
      </c>
      <c r="N1162" s="19">
        <f t="shared" si="761"/>
        <v>6.5511363636363633</v>
      </c>
      <c r="P1162" s="29" t="s">
        <v>55</v>
      </c>
      <c r="Q1162" s="3">
        <v>777</v>
      </c>
      <c r="R1162" s="3"/>
      <c r="S1162" s="7">
        <v>777</v>
      </c>
      <c r="U1162" s="29" t="s">
        <v>55</v>
      </c>
      <c r="V1162" s="3">
        <v>196</v>
      </c>
      <c r="W1162" s="3"/>
      <c r="X1162" s="7">
        <v>196</v>
      </c>
      <c r="Z1162" s="29" t="s">
        <v>55</v>
      </c>
      <c r="AA1162" s="3">
        <v>154463</v>
      </c>
      <c r="AB1162" s="3"/>
      <c r="AC1162" s="7">
        <v>154463</v>
      </c>
      <c r="AE1162">
        <f t="shared" si="780"/>
        <v>154463</v>
      </c>
      <c r="AF1162" s="16">
        <f t="shared" si="781"/>
        <v>154.46299999999999</v>
      </c>
      <c r="AH1162">
        <f t="shared" si="782"/>
        <v>1153</v>
      </c>
      <c r="AI1162">
        <f t="shared" si="783"/>
        <v>154463</v>
      </c>
      <c r="AJ1162" s="16">
        <f t="shared" si="784"/>
        <v>133966.17519514312</v>
      </c>
      <c r="AL1162" s="16">
        <f t="shared" si="785"/>
        <v>877630.68181818188</v>
      </c>
    </row>
    <row r="1163" spans="2:38">
      <c r="B1163" s="29" t="s">
        <v>147</v>
      </c>
      <c r="C1163" s="3">
        <v>2436</v>
      </c>
      <c r="D1163" s="3"/>
      <c r="E1163" s="7">
        <v>2436</v>
      </c>
      <c r="G1163" s="29" t="s">
        <v>147</v>
      </c>
      <c r="H1163" s="3">
        <v>10264</v>
      </c>
      <c r="I1163" s="3"/>
      <c r="J1163" s="7">
        <v>10264</v>
      </c>
      <c r="L1163">
        <f t="shared" si="778"/>
        <v>2436</v>
      </c>
      <c r="M1163">
        <f t="shared" si="779"/>
        <v>10264</v>
      </c>
      <c r="N1163" s="19">
        <f t="shared" si="761"/>
        <v>4.2134646962233173</v>
      </c>
      <c r="P1163" s="29" t="s">
        <v>147</v>
      </c>
      <c r="Q1163" s="3">
        <v>6065</v>
      </c>
      <c r="R1163" s="3"/>
      <c r="S1163" s="7">
        <v>6065</v>
      </c>
      <c r="U1163" s="29" t="s">
        <v>147</v>
      </c>
      <c r="V1163" s="3">
        <v>1704</v>
      </c>
      <c r="W1163" s="3"/>
      <c r="X1163" s="7">
        <v>1704</v>
      </c>
      <c r="Z1163" s="29" t="s">
        <v>147</v>
      </c>
      <c r="AA1163" s="3">
        <v>1008992</v>
      </c>
      <c r="AB1163" s="3"/>
      <c r="AC1163" s="7">
        <v>1008992</v>
      </c>
      <c r="AE1163">
        <f t="shared" si="780"/>
        <v>1008992</v>
      </c>
      <c r="AF1163" s="16">
        <f t="shared" si="781"/>
        <v>1008.992</v>
      </c>
      <c r="AH1163">
        <f t="shared" si="782"/>
        <v>10264</v>
      </c>
      <c r="AI1163">
        <f t="shared" si="783"/>
        <v>1008992</v>
      </c>
      <c r="AJ1163" s="16">
        <f t="shared" si="784"/>
        <v>98303.975058456737</v>
      </c>
      <c r="AL1163" s="16">
        <f t="shared" si="785"/>
        <v>414200.32840722497</v>
      </c>
    </row>
    <row r="1164" spans="2:38">
      <c r="B1164" s="29" t="s">
        <v>56</v>
      </c>
      <c r="C1164" s="3">
        <v>179</v>
      </c>
      <c r="D1164" s="3"/>
      <c r="E1164" s="7">
        <v>179</v>
      </c>
      <c r="G1164" s="29" t="s">
        <v>56</v>
      </c>
      <c r="H1164" s="3">
        <v>1607</v>
      </c>
      <c r="I1164" s="3"/>
      <c r="J1164" s="7">
        <v>1607</v>
      </c>
      <c r="L1164">
        <f t="shared" si="778"/>
        <v>179</v>
      </c>
      <c r="M1164">
        <f t="shared" si="779"/>
        <v>1607</v>
      </c>
      <c r="N1164" s="19">
        <f t="shared" si="761"/>
        <v>8.977653631284916</v>
      </c>
      <c r="P1164" s="29" t="s">
        <v>56</v>
      </c>
      <c r="Q1164" s="3">
        <v>1161</v>
      </c>
      <c r="R1164" s="3"/>
      <c r="S1164" s="7">
        <v>1161</v>
      </c>
      <c r="U1164" s="29" t="s">
        <v>56</v>
      </c>
      <c r="V1164" s="3">
        <v>262</v>
      </c>
      <c r="W1164" s="3"/>
      <c r="X1164" s="7">
        <v>262</v>
      </c>
      <c r="Z1164" s="29" t="s">
        <v>56</v>
      </c>
      <c r="AA1164" s="3">
        <v>176083</v>
      </c>
      <c r="AB1164" s="3"/>
      <c r="AC1164" s="7">
        <v>176083</v>
      </c>
      <c r="AE1164">
        <f t="shared" si="780"/>
        <v>176083</v>
      </c>
      <c r="AF1164" s="16">
        <f t="shared" si="781"/>
        <v>176.083</v>
      </c>
      <c r="AH1164">
        <f t="shared" si="782"/>
        <v>1607</v>
      </c>
      <c r="AI1164">
        <f t="shared" si="783"/>
        <v>176083</v>
      </c>
      <c r="AJ1164" s="16">
        <f t="shared" si="784"/>
        <v>109572.49533291848</v>
      </c>
      <c r="AL1164" s="16">
        <f t="shared" si="785"/>
        <v>983703.91061452508</v>
      </c>
    </row>
    <row r="1165" spans="2:38">
      <c r="B1165" s="29" t="s">
        <v>57</v>
      </c>
      <c r="C1165" s="3">
        <v>3507</v>
      </c>
      <c r="D1165" s="3"/>
      <c r="E1165" s="7">
        <v>3507</v>
      </c>
      <c r="G1165" s="29" t="s">
        <v>57</v>
      </c>
      <c r="H1165" s="3">
        <v>39656</v>
      </c>
      <c r="I1165" s="3"/>
      <c r="J1165" s="7">
        <v>39656</v>
      </c>
      <c r="L1165">
        <f t="shared" si="778"/>
        <v>3507</v>
      </c>
      <c r="M1165">
        <f t="shared" si="779"/>
        <v>39656</v>
      </c>
      <c r="N1165" s="19">
        <f t="shared" si="761"/>
        <v>11.307670373538636</v>
      </c>
      <c r="P1165" s="29" t="s">
        <v>57</v>
      </c>
      <c r="Q1165" s="3">
        <v>31471</v>
      </c>
      <c r="R1165" s="3"/>
      <c r="S1165" s="7">
        <v>31471</v>
      </c>
      <c r="U1165" s="29" t="s">
        <v>57</v>
      </c>
      <c r="V1165" s="3">
        <v>4616</v>
      </c>
      <c r="W1165" s="3"/>
      <c r="X1165" s="7">
        <v>4616</v>
      </c>
      <c r="Z1165" s="29" t="s">
        <v>57</v>
      </c>
      <c r="AA1165" s="3">
        <v>5691552</v>
      </c>
      <c r="AB1165" s="3"/>
      <c r="AC1165" s="7">
        <v>5691552</v>
      </c>
      <c r="AE1165">
        <f t="shared" si="780"/>
        <v>5691552</v>
      </c>
      <c r="AF1165" s="16">
        <f t="shared" si="781"/>
        <v>5691.5519999999997</v>
      </c>
      <c r="AH1165">
        <f t="shared" si="782"/>
        <v>39656</v>
      </c>
      <c r="AI1165">
        <f t="shared" si="783"/>
        <v>5691552</v>
      </c>
      <c r="AJ1165" s="16">
        <f t="shared" si="784"/>
        <v>143523.09864837601</v>
      </c>
      <c r="AL1165" s="16">
        <f t="shared" si="785"/>
        <v>1622911.8905047046</v>
      </c>
    </row>
    <row r="1166" spans="2:38">
      <c r="B1166" s="29" t="s">
        <v>58</v>
      </c>
      <c r="C1166" s="3">
        <v>65</v>
      </c>
      <c r="D1166" s="3"/>
      <c r="E1166" s="7">
        <v>65</v>
      </c>
      <c r="G1166" s="29" t="s">
        <v>58</v>
      </c>
      <c r="H1166" s="3">
        <v>867</v>
      </c>
      <c r="I1166" s="3"/>
      <c r="J1166" s="7">
        <v>867</v>
      </c>
      <c r="L1166">
        <f t="shared" si="778"/>
        <v>65</v>
      </c>
      <c r="M1166">
        <f t="shared" si="779"/>
        <v>867</v>
      </c>
      <c r="N1166" s="19">
        <f t="shared" si="761"/>
        <v>13.338461538461539</v>
      </c>
      <c r="P1166" s="29" t="s">
        <v>58</v>
      </c>
      <c r="Q1166" s="3">
        <v>700</v>
      </c>
      <c r="R1166" s="3"/>
      <c r="S1166" s="7">
        <v>700</v>
      </c>
      <c r="U1166" s="29" t="s">
        <v>58</v>
      </c>
      <c r="V1166" s="3">
        <v>100</v>
      </c>
      <c r="W1166" s="3"/>
      <c r="X1166" s="7">
        <v>100</v>
      </c>
      <c r="Z1166" s="29" t="s">
        <v>58</v>
      </c>
      <c r="AA1166" s="3">
        <v>105966</v>
      </c>
      <c r="AB1166" s="3"/>
      <c r="AC1166" s="7">
        <v>105966</v>
      </c>
      <c r="AE1166">
        <f t="shared" si="780"/>
        <v>105966</v>
      </c>
      <c r="AF1166" s="16">
        <f t="shared" si="781"/>
        <v>105.96599999999999</v>
      </c>
      <c r="AH1166">
        <f t="shared" si="782"/>
        <v>867</v>
      </c>
      <c r="AI1166">
        <f t="shared" si="783"/>
        <v>105966</v>
      </c>
      <c r="AJ1166" s="16">
        <f t="shared" si="784"/>
        <v>122221.45328719723</v>
      </c>
      <c r="AL1166" s="16">
        <f t="shared" si="785"/>
        <v>1630246.153846154</v>
      </c>
    </row>
    <row r="1167" spans="2:38">
      <c r="B1167" s="29" t="s">
        <v>59</v>
      </c>
      <c r="C1167" s="3">
        <v>2797</v>
      </c>
      <c r="D1167" s="3"/>
      <c r="E1167" s="7">
        <v>2797</v>
      </c>
      <c r="G1167" s="29" t="s">
        <v>59</v>
      </c>
      <c r="H1167" s="3">
        <v>21808</v>
      </c>
      <c r="I1167" s="3"/>
      <c r="J1167" s="7">
        <v>21808</v>
      </c>
      <c r="L1167">
        <f t="shared" si="778"/>
        <v>2797</v>
      </c>
      <c r="M1167">
        <f t="shared" si="779"/>
        <v>21808</v>
      </c>
      <c r="N1167" s="19">
        <f t="shared" si="761"/>
        <v>7.7969252770825888</v>
      </c>
      <c r="P1167" s="29" t="s">
        <v>59</v>
      </c>
      <c r="Q1167" s="3">
        <v>16207</v>
      </c>
      <c r="R1167" s="3"/>
      <c r="S1167" s="7">
        <v>16207</v>
      </c>
      <c r="U1167" s="29" t="s">
        <v>59</v>
      </c>
      <c r="V1167" s="3">
        <v>2693</v>
      </c>
      <c r="W1167" s="3"/>
      <c r="X1167" s="7">
        <v>2693</v>
      </c>
      <c r="Z1167" s="29" t="s">
        <v>59</v>
      </c>
      <c r="AA1167" s="3">
        <v>1895394</v>
      </c>
      <c r="AB1167" s="3"/>
      <c r="AC1167" s="7">
        <v>1895394</v>
      </c>
      <c r="AE1167">
        <f t="shared" si="780"/>
        <v>1895394</v>
      </c>
      <c r="AF1167" s="16">
        <f t="shared" si="781"/>
        <v>1895.394</v>
      </c>
      <c r="AH1167">
        <f t="shared" si="782"/>
        <v>21808</v>
      </c>
      <c r="AI1167">
        <f t="shared" si="783"/>
        <v>1895394</v>
      </c>
      <c r="AJ1167" s="16">
        <f t="shared" si="784"/>
        <v>86912.784299339692</v>
      </c>
      <c r="AL1167" s="16">
        <f t="shared" si="785"/>
        <v>677652.48480514844</v>
      </c>
    </row>
    <row r="1168" spans="2:38">
      <c r="B1168" s="29" t="s">
        <v>148</v>
      </c>
      <c r="C1168" s="3">
        <v>102</v>
      </c>
      <c r="D1168" s="3"/>
      <c r="E1168" s="7">
        <v>102</v>
      </c>
      <c r="G1168" s="29" t="s">
        <v>148</v>
      </c>
      <c r="H1168" s="3">
        <v>575</v>
      </c>
      <c r="I1168" s="3"/>
      <c r="J1168" s="7">
        <v>575</v>
      </c>
      <c r="L1168">
        <f t="shared" si="778"/>
        <v>102</v>
      </c>
      <c r="M1168">
        <f t="shared" si="779"/>
        <v>575</v>
      </c>
      <c r="N1168" s="19">
        <f t="shared" si="761"/>
        <v>5.6372549019607847</v>
      </c>
      <c r="P1168" s="29" t="s">
        <v>148</v>
      </c>
      <c r="Q1168" s="3">
        <v>353</v>
      </c>
      <c r="R1168" s="3"/>
      <c r="S1168" s="7">
        <v>353</v>
      </c>
      <c r="U1168" s="29" t="s">
        <v>148</v>
      </c>
      <c r="V1168" s="3">
        <v>118</v>
      </c>
      <c r="W1168" s="3"/>
      <c r="X1168" s="7">
        <v>118</v>
      </c>
      <c r="Z1168" s="29" t="s">
        <v>148</v>
      </c>
      <c r="AA1168" s="3">
        <v>98746</v>
      </c>
      <c r="AB1168" s="3"/>
      <c r="AC1168" s="7">
        <v>98746</v>
      </c>
      <c r="AE1168">
        <f t="shared" si="780"/>
        <v>98746</v>
      </c>
      <c r="AF1168" s="16">
        <f t="shared" si="781"/>
        <v>98.745999999999995</v>
      </c>
      <c r="AH1168">
        <f t="shared" si="782"/>
        <v>575</v>
      </c>
      <c r="AI1168">
        <f t="shared" si="783"/>
        <v>98746</v>
      </c>
      <c r="AJ1168" s="16">
        <f t="shared" si="784"/>
        <v>171732.17391304349</v>
      </c>
      <c r="AL1168" s="16">
        <f t="shared" si="785"/>
        <v>968098.03921568638</v>
      </c>
    </row>
    <row r="1169" spans="2:38">
      <c r="B1169" s="29" t="s">
        <v>60</v>
      </c>
      <c r="C1169" s="3">
        <v>212</v>
      </c>
      <c r="D1169" s="3"/>
      <c r="E1169" s="7">
        <v>212</v>
      </c>
      <c r="G1169" s="29" t="s">
        <v>60</v>
      </c>
      <c r="H1169" s="3">
        <v>982</v>
      </c>
      <c r="I1169" s="3"/>
      <c r="J1169" s="7">
        <v>982</v>
      </c>
      <c r="L1169">
        <f t="shared" si="778"/>
        <v>212</v>
      </c>
      <c r="M1169">
        <f t="shared" si="779"/>
        <v>982</v>
      </c>
      <c r="N1169" s="19">
        <f t="shared" si="761"/>
        <v>4.632075471698113</v>
      </c>
      <c r="P1169" s="29" t="s">
        <v>60</v>
      </c>
      <c r="Q1169" s="3">
        <v>598</v>
      </c>
      <c r="R1169" s="3"/>
      <c r="S1169" s="7">
        <v>598</v>
      </c>
      <c r="U1169" s="29" t="s">
        <v>60</v>
      </c>
      <c r="V1169" s="3">
        <v>167</v>
      </c>
      <c r="W1169" s="3"/>
      <c r="X1169" s="7">
        <v>167</v>
      </c>
      <c r="Z1169" s="29" t="s">
        <v>60</v>
      </c>
      <c r="AA1169" s="3">
        <v>90368</v>
      </c>
      <c r="AB1169" s="3"/>
      <c r="AC1169" s="7">
        <v>90368</v>
      </c>
      <c r="AE1169">
        <f t="shared" si="780"/>
        <v>90368</v>
      </c>
      <c r="AF1169" s="16">
        <f t="shared" si="781"/>
        <v>90.367999999999995</v>
      </c>
      <c r="AH1169">
        <f t="shared" si="782"/>
        <v>982</v>
      </c>
      <c r="AI1169">
        <f t="shared" si="783"/>
        <v>90368</v>
      </c>
      <c r="AJ1169" s="16">
        <f t="shared" si="784"/>
        <v>92024.439918533608</v>
      </c>
      <c r="AL1169" s="16">
        <f t="shared" si="785"/>
        <v>426264.15094339621</v>
      </c>
    </row>
    <row r="1170" spans="2:38">
      <c r="B1170" s="29" t="s">
        <v>61</v>
      </c>
      <c r="C1170" s="3">
        <v>1170</v>
      </c>
      <c r="D1170" s="3"/>
      <c r="E1170" s="7">
        <v>1170</v>
      </c>
      <c r="G1170" s="29" t="s">
        <v>61</v>
      </c>
      <c r="H1170" s="3">
        <v>4460</v>
      </c>
      <c r="I1170" s="3"/>
      <c r="J1170" s="7">
        <v>4460</v>
      </c>
      <c r="L1170">
        <f t="shared" si="778"/>
        <v>1170</v>
      </c>
      <c r="M1170">
        <f t="shared" si="779"/>
        <v>4460</v>
      </c>
      <c r="N1170" s="19">
        <f t="shared" si="761"/>
        <v>3.8119658119658117</v>
      </c>
      <c r="P1170" s="29" t="s">
        <v>61</v>
      </c>
      <c r="Q1170" s="3">
        <v>2292</v>
      </c>
      <c r="R1170" s="3"/>
      <c r="S1170" s="7">
        <v>2292</v>
      </c>
      <c r="U1170" s="29" t="s">
        <v>61</v>
      </c>
      <c r="V1170" s="3">
        <v>974</v>
      </c>
      <c r="W1170" s="3"/>
      <c r="X1170" s="7">
        <v>974</v>
      </c>
      <c r="Z1170" s="29" t="s">
        <v>61</v>
      </c>
      <c r="AA1170" s="3">
        <v>362517</v>
      </c>
      <c r="AB1170" s="3"/>
      <c r="AC1170" s="7">
        <v>362517</v>
      </c>
      <c r="AE1170">
        <f t="shared" si="780"/>
        <v>362517</v>
      </c>
      <c r="AF1170" s="16">
        <f t="shared" si="781"/>
        <v>362.517</v>
      </c>
      <c r="AH1170">
        <f t="shared" si="782"/>
        <v>4460</v>
      </c>
      <c r="AI1170">
        <f t="shared" si="783"/>
        <v>362517</v>
      </c>
      <c r="AJ1170" s="16">
        <f t="shared" si="784"/>
        <v>81281.838565022423</v>
      </c>
      <c r="AL1170" s="16">
        <f t="shared" si="785"/>
        <v>309843.58974358975</v>
      </c>
    </row>
    <row r="1171" spans="2:38">
      <c r="B1171" s="29" t="s">
        <v>149</v>
      </c>
      <c r="C1171" s="3">
        <v>208</v>
      </c>
      <c r="D1171" s="3"/>
      <c r="E1171" s="7">
        <v>208</v>
      </c>
      <c r="G1171" s="29" t="s">
        <v>149</v>
      </c>
      <c r="H1171" s="3">
        <v>1503</v>
      </c>
      <c r="I1171" s="3"/>
      <c r="J1171" s="7">
        <v>1503</v>
      </c>
      <c r="N1171" s="19" t="str">
        <f t="shared" si="761"/>
        <v/>
      </c>
      <c r="P1171" s="29" t="s">
        <v>149</v>
      </c>
      <c r="Q1171" s="3">
        <v>1061</v>
      </c>
      <c r="R1171" s="3"/>
      <c r="S1171" s="7">
        <v>1061</v>
      </c>
      <c r="U1171" s="29" t="s">
        <v>149</v>
      </c>
      <c r="V1171" s="3">
        <v>226</v>
      </c>
      <c r="W1171" s="3"/>
      <c r="X1171" s="7">
        <v>226</v>
      </c>
      <c r="Z1171" s="29" t="s">
        <v>149</v>
      </c>
      <c r="AA1171" s="3">
        <v>179524</v>
      </c>
      <c r="AB1171" s="3"/>
      <c r="AC1171" s="7">
        <v>179524</v>
      </c>
      <c r="AE1171">
        <f t="shared" si="780"/>
        <v>179524</v>
      </c>
      <c r="AF1171" s="16">
        <f t="shared" si="781"/>
        <v>179.524</v>
      </c>
      <c r="AH1171">
        <f t="shared" si="782"/>
        <v>1503</v>
      </c>
      <c r="AI1171">
        <f t="shared" si="783"/>
        <v>179524</v>
      </c>
      <c r="AJ1171" s="16">
        <f t="shared" si="784"/>
        <v>119443.77910844976</v>
      </c>
      <c r="AL1171" s="16" t="str">
        <f t="shared" si="785"/>
        <v/>
      </c>
    </row>
    <row r="1172" spans="2:38">
      <c r="B1172" s="29" t="s">
        <v>62</v>
      </c>
      <c r="C1172" s="3">
        <v>43</v>
      </c>
      <c r="D1172" s="3"/>
      <c r="E1172" s="7">
        <v>43</v>
      </c>
      <c r="G1172" s="29" t="s">
        <v>62</v>
      </c>
      <c r="H1172" s="3">
        <v>334</v>
      </c>
      <c r="I1172" s="3"/>
      <c r="J1172" s="7">
        <v>334</v>
      </c>
      <c r="L1172">
        <f t="shared" ref="L1172:L1174" si="786">E1172</f>
        <v>43</v>
      </c>
      <c r="M1172">
        <f t="shared" ref="M1172:M1174" si="787">J1172</f>
        <v>334</v>
      </c>
      <c r="N1172" s="19">
        <f t="shared" si="761"/>
        <v>7.7674418604651159</v>
      </c>
      <c r="P1172" s="29" t="s">
        <v>62</v>
      </c>
      <c r="Q1172" s="3">
        <v>243</v>
      </c>
      <c r="R1172" s="3"/>
      <c r="S1172" s="7">
        <v>243</v>
      </c>
      <c r="U1172" s="29" t="s">
        <v>62</v>
      </c>
      <c r="V1172" s="3">
        <v>46</v>
      </c>
      <c r="W1172" s="3"/>
      <c r="X1172" s="7">
        <v>46</v>
      </c>
      <c r="Z1172" s="29" t="s">
        <v>62</v>
      </c>
      <c r="AA1172" s="3">
        <v>42706</v>
      </c>
      <c r="AB1172" s="3"/>
      <c r="AC1172" s="7">
        <v>42706</v>
      </c>
      <c r="AE1172">
        <f t="shared" si="780"/>
        <v>42706</v>
      </c>
      <c r="AF1172" s="16">
        <f t="shared" si="781"/>
        <v>42.706000000000003</v>
      </c>
      <c r="AH1172">
        <f t="shared" si="782"/>
        <v>334</v>
      </c>
      <c r="AI1172">
        <f t="shared" si="783"/>
        <v>42706</v>
      </c>
      <c r="AJ1172" s="16">
        <f t="shared" si="784"/>
        <v>127862.2754491018</v>
      </c>
      <c r="AL1172" s="16">
        <f t="shared" si="785"/>
        <v>993162.79069767438</v>
      </c>
    </row>
    <row r="1173" spans="2:38">
      <c r="B1173" s="29" t="s">
        <v>63</v>
      </c>
      <c r="C1173" s="3">
        <v>2476</v>
      </c>
      <c r="D1173" s="3"/>
      <c r="E1173" s="7">
        <v>2476</v>
      </c>
      <c r="G1173" s="29" t="s">
        <v>63</v>
      </c>
      <c r="H1173" s="3">
        <v>23501</v>
      </c>
      <c r="I1173" s="3"/>
      <c r="J1173" s="7">
        <v>23501</v>
      </c>
      <c r="L1173">
        <f t="shared" si="786"/>
        <v>2476</v>
      </c>
      <c r="M1173">
        <f t="shared" si="787"/>
        <v>23501</v>
      </c>
      <c r="N1173" s="19">
        <f t="shared" si="761"/>
        <v>9.4915185783521814</v>
      </c>
      <c r="P1173" s="29" t="s">
        <v>63</v>
      </c>
      <c r="Q1173" s="3">
        <v>17637</v>
      </c>
      <c r="R1173" s="3"/>
      <c r="S1173" s="7">
        <v>17637</v>
      </c>
      <c r="U1173" s="29" t="s">
        <v>63</v>
      </c>
      <c r="V1173" s="3">
        <v>3293</v>
      </c>
      <c r="W1173" s="3"/>
      <c r="X1173" s="7">
        <v>3293</v>
      </c>
      <c r="Z1173" s="29" t="s">
        <v>63</v>
      </c>
      <c r="AA1173" s="3">
        <v>2744953</v>
      </c>
      <c r="AB1173" s="3"/>
      <c r="AC1173" s="7">
        <v>2744953</v>
      </c>
      <c r="AE1173">
        <f t="shared" si="780"/>
        <v>2744953</v>
      </c>
      <c r="AF1173" s="16">
        <f t="shared" si="781"/>
        <v>2744.953</v>
      </c>
      <c r="AH1173">
        <f t="shared" si="782"/>
        <v>23501</v>
      </c>
      <c r="AI1173">
        <f t="shared" si="783"/>
        <v>2744953</v>
      </c>
      <c r="AJ1173" s="16">
        <f t="shared" si="784"/>
        <v>116801.54035998469</v>
      </c>
      <c r="AL1173" s="16">
        <f t="shared" si="785"/>
        <v>1108623.9903069469</v>
      </c>
    </row>
    <row r="1174" spans="2:38">
      <c r="B1174" s="30" t="s">
        <v>34</v>
      </c>
      <c r="C1174" s="7">
        <v>16956</v>
      </c>
      <c r="D1174" s="7"/>
      <c r="E1174" s="7">
        <v>16956</v>
      </c>
      <c r="G1174" s="30" t="s">
        <v>34</v>
      </c>
      <c r="H1174" s="7">
        <v>160602</v>
      </c>
      <c r="I1174" s="7"/>
      <c r="J1174" s="7">
        <v>160602</v>
      </c>
      <c r="L1174">
        <f t="shared" si="786"/>
        <v>16956</v>
      </c>
      <c r="M1174">
        <f t="shared" si="787"/>
        <v>160602</v>
      </c>
      <c r="N1174" s="19">
        <f t="shared" si="761"/>
        <v>9.4716914366595901</v>
      </c>
      <c r="P1174" s="30" t="s">
        <v>34</v>
      </c>
      <c r="Q1174" s="7">
        <v>122933</v>
      </c>
      <c r="R1174" s="7"/>
      <c r="S1174" s="7">
        <v>122933</v>
      </c>
      <c r="U1174" s="30" t="s">
        <v>34</v>
      </c>
      <c r="V1174" s="7">
        <v>20250</v>
      </c>
      <c r="W1174" s="7"/>
      <c r="X1174" s="7">
        <v>20250</v>
      </c>
      <c r="Z1174" s="30" t="s">
        <v>34</v>
      </c>
      <c r="AA1174" s="7">
        <v>20453595</v>
      </c>
      <c r="AB1174" s="7"/>
      <c r="AC1174" s="7">
        <v>20453595</v>
      </c>
      <c r="AE1174">
        <f t="shared" si="780"/>
        <v>20453595</v>
      </c>
      <c r="AF1174" s="16">
        <f t="shared" si="781"/>
        <v>20453.595000000001</v>
      </c>
      <c r="AH1174">
        <f t="shared" si="782"/>
        <v>160602</v>
      </c>
      <c r="AI1174">
        <f t="shared" si="783"/>
        <v>20453595</v>
      </c>
      <c r="AJ1174" s="16">
        <f t="shared" si="784"/>
        <v>127355.79258041618</v>
      </c>
      <c r="AL1174" s="16">
        <f t="shared" si="785"/>
        <v>1206274.7699929229</v>
      </c>
    </row>
    <row r="1175" spans="2:38">
      <c r="B1175" s="5" t="s">
        <v>35</v>
      </c>
      <c r="C1175" s="3"/>
      <c r="D1175" s="3"/>
      <c r="E1175" s="7"/>
      <c r="G1175" s="5" t="s">
        <v>35</v>
      </c>
      <c r="H1175" s="3"/>
      <c r="I1175" s="3"/>
      <c r="J1175" s="7"/>
      <c r="N1175" s="37" t="str">
        <f t="shared" si="761"/>
        <v/>
      </c>
      <c r="P1175" s="5" t="s">
        <v>35</v>
      </c>
      <c r="Q1175" s="3"/>
      <c r="R1175" s="3"/>
      <c r="S1175" s="7"/>
      <c r="U1175" s="5" t="s">
        <v>35</v>
      </c>
      <c r="V1175" s="3"/>
      <c r="W1175" s="3"/>
      <c r="X1175" s="7"/>
      <c r="Z1175" s="5" t="s">
        <v>35</v>
      </c>
      <c r="AA1175" s="3"/>
      <c r="AB1175" s="3"/>
      <c r="AC1175" s="7"/>
      <c r="AF1175" s="36"/>
      <c r="AJ1175" s="36"/>
      <c r="AL1175" s="36"/>
    </row>
    <row r="1176" spans="2:38">
      <c r="B1176" s="29" t="s">
        <v>150</v>
      </c>
      <c r="C1176" s="3">
        <v>51</v>
      </c>
      <c r="D1176" s="3"/>
      <c r="E1176" s="7">
        <v>51</v>
      </c>
      <c r="G1176" s="29" t="s">
        <v>150</v>
      </c>
      <c r="H1176" s="3">
        <v>399</v>
      </c>
      <c r="I1176" s="3"/>
      <c r="J1176" s="7">
        <v>399</v>
      </c>
      <c r="L1176">
        <f t="shared" ref="L1176:L1181" si="788">E1176</f>
        <v>51</v>
      </c>
      <c r="M1176">
        <f t="shared" ref="M1176:M1181" si="789">J1176</f>
        <v>399</v>
      </c>
      <c r="N1176" s="19">
        <f t="shared" si="761"/>
        <v>7.8235294117647056</v>
      </c>
      <c r="P1176" s="29" t="s">
        <v>150</v>
      </c>
      <c r="Q1176" s="3">
        <v>281</v>
      </c>
      <c r="R1176" s="3"/>
      <c r="S1176" s="7">
        <v>281</v>
      </c>
      <c r="U1176" s="29" t="s">
        <v>150</v>
      </c>
      <c r="V1176" s="3">
        <v>66</v>
      </c>
      <c r="W1176" s="3"/>
      <c r="X1176" s="7">
        <v>66</v>
      </c>
      <c r="Z1176" s="29" t="s">
        <v>150</v>
      </c>
      <c r="AA1176" s="3">
        <v>64635</v>
      </c>
      <c r="AB1176" s="3"/>
      <c r="AC1176" s="7">
        <v>64635</v>
      </c>
      <c r="AE1176">
        <f t="shared" ref="AE1176:AE1203" si="790">AC1176</f>
        <v>64635</v>
      </c>
      <c r="AF1176" s="16">
        <f t="shared" ref="AF1176:AF1203" si="791">IF(AE1176/$AE$8&gt;0,AE1176/$AE$8,"")</f>
        <v>64.635000000000005</v>
      </c>
      <c r="AH1176">
        <f t="shared" ref="AH1176:AH1203" si="792">J1176</f>
        <v>399</v>
      </c>
      <c r="AI1176">
        <f t="shared" ref="AI1176:AI1203" si="793">AC1176</f>
        <v>64635</v>
      </c>
      <c r="AJ1176" s="16">
        <f t="shared" ref="AJ1176:AJ1203" si="794">IF(AI1176*AH1176&gt;0,AI1176/AH1176*$AI$8,"")</f>
        <v>161992.48120300751</v>
      </c>
      <c r="AL1176" s="16">
        <f t="shared" ref="AL1176:AL1203" si="795">IF(AI1176*M1176&gt;0,M1176/L1176*AJ1176,"")</f>
        <v>1267352.9411764706</v>
      </c>
    </row>
    <row r="1177" spans="2:38">
      <c r="B1177" s="29" t="s">
        <v>67</v>
      </c>
      <c r="C1177" s="3"/>
      <c r="D1177" s="3"/>
      <c r="E1177" s="7"/>
      <c r="G1177" s="29" t="s">
        <v>67</v>
      </c>
      <c r="H1177" s="3"/>
      <c r="I1177" s="3"/>
      <c r="J1177" s="7"/>
      <c r="L1177">
        <f t="shared" si="788"/>
        <v>0</v>
      </c>
      <c r="M1177">
        <f t="shared" si="789"/>
        <v>0</v>
      </c>
      <c r="N1177" s="19" t="str">
        <f t="shared" si="761"/>
        <v/>
      </c>
      <c r="P1177" s="29" t="s">
        <v>67</v>
      </c>
      <c r="Q1177" s="3"/>
      <c r="R1177" s="3"/>
      <c r="S1177" s="7"/>
      <c r="U1177" s="29" t="s">
        <v>67</v>
      </c>
      <c r="V1177" s="3"/>
      <c r="W1177" s="3"/>
      <c r="X1177" s="7"/>
      <c r="Z1177" s="29" t="s">
        <v>67</v>
      </c>
      <c r="AA1177" s="3"/>
      <c r="AB1177" s="3"/>
      <c r="AC1177" s="7"/>
      <c r="AE1177">
        <f t="shared" si="790"/>
        <v>0</v>
      </c>
      <c r="AF1177" s="16" t="str">
        <f t="shared" si="791"/>
        <v/>
      </c>
      <c r="AH1177">
        <f t="shared" si="792"/>
        <v>0</v>
      </c>
      <c r="AI1177">
        <f t="shared" si="793"/>
        <v>0</v>
      </c>
      <c r="AJ1177" s="16" t="str">
        <f t="shared" si="794"/>
        <v/>
      </c>
      <c r="AL1177" s="16" t="str">
        <f t="shared" si="795"/>
        <v/>
      </c>
    </row>
    <row r="1178" spans="2:38">
      <c r="B1178" s="29" t="s">
        <v>68</v>
      </c>
      <c r="C1178" s="3"/>
      <c r="D1178" s="3">
        <v>21</v>
      </c>
      <c r="E1178" s="7">
        <v>21</v>
      </c>
      <c r="G1178" s="29" t="s">
        <v>68</v>
      </c>
      <c r="H1178" s="3"/>
      <c r="I1178" s="3">
        <v>98</v>
      </c>
      <c r="J1178" s="7">
        <v>98</v>
      </c>
      <c r="L1178">
        <f t="shared" si="788"/>
        <v>21</v>
      </c>
      <c r="M1178">
        <f t="shared" si="789"/>
        <v>98</v>
      </c>
      <c r="N1178" s="19">
        <f t="shared" si="761"/>
        <v>4.666666666666667</v>
      </c>
      <c r="P1178" s="29" t="s">
        <v>68</v>
      </c>
      <c r="Q1178" s="3"/>
      <c r="R1178" s="3">
        <v>52</v>
      </c>
      <c r="S1178" s="7">
        <v>52</v>
      </c>
      <c r="U1178" s="29" t="s">
        <v>68</v>
      </c>
      <c r="V1178" s="3"/>
      <c r="W1178" s="3">
        <v>25</v>
      </c>
      <c r="X1178" s="7">
        <v>25</v>
      </c>
      <c r="Z1178" s="29" t="s">
        <v>68</v>
      </c>
      <c r="AA1178" s="3"/>
      <c r="AB1178" s="3">
        <v>3830</v>
      </c>
      <c r="AC1178" s="7">
        <v>3830</v>
      </c>
      <c r="AE1178">
        <f t="shared" si="790"/>
        <v>3830</v>
      </c>
      <c r="AF1178" s="16">
        <f t="shared" si="791"/>
        <v>3.83</v>
      </c>
      <c r="AH1178">
        <f t="shared" si="792"/>
        <v>98</v>
      </c>
      <c r="AI1178">
        <f t="shared" si="793"/>
        <v>3830</v>
      </c>
      <c r="AJ1178" s="16">
        <f t="shared" si="794"/>
        <v>39081.632653061228</v>
      </c>
      <c r="AL1178" s="16">
        <f t="shared" si="795"/>
        <v>182380.9523809524</v>
      </c>
    </row>
    <row r="1179" spans="2:38">
      <c r="B1179" s="29" t="s">
        <v>69</v>
      </c>
      <c r="C1179" s="3">
        <v>23</v>
      </c>
      <c r="D1179" s="3"/>
      <c r="E1179" s="7">
        <v>23</v>
      </c>
      <c r="G1179" s="29" t="s">
        <v>69</v>
      </c>
      <c r="H1179" s="3">
        <v>159</v>
      </c>
      <c r="I1179" s="3"/>
      <c r="J1179" s="7">
        <v>159</v>
      </c>
      <c r="L1179">
        <f t="shared" si="788"/>
        <v>23</v>
      </c>
      <c r="M1179">
        <f t="shared" si="789"/>
        <v>159</v>
      </c>
      <c r="N1179" s="19">
        <f t="shared" si="761"/>
        <v>6.9130434782608692</v>
      </c>
      <c r="P1179" s="29" t="s">
        <v>69</v>
      </c>
      <c r="Q1179" s="3">
        <v>79</v>
      </c>
      <c r="R1179" s="3"/>
      <c r="S1179" s="7">
        <v>79</v>
      </c>
      <c r="U1179" s="29" t="s">
        <v>69</v>
      </c>
      <c r="V1179" s="3">
        <v>56</v>
      </c>
      <c r="W1179" s="3"/>
      <c r="X1179" s="7">
        <v>56</v>
      </c>
      <c r="Z1179" s="29" t="s">
        <v>69</v>
      </c>
      <c r="AA1179" s="3">
        <v>38209</v>
      </c>
      <c r="AB1179" s="3"/>
      <c r="AC1179" s="7">
        <v>38209</v>
      </c>
      <c r="AE1179">
        <f t="shared" si="790"/>
        <v>38209</v>
      </c>
      <c r="AF1179" s="16">
        <f t="shared" si="791"/>
        <v>38.209000000000003</v>
      </c>
      <c r="AH1179">
        <f t="shared" si="792"/>
        <v>159</v>
      </c>
      <c r="AI1179">
        <f t="shared" si="793"/>
        <v>38209</v>
      </c>
      <c r="AJ1179" s="16">
        <f t="shared" si="794"/>
        <v>240308.17610062895</v>
      </c>
      <c r="AL1179" s="16">
        <f t="shared" si="795"/>
        <v>1661260.8695652173</v>
      </c>
    </row>
    <row r="1180" spans="2:38">
      <c r="B1180" s="29" t="s">
        <v>70</v>
      </c>
      <c r="C1180" s="3"/>
      <c r="D1180" s="3"/>
      <c r="E1180" s="7"/>
      <c r="G1180" s="29" t="s">
        <v>70</v>
      </c>
      <c r="H1180" s="3"/>
      <c r="I1180" s="3"/>
      <c r="J1180" s="7"/>
      <c r="L1180">
        <f t="shared" si="788"/>
        <v>0</v>
      </c>
      <c r="M1180">
        <f t="shared" si="789"/>
        <v>0</v>
      </c>
      <c r="N1180" s="19" t="str">
        <f t="shared" si="761"/>
        <v/>
      </c>
      <c r="P1180" s="29" t="s">
        <v>70</v>
      </c>
      <c r="Q1180" s="3"/>
      <c r="R1180" s="3"/>
      <c r="S1180" s="7"/>
      <c r="U1180" s="29" t="s">
        <v>70</v>
      </c>
      <c r="V1180" s="3"/>
      <c r="W1180" s="3"/>
      <c r="X1180" s="7"/>
      <c r="Z1180" s="29" t="s">
        <v>70</v>
      </c>
      <c r="AA1180" s="3"/>
      <c r="AB1180" s="3"/>
      <c r="AC1180" s="7"/>
      <c r="AE1180">
        <f t="shared" si="790"/>
        <v>0</v>
      </c>
      <c r="AF1180" s="16" t="str">
        <f t="shared" si="791"/>
        <v/>
      </c>
      <c r="AH1180">
        <f t="shared" si="792"/>
        <v>0</v>
      </c>
      <c r="AI1180">
        <f t="shared" si="793"/>
        <v>0</v>
      </c>
      <c r="AJ1180" s="16" t="str">
        <f t="shared" si="794"/>
        <v/>
      </c>
      <c r="AL1180" s="16" t="str">
        <f t="shared" si="795"/>
        <v/>
      </c>
    </row>
    <row r="1181" spans="2:38">
      <c r="B1181" s="29" t="s">
        <v>151</v>
      </c>
      <c r="C1181" s="3"/>
      <c r="D1181" s="3">
        <v>1</v>
      </c>
      <c r="E1181" s="7">
        <v>1</v>
      </c>
      <c r="G1181" s="29" t="s">
        <v>151</v>
      </c>
      <c r="H1181" s="3"/>
      <c r="I1181" s="3"/>
      <c r="J1181" s="7"/>
      <c r="L1181">
        <f t="shared" si="788"/>
        <v>1</v>
      </c>
      <c r="M1181">
        <f t="shared" si="789"/>
        <v>0</v>
      </c>
      <c r="N1181" s="19">
        <f t="shared" si="761"/>
        <v>0</v>
      </c>
      <c r="P1181" s="29" t="s">
        <v>151</v>
      </c>
      <c r="Q1181" s="3"/>
      <c r="R1181" s="3"/>
      <c r="S1181" s="7"/>
      <c r="U1181" s="29" t="s">
        <v>151</v>
      </c>
      <c r="V1181" s="3"/>
      <c r="W1181" s="3"/>
      <c r="X1181" s="7"/>
      <c r="Z1181" s="29" t="s">
        <v>151</v>
      </c>
      <c r="AA1181" s="3"/>
      <c r="AB1181" s="3"/>
      <c r="AC1181" s="7"/>
      <c r="AE1181">
        <f t="shared" si="790"/>
        <v>0</v>
      </c>
      <c r="AF1181" s="16" t="str">
        <f t="shared" si="791"/>
        <v/>
      </c>
      <c r="AH1181">
        <f t="shared" si="792"/>
        <v>0</v>
      </c>
      <c r="AI1181">
        <f t="shared" si="793"/>
        <v>0</v>
      </c>
      <c r="AJ1181" s="16" t="str">
        <f t="shared" si="794"/>
        <v/>
      </c>
      <c r="AL1181" s="16" t="str">
        <f t="shared" si="795"/>
        <v/>
      </c>
    </row>
    <row r="1182" spans="2:38">
      <c r="B1182" s="29" t="s">
        <v>71</v>
      </c>
      <c r="C1182" s="3">
        <v>88</v>
      </c>
      <c r="D1182" s="3"/>
      <c r="E1182" s="7">
        <v>88</v>
      </c>
      <c r="G1182" s="29" t="s">
        <v>71</v>
      </c>
      <c r="H1182" s="3">
        <v>1390</v>
      </c>
      <c r="I1182" s="3"/>
      <c r="J1182" s="7">
        <v>1390</v>
      </c>
      <c r="N1182" s="19" t="str">
        <f t="shared" si="761"/>
        <v/>
      </c>
      <c r="P1182" s="29" t="s">
        <v>71</v>
      </c>
      <c r="Q1182" s="3">
        <v>1110</v>
      </c>
      <c r="R1182" s="3"/>
      <c r="S1182" s="7">
        <v>1110</v>
      </c>
      <c r="U1182" s="29" t="s">
        <v>71</v>
      </c>
      <c r="V1182" s="3">
        <v>190</v>
      </c>
      <c r="W1182" s="3"/>
      <c r="X1182" s="7">
        <v>190</v>
      </c>
      <c r="Z1182" s="29" t="s">
        <v>71</v>
      </c>
      <c r="AA1182" s="3">
        <v>217898</v>
      </c>
      <c r="AB1182" s="3"/>
      <c r="AC1182" s="7">
        <v>217898</v>
      </c>
      <c r="AE1182">
        <f t="shared" si="790"/>
        <v>217898</v>
      </c>
      <c r="AF1182" s="16">
        <f t="shared" si="791"/>
        <v>217.898</v>
      </c>
      <c r="AH1182">
        <f t="shared" si="792"/>
        <v>1390</v>
      </c>
      <c r="AI1182">
        <f t="shared" si="793"/>
        <v>217898</v>
      </c>
      <c r="AJ1182" s="16">
        <f t="shared" si="794"/>
        <v>156761.15107913667</v>
      </c>
      <c r="AL1182" s="16" t="str">
        <f t="shared" si="795"/>
        <v/>
      </c>
    </row>
    <row r="1183" spans="2:38">
      <c r="B1183" s="29" t="s">
        <v>72</v>
      </c>
      <c r="C1183" s="3"/>
      <c r="D1183" s="3">
        <v>2</v>
      </c>
      <c r="E1183" s="7">
        <v>2</v>
      </c>
      <c r="G1183" s="29" t="s">
        <v>72</v>
      </c>
      <c r="H1183" s="3"/>
      <c r="I1183" s="3"/>
      <c r="J1183" s="7"/>
      <c r="L1183">
        <f t="shared" ref="L1183:L1192" si="796">E1183</f>
        <v>2</v>
      </c>
      <c r="M1183">
        <f t="shared" ref="M1183:M1192" si="797">J1183</f>
        <v>0</v>
      </c>
      <c r="N1183" s="19">
        <f t="shared" si="761"/>
        <v>0</v>
      </c>
      <c r="P1183" s="29" t="s">
        <v>72</v>
      </c>
      <c r="Q1183" s="3"/>
      <c r="R1183" s="3"/>
      <c r="S1183" s="7"/>
      <c r="U1183" s="29" t="s">
        <v>72</v>
      </c>
      <c r="V1183" s="3"/>
      <c r="W1183" s="3"/>
      <c r="X1183" s="7"/>
      <c r="Z1183" s="29" t="s">
        <v>72</v>
      </c>
      <c r="AA1183" s="3"/>
      <c r="AB1183" s="3"/>
      <c r="AC1183" s="7"/>
      <c r="AE1183">
        <f t="shared" si="790"/>
        <v>0</v>
      </c>
      <c r="AF1183" s="16" t="str">
        <f t="shared" si="791"/>
        <v/>
      </c>
      <c r="AH1183">
        <f t="shared" si="792"/>
        <v>0</v>
      </c>
      <c r="AI1183">
        <f t="shared" si="793"/>
        <v>0</v>
      </c>
      <c r="AJ1183" s="16" t="str">
        <f t="shared" si="794"/>
        <v/>
      </c>
      <c r="AL1183" s="16" t="str">
        <f t="shared" si="795"/>
        <v/>
      </c>
    </row>
    <row r="1184" spans="2:38">
      <c r="B1184" s="29" t="s">
        <v>73</v>
      </c>
      <c r="C1184" s="3">
        <v>876</v>
      </c>
      <c r="D1184" s="3"/>
      <c r="E1184" s="7">
        <v>876</v>
      </c>
      <c r="G1184" s="29" t="s">
        <v>73</v>
      </c>
      <c r="H1184" s="3">
        <v>23648</v>
      </c>
      <c r="I1184" s="3"/>
      <c r="J1184" s="7">
        <v>23648</v>
      </c>
      <c r="L1184">
        <f t="shared" si="796"/>
        <v>876</v>
      </c>
      <c r="M1184">
        <f t="shared" si="797"/>
        <v>23648</v>
      </c>
      <c r="N1184" s="19">
        <f t="shared" si="761"/>
        <v>26.995433789954337</v>
      </c>
      <c r="P1184" s="29" t="s">
        <v>73</v>
      </c>
      <c r="Q1184" s="3">
        <v>20312</v>
      </c>
      <c r="R1184" s="3"/>
      <c r="S1184" s="7">
        <v>20312</v>
      </c>
      <c r="U1184" s="29" t="s">
        <v>73</v>
      </c>
      <c r="V1184" s="3">
        <v>2446</v>
      </c>
      <c r="W1184" s="3"/>
      <c r="X1184" s="7">
        <v>2446</v>
      </c>
      <c r="Z1184" s="29" t="s">
        <v>73</v>
      </c>
      <c r="AA1184" s="3">
        <v>3655964</v>
      </c>
      <c r="AB1184" s="3"/>
      <c r="AC1184" s="7">
        <v>3655964</v>
      </c>
      <c r="AE1184">
        <f t="shared" si="790"/>
        <v>3655964</v>
      </c>
      <c r="AF1184" s="16">
        <f t="shared" si="791"/>
        <v>3655.9639999999999</v>
      </c>
      <c r="AH1184">
        <f t="shared" si="792"/>
        <v>23648</v>
      </c>
      <c r="AI1184">
        <f t="shared" si="793"/>
        <v>3655964</v>
      </c>
      <c r="AJ1184" s="16">
        <f t="shared" si="794"/>
        <v>154599.28958051422</v>
      </c>
      <c r="AL1184" s="16">
        <f t="shared" si="795"/>
        <v>4173474.8858447489</v>
      </c>
    </row>
    <row r="1185" spans="2:38">
      <c r="B1185" s="29" t="s">
        <v>74</v>
      </c>
      <c r="C1185" s="3"/>
      <c r="D1185" s="3"/>
      <c r="E1185" s="7"/>
      <c r="G1185" s="29" t="s">
        <v>74</v>
      </c>
      <c r="H1185" s="3"/>
      <c r="I1185" s="3"/>
      <c r="J1185" s="7"/>
      <c r="L1185">
        <f t="shared" si="796"/>
        <v>0</v>
      </c>
      <c r="M1185">
        <f t="shared" si="797"/>
        <v>0</v>
      </c>
      <c r="N1185" s="19" t="str">
        <f t="shared" si="761"/>
        <v/>
      </c>
      <c r="P1185" s="29" t="s">
        <v>74</v>
      </c>
      <c r="Q1185" s="3"/>
      <c r="R1185" s="3"/>
      <c r="S1185" s="7"/>
      <c r="U1185" s="29" t="s">
        <v>74</v>
      </c>
      <c r="V1185" s="3"/>
      <c r="W1185" s="3"/>
      <c r="X1185" s="7"/>
      <c r="Z1185" s="29" t="s">
        <v>74</v>
      </c>
      <c r="AA1185" s="3"/>
      <c r="AB1185" s="3"/>
      <c r="AC1185" s="7"/>
      <c r="AE1185">
        <f t="shared" si="790"/>
        <v>0</v>
      </c>
      <c r="AF1185" s="16" t="str">
        <f t="shared" si="791"/>
        <v/>
      </c>
      <c r="AH1185">
        <f t="shared" si="792"/>
        <v>0</v>
      </c>
      <c r="AI1185">
        <f t="shared" si="793"/>
        <v>0</v>
      </c>
      <c r="AJ1185" s="16" t="str">
        <f t="shared" si="794"/>
        <v/>
      </c>
      <c r="AL1185" s="16" t="str">
        <f t="shared" si="795"/>
        <v/>
      </c>
    </row>
    <row r="1186" spans="2:38">
      <c r="B1186" s="29" t="s">
        <v>75</v>
      </c>
      <c r="C1186" s="3"/>
      <c r="D1186" s="3">
        <v>15</v>
      </c>
      <c r="E1186" s="7">
        <v>15</v>
      </c>
      <c r="G1186" s="29" t="s">
        <v>75</v>
      </c>
      <c r="H1186" s="3"/>
      <c r="I1186" s="3">
        <v>362</v>
      </c>
      <c r="J1186" s="7">
        <v>362</v>
      </c>
      <c r="L1186">
        <f t="shared" si="796"/>
        <v>15</v>
      </c>
      <c r="M1186">
        <f t="shared" si="797"/>
        <v>362</v>
      </c>
      <c r="N1186" s="19">
        <f t="shared" si="761"/>
        <v>24.133333333333333</v>
      </c>
      <c r="P1186" s="29" t="s">
        <v>75</v>
      </c>
      <c r="Q1186" s="3"/>
      <c r="R1186" s="3">
        <v>313</v>
      </c>
      <c r="S1186" s="7">
        <v>313</v>
      </c>
      <c r="U1186" s="29" t="s">
        <v>75</v>
      </c>
      <c r="V1186" s="3"/>
      <c r="W1186" s="3">
        <v>34</v>
      </c>
      <c r="X1186" s="7">
        <v>34</v>
      </c>
      <c r="Z1186" s="29" t="s">
        <v>75</v>
      </c>
      <c r="AA1186" s="3"/>
      <c r="AB1186" s="3">
        <v>43640</v>
      </c>
      <c r="AC1186" s="7">
        <v>43640</v>
      </c>
      <c r="AE1186">
        <f t="shared" si="790"/>
        <v>43640</v>
      </c>
      <c r="AF1186" s="16">
        <f t="shared" si="791"/>
        <v>43.64</v>
      </c>
      <c r="AH1186">
        <f t="shared" si="792"/>
        <v>362</v>
      </c>
      <c r="AI1186">
        <f t="shared" si="793"/>
        <v>43640</v>
      </c>
      <c r="AJ1186" s="16">
        <f t="shared" si="794"/>
        <v>120552.48618784531</v>
      </c>
      <c r="AL1186" s="16">
        <f t="shared" si="795"/>
        <v>2909333.3333333335</v>
      </c>
    </row>
    <row r="1187" spans="2:38">
      <c r="B1187" s="29" t="s">
        <v>76</v>
      </c>
      <c r="C1187" s="3"/>
      <c r="D1187" s="3">
        <v>2301</v>
      </c>
      <c r="E1187" s="7">
        <v>2301</v>
      </c>
      <c r="G1187" s="29" t="s">
        <v>76</v>
      </c>
      <c r="H1187" s="3"/>
      <c r="I1187" s="3">
        <v>77709</v>
      </c>
      <c r="J1187" s="7">
        <v>77709</v>
      </c>
      <c r="L1187">
        <f t="shared" si="796"/>
        <v>2301</v>
      </c>
      <c r="M1187">
        <f t="shared" si="797"/>
        <v>77709</v>
      </c>
      <c r="N1187" s="19">
        <f t="shared" si="761"/>
        <v>33.771838331160367</v>
      </c>
      <c r="P1187" s="29" t="s">
        <v>76</v>
      </c>
      <c r="Q1187" s="3"/>
      <c r="R1187" s="3">
        <v>37575</v>
      </c>
      <c r="S1187" s="7">
        <v>37575</v>
      </c>
      <c r="U1187" s="29" t="s">
        <v>76</v>
      </c>
      <c r="V1187" s="3"/>
      <c r="W1187" s="3">
        <v>37768</v>
      </c>
      <c r="X1187" s="7">
        <v>37768</v>
      </c>
      <c r="Z1187" s="29" t="s">
        <v>76</v>
      </c>
      <c r="AA1187" s="3"/>
      <c r="AB1187" s="3">
        <v>1965357</v>
      </c>
      <c r="AC1187" s="7">
        <v>1965357</v>
      </c>
      <c r="AE1187">
        <f t="shared" si="790"/>
        <v>1965357</v>
      </c>
      <c r="AF1187" s="16">
        <f t="shared" si="791"/>
        <v>1965.357</v>
      </c>
      <c r="AH1187">
        <f t="shared" si="792"/>
        <v>77709</v>
      </c>
      <c r="AI1187">
        <f t="shared" si="793"/>
        <v>1965357</v>
      </c>
      <c r="AJ1187" s="16">
        <f t="shared" si="794"/>
        <v>25291.240396865229</v>
      </c>
      <c r="AL1187" s="16">
        <f t="shared" si="795"/>
        <v>854131.68187744473</v>
      </c>
    </row>
    <row r="1188" spans="2:38">
      <c r="B1188" s="29" t="s">
        <v>152</v>
      </c>
      <c r="C1188" s="3"/>
      <c r="D1188" s="3"/>
      <c r="E1188" s="7"/>
      <c r="G1188" s="29" t="s">
        <v>152</v>
      </c>
      <c r="H1188" s="3"/>
      <c r="I1188" s="3"/>
      <c r="J1188" s="7"/>
      <c r="L1188">
        <f t="shared" si="796"/>
        <v>0</v>
      </c>
      <c r="M1188">
        <f t="shared" si="797"/>
        <v>0</v>
      </c>
      <c r="N1188" s="19" t="str">
        <f t="shared" si="761"/>
        <v/>
      </c>
      <c r="P1188" s="29" t="s">
        <v>152</v>
      </c>
      <c r="Q1188" s="3"/>
      <c r="R1188" s="3"/>
      <c r="S1188" s="7"/>
      <c r="U1188" s="29" t="s">
        <v>152</v>
      </c>
      <c r="V1188" s="3"/>
      <c r="W1188" s="3"/>
      <c r="X1188" s="7"/>
      <c r="Z1188" s="29" t="s">
        <v>152</v>
      </c>
      <c r="AA1188" s="3"/>
      <c r="AB1188" s="3"/>
      <c r="AC1188" s="7"/>
      <c r="AE1188">
        <f t="shared" si="790"/>
        <v>0</v>
      </c>
      <c r="AF1188" s="16" t="str">
        <f t="shared" si="791"/>
        <v/>
      </c>
      <c r="AH1188">
        <f t="shared" si="792"/>
        <v>0</v>
      </c>
      <c r="AI1188">
        <f t="shared" si="793"/>
        <v>0</v>
      </c>
      <c r="AJ1188" s="16" t="str">
        <f t="shared" si="794"/>
        <v/>
      </c>
      <c r="AL1188" s="16" t="str">
        <f t="shared" si="795"/>
        <v/>
      </c>
    </row>
    <row r="1189" spans="2:38">
      <c r="B1189" s="29" t="s">
        <v>77</v>
      </c>
      <c r="C1189" s="3">
        <v>7</v>
      </c>
      <c r="D1189" s="3"/>
      <c r="E1189" s="7">
        <v>7</v>
      </c>
      <c r="G1189" s="29" t="s">
        <v>77</v>
      </c>
      <c r="H1189" s="3">
        <v>47</v>
      </c>
      <c r="I1189" s="3"/>
      <c r="J1189" s="7">
        <v>47</v>
      </c>
      <c r="L1189">
        <f t="shared" si="796"/>
        <v>7</v>
      </c>
      <c r="M1189">
        <f t="shared" si="797"/>
        <v>47</v>
      </c>
      <c r="N1189" s="19">
        <f t="shared" si="761"/>
        <v>6.7142857142857144</v>
      </c>
      <c r="P1189" s="29" t="s">
        <v>77</v>
      </c>
      <c r="Q1189" s="3">
        <v>34</v>
      </c>
      <c r="R1189" s="3"/>
      <c r="S1189" s="7">
        <v>34</v>
      </c>
      <c r="U1189" s="29" t="s">
        <v>77</v>
      </c>
      <c r="V1189" s="3">
        <v>6</v>
      </c>
      <c r="W1189" s="3"/>
      <c r="X1189" s="7">
        <v>6</v>
      </c>
      <c r="Z1189" s="29" t="s">
        <v>77</v>
      </c>
      <c r="AA1189" s="3">
        <v>7150</v>
      </c>
      <c r="AB1189" s="3"/>
      <c r="AC1189" s="7">
        <v>7150</v>
      </c>
      <c r="AE1189">
        <f t="shared" si="790"/>
        <v>7150</v>
      </c>
      <c r="AF1189" s="16">
        <f t="shared" si="791"/>
        <v>7.15</v>
      </c>
      <c r="AH1189">
        <f t="shared" si="792"/>
        <v>47</v>
      </c>
      <c r="AI1189">
        <f t="shared" si="793"/>
        <v>7150</v>
      </c>
      <c r="AJ1189" s="16">
        <f t="shared" si="794"/>
        <v>152127.6595744681</v>
      </c>
      <c r="AL1189" s="16">
        <f t="shared" si="795"/>
        <v>1021428.5714285715</v>
      </c>
    </row>
    <row r="1190" spans="2:38">
      <c r="B1190" s="29" t="s">
        <v>78</v>
      </c>
      <c r="C1190" s="3">
        <v>9</v>
      </c>
      <c r="D1190" s="3"/>
      <c r="E1190" s="7">
        <v>9</v>
      </c>
      <c r="G1190" s="29" t="s">
        <v>78</v>
      </c>
      <c r="H1190" s="3">
        <v>14</v>
      </c>
      <c r="I1190" s="3"/>
      <c r="J1190" s="7">
        <v>14</v>
      </c>
      <c r="L1190">
        <f t="shared" si="796"/>
        <v>9</v>
      </c>
      <c r="M1190">
        <f t="shared" si="797"/>
        <v>14</v>
      </c>
      <c r="N1190" s="19">
        <f t="shared" si="761"/>
        <v>1.5555555555555556</v>
      </c>
      <c r="P1190" s="29" t="s">
        <v>78</v>
      </c>
      <c r="Q1190" s="3">
        <v>3</v>
      </c>
      <c r="R1190" s="3"/>
      <c r="S1190" s="7">
        <v>3</v>
      </c>
      <c r="U1190" s="29" t="s">
        <v>78</v>
      </c>
      <c r="V1190" s="3">
        <v>2</v>
      </c>
      <c r="W1190" s="3"/>
      <c r="X1190" s="7">
        <v>2</v>
      </c>
      <c r="Z1190" s="29" t="s">
        <v>78</v>
      </c>
      <c r="AA1190" s="3">
        <v>2043</v>
      </c>
      <c r="AB1190" s="3"/>
      <c r="AC1190" s="7">
        <v>2043</v>
      </c>
      <c r="AE1190">
        <f t="shared" si="790"/>
        <v>2043</v>
      </c>
      <c r="AF1190" s="16">
        <f t="shared" si="791"/>
        <v>2.0430000000000001</v>
      </c>
      <c r="AH1190">
        <f t="shared" si="792"/>
        <v>14</v>
      </c>
      <c r="AI1190">
        <f t="shared" si="793"/>
        <v>2043</v>
      </c>
      <c r="AJ1190" s="16">
        <f t="shared" si="794"/>
        <v>145928.57142857142</v>
      </c>
      <c r="AL1190" s="16">
        <f t="shared" si="795"/>
        <v>227000</v>
      </c>
    </row>
    <row r="1191" spans="2:38">
      <c r="B1191" s="29" t="s">
        <v>79</v>
      </c>
      <c r="C1191" s="3">
        <v>297</v>
      </c>
      <c r="D1191" s="3"/>
      <c r="E1191" s="7">
        <v>297</v>
      </c>
      <c r="G1191" s="29" t="s">
        <v>79</v>
      </c>
      <c r="H1191" s="3">
        <v>4208</v>
      </c>
      <c r="I1191" s="3"/>
      <c r="J1191" s="7">
        <v>4208</v>
      </c>
      <c r="L1191">
        <f t="shared" si="796"/>
        <v>297</v>
      </c>
      <c r="M1191">
        <f t="shared" si="797"/>
        <v>4208</v>
      </c>
      <c r="N1191" s="19">
        <f t="shared" si="761"/>
        <v>14.168350168350168</v>
      </c>
      <c r="P1191" s="29" t="s">
        <v>79</v>
      </c>
      <c r="Q1191" s="3">
        <v>3496</v>
      </c>
      <c r="R1191" s="3"/>
      <c r="S1191" s="7">
        <v>3496</v>
      </c>
      <c r="U1191" s="29" t="s">
        <v>79</v>
      </c>
      <c r="V1191" s="3">
        <v>407</v>
      </c>
      <c r="W1191" s="3"/>
      <c r="X1191" s="7">
        <v>407</v>
      </c>
      <c r="Z1191" s="29" t="s">
        <v>79</v>
      </c>
      <c r="AA1191" s="3">
        <v>637985</v>
      </c>
      <c r="AB1191" s="3"/>
      <c r="AC1191" s="7">
        <v>637985</v>
      </c>
      <c r="AE1191">
        <f t="shared" si="790"/>
        <v>637985</v>
      </c>
      <c r="AF1191" s="16">
        <f t="shared" si="791"/>
        <v>637.98500000000001</v>
      </c>
      <c r="AH1191">
        <f t="shared" si="792"/>
        <v>4208</v>
      </c>
      <c r="AI1191">
        <f t="shared" si="793"/>
        <v>637985</v>
      </c>
      <c r="AJ1191" s="16">
        <f t="shared" si="794"/>
        <v>151612.40494296578</v>
      </c>
      <c r="AL1191" s="16">
        <f t="shared" si="795"/>
        <v>2148097.6430976428</v>
      </c>
    </row>
    <row r="1192" spans="2:38">
      <c r="B1192" s="29" t="s">
        <v>80</v>
      </c>
      <c r="C1192" s="3">
        <v>213</v>
      </c>
      <c r="D1192" s="3"/>
      <c r="E1192" s="7">
        <v>213</v>
      </c>
      <c r="G1192" s="29" t="s">
        <v>80</v>
      </c>
      <c r="H1192" s="3">
        <v>2839</v>
      </c>
      <c r="I1192" s="3"/>
      <c r="J1192" s="7">
        <v>2839</v>
      </c>
      <c r="L1192">
        <f t="shared" si="796"/>
        <v>213</v>
      </c>
      <c r="M1192">
        <f t="shared" si="797"/>
        <v>2839</v>
      </c>
      <c r="N1192" s="19">
        <f t="shared" si="761"/>
        <v>13.328638497652582</v>
      </c>
      <c r="P1192" s="29" t="s">
        <v>80</v>
      </c>
      <c r="Q1192" s="3">
        <v>2318</v>
      </c>
      <c r="R1192" s="3"/>
      <c r="S1192" s="7">
        <v>2318</v>
      </c>
      <c r="U1192" s="29" t="s">
        <v>80</v>
      </c>
      <c r="V1192" s="3">
        <v>308</v>
      </c>
      <c r="W1192" s="3"/>
      <c r="X1192" s="7">
        <v>308</v>
      </c>
      <c r="Z1192" s="29" t="s">
        <v>80</v>
      </c>
      <c r="AA1192" s="3">
        <v>465649</v>
      </c>
      <c r="AB1192" s="3"/>
      <c r="AC1192" s="7">
        <v>465649</v>
      </c>
      <c r="AE1192">
        <f t="shared" si="790"/>
        <v>465649</v>
      </c>
      <c r="AF1192" s="16">
        <f t="shared" si="791"/>
        <v>465.649</v>
      </c>
      <c r="AH1192">
        <f t="shared" si="792"/>
        <v>2839</v>
      </c>
      <c r="AI1192">
        <f t="shared" si="793"/>
        <v>465649</v>
      </c>
      <c r="AJ1192" s="16">
        <f t="shared" si="794"/>
        <v>164018.66854526242</v>
      </c>
      <c r="AL1192" s="16">
        <f t="shared" si="795"/>
        <v>2186145.5399061032</v>
      </c>
    </row>
    <row r="1193" spans="2:38">
      <c r="B1193" s="29" t="s">
        <v>153</v>
      </c>
      <c r="C1193" s="3">
        <v>457</v>
      </c>
      <c r="D1193" s="3"/>
      <c r="E1193" s="7">
        <v>457</v>
      </c>
      <c r="G1193" s="29" t="s">
        <v>153</v>
      </c>
      <c r="H1193" s="3">
        <v>9716</v>
      </c>
      <c r="I1193" s="3"/>
      <c r="J1193" s="7">
        <v>9716</v>
      </c>
      <c r="N1193" s="19" t="str">
        <f t="shared" si="761"/>
        <v/>
      </c>
      <c r="P1193" s="29" t="s">
        <v>153</v>
      </c>
      <c r="Q1193" s="3">
        <v>8189</v>
      </c>
      <c r="R1193" s="3"/>
      <c r="S1193" s="7">
        <v>8189</v>
      </c>
      <c r="U1193" s="29" t="s">
        <v>153</v>
      </c>
      <c r="V1193" s="3">
        <v>1058</v>
      </c>
      <c r="W1193" s="3"/>
      <c r="X1193" s="7">
        <v>1058</v>
      </c>
      <c r="Z1193" s="29" t="s">
        <v>153</v>
      </c>
      <c r="AA1193" s="3">
        <v>3231491</v>
      </c>
      <c r="AB1193" s="3"/>
      <c r="AC1193" s="7">
        <v>3231491</v>
      </c>
      <c r="AE1193">
        <f t="shared" si="790"/>
        <v>3231491</v>
      </c>
      <c r="AF1193" s="16">
        <f t="shared" si="791"/>
        <v>3231.491</v>
      </c>
      <c r="AH1193">
        <f t="shared" si="792"/>
        <v>9716</v>
      </c>
      <c r="AI1193">
        <f t="shared" si="793"/>
        <v>3231491</v>
      </c>
      <c r="AJ1193" s="16">
        <f t="shared" si="794"/>
        <v>332594.79209551256</v>
      </c>
      <c r="AL1193" s="16" t="str">
        <f t="shared" si="795"/>
        <v/>
      </c>
    </row>
    <row r="1194" spans="2:38">
      <c r="B1194" s="29" t="s">
        <v>154</v>
      </c>
      <c r="C1194" s="3"/>
      <c r="D1194" s="3">
        <v>5</v>
      </c>
      <c r="E1194" s="7">
        <v>5</v>
      </c>
      <c r="G1194" s="29" t="s">
        <v>154</v>
      </c>
      <c r="H1194" s="3"/>
      <c r="I1194" s="3">
        <v>582</v>
      </c>
      <c r="J1194" s="7">
        <v>582</v>
      </c>
      <c r="L1194">
        <f t="shared" ref="L1194:L1203" si="798">E1194</f>
        <v>5</v>
      </c>
      <c r="M1194">
        <f t="shared" ref="M1194:M1203" si="799">J1194</f>
        <v>582</v>
      </c>
      <c r="N1194" s="19">
        <f t="shared" si="761"/>
        <v>116.4</v>
      </c>
      <c r="P1194" s="29" t="s">
        <v>154</v>
      </c>
      <c r="Q1194" s="3"/>
      <c r="R1194" s="3">
        <v>563</v>
      </c>
      <c r="S1194" s="7">
        <v>563</v>
      </c>
      <c r="U1194" s="29" t="s">
        <v>154</v>
      </c>
      <c r="V1194" s="3"/>
      <c r="W1194" s="3">
        <v>14</v>
      </c>
      <c r="X1194" s="7">
        <v>14</v>
      </c>
      <c r="Z1194" s="29" t="s">
        <v>154</v>
      </c>
      <c r="AA1194" s="3"/>
      <c r="AB1194" s="3">
        <v>122055</v>
      </c>
      <c r="AC1194" s="7">
        <v>122055</v>
      </c>
      <c r="AE1194">
        <f t="shared" si="790"/>
        <v>122055</v>
      </c>
      <c r="AF1194" s="16">
        <f t="shared" si="791"/>
        <v>122.05500000000001</v>
      </c>
      <c r="AH1194">
        <f t="shared" si="792"/>
        <v>582</v>
      </c>
      <c r="AI1194">
        <f t="shared" si="793"/>
        <v>122055</v>
      </c>
      <c r="AJ1194" s="16">
        <f t="shared" si="794"/>
        <v>209716.49484536081</v>
      </c>
      <c r="AL1194" s="16">
        <f t="shared" si="795"/>
        <v>24411000</v>
      </c>
    </row>
    <row r="1195" spans="2:38">
      <c r="B1195" s="29" t="s">
        <v>81</v>
      </c>
      <c r="C1195" s="3">
        <v>1505</v>
      </c>
      <c r="D1195" s="3"/>
      <c r="E1195" s="7">
        <v>1505</v>
      </c>
      <c r="G1195" s="29" t="s">
        <v>81</v>
      </c>
      <c r="H1195" s="3">
        <v>29164</v>
      </c>
      <c r="I1195" s="3"/>
      <c r="J1195" s="7">
        <v>29164</v>
      </c>
      <c r="L1195">
        <f t="shared" si="798"/>
        <v>1505</v>
      </c>
      <c r="M1195">
        <f t="shared" si="799"/>
        <v>29164</v>
      </c>
      <c r="N1195" s="19">
        <f t="shared" si="761"/>
        <v>19.378073089700997</v>
      </c>
      <c r="P1195" s="29" t="s">
        <v>81</v>
      </c>
      <c r="Q1195" s="3">
        <v>24343</v>
      </c>
      <c r="R1195" s="3"/>
      <c r="S1195" s="7">
        <v>24343</v>
      </c>
      <c r="U1195" s="29" t="s">
        <v>81</v>
      </c>
      <c r="V1195" s="3">
        <v>3292</v>
      </c>
      <c r="W1195" s="3"/>
      <c r="X1195" s="7">
        <v>3292</v>
      </c>
      <c r="Z1195" s="29" t="s">
        <v>81</v>
      </c>
      <c r="AA1195" s="3">
        <v>4559407</v>
      </c>
      <c r="AB1195" s="3"/>
      <c r="AC1195" s="7">
        <v>4559407</v>
      </c>
      <c r="AE1195">
        <f t="shared" si="790"/>
        <v>4559407</v>
      </c>
      <c r="AF1195" s="16">
        <f t="shared" si="791"/>
        <v>4559.4070000000002</v>
      </c>
      <c r="AH1195">
        <f t="shared" si="792"/>
        <v>29164</v>
      </c>
      <c r="AI1195">
        <f t="shared" si="793"/>
        <v>4559407</v>
      </c>
      <c r="AJ1195" s="16">
        <f t="shared" si="794"/>
        <v>156336.81936634207</v>
      </c>
      <c r="AL1195" s="16">
        <f t="shared" si="795"/>
        <v>3029506.3122923588</v>
      </c>
    </row>
    <row r="1196" spans="2:38">
      <c r="B1196" s="29" t="s">
        <v>82</v>
      </c>
      <c r="C1196" s="3"/>
      <c r="D1196" s="3">
        <v>31</v>
      </c>
      <c r="E1196" s="7">
        <v>31</v>
      </c>
      <c r="G1196" s="29" t="s">
        <v>82</v>
      </c>
      <c r="H1196" s="3"/>
      <c r="I1196" s="3">
        <v>120</v>
      </c>
      <c r="J1196" s="7">
        <v>120</v>
      </c>
      <c r="L1196">
        <f t="shared" si="798"/>
        <v>31</v>
      </c>
      <c r="M1196">
        <f t="shared" si="799"/>
        <v>120</v>
      </c>
      <c r="N1196" s="19">
        <f t="shared" si="761"/>
        <v>3.870967741935484</v>
      </c>
      <c r="P1196" s="29" t="s">
        <v>82</v>
      </c>
      <c r="Q1196" s="3"/>
      <c r="R1196" s="3">
        <v>51</v>
      </c>
      <c r="S1196" s="7">
        <v>51</v>
      </c>
      <c r="U1196" s="29" t="s">
        <v>82</v>
      </c>
      <c r="V1196" s="3"/>
      <c r="W1196" s="3">
        <v>37</v>
      </c>
      <c r="X1196" s="7">
        <v>37</v>
      </c>
      <c r="Z1196" s="29" t="s">
        <v>82</v>
      </c>
      <c r="AA1196" s="3"/>
      <c r="AB1196" s="3">
        <v>10111</v>
      </c>
      <c r="AC1196" s="7">
        <v>10111</v>
      </c>
      <c r="AE1196">
        <f t="shared" si="790"/>
        <v>10111</v>
      </c>
      <c r="AF1196" s="16">
        <f t="shared" si="791"/>
        <v>10.111000000000001</v>
      </c>
      <c r="AH1196">
        <f t="shared" si="792"/>
        <v>120</v>
      </c>
      <c r="AI1196">
        <f t="shared" si="793"/>
        <v>10111</v>
      </c>
      <c r="AJ1196" s="16">
        <f t="shared" si="794"/>
        <v>84258.333333333343</v>
      </c>
      <c r="AL1196" s="16">
        <f t="shared" si="795"/>
        <v>326161.29032258067</v>
      </c>
    </row>
    <row r="1197" spans="2:38">
      <c r="B1197" s="29" t="s">
        <v>83</v>
      </c>
      <c r="C1197" s="3"/>
      <c r="D1197" s="3">
        <v>24</v>
      </c>
      <c r="E1197" s="7">
        <v>24</v>
      </c>
      <c r="G1197" s="29" t="s">
        <v>83</v>
      </c>
      <c r="H1197" s="3"/>
      <c r="I1197" s="3">
        <v>409</v>
      </c>
      <c r="J1197" s="7">
        <v>409</v>
      </c>
      <c r="L1197">
        <f t="shared" si="798"/>
        <v>24</v>
      </c>
      <c r="M1197">
        <f t="shared" si="799"/>
        <v>409</v>
      </c>
      <c r="N1197" s="19">
        <f t="shared" si="761"/>
        <v>17.041666666666668</v>
      </c>
      <c r="P1197" s="29" t="s">
        <v>83</v>
      </c>
      <c r="Q1197" s="3"/>
      <c r="R1197" s="3">
        <v>351</v>
      </c>
      <c r="S1197" s="7">
        <v>351</v>
      </c>
      <c r="U1197" s="29" t="s">
        <v>83</v>
      </c>
      <c r="V1197" s="3"/>
      <c r="W1197" s="3">
        <v>34</v>
      </c>
      <c r="X1197" s="7">
        <v>34</v>
      </c>
      <c r="Z1197" s="29" t="s">
        <v>83</v>
      </c>
      <c r="AA1197" s="3"/>
      <c r="AB1197" s="3">
        <v>36951</v>
      </c>
      <c r="AC1197" s="7">
        <v>36951</v>
      </c>
      <c r="AE1197">
        <f t="shared" si="790"/>
        <v>36951</v>
      </c>
      <c r="AF1197" s="16">
        <f t="shared" si="791"/>
        <v>36.951000000000001</v>
      </c>
      <c r="AH1197">
        <f t="shared" si="792"/>
        <v>409</v>
      </c>
      <c r="AI1197">
        <f t="shared" si="793"/>
        <v>36951</v>
      </c>
      <c r="AJ1197" s="16">
        <f t="shared" si="794"/>
        <v>90344.743276283625</v>
      </c>
      <c r="AL1197" s="16">
        <f t="shared" si="795"/>
        <v>1539625.0000000002</v>
      </c>
    </row>
    <row r="1198" spans="2:38">
      <c r="B1198" s="29" t="s">
        <v>84</v>
      </c>
      <c r="C1198" s="3"/>
      <c r="D1198" s="3">
        <v>16</v>
      </c>
      <c r="E1198" s="7">
        <v>16</v>
      </c>
      <c r="G1198" s="29" t="s">
        <v>84</v>
      </c>
      <c r="H1198" s="3"/>
      <c r="I1198" s="3">
        <v>183</v>
      </c>
      <c r="J1198" s="7">
        <v>183</v>
      </c>
      <c r="L1198">
        <f t="shared" si="798"/>
        <v>16</v>
      </c>
      <c r="M1198">
        <f t="shared" si="799"/>
        <v>183</v>
      </c>
      <c r="N1198" s="19">
        <f t="shared" si="761"/>
        <v>11.4375</v>
      </c>
      <c r="P1198" s="29" t="s">
        <v>84</v>
      </c>
      <c r="Q1198" s="3"/>
      <c r="R1198" s="3">
        <v>136</v>
      </c>
      <c r="S1198" s="7">
        <v>136</v>
      </c>
      <c r="U1198" s="29" t="s">
        <v>84</v>
      </c>
      <c r="V1198" s="3"/>
      <c r="W1198" s="3">
        <v>29</v>
      </c>
      <c r="X1198" s="7">
        <v>29</v>
      </c>
      <c r="Z1198" s="29" t="s">
        <v>84</v>
      </c>
      <c r="AA1198" s="3"/>
      <c r="AB1198" s="3">
        <v>16212</v>
      </c>
      <c r="AC1198" s="7">
        <v>16212</v>
      </c>
      <c r="AE1198">
        <f t="shared" si="790"/>
        <v>16212</v>
      </c>
      <c r="AF1198" s="16">
        <f t="shared" si="791"/>
        <v>16.212</v>
      </c>
      <c r="AH1198">
        <f t="shared" si="792"/>
        <v>183</v>
      </c>
      <c r="AI1198">
        <f t="shared" si="793"/>
        <v>16212</v>
      </c>
      <c r="AJ1198" s="16">
        <f t="shared" si="794"/>
        <v>88590.163934426222</v>
      </c>
      <c r="AL1198" s="16">
        <f t="shared" si="795"/>
        <v>1013249.9999999999</v>
      </c>
    </row>
    <row r="1199" spans="2:38">
      <c r="B1199" s="29" t="s">
        <v>155</v>
      </c>
      <c r="C1199" s="3"/>
      <c r="D1199" s="3">
        <v>41</v>
      </c>
      <c r="E1199" s="7">
        <v>41</v>
      </c>
      <c r="G1199" s="29" t="s">
        <v>155</v>
      </c>
      <c r="H1199" s="3"/>
      <c r="I1199" s="3">
        <v>564</v>
      </c>
      <c r="J1199" s="7">
        <v>564</v>
      </c>
      <c r="L1199">
        <f t="shared" si="798"/>
        <v>41</v>
      </c>
      <c r="M1199">
        <f t="shared" si="799"/>
        <v>564</v>
      </c>
      <c r="N1199" s="19">
        <f t="shared" si="761"/>
        <v>13.75609756097561</v>
      </c>
      <c r="P1199" s="29" t="s">
        <v>155</v>
      </c>
      <c r="Q1199" s="3"/>
      <c r="R1199" s="3">
        <v>350</v>
      </c>
      <c r="S1199" s="7">
        <v>350</v>
      </c>
      <c r="U1199" s="29" t="s">
        <v>155</v>
      </c>
      <c r="V1199" s="3"/>
      <c r="W1199" s="3">
        <v>167</v>
      </c>
      <c r="X1199" s="7">
        <v>167</v>
      </c>
      <c r="Z1199" s="29" t="s">
        <v>155</v>
      </c>
      <c r="AA1199" s="3"/>
      <c r="AB1199" s="3">
        <v>44517</v>
      </c>
      <c r="AC1199" s="7">
        <v>44517</v>
      </c>
      <c r="AE1199">
        <f t="shared" si="790"/>
        <v>44517</v>
      </c>
      <c r="AF1199" s="16">
        <f t="shared" si="791"/>
        <v>44.517000000000003</v>
      </c>
      <c r="AH1199">
        <f t="shared" si="792"/>
        <v>564</v>
      </c>
      <c r="AI1199">
        <f t="shared" si="793"/>
        <v>44517</v>
      </c>
      <c r="AJ1199" s="16">
        <f t="shared" si="794"/>
        <v>78930.851063829788</v>
      </c>
      <c r="AL1199" s="16">
        <f t="shared" si="795"/>
        <v>1085780.487804878</v>
      </c>
    </row>
    <row r="1200" spans="2:38">
      <c r="B1200" s="29" t="s">
        <v>156</v>
      </c>
      <c r="C1200" s="3">
        <v>212</v>
      </c>
      <c r="D1200" s="3"/>
      <c r="E1200" s="7">
        <v>212</v>
      </c>
      <c r="G1200" s="29" t="s">
        <v>156</v>
      </c>
      <c r="H1200" s="3">
        <v>1742</v>
      </c>
      <c r="I1200" s="3"/>
      <c r="J1200" s="7">
        <v>1742</v>
      </c>
      <c r="L1200">
        <f t="shared" si="798"/>
        <v>212</v>
      </c>
      <c r="M1200">
        <f t="shared" si="799"/>
        <v>1742</v>
      </c>
      <c r="N1200" s="19">
        <f t="shared" si="761"/>
        <v>8.2169811320754711</v>
      </c>
      <c r="P1200" s="29" t="s">
        <v>156</v>
      </c>
      <c r="Q1200" s="3">
        <v>1244</v>
      </c>
      <c r="R1200" s="3"/>
      <c r="S1200" s="7">
        <v>1244</v>
      </c>
      <c r="U1200" s="29" t="s">
        <v>156</v>
      </c>
      <c r="V1200" s="3">
        <v>277</v>
      </c>
      <c r="W1200" s="3"/>
      <c r="X1200" s="7">
        <v>277</v>
      </c>
      <c r="Z1200" s="29" t="s">
        <v>156</v>
      </c>
      <c r="AA1200" s="3">
        <v>203189</v>
      </c>
      <c r="AB1200" s="3"/>
      <c r="AC1200" s="7">
        <v>203189</v>
      </c>
      <c r="AE1200">
        <f t="shared" si="790"/>
        <v>203189</v>
      </c>
      <c r="AF1200" s="16">
        <f t="shared" si="791"/>
        <v>203.18899999999999</v>
      </c>
      <c r="AH1200">
        <f t="shared" si="792"/>
        <v>1742</v>
      </c>
      <c r="AI1200">
        <f t="shared" si="793"/>
        <v>203189</v>
      </c>
      <c r="AJ1200" s="16">
        <f t="shared" si="794"/>
        <v>116641.21699196326</v>
      </c>
      <c r="AL1200" s="16">
        <f t="shared" si="795"/>
        <v>958438.6792452829</v>
      </c>
    </row>
    <row r="1201" spans="2:38">
      <c r="B1201" s="29" t="s">
        <v>85</v>
      </c>
      <c r="C1201" s="3">
        <v>4</v>
      </c>
      <c r="D1201" s="3"/>
      <c r="E1201" s="7">
        <v>4</v>
      </c>
      <c r="G1201" s="29" t="s">
        <v>85</v>
      </c>
      <c r="H1201" s="3">
        <v>200</v>
      </c>
      <c r="I1201" s="3"/>
      <c r="J1201" s="7">
        <v>200</v>
      </c>
      <c r="L1201">
        <f t="shared" si="798"/>
        <v>4</v>
      </c>
      <c r="M1201">
        <f t="shared" si="799"/>
        <v>200</v>
      </c>
      <c r="N1201" s="19">
        <f t="shared" si="761"/>
        <v>50</v>
      </c>
      <c r="P1201" s="29" t="s">
        <v>85</v>
      </c>
      <c r="Q1201" s="3">
        <v>162</v>
      </c>
      <c r="R1201" s="3"/>
      <c r="S1201" s="7">
        <v>162</v>
      </c>
      <c r="U1201" s="29" t="s">
        <v>85</v>
      </c>
      <c r="V1201" s="3">
        <v>34</v>
      </c>
      <c r="W1201" s="3"/>
      <c r="X1201" s="7">
        <v>34</v>
      </c>
      <c r="Z1201" s="29" t="s">
        <v>85</v>
      </c>
      <c r="AA1201" s="3">
        <v>19935</v>
      </c>
      <c r="AB1201" s="3"/>
      <c r="AC1201" s="7">
        <v>19935</v>
      </c>
      <c r="AE1201">
        <f t="shared" si="790"/>
        <v>19935</v>
      </c>
      <c r="AF1201" s="16">
        <f t="shared" si="791"/>
        <v>19.934999999999999</v>
      </c>
      <c r="AH1201">
        <f t="shared" si="792"/>
        <v>200</v>
      </c>
      <c r="AI1201">
        <f t="shared" si="793"/>
        <v>19935</v>
      </c>
      <c r="AJ1201" s="16">
        <f t="shared" si="794"/>
        <v>99675</v>
      </c>
      <c r="AL1201" s="16">
        <f t="shared" si="795"/>
        <v>4983750</v>
      </c>
    </row>
    <row r="1202" spans="2:38">
      <c r="B1202" s="29" t="s">
        <v>86</v>
      </c>
      <c r="C1202" s="3"/>
      <c r="D1202" s="3"/>
      <c r="E1202" s="7"/>
      <c r="G1202" s="29" t="s">
        <v>86</v>
      </c>
      <c r="H1202" s="3"/>
      <c r="I1202" s="3"/>
      <c r="J1202" s="7"/>
      <c r="L1202">
        <f t="shared" si="798"/>
        <v>0</v>
      </c>
      <c r="M1202">
        <f t="shared" si="799"/>
        <v>0</v>
      </c>
      <c r="N1202" s="19" t="str">
        <f t="shared" si="761"/>
        <v/>
      </c>
      <c r="P1202" s="29" t="s">
        <v>86</v>
      </c>
      <c r="Q1202" s="3"/>
      <c r="R1202" s="3"/>
      <c r="S1202" s="7"/>
      <c r="U1202" s="29" t="s">
        <v>86</v>
      </c>
      <c r="V1202" s="3"/>
      <c r="W1202" s="3"/>
      <c r="X1202" s="7"/>
      <c r="Z1202" s="29" t="s">
        <v>86</v>
      </c>
      <c r="AA1202" s="3"/>
      <c r="AB1202" s="3"/>
      <c r="AC1202" s="7"/>
      <c r="AE1202">
        <f t="shared" si="790"/>
        <v>0</v>
      </c>
      <c r="AF1202" s="16" t="str">
        <f t="shared" si="791"/>
        <v/>
      </c>
      <c r="AH1202">
        <f t="shared" si="792"/>
        <v>0</v>
      </c>
      <c r="AI1202">
        <f t="shared" si="793"/>
        <v>0</v>
      </c>
      <c r="AJ1202" s="16" t="str">
        <f t="shared" si="794"/>
        <v/>
      </c>
      <c r="AL1202" s="16" t="str">
        <f t="shared" si="795"/>
        <v/>
      </c>
    </row>
    <row r="1203" spans="2:38">
      <c r="B1203" s="30" t="s">
        <v>35</v>
      </c>
      <c r="C1203" s="7">
        <v>3742</v>
      </c>
      <c r="D1203" s="7">
        <v>2457</v>
      </c>
      <c r="E1203" s="7">
        <v>6199</v>
      </c>
      <c r="G1203" s="30" t="s">
        <v>35</v>
      </c>
      <c r="H1203" s="7">
        <v>73526</v>
      </c>
      <c r="I1203" s="7">
        <v>80042</v>
      </c>
      <c r="J1203" s="7">
        <v>153568</v>
      </c>
      <c r="L1203">
        <f t="shared" si="798"/>
        <v>6199</v>
      </c>
      <c r="M1203">
        <f t="shared" si="799"/>
        <v>153568</v>
      </c>
      <c r="N1203" s="19">
        <f t="shared" si="761"/>
        <v>24.773027907727052</v>
      </c>
      <c r="P1203" s="30" t="s">
        <v>35</v>
      </c>
      <c r="Q1203" s="7">
        <v>61571</v>
      </c>
      <c r="R1203" s="7">
        <v>39400</v>
      </c>
      <c r="S1203" s="7">
        <v>100971</v>
      </c>
      <c r="U1203" s="30" t="s">
        <v>35</v>
      </c>
      <c r="V1203" s="7">
        <v>8142</v>
      </c>
      <c r="W1203" s="7">
        <v>38111</v>
      </c>
      <c r="X1203" s="7">
        <v>46253</v>
      </c>
      <c r="Z1203" s="30" t="s">
        <v>35</v>
      </c>
      <c r="AA1203" s="7">
        <v>13103555</v>
      </c>
      <c r="AB1203" s="7">
        <v>2243258</v>
      </c>
      <c r="AC1203" s="7">
        <v>15346813</v>
      </c>
      <c r="AE1203">
        <f t="shared" si="790"/>
        <v>15346813</v>
      </c>
      <c r="AF1203" s="16">
        <f t="shared" si="791"/>
        <v>15346.813</v>
      </c>
      <c r="AH1203">
        <f t="shared" si="792"/>
        <v>153568</v>
      </c>
      <c r="AI1203">
        <f t="shared" si="793"/>
        <v>15346813</v>
      </c>
      <c r="AJ1203" s="16">
        <f t="shared" si="794"/>
        <v>99934.966920191713</v>
      </c>
      <c r="AL1203" s="16">
        <f t="shared" si="795"/>
        <v>2475691.7244716892</v>
      </c>
    </row>
    <row r="1204" spans="2:38">
      <c r="B1204" s="5" t="s">
        <v>36</v>
      </c>
      <c r="C1204" s="3"/>
      <c r="D1204" s="3"/>
      <c r="E1204" s="7"/>
      <c r="G1204" s="5" t="s">
        <v>36</v>
      </c>
      <c r="H1204" s="3"/>
      <c r="I1204" s="3"/>
      <c r="J1204" s="7"/>
      <c r="N1204" s="37" t="str">
        <f t="shared" ref="N1204:N1267" si="800">IF(M1204+L1204&gt;0,M1204/L1204,"")</f>
        <v/>
      </c>
      <c r="P1204" s="5" t="s">
        <v>36</v>
      </c>
      <c r="Q1204" s="3"/>
      <c r="R1204" s="3"/>
      <c r="S1204" s="7"/>
      <c r="U1204" s="5" t="s">
        <v>36</v>
      </c>
      <c r="V1204" s="3"/>
      <c r="W1204" s="3"/>
      <c r="X1204" s="7"/>
      <c r="Z1204" s="5" t="s">
        <v>36</v>
      </c>
      <c r="AA1204" s="3"/>
      <c r="AB1204" s="3"/>
      <c r="AC1204" s="7"/>
      <c r="AF1204" s="36"/>
      <c r="AJ1204" s="36"/>
      <c r="AL1204" s="36"/>
    </row>
    <row r="1205" spans="2:38">
      <c r="B1205" s="29" t="s">
        <v>157</v>
      </c>
      <c r="C1205" s="3">
        <v>182</v>
      </c>
      <c r="D1205" s="3"/>
      <c r="E1205" s="7">
        <v>182</v>
      </c>
      <c r="G1205" s="29" t="s">
        <v>157</v>
      </c>
      <c r="H1205" s="3">
        <v>2911</v>
      </c>
      <c r="I1205" s="3"/>
      <c r="J1205" s="7">
        <v>2911</v>
      </c>
      <c r="L1205">
        <f t="shared" ref="L1205:L1209" si="801">E1205</f>
        <v>182</v>
      </c>
      <c r="M1205">
        <f t="shared" ref="M1205:M1209" si="802">J1205</f>
        <v>2911</v>
      </c>
      <c r="N1205" s="19">
        <f t="shared" si="800"/>
        <v>15.994505494505495</v>
      </c>
      <c r="P1205" s="29" t="s">
        <v>157</v>
      </c>
      <c r="Q1205" s="3">
        <v>2399</v>
      </c>
      <c r="R1205" s="3"/>
      <c r="S1205" s="7">
        <v>2399</v>
      </c>
      <c r="U1205" s="29" t="s">
        <v>157</v>
      </c>
      <c r="V1205" s="3">
        <v>324</v>
      </c>
      <c r="W1205" s="3"/>
      <c r="X1205" s="7">
        <v>324</v>
      </c>
      <c r="Z1205" s="29" t="s">
        <v>157</v>
      </c>
      <c r="AA1205" s="3">
        <v>651062</v>
      </c>
      <c r="AB1205" s="3"/>
      <c r="AC1205" s="7">
        <v>651062</v>
      </c>
      <c r="AE1205">
        <f t="shared" ref="AE1205:AE1209" si="803">AC1205</f>
        <v>651062</v>
      </c>
      <c r="AF1205" s="16">
        <f t="shared" ref="AF1205:AF1209" si="804">IF(AE1205/$AE$8&gt;0,AE1205/$AE$8,"")</f>
        <v>651.06200000000001</v>
      </c>
      <c r="AH1205">
        <f t="shared" ref="AH1205:AH1209" si="805">J1205</f>
        <v>2911</v>
      </c>
      <c r="AI1205">
        <f t="shared" ref="AI1205:AI1209" si="806">AC1205</f>
        <v>651062</v>
      </c>
      <c r="AJ1205" s="16">
        <f t="shared" ref="AJ1205:AJ1209" si="807">IF(AI1205*AH1205&gt;0,AI1205/AH1205*$AI$8,"")</f>
        <v>223655.78838886981</v>
      </c>
      <c r="AL1205" s="16">
        <f t="shared" ref="AL1205:AL1209" si="808">IF(AI1205*M1205&gt;0,M1205/L1205*AJ1205,"")</f>
        <v>3577263.7362637366</v>
      </c>
    </row>
    <row r="1206" spans="2:38">
      <c r="B1206" s="29" t="s">
        <v>94</v>
      </c>
      <c r="C1206" s="3">
        <v>3722</v>
      </c>
      <c r="D1206" s="3"/>
      <c r="E1206" s="7">
        <v>3722</v>
      </c>
      <c r="G1206" s="29" t="s">
        <v>94</v>
      </c>
      <c r="H1206" s="3">
        <v>48267</v>
      </c>
      <c r="I1206" s="3"/>
      <c r="J1206" s="7">
        <v>48267</v>
      </c>
      <c r="L1206">
        <f t="shared" si="801"/>
        <v>3722</v>
      </c>
      <c r="M1206">
        <f t="shared" si="802"/>
        <v>48267</v>
      </c>
      <c r="N1206" s="19">
        <f t="shared" si="800"/>
        <v>12.968027941966685</v>
      </c>
      <c r="P1206" s="29" t="s">
        <v>94</v>
      </c>
      <c r="Q1206" s="3">
        <v>36196</v>
      </c>
      <c r="R1206" s="3"/>
      <c r="S1206" s="7">
        <v>36196</v>
      </c>
      <c r="U1206" s="29" t="s">
        <v>94</v>
      </c>
      <c r="V1206" s="3">
        <v>8191</v>
      </c>
      <c r="W1206" s="3"/>
      <c r="X1206" s="7">
        <v>8191</v>
      </c>
      <c r="Z1206" s="29" t="s">
        <v>94</v>
      </c>
      <c r="AA1206" s="3">
        <v>13007173</v>
      </c>
      <c r="AB1206" s="3"/>
      <c r="AC1206" s="7">
        <v>13007173</v>
      </c>
      <c r="AE1206">
        <f t="shared" si="803"/>
        <v>13007173</v>
      </c>
      <c r="AF1206" s="16">
        <f t="shared" si="804"/>
        <v>13007.173000000001</v>
      </c>
      <c r="AH1206">
        <f t="shared" si="805"/>
        <v>48267</v>
      </c>
      <c r="AI1206">
        <f t="shared" si="806"/>
        <v>13007173</v>
      </c>
      <c r="AJ1206" s="16">
        <f t="shared" si="807"/>
        <v>269483.7673772971</v>
      </c>
      <c r="AL1206" s="16">
        <f t="shared" si="808"/>
        <v>3494673.0252552391</v>
      </c>
    </row>
    <row r="1207" spans="2:38">
      <c r="B1207" s="29" t="s">
        <v>158</v>
      </c>
      <c r="C1207" s="3">
        <v>21</v>
      </c>
      <c r="D1207" s="3"/>
      <c r="E1207" s="7">
        <v>21</v>
      </c>
      <c r="G1207" s="29" t="s">
        <v>158</v>
      </c>
      <c r="H1207" s="3">
        <v>903</v>
      </c>
      <c r="I1207" s="3"/>
      <c r="J1207" s="7">
        <v>903</v>
      </c>
      <c r="L1207">
        <f t="shared" si="801"/>
        <v>21</v>
      </c>
      <c r="M1207">
        <f t="shared" si="802"/>
        <v>903</v>
      </c>
      <c r="N1207" s="19">
        <f t="shared" si="800"/>
        <v>43</v>
      </c>
      <c r="P1207" s="29" t="s">
        <v>158</v>
      </c>
      <c r="Q1207" s="3">
        <v>770</v>
      </c>
      <c r="R1207" s="3"/>
      <c r="S1207" s="7">
        <v>770</v>
      </c>
      <c r="U1207" s="29" t="s">
        <v>158</v>
      </c>
      <c r="V1207" s="3">
        <v>112</v>
      </c>
      <c r="W1207" s="3"/>
      <c r="X1207" s="7">
        <v>112</v>
      </c>
      <c r="Z1207" s="29" t="s">
        <v>158</v>
      </c>
      <c r="AA1207" s="3">
        <v>136825</v>
      </c>
      <c r="AB1207" s="3"/>
      <c r="AC1207" s="7">
        <v>136825</v>
      </c>
      <c r="AE1207">
        <f t="shared" si="803"/>
        <v>136825</v>
      </c>
      <c r="AF1207" s="16">
        <f t="shared" si="804"/>
        <v>136.82499999999999</v>
      </c>
      <c r="AH1207">
        <f t="shared" si="805"/>
        <v>903</v>
      </c>
      <c r="AI1207">
        <f t="shared" si="806"/>
        <v>136825</v>
      </c>
      <c r="AJ1207" s="16">
        <f t="shared" si="807"/>
        <v>151522.70210409744</v>
      </c>
      <c r="AL1207" s="16">
        <f t="shared" si="808"/>
        <v>6515476.1904761894</v>
      </c>
    </row>
    <row r="1208" spans="2:38">
      <c r="B1208" s="29" t="s">
        <v>95</v>
      </c>
      <c r="C1208" s="3">
        <v>249</v>
      </c>
      <c r="D1208" s="3"/>
      <c r="E1208" s="7">
        <v>249</v>
      </c>
      <c r="G1208" s="29" t="s">
        <v>95</v>
      </c>
      <c r="H1208" s="3">
        <v>2449</v>
      </c>
      <c r="I1208" s="3"/>
      <c r="J1208" s="7">
        <v>2449</v>
      </c>
      <c r="L1208">
        <f t="shared" si="801"/>
        <v>249</v>
      </c>
      <c r="M1208">
        <f t="shared" si="802"/>
        <v>2449</v>
      </c>
      <c r="N1208" s="19">
        <f t="shared" si="800"/>
        <v>9.8353413654618471</v>
      </c>
      <c r="P1208" s="29" t="s">
        <v>95</v>
      </c>
      <c r="Q1208" s="3">
        <v>1715</v>
      </c>
      <c r="R1208" s="3"/>
      <c r="S1208" s="7">
        <v>1715</v>
      </c>
      <c r="U1208" s="29" t="s">
        <v>95</v>
      </c>
      <c r="V1208" s="3">
        <v>474</v>
      </c>
      <c r="W1208" s="3"/>
      <c r="X1208" s="7">
        <v>474</v>
      </c>
      <c r="Z1208" s="29" t="s">
        <v>95</v>
      </c>
      <c r="AA1208" s="3">
        <v>419155</v>
      </c>
      <c r="AB1208" s="3"/>
      <c r="AC1208" s="7">
        <v>419155</v>
      </c>
      <c r="AE1208">
        <f t="shared" si="803"/>
        <v>419155</v>
      </c>
      <c r="AF1208" s="16">
        <f t="shared" si="804"/>
        <v>419.15499999999997</v>
      </c>
      <c r="AH1208">
        <f t="shared" si="805"/>
        <v>2449</v>
      </c>
      <c r="AI1208">
        <f t="shared" si="806"/>
        <v>419155</v>
      </c>
      <c r="AJ1208" s="16">
        <f t="shared" si="807"/>
        <v>171153.53205389954</v>
      </c>
      <c r="AL1208" s="16">
        <f t="shared" si="808"/>
        <v>1683353.4136546184</v>
      </c>
    </row>
    <row r="1209" spans="2:38">
      <c r="B1209" s="30" t="s">
        <v>36</v>
      </c>
      <c r="C1209" s="7">
        <v>4174</v>
      </c>
      <c r="D1209" s="7"/>
      <c r="E1209" s="7">
        <v>4174</v>
      </c>
      <c r="G1209" s="30" t="s">
        <v>36</v>
      </c>
      <c r="H1209" s="7">
        <v>54530</v>
      </c>
      <c r="I1209" s="7"/>
      <c r="J1209" s="7">
        <v>54530</v>
      </c>
      <c r="L1209">
        <f t="shared" si="801"/>
        <v>4174</v>
      </c>
      <c r="M1209">
        <f t="shared" si="802"/>
        <v>54530</v>
      </c>
      <c r="N1209" s="19">
        <f t="shared" si="800"/>
        <v>13.06420699568759</v>
      </c>
      <c r="P1209" s="30" t="s">
        <v>36</v>
      </c>
      <c r="Q1209" s="7">
        <v>41080</v>
      </c>
      <c r="R1209" s="7"/>
      <c r="S1209" s="7">
        <v>41080</v>
      </c>
      <c r="U1209" s="30" t="s">
        <v>36</v>
      </c>
      <c r="V1209" s="7">
        <v>9101</v>
      </c>
      <c r="W1209" s="7"/>
      <c r="X1209" s="7">
        <v>9101</v>
      </c>
      <c r="Z1209" s="30" t="s">
        <v>36</v>
      </c>
      <c r="AA1209" s="7">
        <v>14214215</v>
      </c>
      <c r="AB1209" s="7"/>
      <c r="AC1209" s="7">
        <v>14214215</v>
      </c>
      <c r="AE1209">
        <f t="shared" si="803"/>
        <v>14214215</v>
      </c>
      <c r="AF1209" s="16">
        <f t="shared" si="804"/>
        <v>14214.215</v>
      </c>
      <c r="AH1209">
        <f t="shared" si="805"/>
        <v>54530</v>
      </c>
      <c r="AI1209">
        <f t="shared" si="806"/>
        <v>14214215</v>
      </c>
      <c r="AJ1209" s="16">
        <f t="shared" si="807"/>
        <v>260667.79754263707</v>
      </c>
      <c r="AL1209" s="16">
        <f t="shared" si="808"/>
        <v>3405418.0642069955</v>
      </c>
    </row>
    <row r="1210" spans="2:38">
      <c r="B1210" s="5" t="s">
        <v>37</v>
      </c>
      <c r="C1210" s="3"/>
      <c r="D1210" s="3"/>
      <c r="E1210" s="7"/>
      <c r="G1210" s="5" t="s">
        <v>37</v>
      </c>
      <c r="H1210" s="3"/>
      <c r="I1210" s="3"/>
      <c r="J1210" s="7"/>
      <c r="N1210" s="37" t="str">
        <f t="shared" si="800"/>
        <v/>
      </c>
      <c r="P1210" s="5" t="s">
        <v>37</v>
      </c>
      <c r="Q1210" s="3"/>
      <c r="R1210" s="3"/>
      <c r="S1210" s="7"/>
      <c r="U1210" s="5" t="s">
        <v>37</v>
      </c>
      <c r="V1210" s="3"/>
      <c r="W1210" s="3"/>
      <c r="X1210" s="7"/>
      <c r="Z1210" s="5" t="s">
        <v>37</v>
      </c>
      <c r="AA1210" s="3"/>
      <c r="AB1210" s="3"/>
      <c r="AC1210" s="7"/>
      <c r="AF1210" s="36"/>
      <c r="AJ1210" s="36"/>
      <c r="AL1210" s="36"/>
    </row>
    <row r="1211" spans="2:38">
      <c r="B1211" s="29" t="s">
        <v>98</v>
      </c>
      <c r="C1211" s="3">
        <v>599</v>
      </c>
      <c r="D1211" s="3"/>
      <c r="E1211" s="7">
        <v>599</v>
      </c>
      <c r="G1211" s="29" t="s">
        <v>98</v>
      </c>
      <c r="H1211" s="3">
        <v>34776</v>
      </c>
      <c r="I1211" s="3"/>
      <c r="J1211" s="7">
        <v>34776</v>
      </c>
      <c r="L1211">
        <f t="shared" ref="L1211:L1214" si="809">E1211</f>
        <v>599</v>
      </c>
      <c r="M1211">
        <f t="shared" ref="M1211:M1214" si="810">J1211</f>
        <v>34776</v>
      </c>
      <c r="N1211" s="19">
        <f t="shared" si="800"/>
        <v>58.056761268781301</v>
      </c>
      <c r="P1211" s="29" t="s">
        <v>98</v>
      </c>
      <c r="Q1211" s="3">
        <v>23675</v>
      </c>
      <c r="R1211" s="3"/>
      <c r="S1211" s="7">
        <v>23675</v>
      </c>
      <c r="U1211" s="29" t="s">
        <v>98</v>
      </c>
      <c r="V1211" s="3">
        <v>10478</v>
      </c>
      <c r="W1211" s="3"/>
      <c r="X1211" s="7">
        <v>10478</v>
      </c>
      <c r="Z1211" s="29" t="s">
        <v>98</v>
      </c>
      <c r="AA1211" s="3">
        <v>1797297</v>
      </c>
      <c r="AB1211" s="3"/>
      <c r="AC1211" s="7">
        <v>1797297</v>
      </c>
      <c r="AE1211">
        <f t="shared" ref="AE1211:AE1217" si="811">AC1211</f>
        <v>1797297</v>
      </c>
      <c r="AF1211" s="16">
        <f t="shared" ref="AF1211:AF1217" si="812">IF(AE1211/$AE$8&gt;0,AE1211/$AE$8,"")</f>
        <v>1797.297</v>
      </c>
      <c r="AH1211">
        <f t="shared" ref="AH1211:AH1217" si="813">J1211</f>
        <v>34776</v>
      </c>
      <c r="AI1211">
        <f t="shared" ref="AI1211:AI1217" si="814">AC1211</f>
        <v>1797297</v>
      </c>
      <c r="AJ1211" s="16">
        <f t="shared" ref="AJ1211:AJ1217" si="815">IF(AI1211*AH1211&gt;0,AI1211/AH1211*$AI$8,"")</f>
        <v>51682.108350586612</v>
      </c>
      <c r="AL1211" s="16">
        <f t="shared" ref="AL1211:AL1217" si="816">IF(AI1211*M1211&gt;0,M1211/L1211*AJ1211,"")</f>
        <v>3000495.8263772954</v>
      </c>
    </row>
    <row r="1212" spans="2:38">
      <c r="B1212" s="29" t="s">
        <v>99</v>
      </c>
      <c r="C1212" s="3"/>
      <c r="D1212" s="3">
        <v>27</v>
      </c>
      <c r="E1212" s="7">
        <v>27</v>
      </c>
      <c r="G1212" s="29" t="s">
        <v>99</v>
      </c>
      <c r="H1212" s="3"/>
      <c r="I1212" s="3"/>
      <c r="J1212" s="7"/>
      <c r="L1212">
        <f t="shared" si="809"/>
        <v>27</v>
      </c>
      <c r="M1212">
        <f t="shared" si="810"/>
        <v>0</v>
      </c>
      <c r="N1212" s="19">
        <f t="shared" si="800"/>
        <v>0</v>
      </c>
      <c r="P1212" s="29" t="s">
        <v>99</v>
      </c>
      <c r="Q1212" s="3"/>
      <c r="R1212" s="3"/>
      <c r="S1212" s="7"/>
      <c r="U1212" s="29" t="s">
        <v>99</v>
      </c>
      <c r="V1212" s="3"/>
      <c r="W1212" s="3"/>
      <c r="X1212" s="7"/>
      <c r="Z1212" s="29" t="s">
        <v>99</v>
      </c>
      <c r="AA1212" s="3"/>
      <c r="AB1212" s="3"/>
      <c r="AC1212" s="7"/>
      <c r="AE1212">
        <f t="shared" si="811"/>
        <v>0</v>
      </c>
      <c r="AF1212" s="16" t="str">
        <f t="shared" si="812"/>
        <v/>
      </c>
      <c r="AH1212">
        <f t="shared" si="813"/>
        <v>0</v>
      </c>
      <c r="AI1212">
        <f t="shared" si="814"/>
        <v>0</v>
      </c>
      <c r="AJ1212" s="16" t="str">
        <f t="shared" si="815"/>
        <v/>
      </c>
      <c r="AL1212" s="16" t="str">
        <f t="shared" si="816"/>
        <v/>
      </c>
    </row>
    <row r="1213" spans="2:38">
      <c r="B1213" s="29" t="s">
        <v>100</v>
      </c>
      <c r="C1213" s="3">
        <v>537</v>
      </c>
      <c r="D1213" s="3"/>
      <c r="E1213" s="7">
        <v>537</v>
      </c>
      <c r="G1213" s="29" t="s">
        <v>100</v>
      </c>
      <c r="H1213" s="3">
        <v>13326</v>
      </c>
      <c r="I1213" s="3"/>
      <c r="J1213" s="7">
        <v>13326</v>
      </c>
      <c r="L1213">
        <f t="shared" si="809"/>
        <v>537</v>
      </c>
      <c r="M1213">
        <f t="shared" si="810"/>
        <v>13326</v>
      </c>
      <c r="N1213" s="19">
        <f t="shared" si="800"/>
        <v>24.815642458100559</v>
      </c>
      <c r="P1213" s="29" t="s">
        <v>100</v>
      </c>
      <c r="Q1213" s="3">
        <v>9642</v>
      </c>
      <c r="R1213" s="3"/>
      <c r="S1213" s="7">
        <v>9642</v>
      </c>
      <c r="U1213" s="29" t="s">
        <v>100</v>
      </c>
      <c r="V1213" s="3">
        <v>3116</v>
      </c>
      <c r="W1213" s="3"/>
      <c r="X1213" s="7">
        <v>3116</v>
      </c>
      <c r="Z1213" s="29" t="s">
        <v>100</v>
      </c>
      <c r="AA1213" s="3">
        <v>2025736</v>
      </c>
      <c r="AB1213" s="3"/>
      <c r="AC1213" s="7">
        <v>2025736</v>
      </c>
      <c r="AE1213">
        <f t="shared" si="811"/>
        <v>2025736</v>
      </c>
      <c r="AF1213" s="16">
        <f t="shared" si="812"/>
        <v>2025.7360000000001</v>
      </c>
      <c r="AH1213">
        <f t="shared" si="813"/>
        <v>13326</v>
      </c>
      <c r="AI1213">
        <f t="shared" si="814"/>
        <v>2025736</v>
      </c>
      <c r="AJ1213" s="16">
        <f t="shared" si="815"/>
        <v>152013.80759417679</v>
      </c>
      <c r="AL1213" s="16">
        <f t="shared" si="816"/>
        <v>3772320.2979515828</v>
      </c>
    </row>
    <row r="1214" spans="2:38">
      <c r="B1214" s="29" t="s">
        <v>101</v>
      </c>
      <c r="C1214" s="3">
        <v>98</v>
      </c>
      <c r="D1214" s="3"/>
      <c r="E1214" s="7">
        <v>98</v>
      </c>
      <c r="G1214" s="29" t="s">
        <v>101</v>
      </c>
      <c r="H1214" s="3">
        <v>2757</v>
      </c>
      <c r="I1214" s="3"/>
      <c r="J1214" s="7">
        <v>2757</v>
      </c>
      <c r="L1214">
        <f t="shared" si="809"/>
        <v>98</v>
      </c>
      <c r="M1214">
        <f t="shared" si="810"/>
        <v>2757</v>
      </c>
      <c r="N1214" s="19">
        <f t="shared" si="800"/>
        <v>28.132653061224488</v>
      </c>
      <c r="P1214" s="29" t="s">
        <v>101</v>
      </c>
      <c r="Q1214" s="3">
        <v>1632</v>
      </c>
      <c r="R1214" s="3"/>
      <c r="S1214" s="7">
        <v>1632</v>
      </c>
      <c r="U1214" s="29" t="s">
        <v>101</v>
      </c>
      <c r="V1214" s="3">
        <v>1021</v>
      </c>
      <c r="W1214" s="3"/>
      <c r="X1214" s="7">
        <v>1021</v>
      </c>
      <c r="Z1214" s="29" t="s">
        <v>101</v>
      </c>
      <c r="AA1214" s="3">
        <v>126596</v>
      </c>
      <c r="AB1214" s="3"/>
      <c r="AC1214" s="7">
        <v>126596</v>
      </c>
      <c r="AE1214">
        <f t="shared" si="811"/>
        <v>126596</v>
      </c>
      <c r="AF1214" s="16">
        <f t="shared" si="812"/>
        <v>126.596</v>
      </c>
      <c r="AH1214">
        <f t="shared" si="813"/>
        <v>2757</v>
      </c>
      <c r="AI1214">
        <f t="shared" si="814"/>
        <v>126596</v>
      </c>
      <c r="AJ1214" s="16">
        <f t="shared" si="815"/>
        <v>45918.026840768951</v>
      </c>
      <c r="AL1214" s="16">
        <f t="shared" si="816"/>
        <v>1291795.9183673467</v>
      </c>
    </row>
    <row r="1215" spans="2:38">
      <c r="B1215" s="29" t="s">
        <v>102</v>
      </c>
      <c r="C1215" s="3"/>
      <c r="D1215" s="3">
        <v>22</v>
      </c>
      <c r="E1215" s="7">
        <v>22</v>
      </c>
      <c r="G1215" s="29" t="s">
        <v>102</v>
      </c>
      <c r="H1215" s="3"/>
      <c r="I1215" s="3">
        <v>642</v>
      </c>
      <c r="J1215" s="7">
        <v>642</v>
      </c>
      <c r="N1215" s="19" t="str">
        <f t="shared" si="800"/>
        <v/>
      </c>
      <c r="P1215" s="29" t="s">
        <v>102</v>
      </c>
      <c r="Q1215" s="3"/>
      <c r="R1215" s="3">
        <v>530</v>
      </c>
      <c r="S1215" s="7">
        <v>530</v>
      </c>
      <c r="U1215" s="29" t="s">
        <v>102</v>
      </c>
      <c r="V1215" s="3"/>
      <c r="W1215" s="3">
        <v>87</v>
      </c>
      <c r="X1215" s="7">
        <v>87</v>
      </c>
      <c r="Z1215" s="29" t="s">
        <v>102</v>
      </c>
      <c r="AA1215" s="3"/>
      <c r="AB1215" s="3">
        <v>401672</v>
      </c>
      <c r="AC1215" s="7">
        <v>401672</v>
      </c>
      <c r="AE1215">
        <f t="shared" si="811"/>
        <v>401672</v>
      </c>
      <c r="AF1215" s="16">
        <f t="shared" si="812"/>
        <v>401.67200000000003</v>
      </c>
      <c r="AH1215">
        <f t="shared" si="813"/>
        <v>642</v>
      </c>
      <c r="AI1215">
        <f t="shared" si="814"/>
        <v>401672</v>
      </c>
      <c r="AJ1215" s="16">
        <f t="shared" si="815"/>
        <v>625657.32087227411</v>
      </c>
      <c r="AL1215" s="16" t="str">
        <f t="shared" si="816"/>
        <v/>
      </c>
    </row>
    <row r="1216" spans="2:38">
      <c r="B1216" s="29" t="s">
        <v>103</v>
      </c>
      <c r="C1216" s="3"/>
      <c r="D1216" s="3">
        <v>2</v>
      </c>
      <c r="E1216" s="7">
        <v>2</v>
      </c>
      <c r="G1216" s="29" t="s">
        <v>103</v>
      </c>
      <c r="H1216" s="3"/>
      <c r="I1216" s="3"/>
      <c r="J1216" s="7"/>
      <c r="L1216">
        <f t="shared" ref="L1216:L1217" si="817">E1216</f>
        <v>2</v>
      </c>
      <c r="M1216">
        <f t="shared" ref="M1216:M1217" si="818">J1216</f>
        <v>0</v>
      </c>
      <c r="N1216" s="19">
        <f t="shared" si="800"/>
        <v>0</v>
      </c>
      <c r="P1216" s="29" t="s">
        <v>103</v>
      </c>
      <c r="Q1216" s="3"/>
      <c r="R1216" s="3"/>
      <c r="S1216" s="7"/>
      <c r="U1216" s="29" t="s">
        <v>103</v>
      </c>
      <c r="V1216" s="3"/>
      <c r="W1216" s="3"/>
      <c r="X1216" s="7"/>
      <c r="Z1216" s="29" t="s">
        <v>103</v>
      </c>
      <c r="AA1216" s="3"/>
      <c r="AB1216" s="3"/>
      <c r="AC1216" s="7"/>
      <c r="AE1216">
        <f t="shared" si="811"/>
        <v>0</v>
      </c>
      <c r="AF1216" s="16" t="str">
        <f t="shared" si="812"/>
        <v/>
      </c>
      <c r="AH1216">
        <f t="shared" si="813"/>
        <v>0</v>
      </c>
      <c r="AI1216">
        <f t="shared" si="814"/>
        <v>0</v>
      </c>
      <c r="AJ1216" s="16" t="str">
        <f t="shared" si="815"/>
        <v/>
      </c>
      <c r="AL1216" s="16" t="str">
        <f t="shared" si="816"/>
        <v/>
      </c>
    </row>
    <row r="1217" spans="2:38">
      <c r="B1217" s="30" t="s">
        <v>37</v>
      </c>
      <c r="C1217" s="7">
        <v>1234</v>
      </c>
      <c r="D1217" s="7">
        <v>51</v>
      </c>
      <c r="E1217" s="7">
        <v>1285</v>
      </c>
      <c r="G1217" s="30" t="s">
        <v>37</v>
      </c>
      <c r="H1217" s="7">
        <v>50859</v>
      </c>
      <c r="I1217" s="7">
        <v>848</v>
      </c>
      <c r="J1217" s="7">
        <v>51707</v>
      </c>
      <c r="L1217">
        <f t="shared" si="817"/>
        <v>1285</v>
      </c>
      <c r="M1217">
        <f t="shared" si="818"/>
        <v>51707</v>
      </c>
      <c r="N1217" s="19">
        <f t="shared" si="800"/>
        <v>40.238910505836579</v>
      </c>
      <c r="P1217" s="30" t="s">
        <v>37</v>
      </c>
      <c r="Q1217" s="7">
        <v>34949</v>
      </c>
      <c r="R1217" s="7">
        <v>587</v>
      </c>
      <c r="S1217" s="7">
        <v>35536</v>
      </c>
      <c r="U1217" s="30" t="s">
        <v>37</v>
      </c>
      <c r="V1217" s="7">
        <v>14615</v>
      </c>
      <c r="W1217" s="7">
        <v>204</v>
      </c>
      <c r="X1217" s="7">
        <v>14819</v>
      </c>
      <c r="Z1217" s="30" t="s">
        <v>37</v>
      </c>
      <c r="AA1217" s="7">
        <v>3949629</v>
      </c>
      <c r="AB1217" s="7">
        <v>409857</v>
      </c>
      <c r="AC1217" s="7">
        <v>4359486</v>
      </c>
      <c r="AE1217">
        <f t="shared" si="811"/>
        <v>4359486</v>
      </c>
      <c r="AF1217" s="16">
        <f t="shared" si="812"/>
        <v>4359.4859999999999</v>
      </c>
      <c r="AH1217">
        <f t="shared" si="813"/>
        <v>51707</v>
      </c>
      <c r="AI1217">
        <f t="shared" si="814"/>
        <v>4359486</v>
      </c>
      <c r="AJ1217" s="16">
        <f t="shared" si="815"/>
        <v>84311.331154389147</v>
      </c>
      <c r="AL1217" s="16">
        <f t="shared" si="816"/>
        <v>3392596.1089494163</v>
      </c>
    </row>
    <row r="1218" spans="2:38">
      <c r="B1218" s="5" t="s">
        <v>38</v>
      </c>
      <c r="C1218" s="3"/>
      <c r="D1218" s="3"/>
      <c r="E1218" s="7"/>
      <c r="G1218" s="5" t="s">
        <v>38</v>
      </c>
      <c r="H1218" s="3"/>
      <c r="I1218" s="3"/>
      <c r="J1218" s="7"/>
      <c r="N1218" s="37" t="str">
        <f t="shared" si="800"/>
        <v/>
      </c>
      <c r="P1218" s="5" t="s">
        <v>38</v>
      </c>
      <c r="Q1218" s="3"/>
      <c r="R1218" s="3"/>
      <c r="S1218" s="7"/>
      <c r="U1218" s="5" t="s">
        <v>38</v>
      </c>
      <c r="V1218" s="3"/>
      <c r="W1218" s="3"/>
      <c r="X1218" s="7"/>
      <c r="Z1218" s="5" t="s">
        <v>38</v>
      </c>
      <c r="AA1218" s="3"/>
      <c r="AB1218" s="3"/>
      <c r="AC1218" s="7"/>
      <c r="AF1218" s="36"/>
      <c r="AJ1218" s="36"/>
      <c r="AL1218" s="36"/>
    </row>
    <row r="1219" spans="2:38">
      <c r="B1219" s="29" t="s">
        <v>104</v>
      </c>
      <c r="C1219" s="3">
        <v>694</v>
      </c>
      <c r="D1219" s="3"/>
      <c r="E1219" s="7">
        <v>694</v>
      </c>
      <c r="G1219" s="29" t="s">
        <v>104</v>
      </c>
      <c r="H1219" s="3">
        <v>5887</v>
      </c>
      <c r="I1219" s="3"/>
      <c r="J1219" s="7">
        <v>5887</v>
      </c>
      <c r="L1219">
        <f t="shared" ref="L1219:L1224" si="819">E1219</f>
        <v>694</v>
      </c>
      <c r="M1219">
        <f t="shared" ref="M1219:M1224" si="820">J1219</f>
        <v>5887</v>
      </c>
      <c r="N1219" s="19">
        <f t="shared" si="800"/>
        <v>8.4827089337175785</v>
      </c>
      <c r="P1219" s="29" t="s">
        <v>104</v>
      </c>
      <c r="Q1219" s="3">
        <v>4242</v>
      </c>
      <c r="R1219" s="3"/>
      <c r="S1219" s="7">
        <v>4242</v>
      </c>
      <c r="U1219" s="29" t="s">
        <v>104</v>
      </c>
      <c r="V1219" s="3">
        <v>868</v>
      </c>
      <c r="W1219" s="3"/>
      <c r="X1219" s="7">
        <v>868</v>
      </c>
      <c r="Z1219" s="29" t="s">
        <v>104</v>
      </c>
      <c r="AA1219" s="3">
        <v>519874</v>
      </c>
      <c r="AB1219" s="3"/>
      <c r="AC1219" s="7">
        <v>519874</v>
      </c>
      <c r="AE1219">
        <f t="shared" ref="AE1219:AE1224" si="821">AC1219</f>
        <v>519874</v>
      </c>
      <c r="AF1219" s="16">
        <f t="shared" ref="AF1219:AF1224" si="822">IF(AE1219/$AE$8&gt;0,AE1219/$AE$8,"")</f>
        <v>519.87400000000002</v>
      </c>
      <c r="AH1219">
        <f t="shared" ref="AH1219:AH1224" si="823">J1219</f>
        <v>5887</v>
      </c>
      <c r="AI1219">
        <f t="shared" ref="AI1219:AI1224" si="824">AC1219</f>
        <v>519874</v>
      </c>
      <c r="AJ1219" s="16">
        <f t="shared" ref="AJ1219:AJ1224" si="825">IF(AI1219*AH1219&gt;0,AI1219/AH1219*$AI$8,"")</f>
        <v>88308.816035332085</v>
      </c>
      <c r="AL1219" s="16">
        <f t="shared" ref="AL1219:AL1224" si="826">IF(AI1219&gt;0,M1219/L1219*AJ1219,"")</f>
        <v>749097.98270893365</v>
      </c>
    </row>
    <row r="1220" spans="2:38">
      <c r="B1220" s="29" t="s">
        <v>105</v>
      </c>
      <c r="C1220" s="3">
        <v>146</v>
      </c>
      <c r="D1220" s="3"/>
      <c r="E1220" s="7">
        <v>146</v>
      </c>
      <c r="G1220" s="29" t="s">
        <v>105</v>
      </c>
      <c r="H1220" s="3">
        <v>4659</v>
      </c>
      <c r="I1220" s="3"/>
      <c r="J1220" s="7">
        <v>4659</v>
      </c>
      <c r="L1220">
        <f t="shared" si="819"/>
        <v>146</v>
      </c>
      <c r="M1220">
        <f t="shared" si="820"/>
        <v>4659</v>
      </c>
      <c r="N1220" s="19">
        <f t="shared" si="800"/>
        <v>31.910958904109588</v>
      </c>
      <c r="P1220" s="29" t="s">
        <v>105</v>
      </c>
      <c r="Q1220" s="3">
        <v>4251</v>
      </c>
      <c r="R1220" s="3"/>
      <c r="S1220" s="7">
        <v>4251</v>
      </c>
      <c r="U1220" s="29" t="s">
        <v>105</v>
      </c>
      <c r="V1220" s="3">
        <v>252</v>
      </c>
      <c r="W1220" s="3"/>
      <c r="X1220" s="7">
        <v>252</v>
      </c>
      <c r="Z1220" s="29" t="s">
        <v>105</v>
      </c>
      <c r="AA1220" s="3">
        <v>653776</v>
      </c>
      <c r="AB1220" s="3"/>
      <c r="AC1220" s="7">
        <v>653776</v>
      </c>
      <c r="AE1220">
        <f t="shared" si="821"/>
        <v>653776</v>
      </c>
      <c r="AF1220" s="16">
        <f t="shared" si="822"/>
        <v>653.77599999999995</v>
      </c>
      <c r="AH1220">
        <f t="shared" si="823"/>
        <v>4659</v>
      </c>
      <c r="AI1220">
        <f t="shared" si="824"/>
        <v>653776</v>
      </c>
      <c r="AJ1220" s="16">
        <f t="shared" si="825"/>
        <v>140325.39171496028</v>
      </c>
      <c r="AL1220" s="16">
        <f t="shared" si="826"/>
        <v>4477917.8082191776</v>
      </c>
    </row>
    <row r="1221" spans="2:38">
      <c r="B1221" s="29" t="s">
        <v>106</v>
      </c>
      <c r="C1221" s="3">
        <v>172</v>
      </c>
      <c r="D1221" s="3"/>
      <c r="E1221" s="7">
        <v>172</v>
      </c>
      <c r="G1221" s="29" t="s">
        <v>106</v>
      </c>
      <c r="H1221" s="3">
        <v>1590</v>
      </c>
      <c r="I1221" s="3"/>
      <c r="J1221" s="7">
        <v>1590</v>
      </c>
      <c r="L1221">
        <f t="shared" si="819"/>
        <v>172</v>
      </c>
      <c r="M1221">
        <f t="shared" si="820"/>
        <v>1590</v>
      </c>
      <c r="N1221" s="19">
        <f t="shared" si="800"/>
        <v>9.2441860465116275</v>
      </c>
      <c r="P1221" s="29" t="s">
        <v>106</v>
      </c>
      <c r="Q1221" s="3">
        <v>1016</v>
      </c>
      <c r="R1221" s="3"/>
      <c r="S1221" s="7">
        <v>1016</v>
      </c>
      <c r="U1221" s="29" t="s">
        <v>106</v>
      </c>
      <c r="V1221" s="3">
        <v>389</v>
      </c>
      <c r="W1221" s="3"/>
      <c r="X1221" s="7">
        <v>389</v>
      </c>
      <c r="Z1221" s="29" t="s">
        <v>106</v>
      </c>
      <c r="AA1221" s="3">
        <v>116381</v>
      </c>
      <c r="AB1221" s="3"/>
      <c r="AC1221" s="7">
        <v>116381</v>
      </c>
      <c r="AE1221">
        <f t="shared" si="821"/>
        <v>116381</v>
      </c>
      <c r="AF1221" s="16">
        <f t="shared" si="822"/>
        <v>116.381</v>
      </c>
      <c r="AH1221">
        <f t="shared" si="823"/>
        <v>1590</v>
      </c>
      <c r="AI1221">
        <f t="shared" si="824"/>
        <v>116381</v>
      </c>
      <c r="AJ1221" s="16">
        <f t="shared" si="825"/>
        <v>73195.597484276732</v>
      </c>
      <c r="AL1221" s="16">
        <f t="shared" si="826"/>
        <v>676633.72093023255</v>
      </c>
    </row>
    <row r="1222" spans="2:38">
      <c r="B1222" s="29" t="s">
        <v>107</v>
      </c>
      <c r="C1222" s="3">
        <v>134</v>
      </c>
      <c r="D1222" s="3"/>
      <c r="E1222" s="7">
        <v>134</v>
      </c>
      <c r="G1222" s="29" t="s">
        <v>107</v>
      </c>
      <c r="H1222" s="3">
        <v>5543</v>
      </c>
      <c r="I1222" s="3"/>
      <c r="J1222" s="7">
        <v>5543</v>
      </c>
      <c r="L1222">
        <f t="shared" si="819"/>
        <v>134</v>
      </c>
      <c r="M1222">
        <f t="shared" si="820"/>
        <v>5543</v>
      </c>
      <c r="N1222" s="19">
        <f t="shared" si="800"/>
        <v>41.365671641791046</v>
      </c>
      <c r="P1222" s="29" t="s">
        <v>107</v>
      </c>
      <c r="Q1222" s="3">
        <v>4900</v>
      </c>
      <c r="R1222" s="3"/>
      <c r="S1222" s="7">
        <v>4900</v>
      </c>
      <c r="U1222" s="29" t="s">
        <v>107</v>
      </c>
      <c r="V1222" s="3">
        <v>503</v>
      </c>
      <c r="W1222" s="3"/>
      <c r="X1222" s="7">
        <v>503</v>
      </c>
      <c r="Z1222" s="29" t="s">
        <v>107</v>
      </c>
      <c r="AA1222" s="3">
        <v>1112626</v>
      </c>
      <c r="AB1222" s="3"/>
      <c r="AC1222" s="7">
        <v>1112626</v>
      </c>
      <c r="AE1222">
        <f t="shared" si="821"/>
        <v>1112626</v>
      </c>
      <c r="AF1222" s="16">
        <f t="shared" si="822"/>
        <v>1112.626</v>
      </c>
      <c r="AH1222">
        <f t="shared" si="823"/>
        <v>5543</v>
      </c>
      <c r="AI1222">
        <f t="shared" si="824"/>
        <v>1112626</v>
      </c>
      <c r="AJ1222" s="16">
        <f t="shared" si="825"/>
        <v>200726.32148655961</v>
      </c>
      <c r="AL1222" s="16">
        <f t="shared" si="826"/>
        <v>8303179.1044776114</v>
      </c>
    </row>
    <row r="1223" spans="2:38">
      <c r="B1223" s="29" t="s">
        <v>108</v>
      </c>
      <c r="C1223" s="3">
        <v>480</v>
      </c>
      <c r="D1223" s="3"/>
      <c r="E1223" s="7">
        <v>480</v>
      </c>
      <c r="G1223" s="29" t="s">
        <v>108</v>
      </c>
      <c r="H1223" s="3">
        <v>6837</v>
      </c>
      <c r="I1223" s="3"/>
      <c r="J1223" s="7">
        <v>6837</v>
      </c>
      <c r="L1223">
        <f t="shared" si="819"/>
        <v>480</v>
      </c>
      <c r="M1223">
        <f t="shared" si="820"/>
        <v>6837</v>
      </c>
      <c r="N1223" s="19">
        <f t="shared" si="800"/>
        <v>14.24375</v>
      </c>
      <c r="P1223" s="29" t="s">
        <v>108</v>
      </c>
      <c r="Q1223" s="3">
        <v>4711</v>
      </c>
      <c r="R1223" s="3"/>
      <c r="S1223" s="7">
        <v>4711</v>
      </c>
      <c r="U1223" s="29" t="s">
        <v>108</v>
      </c>
      <c r="V1223" s="3">
        <v>1621</v>
      </c>
      <c r="W1223" s="3"/>
      <c r="X1223" s="7">
        <v>1621</v>
      </c>
      <c r="Z1223" s="29" t="s">
        <v>108</v>
      </c>
      <c r="AA1223" s="3">
        <v>439173</v>
      </c>
      <c r="AB1223" s="3"/>
      <c r="AC1223" s="7">
        <v>439173</v>
      </c>
      <c r="AE1223">
        <f t="shared" si="821"/>
        <v>439173</v>
      </c>
      <c r="AF1223" s="16">
        <f t="shared" si="822"/>
        <v>439.173</v>
      </c>
      <c r="AH1223">
        <f t="shared" si="823"/>
        <v>6837</v>
      </c>
      <c r="AI1223">
        <f t="shared" si="824"/>
        <v>439173</v>
      </c>
      <c r="AJ1223" s="16">
        <f t="shared" si="825"/>
        <v>64234.752084247477</v>
      </c>
      <c r="AL1223" s="16">
        <f t="shared" si="826"/>
        <v>914943.75</v>
      </c>
    </row>
    <row r="1224" spans="2:38">
      <c r="B1224" s="30" t="s">
        <v>38</v>
      </c>
      <c r="C1224" s="7">
        <v>1626</v>
      </c>
      <c r="D1224" s="7"/>
      <c r="E1224" s="7">
        <v>1626</v>
      </c>
      <c r="G1224" s="30" t="s">
        <v>38</v>
      </c>
      <c r="H1224" s="7">
        <v>24516</v>
      </c>
      <c r="I1224" s="7"/>
      <c r="J1224" s="7">
        <v>24516</v>
      </c>
      <c r="L1224">
        <f t="shared" si="819"/>
        <v>1626</v>
      </c>
      <c r="M1224">
        <f t="shared" si="820"/>
        <v>24516</v>
      </c>
      <c r="N1224" s="19">
        <f t="shared" si="800"/>
        <v>15.07749077490775</v>
      </c>
      <c r="P1224" s="30" t="s">
        <v>38</v>
      </c>
      <c r="Q1224" s="7">
        <v>19120</v>
      </c>
      <c r="R1224" s="7"/>
      <c r="S1224" s="7">
        <v>19120</v>
      </c>
      <c r="U1224" s="30" t="s">
        <v>38</v>
      </c>
      <c r="V1224" s="7">
        <v>3633</v>
      </c>
      <c r="W1224" s="7"/>
      <c r="X1224" s="7">
        <v>3633</v>
      </c>
      <c r="Z1224" s="30" t="s">
        <v>38</v>
      </c>
      <c r="AA1224" s="7">
        <v>2841830</v>
      </c>
      <c r="AB1224" s="7"/>
      <c r="AC1224" s="7">
        <v>2841830</v>
      </c>
      <c r="AE1224">
        <f t="shared" si="821"/>
        <v>2841830</v>
      </c>
      <c r="AF1224" s="16">
        <f t="shared" si="822"/>
        <v>2841.83</v>
      </c>
      <c r="AH1224">
        <f t="shared" si="823"/>
        <v>24516</v>
      </c>
      <c r="AI1224">
        <f t="shared" si="824"/>
        <v>2841830</v>
      </c>
      <c r="AJ1224" s="16">
        <f t="shared" si="825"/>
        <v>115917.3600913689</v>
      </c>
      <c r="AL1224" s="16">
        <f t="shared" si="826"/>
        <v>1747742.9274292744</v>
      </c>
    </row>
    <row r="1225" spans="2:38">
      <c r="B1225" s="5" t="s">
        <v>39</v>
      </c>
      <c r="C1225" s="3"/>
      <c r="D1225" s="3"/>
      <c r="E1225" s="7"/>
      <c r="G1225" s="5" t="s">
        <v>39</v>
      </c>
      <c r="H1225" s="3"/>
      <c r="I1225" s="3"/>
      <c r="J1225" s="7"/>
      <c r="N1225" s="37" t="str">
        <f t="shared" si="800"/>
        <v/>
      </c>
      <c r="P1225" s="5" t="s">
        <v>39</v>
      </c>
      <c r="Q1225" s="3"/>
      <c r="R1225" s="3"/>
      <c r="S1225" s="7"/>
      <c r="U1225" s="5" t="s">
        <v>39</v>
      </c>
      <c r="V1225" s="3"/>
      <c r="W1225" s="3"/>
      <c r="X1225" s="7"/>
      <c r="Z1225" s="5" t="s">
        <v>39</v>
      </c>
      <c r="AA1225" s="3"/>
      <c r="AB1225" s="3"/>
      <c r="AC1225" s="7"/>
      <c r="AF1225" s="36"/>
      <c r="AJ1225" s="36"/>
      <c r="AL1225" s="36"/>
    </row>
    <row r="1226" spans="2:38">
      <c r="B1226" s="29" t="s">
        <v>109</v>
      </c>
      <c r="C1226" s="3"/>
      <c r="D1226" s="3">
        <v>460</v>
      </c>
      <c r="E1226" s="7">
        <v>460</v>
      </c>
      <c r="G1226" s="29" t="s">
        <v>109</v>
      </c>
      <c r="H1226" s="3"/>
      <c r="I1226" s="3">
        <v>3406</v>
      </c>
      <c r="J1226" s="7">
        <v>3406</v>
      </c>
      <c r="N1226" s="19" t="str">
        <f t="shared" si="800"/>
        <v/>
      </c>
      <c r="P1226" s="29" t="s">
        <v>109</v>
      </c>
      <c r="Q1226" s="3"/>
      <c r="R1226" s="3">
        <v>1210</v>
      </c>
      <c r="S1226" s="7">
        <v>1210</v>
      </c>
      <c r="U1226" s="29" t="s">
        <v>109</v>
      </c>
      <c r="V1226" s="3"/>
      <c r="W1226" s="3">
        <v>1696</v>
      </c>
      <c r="X1226" s="7">
        <v>1696</v>
      </c>
      <c r="Z1226" s="29" t="s">
        <v>109</v>
      </c>
      <c r="AA1226" s="3"/>
      <c r="AB1226" s="3">
        <v>237764</v>
      </c>
      <c r="AC1226" s="7">
        <v>237764</v>
      </c>
      <c r="AE1226">
        <f t="shared" ref="AE1226:AE1258" si="827">AC1226</f>
        <v>237764</v>
      </c>
      <c r="AF1226" s="16">
        <f t="shared" ref="AF1226:AF1258" si="828">IF(AE1226/$AE$8&gt;0,AE1226/$AE$8,"")</f>
        <v>237.76400000000001</v>
      </c>
      <c r="AH1226">
        <f t="shared" ref="AH1226:AH1258" si="829">J1226</f>
        <v>3406</v>
      </c>
      <c r="AI1226">
        <f t="shared" ref="AI1226:AI1258" si="830">AC1226</f>
        <v>237764</v>
      </c>
      <c r="AJ1226" s="16">
        <f t="shared" ref="AJ1226:AJ1258" si="831">IF(AI1226*AH1226&gt;0,AI1226/AH1226*$AI$8,"")</f>
        <v>69807.398708162073</v>
      </c>
      <c r="AL1226" s="16" t="str">
        <f t="shared" ref="AL1226:AL1258" si="832">IF(AI1226*M1226&gt;0,M1226/L1226*AJ1226,"")</f>
        <v/>
      </c>
    </row>
    <row r="1227" spans="2:38">
      <c r="B1227" s="29" t="s">
        <v>110</v>
      </c>
      <c r="C1227" s="3"/>
      <c r="D1227" s="3"/>
      <c r="E1227" s="7"/>
      <c r="G1227" s="29" t="s">
        <v>110</v>
      </c>
      <c r="H1227" s="3"/>
      <c r="I1227" s="3"/>
      <c r="J1227" s="7"/>
      <c r="L1227">
        <f t="shared" ref="L1227:L1236" si="833">E1227</f>
        <v>0</v>
      </c>
      <c r="M1227">
        <f t="shared" ref="M1227:M1236" si="834">J1227</f>
        <v>0</v>
      </c>
      <c r="N1227" s="19" t="str">
        <f t="shared" si="800"/>
        <v/>
      </c>
      <c r="P1227" s="29" t="s">
        <v>110</v>
      </c>
      <c r="Q1227" s="3"/>
      <c r="R1227" s="3"/>
      <c r="S1227" s="7"/>
      <c r="U1227" s="29" t="s">
        <v>110</v>
      </c>
      <c r="V1227" s="3"/>
      <c r="W1227" s="3"/>
      <c r="X1227" s="7"/>
      <c r="Z1227" s="29" t="s">
        <v>110</v>
      </c>
      <c r="AA1227" s="3"/>
      <c r="AB1227" s="3"/>
      <c r="AC1227" s="7"/>
      <c r="AE1227">
        <f t="shared" si="827"/>
        <v>0</v>
      </c>
      <c r="AF1227" s="16" t="str">
        <f t="shared" si="828"/>
        <v/>
      </c>
      <c r="AH1227">
        <f t="shared" si="829"/>
        <v>0</v>
      </c>
      <c r="AI1227">
        <f t="shared" si="830"/>
        <v>0</v>
      </c>
      <c r="AJ1227" s="16" t="str">
        <f t="shared" si="831"/>
        <v/>
      </c>
      <c r="AL1227" s="16" t="str">
        <f t="shared" si="832"/>
        <v/>
      </c>
    </row>
    <row r="1228" spans="2:38">
      <c r="B1228" s="29" t="s">
        <v>159</v>
      </c>
      <c r="C1228" s="3">
        <v>36</v>
      </c>
      <c r="D1228" s="3"/>
      <c r="E1228" s="7">
        <v>36</v>
      </c>
      <c r="G1228" s="29" t="s">
        <v>159</v>
      </c>
      <c r="H1228" s="3">
        <v>1007</v>
      </c>
      <c r="I1228" s="3"/>
      <c r="J1228" s="7">
        <v>1007</v>
      </c>
      <c r="L1228">
        <f t="shared" si="833"/>
        <v>36</v>
      </c>
      <c r="M1228">
        <f t="shared" si="834"/>
        <v>1007</v>
      </c>
      <c r="N1228" s="19">
        <f t="shared" si="800"/>
        <v>27.972222222222221</v>
      </c>
      <c r="P1228" s="29" t="s">
        <v>159</v>
      </c>
      <c r="Q1228" s="3">
        <v>936</v>
      </c>
      <c r="R1228" s="3"/>
      <c r="S1228" s="7">
        <v>936</v>
      </c>
      <c r="U1228" s="29" t="s">
        <v>159</v>
      </c>
      <c r="V1228" s="3">
        <v>34</v>
      </c>
      <c r="W1228" s="3"/>
      <c r="X1228" s="7">
        <v>34</v>
      </c>
      <c r="Z1228" s="29" t="s">
        <v>159</v>
      </c>
      <c r="AA1228" s="3">
        <v>193036</v>
      </c>
      <c r="AB1228" s="3"/>
      <c r="AC1228" s="7">
        <v>193036</v>
      </c>
      <c r="AE1228">
        <f t="shared" si="827"/>
        <v>193036</v>
      </c>
      <c r="AF1228" s="16">
        <f t="shared" si="828"/>
        <v>193.036</v>
      </c>
      <c r="AH1228">
        <f t="shared" si="829"/>
        <v>1007</v>
      </c>
      <c r="AI1228">
        <f t="shared" si="830"/>
        <v>193036</v>
      </c>
      <c r="AJ1228" s="16">
        <f t="shared" si="831"/>
        <v>191694.14101290962</v>
      </c>
      <c r="AL1228" s="16">
        <f t="shared" si="832"/>
        <v>5362111.111111111</v>
      </c>
    </row>
    <row r="1229" spans="2:38">
      <c r="B1229" s="29" t="s">
        <v>111</v>
      </c>
      <c r="C1229" s="3">
        <v>18</v>
      </c>
      <c r="D1229" s="3"/>
      <c r="E1229" s="7">
        <v>18</v>
      </c>
      <c r="G1229" s="29" t="s">
        <v>111</v>
      </c>
      <c r="H1229" s="3">
        <v>51</v>
      </c>
      <c r="I1229" s="3"/>
      <c r="J1229" s="7">
        <v>51</v>
      </c>
      <c r="L1229">
        <f t="shared" si="833"/>
        <v>18</v>
      </c>
      <c r="M1229">
        <f t="shared" si="834"/>
        <v>51</v>
      </c>
      <c r="N1229" s="19">
        <f t="shared" si="800"/>
        <v>2.8333333333333335</v>
      </c>
      <c r="P1229" s="29" t="s">
        <v>111</v>
      </c>
      <c r="Q1229" s="3">
        <v>17</v>
      </c>
      <c r="R1229" s="3"/>
      <c r="S1229" s="7">
        <v>17</v>
      </c>
      <c r="U1229" s="29" t="s">
        <v>111</v>
      </c>
      <c r="V1229" s="3">
        <v>16</v>
      </c>
      <c r="W1229" s="3"/>
      <c r="X1229" s="7">
        <v>16</v>
      </c>
      <c r="Z1229" s="29" t="s">
        <v>111</v>
      </c>
      <c r="AA1229" s="3">
        <v>2656</v>
      </c>
      <c r="AB1229" s="3"/>
      <c r="AC1229" s="7">
        <v>2656</v>
      </c>
      <c r="AE1229">
        <f t="shared" si="827"/>
        <v>2656</v>
      </c>
      <c r="AF1229" s="16">
        <f t="shared" si="828"/>
        <v>2.6560000000000001</v>
      </c>
      <c r="AH1229">
        <f t="shared" si="829"/>
        <v>51</v>
      </c>
      <c r="AI1229">
        <f t="shared" si="830"/>
        <v>2656</v>
      </c>
      <c r="AJ1229" s="16">
        <f t="shared" si="831"/>
        <v>52078.431372549021</v>
      </c>
      <c r="AL1229" s="16">
        <f t="shared" si="832"/>
        <v>147555.55555555556</v>
      </c>
    </row>
    <row r="1230" spans="2:38">
      <c r="B1230" s="29" t="s">
        <v>112</v>
      </c>
      <c r="C1230" s="3"/>
      <c r="D1230" s="3">
        <v>490</v>
      </c>
      <c r="E1230" s="7">
        <v>490</v>
      </c>
      <c r="G1230" s="29" t="s">
        <v>112</v>
      </c>
      <c r="H1230" s="3"/>
      <c r="I1230" s="3">
        <v>1245</v>
      </c>
      <c r="J1230" s="7">
        <v>1245</v>
      </c>
      <c r="L1230">
        <f t="shared" si="833"/>
        <v>490</v>
      </c>
      <c r="M1230">
        <f t="shared" si="834"/>
        <v>1245</v>
      </c>
      <c r="N1230" s="19">
        <f t="shared" si="800"/>
        <v>2.5408163265306123</v>
      </c>
      <c r="P1230" s="29" t="s">
        <v>112</v>
      </c>
      <c r="Q1230" s="3"/>
      <c r="R1230" s="3">
        <v>434</v>
      </c>
      <c r="S1230" s="7">
        <v>434</v>
      </c>
      <c r="U1230" s="29" t="s">
        <v>112</v>
      </c>
      <c r="V1230" s="3"/>
      <c r="W1230" s="3">
        <v>299</v>
      </c>
      <c r="X1230" s="7">
        <v>299</v>
      </c>
      <c r="Z1230" s="29" t="s">
        <v>112</v>
      </c>
      <c r="AA1230" s="3"/>
      <c r="AB1230" s="3">
        <v>159796</v>
      </c>
      <c r="AC1230" s="7">
        <v>159796</v>
      </c>
      <c r="AE1230">
        <f t="shared" si="827"/>
        <v>159796</v>
      </c>
      <c r="AF1230" s="16">
        <f t="shared" si="828"/>
        <v>159.79599999999999</v>
      </c>
      <c r="AH1230">
        <f t="shared" si="829"/>
        <v>1245</v>
      </c>
      <c r="AI1230">
        <f t="shared" si="830"/>
        <v>159796</v>
      </c>
      <c r="AJ1230" s="16">
        <f t="shared" si="831"/>
        <v>128350.20080321285</v>
      </c>
      <c r="AL1230" s="16">
        <f t="shared" si="832"/>
        <v>326114.28571428574</v>
      </c>
    </row>
    <row r="1231" spans="2:38">
      <c r="B1231" s="29" t="s">
        <v>113</v>
      </c>
      <c r="C1231" s="3">
        <v>4639</v>
      </c>
      <c r="D1231" s="3"/>
      <c r="E1231" s="7">
        <v>4639</v>
      </c>
      <c r="G1231" s="29" t="s">
        <v>113</v>
      </c>
      <c r="H1231" s="3">
        <v>25842</v>
      </c>
      <c r="I1231" s="3"/>
      <c r="J1231" s="7">
        <v>25842</v>
      </c>
      <c r="L1231">
        <f t="shared" si="833"/>
        <v>4639</v>
      </c>
      <c r="M1231">
        <f t="shared" si="834"/>
        <v>25842</v>
      </c>
      <c r="N1231" s="19">
        <f t="shared" si="800"/>
        <v>5.5705971114464328</v>
      </c>
      <c r="P1231" s="29" t="s">
        <v>113</v>
      </c>
      <c r="Q1231" s="3">
        <v>16340</v>
      </c>
      <c r="R1231" s="3"/>
      <c r="S1231" s="7">
        <v>16340</v>
      </c>
      <c r="U1231" s="29" t="s">
        <v>113</v>
      </c>
      <c r="V1231" s="3">
        <v>4702</v>
      </c>
      <c r="W1231" s="3"/>
      <c r="X1231" s="7">
        <v>4702</v>
      </c>
      <c r="Z1231" s="29" t="s">
        <v>113</v>
      </c>
      <c r="AA1231" s="3">
        <v>838088</v>
      </c>
      <c r="AB1231" s="3"/>
      <c r="AC1231" s="7">
        <v>838088</v>
      </c>
      <c r="AE1231">
        <f t="shared" si="827"/>
        <v>838088</v>
      </c>
      <c r="AF1231" s="16">
        <f t="shared" si="828"/>
        <v>838.08799999999997</v>
      </c>
      <c r="AH1231">
        <f t="shared" si="829"/>
        <v>25842</v>
      </c>
      <c r="AI1231">
        <f t="shared" si="830"/>
        <v>838088</v>
      </c>
      <c r="AJ1231" s="16">
        <f t="shared" si="831"/>
        <v>32431.23597244795</v>
      </c>
      <c r="AL1231" s="16">
        <f t="shared" si="832"/>
        <v>180661.34942875619</v>
      </c>
    </row>
    <row r="1232" spans="2:38">
      <c r="B1232" s="29" t="s">
        <v>114</v>
      </c>
      <c r="C1232" s="3"/>
      <c r="D1232" s="3">
        <v>12</v>
      </c>
      <c r="E1232" s="7">
        <v>12</v>
      </c>
      <c r="G1232" s="29" t="s">
        <v>114</v>
      </c>
      <c r="H1232" s="3"/>
      <c r="I1232" s="3">
        <v>25</v>
      </c>
      <c r="J1232" s="7">
        <v>25</v>
      </c>
      <c r="L1232">
        <f t="shared" si="833"/>
        <v>12</v>
      </c>
      <c r="M1232">
        <f t="shared" si="834"/>
        <v>25</v>
      </c>
      <c r="N1232" s="19">
        <f t="shared" si="800"/>
        <v>2.0833333333333335</v>
      </c>
      <c r="P1232" s="29" t="s">
        <v>114</v>
      </c>
      <c r="Q1232" s="3"/>
      <c r="R1232" s="3">
        <v>9</v>
      </c>
      <c r="S1232" s="7">
        <v>9</v>
      </c>
      <c r="U1232" s="29" t="s">
        <v>114</v>
      </c>
      <c r="V1232" s="3"/>
      <c r="W1232" s="3">
        <v>4</v>
      </c>
      <c r="X1232" s="7">
        <v>4</v>
      </c>
      <c r="Z1232" s="29" t="s">
        <v>114</v>
      </c>
      <c r="AA1232" s="3"/>
      <c r="AB1232" s="3">
        <v>1621</v>
      </c>
      <c r="AC1232" s="7">
        <v>1621</v>
      </c>
      <c r="AE1232">
        <f t="shared" si="827"/>
        <v>1621</v>
      </c>
      <c r="AF1232" s="16">
        <f t="shared" si="828"/>
        <v>1.621</v>
      </c>
      <c r="AH1232">
        <f t="shared" si="829"/>
        <v>25</v>
      </c>
      <c r="AI1232">
        <f t="shared" si="830"/>
        <v>1621</v>
      </c>
      <c r="AJ1232" s="16">
        <f t="shared" si="831"/>
        <v>64840</v>
      </c>
      <c r="AL1232" s="16">
        <f t="shared" si="832"/>
        <v>135083.33333333334</v>
      </c>
    </row>
    <row r="1233" spans="2:38">
      <c r="B1233" s="29" t="s">
        <v>160</v>
      </c>
      <c r="C1233" s="3"/>
      <c r="D1233" s="3">
        <v>197</v>
      </c>
      <c r="E1233" s="7">
        <v>197</v>
      </c>
      <c r="G1233" s="29" t="s">
        <v>160</v>
      </c>
      <c r="H1233" s="3"/>
      <c r="I1233" s="3">
        <v>695</v>
      </c>
      <c r="J1233" s="7">
        <v>695</v>
      </c>
      <c r="L1233">
        <f t="shared" si="833"/>
        <v>197</v>
      </c>
      <c r="M1233">
        <f t="shared" si="834"/>
        <v>695</v>
      </c>
      <c r="N1233" s="19">
        <f t="shared" si="800"/>
        <v>3.5279187817258881</v>
      </c>
      <c r="P1233" s="29" t="s">
        <v>160</v>
      </c>
      <c r="Q1233" s="3"/>
      <c r="R1233" s="3">
        <v>349</v>
      </c>
      <c r="S1233" s="7">
        <v>349</v>
      </c>
      <c r="U1233" s="29" t="s">
        <v>160</v>
      </c>
      <c r="V1233" s="3"/>
      <c r="W1233" s="3">
        <v>137</v>
      </c>
      <c r="X1233" s="7">
        <v>137</v>
      </c>
      <c r="Z1233" s="29" t="s">
        <v>160</v>
      </c>
      <c r="AA1233" s="3"/>
      <c r="AB1233" s="3">
        <v>87669</v>
      </c>
      <c r="AC1233" s="7">
        <v>87669</v>
      </c>
      <c r="AE1233">
        <f t="shared" si="827"/>
        <v>87669</v>
      </c>
      <c r="AF1233" s="16">
        <f t="shared" si="828"/>
        <v>87.668999999999997</v>
      </c>
      <c r="AH1233">
        <f t="shared" si="829"/>
        <v>695</v>
      </c>
      <c r="AI1233">
        <f t="shared" si="830"/>
        <v>87669</v>
      </c>
      <c r="AJ1233" s="16">
        <f t="shared" si="831"/>
        <v>126142.44604316546</v>
      </c>
      <c r="AL1233" s="16">
        <f t="shared" si="832"/>
        <v>445020.30456852785</v>
      </c>
    </row>
    <row r="1234" spans="2:38">
      <c r="B1234" s="29" t="s">
        <v>115</v>
      </c>
      <c r="C1234" s="3"/>
      <c r="D1234" s="3">
        <v>20</v>
      </c>
      <c r="E1234" s="7">
        <v>20</v>
      </c>
      <c r="G1234" s="29" t="s">
        <v>115</v>
      </c>
      <c r="H1234" s="3"/>
      <c r="I1234" s="3">
        <v>92</v>
      </c>
      <c r="J1234" s="7">
        <v>92</v>
      </c>
      <c r="L1234">
        <f t="shared" si="833"/>
        <v>20</v>
      </c>
      <c r="M1234">
        <f t="shared" si="834"/>
        <v>92</v>
      </c>
      <c r="N1234" s="19">
        <f t="shared" si="800"/>
        <v>4.5999999999999996</v>
      </c>
      <c r="P1234" s="29" t="s">
        <v>115</v>
      </c>
      <c r="Q1234" s="3"/>
      <c r="R1234" s="3">
        <v>49</v>
      </c>
      <c r="S1234" s="7">
        <v>49</v>
      </c>
      <c r="U1234" s="29" t="s">
        <v>115</v>
      </c>
      <c r="V1234" s="3"/>
      <c r="W1234" s="3">
        <v>22</v>
      </c>
      <c r="X1234" s="7">
        <v>22</v>
      </c>
      <c r="Z1234" s="29" t="s">
        <v>115</v>
      </c>
      <c r="AA1234" s="3"/>
      <c r="AB1234" s="3">
        <v>6103</v>
      </c>
      <c r="AC1234" s="7">
        <v>6103</v>
      </c>
      <c r="AE1234">
        <f t="shared" si="827"/>
        <v>6103</v>
      </c>
      <c r="AF1234" s="16">
        <f t="shared" si="828"/>
        <v>6.1029999999999998</v>
      </c>
      <c r="AH1234">
        <f t="shared" si="829"/>
        <v>92</v>
      </c>
      <c r="AI1234">
        <f t="shared" si="830"/>
        <v>6103</v>
      </c>
      <c r="AJ1234" s="16">
        <f t="shared" si="831"/>
        <v>66336.956521739121</v>
      </c>
      <c r="AL1234" s="16">
        <f t="shared" si="832"/>
        <v>305149.99999999994</v>
      </c>
    </row>
    <row r="1235" spans="2:38">
      <c r="B1235" s="29" t="s">
        <v>116</v>
      </c>
      <c r="C1235" s="3"/>
      <c r="D1235" s="3">
        <v>1</v>
      </c>
      <c r="E1235" s="7">
        <v>1</v>
      </c>
      <c r="G1235" s="29" t="s">
        <v>116</v>
      </c>
      <c r="H1235" s="3"/>
      <c r="I1235" s="3"/>
      <c r="J1235" s="7"/>
      <c r="L1235">
        <f t="shared" si="833"/>
        <v>1</v>
      </c>
      <c r="M1235">
        <f t="shared" si="834"/>
        <v>0</v>
      </c>
      <c r="N1235" s="19">
        <f t="shared" si="800"/>
        <v>0</v>
      </c>
      <c r="P1235" s="29" t="s">
        <v>116</v>
      </c>
      <c r="Q1235" s="3"/>
      <c r="R1235" s="3"/>
      <c r="S1235" s="7"/>
      <c r="U1235" s="29" t="s">
        <v>116</v>
      </c>
      <c r="V1235" s="3"/>
      <c r="W1235" s="3"/>
      <c r="X1235" s="7"/>
      <c r="Z1235" s="29" t="s">
        <v>116</v>
      </c>
      <c r="AA1235" s="3"/>
      <c r="AB1235" s="3"/>
      <c r="AC1235" s="7"/>
      <c r="AE1235">
        <f t="shared" si="827"/>
        <v>0</v>
      </c>
      <c r="AF1235" s="16" t="str">
        <f t="shared" si="828"/>
        <v/>
      </c>
      <c r="AH1235">
        <f t="shared" si="829"/>
        <v>0</v>
      </c>
      <c r="AI1235">
        <f t="shared" si="830"/>
        <v>0</v>
      </c>
      <c r="AJ1235" s="16" t="str">
        <f t="shared" si="831"/>
        <v/>
      </c>
      <c r="AL1235" s="16" t="str">
        <f t="shared" si="832"/>
        <v/>
      </c>
    </row>
    <row r="1236" spans="2:38">
      <c r="B1236" s="29" t="s">
        <v>117</v>
      </c>
      <c r="C1236" s="3"/>
      <c r="D1236" s="3">
        <v>7</v>
      </c>
      <c r="E1236" s="7">
        <v>7</v>
      </c>
      <c r="G1236" s="29" t="s">
        <v>117</v>
      </c>
      <c r="H1236" s="3"/>
      <c r="I1236" s="3">
        <v>13</v>
      </c>
      <c r="J1236" s="7">
        <v>13</v>
      </c>
      <c r="L1236">
        <f t="shared" si="833"/>
        <v>7</v>
      </c>
      <c r="M1236">
        <f t="shared" si="834"/>
        <v>13</v>
      </c>
      <c r="N1236" s="19">
        <f t="shared" si="800"/>
        <v>1.8571428571428572</v>
      </c>
      <c r="P1236" s="29" t="s">
        <v>117</v>
      </c>
      <c r="Q1236" s="3"/>
      <c r="R1236" s="3">
        <v>3</v>
      </c>
      <c r="S1236" s="7">
        <v>3</v>
      </c>
      <c r="U1236" s="29" t="s">
        <v>117</v>
      </c>
      <c r="V1236" s="3"/>
      <c r="W1236" s="3">
        <v>3</v>
      </c>
      <c r="X1236" s="7">
        <v>3</v>
      </c>
      <c r="Z1236" s="29" t="s">
        <v>117</v>
      </c>
      <c r="AA1236" s="3"/>
      <c r="AB1236" s="3">
        <v>910</v>
      </c>
      <c r="AC1236" s="7">
        <v>910</v>
      </c>
      <c r="AE1236">
        <f t="shared" si="827"/>
        <v>910</v>
      </c>
      <c r="AF1236" s="16">
        <f t="shared" si="828"/>
        <v>0.91</v>
      </c>
      <c r="AH1236">
        <f t="shared" si="829"/>
        <v>13</v>
      </c>
      <c r="AI1236">
        <f t="shared" si="830"/>
        <v>910</v>
      </c>
      <c r="AJ1236" s="16">
        <f t="shared" si="831"/>
        <v>70000</v>
      </c>
      <c r="AL1236" s="16">
        <f t="shared" si="832"/>
        <v>130000</v>
      </c>
    </row>
    <row r="1237" spans="2:38">
      <c r="B1237" s="29" t="s">
        <v>118</v>
      </c>
      <c r="C1237" s="3"/>
      <c r="D1237" s="3">
        <v>6</v>
      </c>
      <c r="E1237" s="7">
        <v>6</v>
      </c>
      <c r="G1237" s="29" t="s">
        <v>118</v>
      </c>
      <c r="H1237" s="3"/>
      <c r="I1237" s="3">
        <v>6</v>
      </c>
      <c r="J1237" s="7">
        <v>6</v>
      </c>
      <c r="N1237" s="19" t="str">
        <f t="shared" si="800"/>
        <v/>
      </c>
      <c r="P1237" s="29" t="s">
        <v>118</v>
      </c>
      <c r="Q1237" s="3"/>
      <c r="R1237" s="3"/>
      <c r="S1237" s="7"/>
      <c r="U1237" s="29" t="s">
        <v>118</v>
      </c>
      <c r="V1237" s="3"/>
      <c r="W1237" s="3"/>
      <c r="X1237" s="7"/>
      <c r="Z1237" s="29" t="s">
        <v>118</v>
      </c>
      <c r="AA1237" s="3"/>
      <c r="AB1237" s="3"/>
      <c r="AC1237" s="7"/>
      <c r="AE1237">
        <f t="shared" si="827"/>
        <v>0</v>
      </c>
      <c r="AF1237" s="16" t="str">
        <f t="shared" si="828"/>
        <v/>
      </c>
      <c r="AH1237">
        <f t="shared" si="829"/>
        <v>6</v>
      </c>
      <c r="AI1237">
        <f t="shared" si="830"/>
        <v>0</v>
      </c>
      <c r="AJ1237" s="16" t="str">
        <f t="shared" si="831"/>
        <v/>
      </c>
      <c r="AL1237" s="16" t="str">
        <f t="shared" si="832"/>
        <v/>
      </c>
    </row>
    <row r="1238" spans="2:38">
      <c r="B1238" s="29" t="s">
        <v>119</v>
      </c>
      <c r="C1238" s="3"/>
      <c r="D1238" s="3">
        <v>15</v>
      </c>
      <c r="E1238" s="7">
        <v>15</v>
      </c>
      <c r="G1238" s="29" t="s">
        <v>119</v>
      </c>
      <c r="H1238" s="3"/>
      <c r="I1238" s="3">
        <v>31</v>
      </c>
      <c r="J1238" s="7">
        <v>31</v>
      </c>
      <c r="L1238">
        <f t="shared" ref="L1238:L1247" si="835">E1238</f>
        <v>15</v>
      </c>
      <c r="M1238">
        <f t="shared" ref="M1238:M1247" si="836">J1238</f>
        <v>31</v>
      </c>
      <c r="N1238" s="19">
        <f t="shared" si="800"/>
        <v>2.0666666666666669</v>
      </c>
      <c r="P1238" s="29" t="s">
        <v>119</v>
      </c>
      <c r="Q1238" s="3"/>
      <c r="R1238" s="3">
        <v>7</v>
      </c>
      <c r="S1238" s="7">
        <v>7</v>
      </c>
      <c r="U1238" s="29" t="s">
        <v>119</v>
      </c>
      <c r="V1238" s="3"/>
      <c r="W1238" s="3">
        <v>7</v>
      </c>
      <c r="X1238" s="7">
        <v>7</v>
      </c>
      <c r="Z1238" s="29" t="s">
        <v>119</v>
      </c>
      <c r="AA1238" s="3"/>
      <c r="AB1238" s="3">
        <v>1202</v>
      </c>
      <c r="AC1238" s="7">
        <v>1202</v>
      </c>
      <c r="AE1238">
        <f t="shared" si="827"/>
        <v>1202</v>
      </c>
      <c r="AF1238" s="16">
        <f t="shared" si="828"/>
        <v>1.202</v>
      </c>
      <c r="AH1238">
        <f t="shared" si="829"/>
        <v>31</v>
      </c>
      <c r="AI1238">
        <f t="shared" si="830"/>
        <v>1202</v>
      </c>
      <c r="AJ1238" s="16">
        <f t="shared" si="831"/>
        <v>38774.193548387098</v>
      </c>
      <c r="AL1238" s="16">
        <f t="shared" si="832"/>
        <v>80133.333333333343</v>
      </c>
    </row>
    <row r="1239" spans="2:38">
      <c r="B1239" s="29" t="s">
        <v>161</v>
      </c>
      <c r="C1239" s="3"/>
      <c r="D1239" s="3">
        <v>28</v>
      </c>
      <c r="E1239" s="7">
        <v>28</v>
      </c>
      <c r="G1239" s="29" t="s">
        <v>161</v>
      </c>
      <c r="H1239" s="3"/>
      <c r="I1239" s="3">
        <v>80</v>
      </c>
      <c r="J1239" s="7">
        <v>80</v>
      </c>
      <c r="L1239">
        <f t="shared" si="835"/>
        <v>28</v>
      </c>
      <c r="M1239">
        <f t="shared" si="836"/>
        <v>80</v>
      </c>
      <c r="N1239" s="19">
        <f t="shared" si="800"/>
        <v>2.8571428571428572</v>
      </c>
      <c r="P1239" s="29" t="s">
        <v>161</v>
      </c>
      <c r="Q1239" s="3"/>
      <c r="R1239" s="3">
        <v>35</v>
      </c>
      <c r="S1239" s="7">
        <v>35</v>
      </c>
      <c r="U1239" s="29" t="s">
        <v>161</v>
      </c>
      <c r="V1239" s="3"/>
      <c r="W1239" s="3">
        <v>16</v>
      </c>
      <c r="X1239" s="7">
        <v>16</v>
      </c>
      <c r="Z1239" s="29" t="s">
        <v>161</v>
      </c>
      <c r="AA1239" s="3"/>
      <c r="AB1239" s="3">
        <v>6271</v>
      </c>
      <c r="AC1239" s="7">
        <v>6271</v>
      </c>
      <c r="AE1239">
        <f t="shared" si="827"/>
        <v>6271</v>
      </c>
      <c r="AF1239" s="16">
        <f t="shared" si="828"/>
        <v>6.2709999999999999</v>
      </c>
      <c r="AH1239">
        <f t="shared" si="829"/>
        <v>80</v>
      </c>
      <c r="AI1239">
        <f t="shared" si="830"/>
        <v>6271</v>
      </c>
      <c r="AJ1239" s="16">
        <f t="shared" si="831"/>
        <v>78387.5</v>
      </c>
      <c r="AL1239" s="16">
        <f t="shared" si="832"/>
        <v>223964.28571428571</v>
      </c>
    </row>
    <row r="1240" spans="2:38">
      <c r="B1240" s="29" t="s">
        <v>162</v>
      </c>
      <c r="C1240" s="3"/>
      <c r="D1240" s="3">
        <v>3</v>
      </c>
      <c r="E1240" s="7">
        <v>3</v>
      </c>
      <c r="G1240" s="29" t="s">
        <v>162</v>
      </c>
      <c r="H1240" s="3"/>
      <c r="I1240" s="3"/>
      <c r="J1240" s="7"/>
      <c r="L1240">
        <f t="shared" si="835"/>
        <v>3</v>
      </c>
      <c r="M1240">
        <f t="shared" si="836"/>
        <v>0</v>
      </c>
      <c r="N1240" s="19">
        <f t="shared" si="800"/>
        <v>0</v>
      </c>
      <c r="P1240" s="29" t="s">
        <v>162</v>
      </c>
      <c r="Q1240" s="3"/>
      <c r="R1240" s="3"/>
      <c r="S1240" s="7"/>
      <c r="U1240" s="29" t="s">
        <v>162</v>
      </c>
      <c r="V1240" s="3"/>
      <c r="W1240" s="3"/>
      <c r="X1240" s="7"/>
      <c r="Z1240" s="29" t="s">
        <v>162</v>
      </c>
      <c r="AA1240" s="3"/>
      <c r="AB1240" s="3">
        <v>152</v>
      </c>
      <c r="AC1240" s="7">
        <v>152</v>
      </c>
      <c r="AE1240">
        <f t="shared" si="827"/>
        <v>152</v>
      </c>
      <c r="AF1240" s="16">
        <f t="shared" si="828"/>
        <v>0.152</v>
      </c>
      <c r="AH1240">
        <f t="shared" si="829"/>
        <v>0</v>
      </c>
      <c r="AI1240">
        <f t="shared" si="830"/>
        <v>152</v>
      </c>
      <c r="AJ1240" s="16" t="str">
        <f t="shared" si="831"/>
        <v/>
      </c>
      <c r="AL1240" s="16" t="str">
        <f t="shared" si="832"/>
        <v/>
      </c>
    </row>
    <row r="1241" spans="2:38">
      <c r="B1241" s="29" t="s">
        <v>120</v>
      </c>
      <c r="C1241" s="3"/>
      <c r="D1241" s="3">
        <v>1274</v>
      </c>
      <c r="E1241" s="7">
        <v>1274</v>
      </c>
      <c r="G1241" s="29" t="s">
        <v>120</v>
      </c>
      <c r="H1241" s="3"/>
      <c r="I1241" s="3">
        <v>2878</v>
      </c>
      <c r="J1241" s="7">
        <v>2878</v>
      </c>
      <c r="L1241">
        <f t="shared" si="835"/>
        <v>1274</v>
      </c>
      <c r="M1241">
        <f t="shared" si="836"/>
        <v>2878</v>
      </c>
      <c r="N1241" s="19">
        <f t="shared" si="800"/>
        <v>2.2590266875981162</v>
      </c>
      <c r="P1241" s="29" t="s">
        <v>120</v>
      </c>
      <c r="Q1241" s="3"/>
      <c r="R1241" s="3">
        <v>915</v>
      </c>
      <c r="S1241" s="7">
        <v>915</v>
      </c>
      <c r="U1241" s="29" t="s">
        <v>120</v>
      </c>
      <c r="V1241" s="3"/>
      <c r="W1241" s="3">
        <v>660</v>
      </c>
      <c r="X1241" s="7">
        <v>660</v>
      </c>
      <c r="Z1241" s="29" t="s">
        <v>120</v>
      </c>
      <c r="AA1241" s="3"/>
      <c r="AB1241" s="3">
        <v>110255</v>
      </c>
      <c r="AC1241" s="7">
        <v>110255</v>
      </c>
      <c r="AE1241">
        <f t="shared" si="827"/>
        <v>110255</v>
      </c>
      <c r="AF1241" s="16">
        <f t="shared" si="828"/>
        <v>110.255</v>
      </c>
      <c r="AH1241">
        <f t="shared" si="829"/>
        <v>2878</v>
      </c>
      <c r="AI1241">
        <f t="shared" si="830"/>
        <v>110255</v>
      </c>
      <c r="AJ1241" s="16">
        <f t="shared" si="831"/>
        <v>38309.589993050729</v>
      </c>
      <c r="AL1241" s="16">
        <f t="shared" si="832"/>
        <v>86542.386185243333</v>
      </c>
    </row>
    <row r="1242" spans="2:38">
      <c r="B1242" s="29" t="s">
        <v>121</v>
      </c>
      <c r="C1242" s="3"/>
      <c r="D1242" s="3">
        <v>9</v>
      </c>
      <c r="E1242" s="7">
        <v>9</v>
      </c>
      <c r="G1242" s="29" t="s">
        <v>121</v>
      </c>
      <c r="H1242" s="3"/>
      <c r="I1242" s="3">
        <v>20</v>
      </c>
      <c r="J1242" s="7">
        <v>20</v>
      </c>
      <c r="L1242">
        <f t="shared" si="835"/>
        <v>9</v>
      </c>
      <c r="M1242">
        <f t="shared" si="836"/>
        <v>20</v>
      </c>
      <c r="N1242" s="19">
        <f t="shared" si="800"/>
        <v>2.2222222222222223</v>
      </c>
      <c r="P1242" s="29" t="s">
        <v>121</v>
      </c>
      <c r="Q1242" s="3"/>
      <c r="R1242" s="3">
        <v>4</v>
      </c>
      <c r="S1242" s="7">
        <v>4</v>
      </c>
      <c r="U1242" s="29" t="s">
        <v>121</v>
      </c>
      <c r="V1242" s="3"/>
      <c r="W1242" s="3">
        <v>7</v>
      </c>
      <c r="X1242" s="7">
        <v>7</v>
      </c>
      <c r="Z1242" s="29" t="s">
        <v>121</v>
      </c>
      <c r="AA1242" s="3"/>
      <c r="AB1242" s="3">
        <v>787</v>
      </c>
      <c r="AC1242" s="7">
        <v>787</v>
      </c>
      <c r="AE1242">
        <f t="shared" si="827"/>
        <v>787</v>
      </c>
      <c r="AF1242" s="16">
        <f t="shared" si="828"/>
        <v>0.78700000000000003</v>
      </c>
      <c r="AH1242">
        <f t="shared" si="829"/>
        <v>20</v>
      </c>
      <c r="AI1242">
        <f t="shared" si="830"/>
        <v>787</v>
      </c>
      <c r="AJ1242" s="16">
        <f t="shared" si="831"/>
        <v>39350</v>
      </c>
      <c r="AL1242" s="16">
        <f t="shared" si="832"/>
        <v>87444.444444444453</v>
      </c>
    </row>
    <row r="1243" spans="2:38">
      <c r="B1243" s="29" t="s">
        <v>122</v>
      </c>
      <c r="C1243" s="3"/>
      <c r="D1243" s="3">
        <v>89</v>
      </c>
      <c r="E1243" s="7">
        <v>89</v>
      </c>
      <c r="G1243" s="29" t="s">
        <v>122</v>
      </c>
      <c r="H1243" s="3"/>
      <c r="I1243" s="3">
        <v>255</v>
      </c>
      <c r="J1243" s="7">
        <v>255</v>
      </c>
      <c r="L1243">
        <f t="shared" si="835"/>
        <v>89</v>
      </c>
      <c r="M1243">
        <f t="shared" si="836"/>
        <v>255</v>
      </c>
      <c r="N1243" s="19">
        <f t="shared" si="800"/>
        <v>2.8651685393258428</v>
      </c>
      <c r="P1243" s="29" t="s">
        <v>122</v>
      </c>
      <c r="Q1243" s="3"/>
      <c r="R1243" s="3">
        <v>72</v>
      </c>
      <c r="S1243" s="7">
        <v>72</v>
      </c>
      <c r="U1243" s="29" t="s">
        <v>122</v>
      </c>
      <c r="V1243" s="3"/>
      <c r="W1243" s="3">
        <v>90</v>
      </c>
      <c r="X1243" s="7">
        <v>90</v>
      </c>
      <c r="Z1243" s="29" t="s">
        <v>122</v>
      </c>
      <c r="AA1243" s="3"/>
      <c r="AB1243" s="3">
        <v>7508</v>
      </c>
      <c r="AC1243" s="7">
        <v>7508</v>
      </c>
      <c r="AE1243">
        <f t="shared" si="827"/>
        <v>7508</v>
      </c>
      <c r="AF1243" s="16">
        <f t="shared" si="828"/>
        <v>7.508</v>
      </c>
      <c r="AH1243">
        <f t="shared" si="829"/>
        <v>255</v>
      </c>
      <c r="AI1243">
        <f t="shared" si="830"/>
        <v>7508</v>
      </c>
      <c r="AJ1243" s="16">
        <f t="shared" si="831"/>
        <v>29443.137254901958</v>
      </c>
      <c r="AL1243" s="16">
        <f t="shared" si="832"/>
        <v>84359.550561797747</v>
      </c>
    </row>
    <row r="1244" spans="2:38">
      <c r="B1244" s="29" t="s">
        <v>123</v>
      </c>
      <c r="C1244" s="3"/>
      <c r="D1244" s="3">
        <v>6</v>
      </c>
      <c r="E1244" s="7">
        <v>6</v>
      </c>
      <c r="G1244" s="29" t="s">
        <v>123</v>
      </c>
      <c r="H1244" s="3"/>
      <c r="I1244" s="3">
        <v>15</v>
      </c>
      <c r="J1244" s="7">
        <v>15</v>
      </c>
      <c r="L1244">
        <f t="shared" si="835"/>
        <v>6</v>
      </c>
      <c r="M1244">
        <f t="shared" si="836"/>
        <v>15</v>
      </c>
      <c r="N1244" s="19">
        <f t="shared" si="800"/>
        <v>2.5</v>
      </c>
      <c r="P1244" s="29" t="s">
        <v>123</v>
      </c>
      <c r="Q1244" s="3"/>
      <c r="R1244" s="3">
        <v>7</v>
      </c>
      <c r="S1244" s="7">
        <v>7</v>
      </c>
      <c r="U1244" s="29" t="s">
        <v>123</v>
      </c>
      <c r="V1244" s="3"/>
      <c r="W1244" s="3">
        <v>2</v>
      </c>
      <c r="X1244" s="7">
        <v>2</v>
      </c>
      <c r="Z1244" s="29" t="s">
        <v>123</v>
      </c>
      <c r="AA1244" s="3"/>
      <c r="AB1244" s="3">
        <v>1813</v>
      </c>
      <c r="AC1244" s="7">
        <v>1813</v>
      </c>
      <c r="AE1244">
        <f t="shared" si="827"/>
        <v>1813</v>
      </c>
      <c r="AF1244" s="16">
        <f t="shared" si="828"/>
        <v>1.8129999999999999</v>
      </c>
      <c r="AH1244">
        <f t="shared" si="829"/>
        <v>15</v>
      </c>
      <c r="AI1244">
        <f t="shared" si="830"/>
        <v>1813</v>
      </c>
      <c r="AJ1244" s="16">
        <f t="shared" si="831"/>
        <v>120866.66666666666</v>
      </c>
      <c r="AL1244" s="16">
        <f t="shared" si="832"/>
        <v>302166.66666666663</v>
      </c>
    </row>
    <row r="1245" spans="2:38">
      <c r="B1245" s="29" t="s">
        <v>124</v>
      </c>
      <c r="C1245" s="3"/>
      <c r="D1245" s="3">
        <v>4</v>
      </c>
      <c r="E1245" s="7">
        <v>4</v>
      </c>
      <c r="G1245" s="29" t="s">
        <v>124</v>
      </c>
      <c r="H1245" s="3"/>
      <c r="I1245" s="3">
        <v>14</v>
      </c>
      <c r="J1245" s="7">
        <v>14</v>
      </c>
      <c r="L1245">
        <f t="shared" si="835"/>
        <v>4</v>
      </c>
      <c r="M1245">
        <f t="shared" si="836"/>
        <v>14</v>
      </c>
      <c r="N1245" s="19">
        <f t="shared" si="800"/>
        <v>3.5</v>
      </c>
      <c r="P1245" s="29" t="s">
        <v>124</v>
      </c>
      <c r="Q1245" s="3"/>
      <c r="R1245" s="3">
        <v>6</v>
      </c>
      <c r="S1245" s="7">
        <v>6</v>
      </c>
      <c r="U1245" s="29" t="s">
        <v>124</v>
      </c>
      <c r="V1245" s="3"/>
      <c r="W1245" s="3">
        <v>4</v>
      </c>
      <c r="X1245" s="7">
        <v>4</v>
      </c>
      <c r="Z1245" s="29" t="s">
        <v>124</v>
      </c>
      <c r="AA1245" s="3"/>
      <c r="AB1245" s="3">
        <v>805</v>
      </c>
      <c r="AC1245" s="7">
        <v>805</v>
      </c>
      <c r="AE1245">
        <f t="shared" si="827"/>
        <v>805</v>
      </c>
      <c r="AF1245" s="16">
        <f t="shared" si="828"/>
        <v>0.80500000000000005</v>
      </c>
      <c r="AH1245">
        <f t="shared" si="829"/>
        <v>14</v>
      </c>
      <c r="AI1245">
        <f t="shared" si="830"/>
        <v>805</v>
      </c>
      <c r="AJ1245" s="16">
        <f t="shared" si="831"/>
        <v>57500</v>
      </c>
      <c r="AL1245" s="16">
        <f t="shared" si="832"/>
        <v>201250</v>
      </c>
    </row>
    <row r="1246" spans="2:38">
      <c r="B1246" s="29" t="s">
        <v>163</v>
      </c>
      <c r="C1246" s="3">
        <v>18</v>
      </c>
      <c r="D1246" s="3"/>
      <c r="E1246" s="7">
        <v>18</v>
      </c>
      <c r="G1246" s="29" t="s">
        <v>163</v>
      </c>
      <c r="H1246" s="3">
        <v>79</v>
      </c>
      <c r="I1246" s="3"/>
      <c r="J1246" s="7">
        <v>79</v>
      </c>
      <c r="L1246">
        <f t="shared" si="835"/>
        <v>18</v>
      </c>
      <c r="M1246">
        <f t="shared" si="836"/>
        <v>79</v>
      </c>
      <c r="N1246" s="19">
        <f t="shared" si="800"/>
        <v>4.3888888888888893</v>
      </c>
      <c r="P1246" s="29" t="s">
        <v>163</v>
      </c>
      <c r="Q1246" s="3">
        <v>47</v>
      </c>
      <c r="R1246" s="3"/>
      <c r="S1246" s="7">
        <v>47</v>
      </c>
      <c r="U1246" s="29" t="s">
        <v>163</v>
      </c>
      <c r="V1246" s="3">
        <v>14</v>
      </c>
      <c r="W1246" s="3"/>
      <c r="X1246" s="7">
        <v>14</v>
      </c>
      <c r="Z1246" s="29" t="s">
        <v>163</v>
      </c>
      <c r="AA1246" s="3">
        <v>4026</v>
      </c>
      <c r="AB1246" s="3"/>
      <c r="AC1246" s="7">
        <v>4026</v>
      </c>
      <c r="AE1246">
        <f t="shared" si="827"/>
        <v>4026</v>
      </c>
      <c r="AF1246" s="16">
        <f t="shared" si="828"/>
        <v>4.0259999999999998</v>
      </c>
      <c r="AH1246">
        <f t="shared" si="829"/>
        <v>79</v>
      </c>
      <c r="AI1246">
        <f t="shared" si="830"/>
        <v>4026</v>
      </c>
      <c r="AJ1246" s="16">
        <f t="shared" si="831"/>
        <v>50962.025316455693</v>
      </c>
      <c r="AL1246" s="16">
        <f t="shared" si="832"/>
        <v>223666.66666666666</v>
      </c>
    </row>
    <row r="1247" spans="2:38">
      <c r="B1247" s="29" t="s">
        <v>125</v>
      </c>
      <c r="C1247" s="3"/>
      <c r="D1247" s="3">
        <v>77</v>
      </c>
      <c r="E1247" s="7">
        <v>77</v>
      </c>
      <c r="G1247" s="29" t="s">
        <v>125</v>
      </c>
      <c r="H1247" s="3"/>
      <c r="I1247" s="3">
        <v>338</v>
      </c>
      <c r="J1247" s="7">
        <v>338</v>
      </c>
      <c r="L1247">
        <f t="shared" si="835"/>
        <v>77</v>
      </c>
      <c r="M1247">
        <f t="shared" si="836"/>
        <v>338</v>
      </c>
      <c r="N1247" s="19">
        <f t="shared" si="800"/>
        <v>4.3896103896103895</v>
      </c>
      <c r="P1247" s="29" t="s">
        <v>125</v>
      </c>
      <c r="Q1247" s="3"/>
      <c r="R1247" s="3">
        <v>211</v>
      </c>
      <c r="S1247" s="7">
        <v>211</v>
      </c>
      <c r="U1247" s="29" t="s">
        <v>125</v>
      </c>
      <c r="V1247" s="3"/>
      <c r="W1247" s="3">
        <v>47</v>
      </c>
      <c r="X1247" s="7">
        <v>47</v>
      </c>
      <c r="Z1247" s="29" t="s">
        <v>125</v>
      </c>
      <c r="AA1247" s="3"/>
      <c r="AB1247" s="3">
        <v>31003</v>
      </c>
      <c r="AC1247" s="7">
        <v>31003</v>
      </c>
      <c r="AE1247">
        <f t="shared" si="827"/>
        <v>31003</v>
      </c>
      <c r="AF1247" s="16">
        <f t="shared" si="828"/>
        <v>31.003</v>
      </c>
      <c r="AH1247">
        <f t="shared" si="829"/>
        <v>338</v>
      </c>
      <c r="AI1247">
        <f t="shared" si="830"/>
        <v>31003</v>
      </c>
      <c r="AJ1247" s="16">
        <f t="shared" si="831"/>
        <v>91724.852071005909</v>
      </c>
      <c r="AL1247" s="16">
        <f t="shared" si="832"/>
        <v>402636.36363636359</v>
      </c>
    </row>
    <row r="1248" spans="2:38">
      <c r="B1248" s="29" t="s">
        <v>126</v>
      </c>
      <c r="C1248" s="3">
        <v>844</v>
      </c>
      <c r="D1248" s="3"/>
      <c r="E1248" s="7">
        <v>844</v>
      </c>
      <c r="G1248" s="29" t="s">
        <v>126</v>
      </c>
      <c r="H1248" s="3">
        <v>2856</v>
      </c>
      <c r="I1248" s="3"/>
      <c r="J1248" s="7">
        <v>2856</v>
      </c>
      <c r="N1248" s="19" t="str">
        <f t="shared" si="800"/>
        <v/>
      </c>
      <c r="P1248" s="29" t="s">
        <v>126</v>
      </c>
      <c r="Q1248" s="3">
        <v>1279</v>
      </c>
      <c r="R1248" s="3"/>
      <c r="S1248" s="7">
        <v>1279</v>
      </c>
      <c r="U1248" s="29" t="s">
        <v>126</v>
      </c>
      <c r="V1248" s="3">
        <v>733</v>
      </c>
      <c r="W1248" s="3"/>
      <c r="X1248" s="7">
        <v>733</v>
      </c>
      <c r="Z1248" s="29" t="s">
        <v>126</v>
      </c>
      <c r="AA1248" s="3">
        <v>221269</v>
      </c>
      <c r="AB1248" s="3"/>
      <c r="AC1248" s="7">
        <v>221269</v>
      </c>
      <c r="AE1248">
        <f t="shared" si="827"/>
        <v>221269</v>
      </c>
      <c r="AF1248" s="16">
        <f t="shared" si="828"/>
        <v>221.26900000000001</v>
      </c>
      <c r="AH1248">
        <f t="shared" si="829"/>
        <v>2856</v>
      </c>
      <c r="AI1248">
        <f t="shared" si="830"/>
        <v>221269</v>
      </c>
      <c r="AJ1248" s="16">
        <f t="shared" si="831"/>
        <v>77475.140056022414</v>
      </c>
      <c r="AL1248" s="16" t="str">
        <f t="shared" si="832"/>
        <v/>
      </c>
    </row>
    <row r="1249" spans="2:38">
      <c r="B1249" s="29" t="s">
        <v>127</v>
      </c>
      <c r="C1249" s="3"/>
      <c r="D1249" s="3">
        <v>72</v>
      </c>
      <c r="E1249" s="7">
        <v>72</v>
      </c>
      <c r="G1249" s="29" t="s">
        <v>127</v>
      </c>
      <c r="H1249" s="3"/>
      <c r="I1249" s="3">
        <v>288</v>
      </c>
      <c r="J1249" s="7">
        <v>288</v>
      </c>
      <c r="L1249">
        <f t="shared" ref="L1249:L1258" si="837">E1249</f>
        <v>72</v>
      </c>
      <c r="M1249">
        <f t="shared" ref="M1249:M1258" si="838">J1249</f>
        <v>288</v>
      </c>
      <c r="N1249" s="19">
        <f t="shared" si="800"/>
        <v>4</v>
      </c>
      <c r="P1249" s="29" t="s">
        <v>127</v>
      </c>
      <c r="Q1249" s="3"/>
      <c r="R1249" s="3">
        <v>157</v>
      </c>
      <c r="S1249" s="7">
        <v>157</v>
      </c>
      <c r="U1249" s="29" t="s">
        <v>127</v>
      </c>
      <c r="V1249" s="3"/>
      <c r="W1249" s="3">
        <v>57</v>
      </c>
      <c r="X1249" s="7">
        <v>57</v>
      </c>
      <c r="Z1249" s="29" t="s">
        <v>127</v>
      </c>
      <c r="AA1249" s="3"/>
      <c r="AB1249" s="3">
        <v>18742</v>
      </c>
      <c r="AC1249" s="7">
        <v>18742</v>
      </c>
      <c r="AE1249">
        <f t="shared" si="827"/>
        <v>18742</v>
      </c>
      <c r="AF1249" s="16">
        <f t="shared" si="828"/>
        <v>18.742000000000001</v>
      </c>
      <c r="AH1249">
        <f t="shared" si="829"/>
        <v>288</v>
      </c>
      <c r="AI1249">
        <f t="shared" si="830"/>
        <v>18742</v>
      </c>
      <c r="AJ1249" s="16">
        <f t="shared" si="831"/>
        <v>65076.388888888883</v>
      </c>
      <c r="AL1249" s="16">
        <f t="shared" si="832"/>
        <v>260305.55555555553</v>
      </c>
    </row>
    <row r="1250" spans="2:38">
      <c r="B1250" s="29" t="s">
        <v>128</v>
      </c>
      <c r="C1250" s="3"/>
      <c r="D1250" s="3">
        <v>27</v>
      </c>
      <c r="E1250" s="7">
        <v>27</v>
      </c>
      <c r="G1250" s="29" t="s">
        <v>128</v>
      </c>
      <c r="H1250" s="3"/>
      <c r="I1250" s="3">
        <v>351</v>
      </c>
      <c r="J1250" s="7">
        <v>351</v>
      </c>
      <c r="L1250">
        <f t="shared" si="837"/>
        <v>27</v>
      </c>
      <c r="M1250">
        <f t="shared" si="838"/>
        <v>351</v>
      </c>
      <c r="N1250" s="19">
        <f t="shared" si="800"/>
        <v>13</v>
      </c>
      <c r="P1250" s="29" t="s">
        <v>128</v>
      </c>
      <c r="Q1250" s="3"/>
      <c r="R1250" s="3">
        <v>287</v>
      </c>
      <c r="S1250" s="7">
        <v>287</v>
      </c>
      <c r="U1250" s="29" t="s">
        <v>128</v>
      </c>
      <c r="V1250" s="3"/>
      <c r="W1250" s="3">
        <v>37</v>
      </c>
      <c r="X1250" s="7">
        <v>37</v>
      </c>
      <c r="Z1250" s="29" t="s">
        <v>128</v>
      </c>
      <c r="AA1250" s="3"/>
      <c r="AB1250" s="3">
        <v>83994</v>
      </c>
      <c r="AC1250" s="7">
        <v>83994</v>
      </c>
      <c r="AE1250">
        <f t="shared" si="827"/>
        <v>83994</v>
      </c>
      <c r="AF1250" s="16">
        <f t="shared" si="828"/>
        <v>83.994</v>
      </c>
      <c r="AH1250">
        <f t="shared" si="829"/>
        <v>351</v>
      </c>
      <c r="AI1250">
        <f t="shared" si="830"/>
        <v>83994</v>
      </c>
      <c r="AJ1250" s="16">
        <f t="shared" si="831"/>
        <v>239299.14529914528</v>
      </c>
      <c r="AL1250" s="16">
        <f t="shared" si="832"/>
        <v>3110888.8888888885</v>
      </c>
    </row>
    <row r="1251" spans="2:38">
      <c r="B1251" s="29" t="s">
        <v>129</v>
      </c>
      <c r="C1251" s="3">
        <v>232</v>
      </c>
      <c r="D1251" s="3"/>
      <c r="E1251" s="7">
        <v>232</v>
      </c>
      <c r="G1251" s="29" t="s">
        <v>129</v>
      </c>
      <c r="H1251" s="3">
        <v>1390</v>
      </c>
      <c r="I1251" s="3"/>
      <c r="J1251" s="7">
        <v>1390</v>
      </c>
      <c r="L1251">
        <f t="shared" si="837"/>
        <v>232</v>
      </c>
      <c r="M1251">
        <f t="shared" si="838"/>
        <v>1390</v>
      </c>
      <c r="N1251" s="19">
        <f t="shared" si="800"/>
        <v>5.9913793103448274</v>
      </c>
      <c r="P1251" s="29" t="s">
        <v>129</v>
      </c>
      <c r="Q1251" s="3">
        <v>838</v>
      </c>
      <c r="R1251" s="3"/>
      <c r="S1251" s="7">
        <v>838</v>
      </c>
      <c r="U1251" s="29" t="s">
        <v>129</v>
      </c>
      <c r="V1251" s="3">
        <v>311</v>
      </c>
      <c r="W1251" s="3"/>
      <c r="X1251" s="7">
        <v>311</v>
      </c>
      <c r="Z1251" s="29" t="s">
        <v>129</v>
      </c>
      <c r="AA1251" s="3">
        <v>107604</v>
      </c>
      <c r="AB1251" s="3"/>
      <c r="AC1251" s="7">
        <v>107604</v>
      </c>
      <c r="AE1251">
        <f t="shared" si="827"/>
        <v>107604</v>
      </c>
      <c r="AF1251" s="16">
        <f t="shared" si="828"/>
        <v>107.604</v>
      </c>
      <c r="AH1251">
        <f t="shared" si="829"/>
        <v>1390</v>
      </c>
      <c r="AI1251">
        <f t="shared" si="830"/>
        <v>107604</v>
      </c>
      <c r="AJ1251" s="16">
        <f t="shared" si="831"/>
        <v>77412.94964028777</v>
      </c>
      <c r="AL1251" s="16">
        <f t="shared" si="832"/>
        <v>463810.3448275862</v>
      </c>
    </row>
    <row r="1252" spans="2:38">
      <c r="B1252" s="29" t="s">
        <v>130</v>
      </c>
      <c r="C1252" s="3"/>
      <c r="D1252" s="3">
        <v>18</v>
      </c>
      <c r="E1252" s="7">
        <v>18</v>
      </c>
      <c r="G1252" s="29" t="s">
        <v>130</v>
      </c>
      <c r="H1252" s="3"/>
      <c r="I1252" s="3">
        <v>100</v>
      </c>
      <c r="J1252" s="7">
        <v>100</v>
      </c>
      <c r="L1252">
        <f t="shared" si="837"/>
        <v>18</v>
      </c>
      <c r="M1252">
        <f t="shared" si="838"/>
        <v>100</v>
      </c>
      <c r="N1252" s="19">
        <f t="shared" si="800"/>
        <v>5.5555555555555554</v>
      </c>
      <c r="P1252" s="29" t="s">
        <v>130</v>
      </c>
      <c r="Q1252" s="3"/>
      <c r="R1252" s="3">
        <v>47</v>
      </c>
      <c r="S1252" s="7">
        <v>47</v>
      </c>
      <c r="U1252" s="29" t="s">
        <v>130</v>
      </c>
      <c r="V1252" s="3"/>
      <c r="W1252" s="3">
        <v>34</v>
      </c>
      <c r="X1252" s="7">
        <v>34</v>
      </c>
      <c r="Z1252" s="29" t="s">
        <v>130</v>
      </c>
      <c r="AA1252" s="3"/>
      <c r="AB1252" s="3">
        <v>3930</v>
      </c>
      <c r="AC1252" s="7">
        <v>3930</v>
      </c>
      <c r="AE1252">
        <f t="shared" si="827"/>
        <v>3930</v>
      </c>
      <c r="AF1252" s="16">
        <f t="shared" si="828"/>
        <v>3.93</v>
      </c>
      <c r="AH1252">
        <f t="shared" si="829"/>
        <v>100</v>
      </c>
      <c r="AI1252">
        <f t="shared" si="830"/>
        <v>3930</v>
      </c>
      <c r="AJ1252" s="16">
        <f t="shared" si="831"/>
        <v>39300</v>
      </c>
      <c r="AL1252" s="16">
        <f t="shared" si="832"/>
        <v>218333.33333333331</v>
      </c>
    </row>
    <row r="1253" spans="2:38">
      <c r="B1253" s="29" t="s">
        <v>131</v>
      </c>
      <c r="C1253" s="3"/>
      <c r="D1253" s="3">
        <v>109</v>
      </c>
      <c r="E1253" s="7">
        <v>109</v>
      </c>
      <c r="G1253" s="29" t="s">
        <v>131</v>
      </c>
      <c r="H1253" s="3"/>
      <c r="I1253" s="3">
        <v>2436</v>
      </c>
      <c r="J1253" s="7">
        <v>2436</v>
      </c>
      <c r="L1253">
        <f t="shared" si="837"/>
        <v>109</v>
      </c>
      <c r="M1253">
        <f t="shared" si="838"/>
        <v>2436</v>
      </c>
      <c r="N1253" s="19">
        <f t="shared" si="800"/>
        <v>22.348623853211009</v>
      </c>
      <c r="P1253" s="29" t="s">
        <v>131</v>
      </c>
      <c r="Q1253" s="3"/>
      <c r="R1253" s="3">
        <v>1783</v>
      </c>
      <c r="S1253" s="7">
        <v>1783</v>
      </c>
      <c r="U1253" s="29" t="s">
        <v>131</v>
      </c>
      <c r="V1253" s="3"/>
      <c r="W1253" s="3">
        <v>543</v>
      </c>
      <c r="X1253" s="7">
        <v>543</v>
      </c>
      <c r="Z1253" s="29" t="s">
        <v>131</v>
      </c>
      <c r="AA1253" s="3"/>
      <c r="AB1253" s="3">
        <v>133264</v>
      </c>
      <c r="AC1253" s="7">
        <v>133264</v>
      </c>
      <c r="AE1253">
        <f t="shared" si="827"/>
        <v>133264</v>
      </c>
      <c r="AF1253" s="16">
        <f t="shared" si="828"/>
        <v>133.26400000000001</v>
      </c>
      <c r="AH1253">
        <f t="shared" si="829"/>
        <v>2436</v>
      </c>
      <c r="AI1253">
        <f t="shared" si="830"/>
        <v>133264</v>
      </c>
      <c r="AJ1253" s="16">
        <f t="shared" si="831"/>
        <v>54706.075533661737</v>
      </c>
      <c r="AL1253" s="16">
        <f t="shared" si="832"/>
        <v>1222605.504587156</v>
      </c>
    </row>
    <row r="1254" spans="2:38">
      <c r="B1254" s="29" t="s">
        <v>132</v>
      </c>
      <c r="C1254" s="3"/>
      <c r="D1254" s="3">
        <v>101</v>
      </c>
      <c r="E1254" s="7">
        <v>101</v>
      </c>
      <c r="G1254" s="29" t="s">
        <v>132</v>
      </c>
      <c r="H1254" s="3"/>
      <c r="I1254" s="3">
        <v>499</v>
      </c>
      <c r="J1254" s="7">
        <v>499</v>
      </c>
      <c r="L1254">
        <f t="shared" si="837"/>
        <v>101</v>
      </c>
      <c r="M1254">
        <f t="shared" si="838"/>
        <v>499</v>
      </c>
      <c r="N1254" s="19">
        <f t="shared" si="800"/>
        <v>4.9405940594059405</v>
      </c>
      <c r="P1254" s="29" t="s">
        <v>132</v>
      </c>
      <c r="Q1254" s="3"/>
      <c r="R1254" s="3">
        <v>289</v>
      </c>
      <c r="S1254" s="7">
        <v>289</v>
      </c>
      <c r="U1254" s="29" t="s">
        <v>132</v>
      </c>
      <c r="V1254" s="3"/>
      <c r="W1254" s="3">
        <v>105</v>
      </c>
      <c r="X1254" s="7">
        <v>105</v>
      </c>
      <c r="Z1254" s="29" t="s">
        <v>132</v>
      </c>
      <c r="AA1254" s="3"/>
      <c r="AB1254" s="3">
        <v>55711</v>
      </c>
      <c r="AC1254" s="7">
        <v>55711</v>
      </c>
      <c r="AE1254">
        <f t="shared" si="827"/>
        <v>55711</v>
      </c>
      <c r="AF1254" s="16">
        <f t="shared" si="828"/>
        <v>55.710999999999999</v>
      </c>
      <c r="AH1254">
        <f t="shared" si="829"/>
        <v>499</v>
      </c>
      <c r="AI1254">
        <f t="shared" si="830"/>
        <v>55711</v>
      </c>
      <c r="AJ1254" s="16">
        <f t="shared" si="831"/>
        <v>111645.29058116234</v>
      </c>
      <c r="AL1254" s="16">
        <f t="shared" si="832"/>
        <v>551594.05940594058</v>
      </c>
    </row>
    <row r="1255" spans="2:38">
      <c r="B1255" s="29" t="s">
        <v>133</v>
      </c>
      <c r="C1255" s="3"/>
      <c r="D1255" s="3">
        <v>8</v>
      </c>
      <c r="E1255" s="7">
        <v>8</v>
      </c>
      <c r="G1255" s="29" t="s">
        <v>133</v>
      </c>
      <c r="H1255" s="3"/>
      <c r="I1255" s="3">
        <v>13</v>
      </c>
      <c r="J1255" s="7">
        <v>13</v>
      </c>
      <c r="L1255">
        <f t="shared" si="837"/>
        <v>8</v>
      </c>
      <c r="M1255">
        <f t="shared" si="838"/>
        <v>13</v>
      </c>
      <c r="N1255" s="19">
        <f t="shared" si="800"/>
        <v>1.625</v>
      </c>
      <c r="P1255" s="29" t="s">
        <v>133</v>
      </c>
      <c r="Q1255" s="3"/>
      <c r="R1255" s="3">
        <v>2</v>
      </c>
      <c r="S1255" s="7">
        <v>2</v>
      </c>
      <c r="U1255" s="29" t="s">
        <v>133</v>
      </c>
      <c r="V1255" s="3"/>
      <c r="W1255" s="3">
        <v>3</v>
      </c>
      <c r="X1255" s="7">
        <v>3</v>
      </c>
      <c r="Z1255" s="29" t="s">
        <v>133</v>
      </c>
      <c r="AA1255" s="3"/>
      <c r="AB1255" s="3">
        <v>1041</v>
      </c>
      <c r="AC1255" s="7">
        <v>1041</v>
      </c>
      <c r="AE1255">
        <f t="shared" si="827"/>
        <v>1041</v>
      </c>
      <c r="AF1255" s="16">
        <f t="shared" si="828"/>
        <v>1.0409999999999999</v>
      </c>
      <c r="AH1255">
        <f t="shared" si="829"/>
        <v>13</v>
      </c>
      <c r="AI1255">
        <f t="shared" si="830"/>
        <v>1041</v>
      </c>
      <c r="AJ1255" s="16">
        <f t="shared" si="831"/>
        <v>80076.923076923078</v>
      </c>
      <c r="AL1255" s="16">
        <f t="shared" si="832"/>
        <v>130125</v>
      </c>
    </row>
    <row r="1256" spans="2:38">
      <c r="B1256" s="29" t="s">
        <v>134</v>
      </c>
      <c r="C1256" s="3"/>
      <c r="D1256" s="3">
        <v>2</v>
      </c>
      <c r="E1256" s="7">
        <v>2</v>
      </c>
      <c r="G1256" s="29" t="s">
        <v>134</v>
      </c>
      <c r="H1256" s="3"/>
      <c r="I1256" s="3"/>
      <c r="J1256" s="7"/>
      <c r="L1256">
        <f t="shared" si="837"/>
        <v>2</v>
      </c>
      <c r="M1256">
        <f t="shared" si="838"/>
        <v>0</v>
      </c>
      <c r="N1256" s="19">
        <f t="shared" si="800"/>
        <v>0</v>
      </c>
      <c r="P1256" s="29" t="s">
        <v>134</v>
      </c>
      <c r="Q1256" s="3"/>
      <c r="R1256" s="3"/>
      <c r="S1256" s="7"/>
      <c r="U1256" s="29" t="s">
        <v>134</v>
      </c>
      <c r="V1256" s="3"/>
      <c r="W1256" s="3"/>
      <c r="X1256" s="7"/>
      <c r="Z1256" s="29" t="s">
        <v>134</v>
      </c>
      <c r="AA1256" s="3"/>
      <c r="AB1256" s="3"/>
      <c r="AC1256" s="7"/>
      <c r="AE1256">
        <f t="shared" si="827"/>
        <v>0</v>
      </c>
      <c r="AF1256" s="16" t="str">
        <f t="shared" si="828"/>
        <v/>
      </c>
      <c r="AH1256">
        <f t="shared" si="829"/>
        <v>0</v>
      </c>
      <c r="AI1256">
        <f t="shared" si="830"/>
        <v>0</v>
      </c>
      <c r="AJ1256" s="16" t="str">
        <f t="shared" si="831"/>
        <v/>
      </c>
      <c r="AL1256" s="16" t="str">
        <f t="shared" si="832"/>
        <v/>
      </c>
    </row>
    <row r="1257" spans="2:38">
      <c r="B1257" s="29" t="s">
        <v>135</v>
      </c>
      <c r="C1257" s="3"/>
      <c r="D1257" s="3">
        <v>6</v>
      </c>
      <c r="E1257" s="7">
        <v>6</v>
      </c>
      <c r="G1257" s="29" t="s">
        <v>135</v>
      </c>
      <c r="H1257" s="3"/>
      <c r="I1257" s="3">
        <v>15</v>
      </c>
      <c r="J1257" s="7">
        <v>15</v>
      </c>
      <c r="L1257">
        <f t="shared" si="837"/>
        <v>6</v>
      </c>
      <c r="M1257">
        <f t="shared" si="838"/>
        <v>15</v>
      </c>
      <c r="N1257" s="19">
        <f t="shared" si="800"/>
        <v>2.5</v>
      </c>
      <c r="P1257" s="29" t="s">
        <v>135</v>
      </c>
      <c r="Q1257" s="3"/>
      <c r="R1257" s="3">
        <v>4</v>
      </c>
      <c r="S1257" s="7">
        <v>4</v>
      </c>
      <c r="U1257" s="29" t="s">
        <v>135</v>
      </c>
      <c r="V1257" s="3"/>
      <c r="W1257" s="3">
        <v>5</v>
      </c>
      <c r="X1257" s="7">
        <v>5</v>
      </c>
      <c r="Z1257" s="29" t="s">
        <v>135</v>
      </c>
      <c r="AA1257" s="3"/>
      <c r="AB1257" s="3">
        <v>864</v>
      </c>
      <c r="AC1257" s="7">
        <v>864</v>
      </c>
      <c r="AE1257">
        <f t="shared" si="827"/>
        <v>864</v>
      </c>
      <c r="AF1257" s="16">
        <f t="shared" si="828"/>
        <v>0.86399999999999999</v>
      </c>
      <c r="AH1257">
        <f t="shared" si="829"/>
        <v>15</v>
      </c>
      <c r="AI1257">
        <f t="shared" si="830"/>
        <v>864</v>
      </c>
      <c r="AJ1257" s="16">
        <f t="shared" si="831"/>
        <v>57600</v>
      </c>
      <c r="AL1257" s="16">
        <f t="shared" si="832"/>
        <v>144000</v>
      </c>
    </row>
    <row r="1258" spans="2:38">
      <c r="B1258" s="30" t="s">
        <v>39</v>
      </c>
      <c r="C1258" s="7">
        <v>5787</v>
      </c>
      <c r="D1258" s="7">
        <v>3041</v>
      </c>
      <c r="E1258" s="7">
        <v>8828</v>
      </c>
      <c r="G1258" s="30" t="s">
        <v>39</v>
      </c>
      <c r="H1258" s="7">
        <v>31225</v>
      </c>
      <c r="I1258" s="7">
        <v>12850</v>
      </c>
      <c r="J1258" s="7">
        <v>44075</v>
      </c>
      <c r="L1258">
        <f t="shared" si="837"/>
        <v>8828</v>
      </c>
      <c r="M1258">
        <f t="shared" si="838"/>
        <v>44075</v>
      </c>
      <c r="N1258" s="19">
        <f t="shared" si="800"/>
        <v>4.9926370638876305</v>
      </c>
      <c r="P1258" s="30" t="s">
        <v>39</v>
      </c>
      <c r="Q1258" s="7">
        <v>19457</v>
      </c>
      <c r="R1258" s="7">
        <v>5903</v>
      </c>
      <c r="S1258" s="7">
        <v>25360</v>
      </c>
      <c r="U1258" s="30" t="s">
        <v>39</v>
      </c>
      <c r="V1258" s="7">
        <v>5810</v>
      </c>
      <c r="W1258" s="7">
        <v>3784</v>
      </c>
      <c r="X1258" s="7">
        <v>9594</v>
      </c>
      <c r="Z1258" s="30" t="s">
        <v>39</v>
      </c>
      <c r="AA1258" s="7">
        <v>1366679</v>
      </c>
      <c r="AB1258" s="7">
        <v>955458</v>
      </c>
      <c r="AC1258" s="7">
        <v>2322137</v>
      </c>
      <c r="AE1258">
        <f t="shared" si="827"/>
        <v>2322137</v>
      </c>
      <c r="AF1258" s="16">
        <f t="shared" si="828"/>
        <v>2322.1370000000002</v>
      </c>
      <c r="AH1258">
        <f t="shared" si="829"/>
        <v>44075</v>
      </c>
      <c r="AI1258">
        <f t="shared" si="830"/>
        <v>2322137</v>
      </c>
      <c r="AJ1258" s="16">
        <f t="shared" si="831"/>
        <v>52686.035167328417</v>
      </c>
      <c r="AL1258" s="16">
        <f t="shared" si="832"/>
        <v>263042.25192569097</v>
      </c>
    </row>
    <row r="1259" spans="2:38">
      <c r="B1259" s="4" t="s">
        <v>189</v>
      </c>
      <c r="C1259" s="3"/>
      <c r="D1259" s="3"/>
      <c r="E1259" s="7"/>
      <c r="G1259" s="4" t="s">
        <v>189</v>
      </c>
      <c r="H1259" s="3"/>
      <c r="I1259" s="3"/>
      <c r="J1259" s="7"/>
      <c r="N1259" s="18" t="str">
        <f t="shared" si="800"/>
        <v/>
      </c>
      <c r="P1259" s="4" t="s">
        <v>189</v>
      </c>
      <c r="Q1259" s="3"/>
      <c r="R1259" s="3"/>
      <c r="S1259" s="7"/>
      <c r="U1259" s="4" t="s">
        <v>189</v>
      </c>
      <c r="V1259" s="3"/>
      <c r="W1259" s="3"/>
      <c r="X1259" s="7"/>
      <c r="Z1259" s="4" t="s">
        <v>189</v>
      </c>
      <c r="AA1259" s="3"/>
      <c r="AB1259" s="3"/>
      <c r="AC1259" s="7"/>
      <c r="AF1259" s="15"/>
      <c r="AJ1259" s="15"/>
      <c r="AL1259" s="15"/>
    </row>
    <row r="1260" spans="2:38">
      <c r="B1260" s="5" t="s">
        <v>13</v>
      </c>
      <c r="C1260" s="3"/>
      <c r="D1260" s="3"/>
      <c r="E1260" s="7"/>
      <c r="G1260" s="5" t="s">
        <v>13</v>
      </c>
      <c r="H1260" s="3"/>
      <c r="I1260" s="3"/>
      <c r="J1260" s="7"/>
      <c r="N1260" s="37" t="str">
        <f t="shared" si="800"/>
        <v/>
      </c>
      <c r="P1260" s="5" t="s">
        <v>13</v>
      </c>
      <c r="Q1260" s="3"/>
      <c r="R1260" s="3"/>
      <c r="S1260" s="7"/>
      <c r="U1260" s="5" t="s">
        <v>13</v>
      </c>
      <c r="V1260" s="3"/>
      <c r="W1260" s="3"/>
      <c r="X1260" s="7"/>
      <c r="Z1260" s="5" t="s">
        <v>13</v>
      </c>
      <c r="AA1260" s="3"/>
      <c r="AB1260" s="3"/>
      <c r="AC1260" s="7"/>
      <c r="AF1260" s="36"/>
      <c r="AJ1260" s="36"/>
      <c r="AL1260" s="36"/>
    </row>
    <row r="1261" spans="2:38">
      <c r="B1261" s="29" t="s">
        <v>13</v>
      </c>
      <c r="C1261" s="3">
        <v>91717</v>
      </c>
      <c r="D1261" s="3">
        <v>17306</v>
      </c>
      <c r="E1261" s="7">
        <v>109023</v>
      </c>
      <c r="G1261" s="29" t="s">
        <v>13</v>
      </c>
      <c r="H1261" s="3">
        <v>973445</v>
      </c>
      <c r="I1261" s="3">
        <v>307597</v>
      </c>
      <c r="J1261" s="7">
        <v>1281042</v>
      </c>
      <c r="L1261">
        <f t="shared" ref="L1261" si="839">E1261</f>
        <v>109023</v>
      </c>
      <c r="M1261">
        <f t="shared" ref="M1261" si="840">J1261</f>
        <v>1281042</v>
      </c>
      <c r="N1261" s="19">
        <f t="shared" si="800"/>
        <v>11.750199499188245</v>
      </c>
      <c r="P1261" s="29" t="s">
        <v>13</v>
      </c>
      <c r="Q1261" s="3">
        <v>723085</v>
      </c>
      <c r="R1261" s="3">
        <v>143613</v>
      </c>
      <c r="S1261" s="7">
        <v>866698</v>
      </c>
      <c r="U1261" s="29" t="s">
        <v>13</v>
      </c>
      <c r="V1261" s="3">
        <v>155480</v>
      </c>
      <c r="W1261" s="3">
        <v>146155</v>
      </c>
      <c r="X1261" s="7">
        <v>301635</v>
      </c>
      <c r="Z1261" s="29" t="s">
        <v>13</v>
      </c>
      <c r="AA1261" s="3">
        <v>150707019</v>
      </c>
      <c r="AB1261" s="3">
        <v>10784643</v>
      </c>
      <c r="AC1261" s="7">
        <v>161491662</v>
      </c>
      <c r="AE1261">
        <f t="shared" ref="AE1261" si="841">AC1261</f>
        <v>161491662</v>
      </c>
      <c r="AF1261" s="16">
        <f t="shared" ref="AF1261" si="842">IF(AE1261/$AE$8&gt;0,AE1261/$AE$8,"")</f>
        <v>161491.66200000001</v>
      </c>
      <c r="AH1261">
        <f t="shared" ref="AH1261" si="843">J1261</f>
        <v>1281042</v>
      </c>
      <c r="AI1261">
        <f t="shared" ref="AI1261" si="844">AC1261</f>
        <v>161491662</v>
      </c>
      <c r="AJ1261" s="16">
        <f t="shared" ref="AJ1261" si="845">IF(AI1261*AH1261&gt;0,AI1261/AH1261*$AI$8,"")</f>
        <v>126062.73798985513</v>
      </c>
      <c r="AL1261" s="16">
        <f t="shared" ref="AL1261" si="846">IF(AI1261*M1261&gt;0,M1261/L1261*AJ1261,"")</f>
        <v>1481262.3207946946</v>
      </c>
    </row>
    <row r="1262" spans="2:38">
      <c r="B1262" s="5" t="s">
        <v>33</v>
      </c>
      <c r="C1262" s="3"/>
      <c r="D1262" s="3"/>
      <c r="E1262" s="7"/>
      <c r="G1262" s="5" t="s">
        <v>33</v>
      </c>
      <c r="H1262" s="3"/>
      <c r="I1262" s="3"/>
      <c r="J1262" s="7"/>
      <c r="N1262" s="37" t="str">
        <f t="shared" si="800"/>
        <v/>
      </c>
      <c r="P1262" s="5" t="s">
        <v>33</v>
      </c>
      <c r="Q1262" s="3"/>
      <c r="R1262" s="3"/>
      <c r="S1262" s="7"/>
      <c r="U1262" s="5" t="s">
        <v>33</v>
      </c>
      <c r="V1262" s="3"/>
      <c r="W1262" s="3"/>
      <c r="X1262" s="7"/>
      <c r="Z1262" s="5" t="s">
        <v>33</v>
      </c>
      <c r="AA1262" s="3"/>
      <c r="AB1262" s="3"/>
      <c r="AC1262" s="7"/>
      <c r="AF1262" s="36"/>
      <c r="AJ1262" s="36"/>
      <c r="AL1262" s="36"/>
    </row>
    <row r="1263" spans="2:38">
      <c r="B1263" s="29" t="s">
        <v>45</v>
      </c>
      <c r="C1263" s="3">
        <v>80</v>
      </c>
      <c r="D1263" s="3"/>
      <c r="E1263" s="7">
        <v>80</v>
      </c>
      <c r="G1263" s="29" t="s">
        <v>45</v>
      </c>
      <c r="H1263" s="3">
        <v>1029</v>
      </c>
      <c r="I1263" s="3"/>
      <c r="J1263" s="7">
        <v>1029</v>
      </c>
      <c r="L1263">
        <f t="shared" ref="L1263:L1272" si="847">E1263</f>
        <v>80</v>
      </c>
      <c r="M1263">
        <f t="shared" ref="M1263:M1272" si="848">J1263</f>
        <v>1029</v>
      </c>
      <c r="N1263" s="19">
        <f t="shared" si="800"/>
        <v>12.862500000000001</v>
      </c>
      <c r="P1263" s="29" t="s">
        <v>45</v>
      </c>
      <c r="Q1263" s="3">
        <v>761</v>
      </c>
      <c r="R1263" s="3"/>
      <c r="S1263" s="7">
        <v>761</v>
      </c>
      <c r="U1263" s="29" t="s">
        <v>45</v>
      </c>
      <c r="V1263" s="3">
        <v>186</v>
      </c>
      <c r="W1263" s="3"/>
      <c r="X1263" s="7">
        <v>186</v>
      </c>
      <c r="Z1263" s="29" t="s">
        <v>45</v>
      </c>
      <c r="AA1263" s="3">
        <v>172452</v>
      </c>
      <c r="AB1263" s="3"/>
      <c r="AC1263" s="7">
        <v>172452</v>
      </c>
      <c r="AE1263">
        <f t="shared" ref="AE1263:AE1272" si="849">AC1263</f>
        <v>172452</v>
      </c>
      <c r="AF1263" s="16">
        <f t="shared" ref="AF1263:AF1272" si="850">IF(AE1263/$AE$8&gt;0,AE1263/$AE$8,"")</f>
        <v>172.452</v>
      </c>
      <c r="AH1263">
        <f t="shared" ref="AH1263:AH1272" si="851">J1263</f>
        <v>1029</v>
      </c>
      <c r="AI1263">
        <f t="shared" ref="AI1263:AI1272" si="852">AC1263</f>
        <v>172452</v>
      </c>
      <c r="AJ1263" s="16">
        <f t="shared" ref="AJ1263:AJ1272" si="853">IF(AI1263*AH1263&gt;0,AI1263/AH1263*$AI$8,"")</f>
        <v>167591.83673469388</v>
      </c>
      <c r="AL1263" s="16">
        <f t="shared" ref="AL1263:AL1272" si="854">IF(AI1263*M1263&gt;0,M1263/L1263*AJ1263,"")</f>
        <v>2155650</v>
      </c>
    </row>
    <row r="1264" spans="2:38">
      <c r="B1264" s="29" t="s">
        <v>46</v>
      </c>
      <c r="C1264" s="3">
        <v>3940</v>
      </c>
      <c r="D1264" s="3"/>
      <c r="E1264" s="7">
        <v>3940</v>
      </c>
      <c r="G1264" s="29" t="s">
        <v>46</v>
      </c>
      <c r="H1264" s="3">
        <v>31036</v>
      </c>
      <c r="I1264" s="3"/>
      <c r="J1264" s="7">
        <v>31036</v>
      </c>
      <c r="L1264">
        <f t="shared" si="847"/>
        <v>3940</v>
      </c>
      <c r="M1264">
        <f t="shared" si="848"/>
        <v>31036</v>
      </c>
      <c r="N1264" s="19">
        <f t="shared" si="800"/>
        <v>7.8771573604060912</v>
      </c>
      <c r="P1264" s="29" t="s">
        <v>46</v>
      </c>
      <c r="Q1264" s="3">
        <v>22861</v>
      </c>
      <c r="R1264" s="3"/>
      <c r="S1264" s="7">
        <v>22861</v>
      </c>
      <c r="U1264" s="29" t="s">
        <v>46</v>
      </c>
      <c r="V1264" s="3">
        <v>4128</v>
      </c>
      <c r="W1264" s="3"/>
      <c r="X1264" s="7">
        <v>4128</v>
      </c>
      <c r="Z1264" s="29" t="s">
        <v>46</v>
      </c>
      <c r="AA1264" s="3">
        <v>3904098</v>
      </c>
      <c r="AB1264" s="3"/>
      <c r="AC1264" s="7">
        <v>3904098</v>
      </c>
      <c r="AE1264">
        <f t="shared" si="849"/>
        <v>3904098</v>
      </c>
      <c r="AF1264" s="16">
        <f t="shared" si="850"/>
        <v>3904.098</v>
      </c>
      <c r="AH1264">
        <f t="shared" si="851"/>
        <v>31036</v>
      </c>
      <c r="AI1264">
        <f t="shared" si="852"/>
        <v>3904098</v>
      </c>
      <c r="AJ1264" s="16">
        <f t="shared" si="853"/>
        <v>125792.56347467456</v>
      </c>
      <c r="AL1264" s="16">
        <f t="shared" si="854"/>
        <v>990887.81725888315</v>
      </c>
    </row>
    <row r="1265" spans="2:38">
      <c r="B1265" s="29" t="s">
        <v>47</v>
      </c>
      <c r="C1265" s="3">
        <v>513</v>
      </c>
      <c r="D1265" s="3"/>
      <c r="E1265" s="7">
        <v>513</v>
      </c>
      <c r="G1265" s="29" t="s">
        <v>47</v>
      </c>
      <c r="H1265" s="3">
        <v>11524</v>
      </c>
      <c r="I1265" s="3"/>
      <c r="J1265" s="7">
        <v>11524</v>
      </c>
      <c r="L1265">
        <f t="shared" si="847"/>
        <v>513</v>
      </c>
      <c r="M1265">
        <f t="shared" si="848"/>
        <v>11524</v>
      </c>
      <c r="N1265" s="19">
        <f t="shared" si="800"/>
        <v>22.463937621832358</v>
      </c>
      <c r="P1265" s="29" t="s">
        <v>47</v>
      </c>
      <c r="Q1265" s="3">
        <v>9815</v>
      </c>
      <c r="R1265" s="3"/>
      <c r="S1265" s="7">
        <v>9815</v>
      </c>
      <c r="U1265" s="29" t="s">
        <v>47</v>
      </c>
      <c r="V1265" s="3">
        <v>1177</v>
      </c>
      <c r="W1265" s="3"/>
      <c r="X1265" s="7">
        <v>1177</v>
      </c>
      <c r="Z1265" s="29" t="s">
        <v>47</v>
      </c>
      <c r="AA1265" s="3">
        <v>1321080</v>
      </c>
      <c r="AB1265" s="3"/>
      <c r="AC1265" s="7">
        <v>1321080</v>
      </c>
      <c r="AE1265">
        <f t="shared" si="849"/>
        <v>1321080</v>
      </c>
      <c r="AF1265" s="16">
        <f t="shared" si="850"/>
        <v>1321.08</v>
      </c>
      <c r="AH1265">
        <f t="shared" si="851"/>
        <v>11524</v>
      </c>
      <c r="AI1265">
        <f t="shared" si="852"/>
        <v>1321080</v>
      </c>
      <c r="AJ1265" s="16">
        <f t="shared" si="853"/>
        <v>114637.27872266574</v>
      </c>
      <c r="AL1265" s="16">
        <f t="shared" si="854"/>
        <v>2575204.678362573</v>
      </c>
    </row>
    <row r="1266" spans="2:38">
      <c r="B1266" s="29" t="s">
        <v>145</v>
      </c>
      <c r="C1266" s="3"/>
      <c r="D1266" s="3">
        <v>1605</v>
      </c>
      <c r="E1266" s="7">
        <v>1605</v>
      </c>
      <c r="G1266" s="29" t="s">
        <v>145</v>
      </c>
      <c r="H1266" s="3"/>
      <c r="I1266" s="3">
        <v>4991</v>
      </c>
      <c r="J1266" s="7">
        <v>4991</v>
      </c>
      <c r="L1266">
        <f t="shared" si="847"/>
        <v>1605</v>
      </c>
      <c r="M1266">
        <f t="shared" si="848"/>
        <v>4991</v>
      </c>
      <c r="N1266" s="19">
        <f t="shared" si="800"/>
        <v>3.109657320872274</v>
      </c>
      <c r="P1266" s="29" t="s">
        <v>145</v>
      </c>
      <c r="Q1266" s="3"/>
      <c r="R1266" s="3">
        <v>2415</v>
      </c>
      <c r="S1266" s="7">
        <v>2415</v>
      </c>
      <c r="U1266" s="29" t="s">
        <v>145</v>
      </c>
      <c r="V1266" s="3"/>
      <c r="W1266" s="3">
        <v>945</v>
      </c>
      <c r="X1266" s="7">
        <v>945</v>
      </c>
      <c r="Z1266" s="29" t="s">
        <v>145</v>
      </c>
      <c r="AA1266" s="3"/>
      <c r="AB1266" s="3">
        <v>438558</v>
      </c>
      <c r="AC1266" s="7">
        <v>438558</v>
      </c>
      <c r="AE1266">
        <f t="shared" si="849"/>
        <v>438558</v>
      </c>
      <c r="AF1266" s="16">
        <f t="shared" si="850"/>
        <v>438.55799999999999</v>
      </c>
      <c r="AH1266">
        <f t="shared" si="851"/>
        <v>4991</v>
      </c>
      <c r="AI1266">
        <f t="shared" si="852"/>
        <v>438558</v>
      </c>
      <c r="AJ1266" s="16">
        <f t="shared" si="853"/>
        <v>87869.765578040475</v>
      </c>
      <c r="AL1266" s="16">
        <f t="shared" si="854"/>
        <v>273244.85981308413</v>
      </c>
    </row>
    <row r="1267" spans="2:38">
      <c r="B1267" s="29" t="s">
        <v>48</v>
      </c>
      <c r="C1267" s="3">
        <v>5153</v>
      </c>
      <c r="D1267" s="3"/>
      <c r="E1267" s="7">
        <v>5153</v>
      </c>
      <c r="G1267" s="29" t="s">
        <v>48</v>
      </c>
      <c r="H1267" s="3">
        <v>53261</v>
      </c>
      <c r="I1267" s="3"/>
      <c r="J1267" s="7">
        <v>53261</v>
      </c>
      <c r="L1267">
        <f t="shared" si="847"/>
        <v>5153</v>
      </c>
      <c r="M1267">
        <f t="shared" si="848"/>
        <v>53261</v>
      </c>
      <c r="N1267" s="19">
        <f t="shared" si="800"/>
        <v>10.335920822821658</v>
      </c>
      <c r="P1267" s="29" t="s">
        <v>48</v>
      </c>
      <c r="Q1267" s="3">
        <v>41770</v>
      </c>
      <c r="R1267" s="3"/>
      <c r="S1267" s="7">
        <v>41770</v>
      </c>
      <c r="U1267" s="29" t="s">
        <v>48</v>
      </c>
      <c r="V1267" s="3">
        <v>6191</v>
      </c>
      <c r="W1267" s="3"/>
      <c r="X1267" s="7">
        <v>6191</v>
      </c>
      <c r="Z1267" s="29" t="s">
        <v>48</v>
      </c>
      <c r="AA1267" s="3">
        <v>9059022</v>
      </c>
      <c r="AB1267" s="3"/>
      <c r="AC1267" s="7">
        <v>9059022</v>
      </c>
      <c r="AE1267">
        <f t="shared" si="849"/>
        <v>9059022</v>
      </c>
      <c r="AF1267" s="16">
        <f t="shared" si="850"/>
        <v>9059.0220000000008</v>
      </c>
      <c r="AH1267">
        <f t="shared" si="851"/>
        <v>53261</v>
      </c>
      <c r="AI1267">
        <f t="shared" si="852"/>
        <v>9059022</v>
      </c>
      <c r="AJ1267" s="16">
        <f t="shared" si="853"/>
        <v>170087.34345956706</v>
      </c>
      <c r="AL1267" s="16">
        <f t="shared" si="854"/>
        <v>1758009.3149621582</v>
      </c>
    </row>
    <row r="1268" spans="2:38">
      <c r="B1268" s="29" t="s">
        <v>49</v>
      </c>
      <c r="C1268" s="3">
        <v>1521</v>
      </c>
      <c r="D1268" s="3"/>
      <c r="E1268" s="7">
        <v>1521</v>
      </c>
      <c r="G1268" s="29" t="s">
        <v>49</v>
      </c>
      <c r="H1268" s="3">
        <v>44025</v>
      </c>
      <c r="I1268" s="3"/>
      <c r="J1268" s="7">
        <v>44025</v>
      </c>
      <c r="L1268">
        <f t="shared" si="847"/>
        <v>1521</v>
      </c>
      <c r="M1268">
        <f t="shared" si="848"/>
        <v>44025</v>
      </c>
      <c r="N1268" s="19">
        <f t="shared" ref="N1268:N1331" si="855">IF(M1268+L1268&gt;0,M1268/L1268,"")</f>
        <v>28.944773175542405</v>
      </c>
      <c r="P1268" s="29" t="s">
        <v>49</v>
      </c>
      <c r="Q1268" s="3">
        <v>39483</v>
      </c>
      <c r="R1268" s="3"/>
      <c r="S1268" s="7">
        <v>39483</v>
      </c>
      <c r="U1268" s="29" t="s">
        <v>49</v>
      </c>
      <c r="V1268" s="3">
        <v>2997</v>
      </c>
      <c r="W1268" s="3"/>
      <c r="X1268" s="7">
        <v>2997</v>
      </c>
      <c r="Z1268" s="29" t="s">
        <v>49</v>
      </c>
      <c r="AA1268" s="3">
        <v>8753506</v>
      </c>
      <c r="AB1268" s="3"/>
      <c r="AC1268" s="7">
        <v>8753506</v>
      </c>
      <c r="AE1268">
        <f t="shared" si="849"/>
        <v>8753506</v>
      </c>
      <c r="AF1268" s="16">
        <f t="shared" si="850"/>
        <v>8753.5059999999994</v>
      </c>
      <c r="AH1268">
        <f t="shared" si="851"/>
        <v>44025</v>
      </c>
      <c r="AI1268">
        <f t="shared" si="852"/>
        <v>8753506</v>
      </c>
      <c r="AJ1268" s="16">
        <f t="shared" si="853"/>
        <v>198830.34639409429</v>
      </c>
      <c r="AL1268" s="16">
        <f t="shared" si="854"/>
        <v>5755099.2767915847</v>
      </c>
    </row>
    <row r="1269" spans="2:38">
      <c r="B1269" s="29" t="s">
        <v>146</v>
      </c>
      <c r="C1269" s="3">
        <v>232</v>
      </c>
      <c r="D1269" s="3"/>
      <c r="E1269" s="7">
        <v>232</v>
      </c>
      <c r="G1269" s="29" t="s">
        <v>146</v>
      </c>
      <c r="H1269" s="3">
        <v>3057</v>
      </c>
      <c r="I1269" s="3"/>
      <c r="J1269" s="7">
        <v>3057</v>
      </c>
      <c r="L1269">
        <f t="shared" si="847"/>
        <v>232</v>
      </c>
      <c r="M1269">
        <f t="shared" si="848"/>
        <v>3057</v>
      </c>
      <c r="N1269" s="19">
        <f t="shared" si="855"/>
        <v>13.176724137931034</v>
      </c>
      <c r="P1269" s="29" t="s">
        <v>146</v>
      </c>
      <c r="Q1269" s="3">
        <v>2470</v>
      </c>
      <c r="R1269" s="3"/>
      <c r="S1269" s="7">
        <v>2470</v>
      </c>
      <c r="U1269" s="29" t="s">
        <v>146</v>
      </c>
      <c r="V1269" s="3">
        <v>348</v>
      </c>
      <c r="W1269" s="3"/>
      <c r="X1269" s="7">
        <v>348</v>
      </c>
      <c r="Z1269" s="29" t="s">
        <v>146</v>
      </c>
      <c r="AA1269" s="3">
        <v>481691</v>
      </c>
      <c r="AB1269" s="3"/>
      <c r="AC1269" s="7">
        <v>481691</v>
      </c>
      <c r="AE1269">
        <f t="shared" si="849"/>
        <v>481691</v>
      </c>
      <c r="AF1269" s="16">
        <f t="shared" si="850"/>
        <v>481.69099999999997</v>
      </c>
      <c r="AH1269">
        <f t="shared" si="851"/>
        <v>3057</v>
      </c>
      <c r="AI1269">
        <f t="shared" si="852"/>
        <v>481691</v>
      </c>
      <c r="AJ1269" s="16">
        <f t="shared" si="853"/>
        <v>157569.83971213608</v>
      </c>
      <c r="AL1269" s="16">
        <f t="shared" si="854"/>
        <v>2076254.3103448274</v>
      </c>
    </row>
    <row r="1270" spans="2:38">
      <c r="B1270" s="29" t="s">
        <v>3</v>
      </c>
      <c r="C1270" s="3">
        <v>67</v>
      </c>
      <c r="D1270" s="3"/>
      <c r="E1270" s="7">
        <v>67</v>
      </c>
      <c r="G1270" s="29" t="s">
        <v>3</v>
      </c>
      <c r="H1270" s="3">
        <v>984</v>
      </c>
      <c r="I1270" s="3"/>
      <c r="J1270" s="7">
        <v>984</v>
      </c>
      <c r="L1270">
        <f t="shared" si="847"/>
        <v>67</v>
      </c>
      <c r="M1270">
        <f t="shared" si="848"/>
        <v>984</v>
      </c>
      <c r="N1270" s="19">
        <f t="shared" si="855"/>
        <v>14.686567164179104</v>
      </c>
      <c r="P1270" s="29" t="s">
        <v>3</v>
      </c>
      <c r="Q1270" s="3">
        <v>807</v>
      </c>
      <c r="R1270" s="3"/>
      <c r="S1270" s="7">
        <v>807</v>
      </c>
      <c r="U1270" s="29" t="s">
        <v>3</v>
      </c>
      <c r="V1270" s="3">
        <v>108</v>
      </c>
      <c r="W1270" s="3"/>
      <c r="X1270" s="7">
        <v>108</v>
      </c>
      <c r="Z1270" s="29" t="s">
        <v>3</v>
      </c>
      <c r="AA1270" s="3">
        <v>143598</v>
      </c>
      <c r="AB1270" s="3"/>
      <c r="AC1270" s="7">
        <v>143598</v>
      </c>
      <c r="AE1270">
        <f t="shared" si="849"/>
        <v>143598</v>
      </c>
      <c r="AF1270" s="16">
        <f t="shared" si="850"/>
        <v>143.59800000000001</v>
      </c>
      <c r="AH1270">
        <f t="shared" si="851"/>
        <v>984</v>
      </c>
      <c r="AI1270">
        <f t="shared" si="852"/>
        <v>143598</v>
      </c>
      <c r="AJ1270" s="16">
        <f t="shared" si="853"/>
        <v>145932.92682926828</v>
      </c>
      <c r="AL1270" s="16">
        <f t="shared" si="854"/>
        <v>2143253.7313432833</v>
      </c>
    </row>
    <row r="1271" spans="2:38">
      <c r="B1271" s="29" t="s">
        <v>50</v>
      </c>
      <c r="C1271" s="3">
        <v>1259</v>
      </c>
      <c r="D1271" s="3"/>
      <c r="E1271" s="7">
        <v>1259</v>
      </c>
      <c r="G1271" s="29" t="s">
        <v>50</v>
      </c>
      <c r="H1271" s="3">
        <v>10975</v>
      </c>
      <c r="I1271" s="3"/>
      <c r="J1271" s="7">
        <v>10975</v>
      </c>
      <c r="L1271">
        <f t="shared" si="847"/>
        <v>1259</v>
      </c>
      <c r="M1271">
        <f t="shared" si="848"/>
        <v>10975</v>
      </c>
      <c r="N1271" s="19">
        <f t="shared" si="855"/>
        <v>8.7172359015091345</v>
      </c>
      <c r="P1271" s="29" t="s">
        <v>50</v>
      </c>
      <c r="Q1271" s="3">
        <v>8137</v>
      </c>
      <c r="R1271" s="3"/>
      <c r="S1271" s="7">
        <v>8137</v>
      </c>
      <c r="U1271" s="29" t="s">
        <v>50</v>
      </c>
      <c r="V1271" s="3">
        <v>1525</v>
      </c>
      <c r="W1271" s="3"/>
      <c r="X1271" s="7">
        <v>1525</v>
      </c>
      <c r="Z1271" s="29" t="s">
        <v>50</v>
      </c>
      <c r="AA1271" s="3">
        <v>1581979</v>
      </c>
      <c r="AB1271" s="3"/>
      <c r="AC1271" s="7">
        <v>1581979</v>
      </c>
      <c r="AE1271">
        <f t="shared" si="849"/>
        <v>1581979</v>
      </c>
      <c r="AF1271" s="16">
        <f t="shared" si="850"/>
        <v>1581.979</v>
      </c>
      <c r="AH1271">
        <f t="shared" si="851"/>
        <v>10975</v>
      </c>
      <c r="AI1271">
        <f t="shared" si="852"/>
        <v>1581979</v>
      </c>
      <c r="AJ1271" s="16">
        <f t="shared" si="853"/>
        <v>144143.87243735764</v>
      </c>
      <c r="AL1271" s="16">
        <f t="shared" si="854"/>
        <v>1256536.139793487</v>
      </c>
    </row>
    <row r="1272" spans="2:38">
      <c r="B1272" s="30" t="s">
        <v>33</v>
      </c>
      <c r="C1272" s="7">
        <v>12765</v>
      </c>
      <c r="D1272" s="7">
        <v>1605</v>
      </c>
      <c r="E1272" s="7">
        <v>14370</v>
      </c>
      <c r="G1272" s="30" t="s">
        <v>33</v>
      </c>
      <c r="H1272" s="7">
        <v>155891</v>
      </c>
      <c r="I1272" s="7">
        <v>4991</v>
      </c>
      <c r="J1272" s="7">
        <v>160882</v>
      </c>
      <c r="L1272">
        <f t="shared" si="847"/>
        <v>14370</v>
      </c>
      <c r="M1272">
        <f t="shared" si="848"/>
        <v>160882</v>
      </c>
      <c r="N1272" s="19">
        <f t="shared" si="855"/>
        <v>11.195685455810716</v>
      </c>
      <c r="P1272" s="30" t="s">
        <v>33</v>
      </c>
      <c r="Q1272" s="7">
        <v>126104</v>
      </c>
      <c r="R1272" s="7">
        <v>2415</v>
      </c>
      <c r="S1272" s="7">
        <v>128519</v>
      </c>
      <c r="U1272" s="30" t="s">
        <v>33</v>
      </c>
      <c r="V1272" s="7">
        <v>16660</v>
      </c>
      <c r="W1272" s="7">
        <v>945</v>
      </c>
      <c r="X1272" s="7">
        <v>17605</v>
      </c>
      <c r="Z1272" s="30" t="s">
        <v>33</v>
      </c>
      <c r="AA1272" s="7">
        <v>25417426</v>
      </c>
      <c r="AB1272" s="7">
        <v>438558</v>
      </c>
      <c r="AC1272" s="7">
        <v>25855984</v>
      </c>
      <c r="AE1272">
        <f t="shared" si="849"/>
        <v>25855984</v>
      </c>
      <c r="AF1272" s="16">
        <f t="shared" si="850"/>
        <v>25855.984</v>
      </c>
      <c r="AH1272">
        <f t="shared" si="851"/>
        <v>160882</v>
      </c>
      <c r="AI1272">
        <f t="shared" si="852"/>
        <v>25855984</v>
      </c>
      <c r="AJ1272" s="16">
        <f t="shared" si="853"/>
        <v>160713.96427195086</v>
      </c>
      <c r="AL1272" s="16">
        <f t="shared" si="854"/>
        <v>1799302.9923451634</v>
      </c>
    </row>
    <row r="1273" spans="2:38">
      <c r="B1273" s="5" t="s">
        <v>34</v>
      </c>
      <c r="C1273" s="3"/>
      <c r="D1273" s="3"/>
      <c r="E1273" s="7"/>
      <c r="G1273" s="5" t="s">
        <v>34</v>
      </c>
      <c r="H1273" s="3"/>
      <c r="I1273" s="3"/>
      <c r="J1273" s="7"/>
      <c r="N1273" s="37" t="str">
        <f t="shared" si="855"/>
        <v/>
      </c>
      <c r="P1273" s="5" t="s">
        <v>34</v>
      </c>
      <c r="Q1273" s="3"/>
      <c r="R1273" s="3"/>
      <c r="S1273" s="7"/>
      <c r="U1273" s="5" t="s">
        <v>34</v>
      </c>
      <c r="V1273" s="3"/>
      <c r="W1273" s="3"/>
      <c r="X1273" s="7"/>
      <c r="Z1273" s="5" t="s">
        <v>34</v>
      </c>
      <c r="AA1273" s="3"/>
      <c r="AB1273" s="3"/>
      <c r="AC1273" s="7"/>
      <c r="AF1273" s="36"/>
      <c r="AJ1273" s="36"/>
      <c r="AL1273" s="36"/>
    </row>
    <row r="1274" spans="2:38">
      <c r="B1274" s="29" t="s">
        <v>54</v>
      </c>
      <c r="C1274" s="3">
        <v>8327</v>
      </c>
      <c r="D1274" s="3"/>
      <c r="E1274" s="7">
        <v>8327</v>
      </c>
      <c r="G1274" s="29" t="s">
        <v>54</v>
      </c>
      <c r="H1274" s="3">
        <v>106356</v>
      </c>
      <c r="I1274" s="3"/>
      <c r="J1274" s="7">
        <v>106356</v>
      </c>
      <c r="L1274">
        <f t="shared" ref="L1274:L1283" si="856">E1274</f>
        <v>8327</v>
      </c>
      <c r="M1274">
        <f t="shared" ref="M1274:M1283" si="857">J1274</f>
        <v>106356</v>
      </c>
      <c r="N1274" s="19">
        <f t="shared" si="855"/>
        <v>12.772427044553861</v>
      </c>
      <c r="P1274" s="29" t="s">
        <v>54</v>
      </c>
      <c r="Q1274" s="3">
        <v>84989</v>
      </c>
      <c r="R1274" s="3"/>
      <c r="S1274" s="7">
        <v>84989</v>
      </c>
      <c r="U1274" s="29" t="s">
        <v>54</v>
      </c>
      <c r="V1274" s="3">
        <v>12818</v>
      </c>
      <c r="W1274" s="3"/>
      <c r="X1274" s="7">
        <v>12818</v>
      </c>
      <c r="Z1274" s="29" t="s">
        <v>54</v>
      </c>
      <c r="AA1274" s="3">
        <v>16542704</v>
      </c>
      <c r="AB1274" s="3"/>
      <c r="AC1274" s="7">
        <v>16542704</v>
      </c>
      <c r="AE1274">
        <f t="shared" ref="AE1274:AE1287" si="858">AC1274</f>
        <v>16542704</v>
      </c>
      <c r="AF1274" s="16">
        <f t="shared" ref="AF1274:AF1287" si="859">IF(AE1274/$AE$8&gt;0,AE1274/$AE$8,"")</f>
        <v>16542.704000000002</v>
      </c>
      <c r="AH1274">
        <f t="shared" ref="AH1274:AH1287" si="860">J1274</f>
        <v>106356</v>
      </c>
      <c r="AI1274">
        <f t="shared" ref="AI1274:AI1287" si="861">AC1274</f>
        <v>16542704</v>
      </c>
      <c r="AJ1274" s="16">
        <f t="shared" ref="AJ1274:AJ1287" si="862">IF(AI1274*AH1274&gt;0,AI1274/AH1274*$AI$8,"")</f>
        <v>155540.86276279666</v>
      </c>
      <c r="AL1274" s="16">
        <f t="shared" ref="AL1274:AL1287" si="863">IF(AI1274*M1274&gt;0,M1274/L1274*AJ1274,"")</f>
        <v>1986634.3220847847</v>
      </c>
    </row>
    <row r="1275" spans="2:38">
      <c r="B1275" s="29" t="s">
        <v>55</v>
      </c>
      <c r="C1275" s="3">
        <v>572</v>
      </c>
      <c r="D1275" s="3"/>
      <c r="E1275" s="7">
        <v>572</v>
      </c>
      <c r="G1275" s="29" t="s">
        <v>55</v>
      </c>
      <c r="H1275" s="3">
        <v>3408</v>
      </c>
      <c r="I1275" s="3"/>
      <c r="J1275" s="7">
        <v>3408</v>
      </c>
      <c r="L1275">
        <f t="shared" si="856"/>
        <v>572</v>
      </c>
      <c r="M1275">
        <f t="shared" si="857"/>
        <v>3408</v>
      </c>
      <c r="N1275" s="19">
        <f t="shared" si="855"/>
        <v>5.9580419580419584</v>
      </c>
      <c r="P1275" s="29" t="s">
        <v>55</v>
      </c>
      <c r="Q1275" s="3">
        <v>2123</v>
      </c>
      <c r="R1275" s="3"/>
      <c r="S1275" s="7">
        <v>2123</v>
      </c>
      <c r="U1275" s="29" t="s">
        <v>55</v>
      </c>
      <c r="V1275" s="3">
        <v>699</v>
      </c>
      <c r="W1275" s="3"/>
      <c r="X1275" s="7">
        <v>699</v>
      </c>
      <c r="Z1275" s="29" t="s">
        <v>55</v>
      </c>
      <c r="AA1275" s="3">
        <v>492012</v>
      </c>
      <c r="AB1275" s="3"/>
      <c r="AC1275" s="7">
        <v>492012</v>
      </c>
      <c r="AE1275">
        <f t="shared" si="858"/>
        <v>492012</v>
      </c>
      <c r="AF1275" s="16">
        <f t="shared" si="859"/>
        <v>492.012</v>
      </c>
      <c r="AH1275">
        <f t="shared" si="860"/>
        <v>3408</v>
      </c>
      <c r="AI1275">
        <f t="shared" si="861"/>
        <v>492012</v>
      </c>
      <c r="AJ1275" s="16">
        <f t="shared" si="862"/>
        <v>144369.71830985916</v>
      </c>
      <c r="AL1275" s="16">
        <f t="shared" si="863"/>
        <v>860160.83916083921</v>
      </c>
    </row>
    <row r="1276" spans="2:38">
      <c r="B1276" s="29" t="s">
        <v>147</v>
      </c>
      <c r="C1276" s="3">
        <v>7102</v>
      </c>
      <c r="D1276" s="3"/>
      <c r="E1276" s="7">
        <v>7102</v>
      </c>
      <c r="G1276" s="29" t="s">
        <v>147</v>
      </c>
      <c r="H1276" s="3">
        <v>23730</v>
      </c>
      <c r="I1276" s="3"/>
      <c r="J1276" s="7">
        <v>23730</v>
      </c>
      <c r="L1276">
        <f t="shared" si="856"/>
        <v>7102</v>
      </c>
      <c r="M1276">
        <f t="shared" si="857"/>
        <v>23730</v>
      </c>
      <c r="N1276" s="19">
        <f t="shared" si="855"/>
        <v>3.3413123063925654</v>
      </c>
      <c r="P1276" s="29" t="s">
        <v>147</v>
      </c>
      <c r="Q1276" s="3">
        <v>11956</v>
      </c>
      <c r="R1276" s="3"/>
      <c r="S1276" s="7">
        <v>11956</v>
      </c>
      <c r="U1276" s="29" t="s">
        <v>147</v>
      </c>
      <c r="V1276" s="3">
        <v>4513</v>
      </c>
      <c r="W1276" s="3"/>
      <c r="X1276" s="7">
        <v>4513</v>
      </c>
      <c r="Z1276" s="29" t="s">
        <v>147</v>
      </c>
      <c r="AA1276" s="3">
        <v>2097271</v>
      </c>
      <c r="AB1276" s="3"/>
      <c r="AC1276" s="7">
        <v>2097271</v>
      </c>
      <c r="AE1276">
        <f t="shared" si="858"/>
        <v>2097271</v>
      </c>
      <c r="AF1276" s="16">
        <f t="shared" si="859"/>
        <v>2097.2710000000002</v>
      </c>
      <c r="AH1276">
        <f t="shared" si="860"/>
        <v>23730</v>
      </c>
      <c r="AI1276">
        <f t="shared" si="861"/>
        <v>2097271</v>
      </c>
      <c r="AJ1276" s="16">
        <f t="shared" si="862"/>
        <v>88380.573114201441</v>
      </c>
      <c r="AL1276" s="16">
        <f t="shared" si="863"/>
        <v>295307.09659250919</v>
      </c>
    </row>
    <row r="1277" spans="2:38">
      <c r="B1277" s="29" t="s">
        <v>56</v>
      </c>
      <c r="C1277" s="3">
        <v>485</v>
      </c>
      <c r="D1277" s="3"/>
      <c r="E1277" s="7">
        <v>485</v>
      </c>
      <c r="G1277" s="29" t="s">
        <v>56</v>
      </c>
      <c r="H1277" s="3">
        <v>3649</v>
      </c>
      <c r="I1277" s="3"/>
      <c r="J1277" s="7">
        <v>3649</v>
      </c>
      <c r="L1277">
        <f t="shared" si="856"/>
        <v>485</v>
      </c>
      <c r="M1277">
        <f t="shared" si="857"/>
        <v>3649</v>
      </c>
      <c r="N1277" s="19">
        <f t="shared" si="855"/>
        <v>7.5237113402061855</v>
      </c>
      <c r="P1277" s="29" t="s">
        <v>56</v>
      </c>
      <c r="Q1277" s="3">
        <v>2512</v>
      </c>
      <c r="R1277" s="3"/>
      <c r="S1277" s="7">
        <v>2512</v>
      </c>
      <c r="U1277" s="29" t="s">
        <v>56</v>
      </c>
      <c r="V1277" s="3">
        <v>638</v>
      </c>
      <c r="W1277" s="3"/>
      <c r="X1277" s="7">
        <v>638</v>
      </c>
      <c r="Z1277" s="29" t="s">
        <v>56</v>
      </c>
      <c r="AA1277" s="3">
        <v>392692</v>
      </c>
      <c r="AB1277" s="3"/>
      <c r="AC1277" s="7">
        <v>392692</v>
      </c>
      <c r="AE1277">
        <f t="shared" si="858"/>
        <v>392692</v>
      </c>
      <c r="AF1277" s="16">
        <f t="shared" si="859"/>
        <v>392.69200000000001</v>
      </c>
      <c r="AH1277">
        <f t="shared" si="860"/>
        <v>3649</v>
      </c>
      <c r="AI1277">
        <f t="shared" si="861"/>
        <v>392692</v>
      </c>
      <c r="AJ1277" s="16">
        <f t="shared" si="862"/>
        <v>107616.3332419841</v>
      </c>
      <c r="AL1277" s="16">
        <f t="shared" si="863"/>
        <v>809674.22680412373</v>
      </c>
    </row>
    <row r="1278" spans="2:38">
      <c r="B1278" s="29" t="s">
        <v>57</v>
      </c>
      <c r="C1278" s="3">
        <v>8262</v>
      </c>
      <c r="D1278" s="3"/>
      <c r="E1278" s="7">
        <v>8262</v>
      </c>
      <c r="G1278" s="29" t="s">
        <v>57</v>
      </c>
      <c r="H1278" s="3">
        <v>79507</v>
      </c>
      <c r="I1278" s="3"/>
      <c r="J1278" s="7">
        <v>79507</v>
      </c>
      <c r="L1278">
        <f t="shared" si="856"/>
        <v>8262</v>
      </c>
      <c r="M1278">
        <f t="shared" si="857"/>
        <v>79507</v>
      </c>
      <c r="N1278" s="19">
        <f t="shared" si="855"/>
        <v>9.6232147179859595</v>
      </c>
      <c r="P1278" s="29" t="s">
        <v>57</v>
      </c>
      <c r="Q1278" s="3">
        <v>60548</v>
      </c>
      <c r="R1278" s="3"/>
      <c r="S1278" s="7">
        <v>60548</v>
      </c>
      <c r="U1278" s="29" t="s">
        <v>57</v>
      </c>
      <c r="V1278" s="3">
        <v>10473</v>
      </c>
      <c r="W1278" s="3"/>
      <c r="X1278" s="7">
        <v>10473</v>
      </c>
      <c r="Z1278" s="29" t="s">
        <v>57</v>
      </c>
      <c r="AA1278" s="3">
        <v>10707454</v>
      </c>
      <c r="AB1278" s="3"/>
      <c r="AC1278" s="7">
        <v>10707454</v>
      </c>
      <c r="AE1278">
        <f t="shared" si="858"/>
        <v>10707454</v>
      </c>
      <c r="AF1278" s="16">
        <f t="shared" si="859"/>
        <v>10707.454</v>
      </c>
      <c r="AH1278">
        <f t="shared" si="860"/>
        <v>79507</v>
      </c>
      <c r="AI1278">
        <f t="shared" si="861"/>
        <v>10707454</v>
      </c>
      <c r="AJ1278" s="16">
        <f t="shared" si="862"/>
        <v>134673.0979662168</v>
      </c>
      <c r="AL1278" s="16">
        <f t="shared" si="863"/>
        <v>1295988.1384652625</v>
      </c>
    </row>
    <row r="1279" spans="2:38">
      <c r="B1279" s="29" t="s">
        <v>58</v>
      </c>
      <c r="C1279" s="3">
        <v>93</v>
      </c>
      <c r="D1279" s="3"/>
      <c r="E1279" s="7">
        <v>93</v>
      </c>
      <c r="G1279" s="29" t="s">
        <v>58</v>
      </c>
      <c r="H1279" s="3">
        <v>940</v>
      </c>
      <c r="I1279" s="3"/>
      <c r="J1279" s="7">
        <v>940</v>
      </c>
      <c r="L1279">
        <f t="shared" si="856"/>
        <v>93</v>
      </c>
      <c r="M1279">
        <f t="shared" si="857"/>
        <v>940</v>
      </c>
      <c r="N1279" s="19">
        <f t="shared" si="855"/>
        <v>10.10752688172043</v>
      </c>
      <c r="P1279" s="29" t="s">
        <v>58</v>
      </c>
      <c r="Q1279" s="3">
        <v>706</v>
      </c>
      <c r="R1279" s="3"/>
      <c r="S1279" s="7">
        <v>706</v>
      </c>
      <c r="U1279" s="29" t="s">
        <v>58</v>
      </c>
      <c r="V1279" s="3">
        <v>140</v>
      </c>
      <c r="W1279" s="3"/>
      <c r="X1279" s="7">
        <v>140</v>
      </c>
      <c r="Z1279" s="29" t="s">
        <v>58</v>
      </c>
      <c r="AA1279" s="3">
        <v>113250</v>
      </c>
      <c r="AB1279" s="3"/>
      <c r="AC1279" s="7">
        <v>113250</v>
      </c>
      <c r="AE1279">
        <f t="shared" si="858"/>
        <v>113250</v>
      </c>
      <c r="AF1279" s="16">
        <f t="shared" si="859"/>
        <v>113.25</v>
      </c>
      <c r="AH1279">
        <f t="shared" si="860"/>
        <v>940</v>
      </c>
      <c r="AI1279">
        <f t="shared" si="861"/>
        <v>113250</v>
      </c>
      <c r="AJ1279" s="16">
        <f t="shared" si="862"/>
        <v>120478.72340425532</v>
      </c>
      <c r="AL1279" s="16">
        <f t="shared" si="863"/>
        <v>1217741.935483871</v>
      </c>
    </row>
    <row r="1280" spans="2:38">
      <c r="B1280" s="29" t="s">
        <v>59</v>
      </c>
      <c r="C1280" s="3">
        <v>6755</v>
      </c>
      <c r="D1280" s="3"/>
      <c r="E1280" s="7">
        <v>6755</v>
      </c>
      <c r="G1280" s="29" t="s">
        <v>59</v>
      </c>
      <c r="H1280" s="3">
        <v>47053</v>
      </c>
      <c r="I1280" s="3"/>
      <c r="J1280" s="7">
        <v>47053</v>
      </c>
      <c r="L1280">
        <f t="shared" si="856"/>
        <v>6755</v>
      </c>
      <c r="M1280">
        <f t="shared" si="857"/>
        <v>47053</v>
      </c>
      <c r="N1280" s="19">
        <f t="shared" si="855"/>
        <v>6.9656550703182827</v>
      </c>
      <c r="P1280" s="29" t="s">
        <v>59</v>
      </c>
      <c r="Q1280" s="3">
        <v>33713</v>
      </c>
      <c r="R1280" s="3"/>
      <c r="S1280" s="7">
        <v>33713</v>
      </c>
      <c r="U1280" s="29" t="s">
        <v>59</v>
      </c>
      <c r="V1280" s="3">
        <v>6358</v>
      </c>
      <c r="W1280" s="3"/>
      <c r="X1280" s="7">
        <v>6358</v>
      </c>
      <c r="Z1280" s="29" t="s">
        <v>59</v>
      </c>
      <c r="AA1280" s="3">
        <v>4352091</v>
      </c>
      <c r="AB1280" s="3"/>
      <c r="AC1280" s="7">
        <v>4352091</v>
      </c>
      <c r="AE1280">
        <f t="shared" si="858"/>
        <v>4352091</v>
      </c>
      <c r="AF1280" s="16">
        <f t="shared" si="859"/>
        <v>4352.0910000000003</v>
      </c>
      <c r="AH1280">
        <f t="shared" si="860"/>
        <v>47053</v>
      </c>
      <c r="AI1280">
        <f t="shared" si="861"/>
        <v>4352091</v>
      </c>
      <c r="AJ1280" s="16">
        <f t="shared" si="862"/>
        <v>92493.379805750956</v>
      </c>
      <c r="AL1280" s="16">
        <f t="shared" si="863"/>
        <v>644276.98001480382</v>
      </c>
    </row>
    <row r="1281" spans="2:38">
      <c r="B1281" s="29" t="s">
        <v>148</v>
      </c>
      <c r="C1281" s="3">
        <v>161</v>
      </c>
      <c r="D1281" s="3"/>
      <c r="E1281" s="7">
        <v>161</v>
      </c>
      <c r="G1281" s="29" t="s">
        <v>148</v>
      </c>
      <c r="H1281" s="3">
        <v>1235</v>
      </c>
      <c r="I1281" s="3"/>
      <c r="J1281" s="7">
        <v>1235</v>
      </c>
      <c r="L1281">
        <f t="shared" si="856"/>
        <v>161</v>
      </c>
      <c r="M1281">
        <f t="shared" si="857"/>
        <v>1235</v>
      </c>
      <c r="N1281" s="19">
        <f t="shared" si="855"/>
        <v>7.670807453416149</v>
      </c>
      <c r="P1281" s="29" t="s">
        <v>148</v>
      </c>
      <c r="Q1281" s="3">
        <v>827</v>
      </c>
      <c r="R1281" s="3"/>
      <c r="S1281" s="7">
        <v>827</v>
      </c>
      <c r="U1281" s="29" t="s">
        <v>148</v>
      </c>
      <c r="V1281" s="3">
        <v>241</v>
      </c>
      <c r="W1281" s="3"/>
      <c r="X1281" s="7">
        <v>241</v>
      </c>
      <c r="Z1281" s="29" t="s">
        <v>148</v>
      </c>
      <c r="AA1281" s="3">
        <v>206695</v>
      </c>
      <c r="AB1281" s="3"/>
      <c r="AC1281" s="7">
        <v>206695</v>
      </c>
      <c r="AE1281">
        <f t="shared" si="858"/>
        <v>206695</v>
      </c>
      <c r="AF1281" s="16">
        <f t="shared" si="859"/>
        <v>206.69499999999999</v>
      </c>
      <c r="AH1281">
        <f t="shared" si="860"/>
        <v>1235</v>
      </c>
      <c r="AI1281">
        <f t="shared" si="861"/>
        <v>206695</v>
      </c>
      <c r="AJ1281" s="16">
        <f t="shared" si="862"/>
        <v>167364.37246963565</v>
      </c>
      <c r="AL1281" s="16">
        <f t="shared" si="863"/>
        <v>1283819.8757763978</v>
      </c>
    </row>
    <row r="1282" spans="2:38">
      <c r="B1282" s="29" t="s">
        <v>60</v>
      </c>
      <c r="C1282" s="3">
        <v>812</v>
      </c>
      <c r="D1282" s="3"/>
      <c r="E1282" s="7">
        <v>812</v>
      </c>
      <c r="G1282" s="29" t="s">
        <v>60</v>
      </c>
      <c r="H1282" s="3">
        <v>3573</v>
      </c>
      <c r="I1282" s="3"/>
      <c r="J1282" s="7">
        <v>3573</v>
      </c>
      <c r="L1282">
        <f t="shared" si="856"/>
        <v>812</v>
      </c>
      <c r="M1282">
        <f t="shared" si="857"/>
        <v>3573</v>
      </c>
      <c r="N1282" s="19">
        <f t="shared" si="855"/>
        <v>4.4002463054187189</v>
      </c>
      <c r="P1282" s="29" t="s">
        <v>60</v>
      </c>
      <c r="Q1282" s="3">
        <v>2067</v>
      </c>
      <c r="R1282" s="3"/>
      <c r="S1282" s="7">
        <v>2067</v>
      </c>
      <c r="U1282" s="29" t="s">
        <v>60</v>
      </c>
      <c r="V1282" s="3">
        <v>676</v>
      </c>
      <c r="W1282" s="3"/>
      <c r="X1282" s="7">
        <v>676</v>
      </c>
      <c r="Z1282" s="29" t="s">
        <v>60</v>
      </c>
      <c r="AA1282" s="3">
        <v>362618</v>
      </c>
      <c r="AB1282" s="3"/>
      <c r="AC1282" s="7">
        <v>362618</v>
      </c>
      <c r="AE1282">
        <f t="shared" si="858"/>
        <v>362618</v>
      </c>
      <c r="AF1282" s="16">
        <f t="shared" si="859"/>
        <v>362.61799999999999</v>
      </c>
      <c r="AH1282">
        <f t="shared" si="860"/>
        <v>3573</v>
      </c>
      <c r="AI1282">
        <f t="shared" si="861"/>
        <v>362618</v>
      </c>
      <c r="AJ1282" s="16">
        <f t="shared" si="862"/>
        <v>101488.38511055136</v>
      </c>
      <c r="AL1282" s="16">
        <f t="shared" si="863"/>
        <v>446573.89162561577</v>
      </c>
    </row>
    <row r="1283" spans="2:38">
      <c r="B1283" s="29" t="s">
        <v>61</v>
      </c>
      <c r="C1283" s="3">
        <v>2386</v>
      </c>
      <c r="D1283" s="3"/>
      <c r="E1283" s="7">
        <v>2386</v>
      </c>
      <c r="G1283" s="29" t="s">
        <v>61</v>
      </c>
      <c r="H1283" s="3">
        <v>8896</v>
      </c>
      <c r="I1283" s="3"/>
      <c r="J1283" s="7">
        <v>8896</v>
      </c>
      <c r="L1283">
        <f t="shared" si="856"/>
        <v>2386</v>
      </c>
      <c r="M1283">
        <f t="shared" si="857"/>
        <v>8896</v>
      </c>
      <c r="N1283" s="19">
        <f t="shared" si="855"/>
        <v>3.7284157585917854</v>
      </c>
      <c r="P1283" s="29" t="s">
        <v>61</v>
      </c>
      <c r="Q1283" s="3">
        <v>4511</v>
      </c>
      <c r="R1283" s="3"/>
      <c r="S1283" s="7">
        <v>4511</v>
      </c>
      <c r="U1283" s="29" t="s">
        <v>61</v>
      </c>
      <c r="V1283" s="3">
        <v>1949</v>
      </c>
      <c r="W1283" s="3"/>
      <c r="X1283" s="7">
        <v>1949</v>
      </c>
      <c r="Z1283" s="29" t="s">
        <v>61</v>
      </c>
      <c r="AA1283" s="3">
        <v>762483</v>
      </c>
      <c r="AB1283" s="3"/>
      <c r="AC1283" s="7">
        <v>762483</v>
      </c>
      <c r="AE1283">
        <f t="shared" si="858"/>
        <v>762483</v>
      </c>
      <c r="AF1283" s="16">
        <f t="shared" si="859"/>
        <v>762.48299999999995</v>
      </c>
      <c r="AH1283">
        <f t="shared" si="860"/>
        <v>8896</v>
      </c>
      <c r="AI1283">
        <f t="shared" si="861"/>
        <v>762483</v>
      </c>
      <c r="AJ1283" s="16">
        <f t="shared" si="862"/>
        <v>85710.768884892095</v>
      </c>
      <c r="AL1283" s="16">
        <f t="shared" si="863"/>
        <v>319565.38139145018</v>
      </c>
    </row>
    <row r="1284" spans="2:38">
      <c r="B1284" s="29" t="s">
        <v>149</v>
      </c>
      <c r="C1284" s="3">
        <v>582</v>
      </c>
      <c r="D1284" s="3"/>
      <c r="E1284" s="7">
        <v>582</v>
      </c>
      <c r="G1284" s="29" t="s">
        <v>149</v>
      </c>
      <c r="H1284" s="3">
        <v>4238</v>
      </c>
      <c r="I1284" s="3"/>
      <c r="J1284" s="7">
        <v>4238</v>
      </c>
      <c r="N1284" s="19" t="str">
        <f t="shared" si="855"/>
        <v/>
      </c>
      <c r="P1284" s="29" t="s">
        <v>149</v>
      </c>
      <c r="Q1284" s="3">
        <v>2891</v>
      </c>
      <c r="R1284" s="3"/>
      <c r="S1284" s="7">
        <v>2891</v>
      </c>
      <c r="U1284" s="29" t="s">
        <v>149</v>
      </c>
      <c r="V1284" s="3">
        <v>752</v>
      </c>
      <c r="W1284" s="3"/>
      <c r="X1284" s="7">
        <v>752</v>
      </c>
      <c r="Z1284" s="29" t="s">
        <v>149</v>
      </c>
      <c r="AA1284" s="3">
        <v>517162</v>
      </c>
      <c r="AB1284" s="3"/>
      <c r="AC1284" s="7">
        <v>517162</v>
      </c>
      <c r="AE1284">
        <f t="shared" si="858"/>
        <v>517162</v>
      </c>
      <c r="AF1284" s="16">
        <f t="shared" si="859"/>
        <v>517.16200000000003</v>
      </c>
      <c r="AH1284">
        <f t="shared" si="860"/>
        <v>4238</v>
      </c>
      <c r="AI1284">
        <f t="shared" si="861"/>
        <v>517162</v>
      </c>
      <c r="AJ1284" s="16">
        <f t="shared" si="862"/>
        <v>122029.73100519112</v>
      </c>
      <c r="AL1284" s="16" t="str">
        <f t="shared" si="863"/>
        <v/>
      </c>
    </row>
    <row r="1285" spans="2:38">
      <c r="B1285" s="29" t="s">
        <v>62</v>
      </c>
      <c r="C1285" s="3">
        <v>941</v>
      </c>
      <c r="D1285" s="3"/>
      <c r="E1285" s="7">
        <v>941</v>
      </c>
      <c r="G1285" s="29" t="s">
        <v>62</v>
      </c>
      <c r="H1285" s="3">
        <v>5779</v>
      </c>
      <c r="I1285" s="3"/>
      <c r="J1285" s="7">
        <v>5779</v>
      </c>
      <c r="L1285">
        <f t="shared" ref="L1285:L1287" si="864">E1285</f>
        <v>941</v>
      </c>
      <c r="M1285">
        <f t="shared" ref="M1285:M1287" si="865">J1285</f>
        <v>5779</v>
      </c>
      <c r="N1285" s="19">
        <f t="shared" si="855"/>
        <v>6.1413390010626996</v>
      </c>
      <c r="P1285" s="29" t="s">
        <v>62</v>
      </c>
      <c r="Q1285" s="3">
        <v>4066</v>
      </c>
      <c r="R1285" s="3"/>
      <c r="S1285" s="7">
        <v>4066</v>
      </c>
      <c r="U1285" s="29" t="s">
        <v>62</v>
      </c>
      <c r="V1285" s="3">
        <v>740</v>
      </c>
      <c r="W1285" s="3"/>
      <c r="X1285" s="7">
        <v>740</v>
      </c>
      <c r="Z1285" s="29" t="s">
        <v>62</v>
      </c>
      <c r="AA1285" s="3">
        <v>645516</v>
      </c>
      <c r="AB1285" s="3"/>
      <c r="AC1285" s="7">
        <v>645516</v>
      </c>
      <c r="AE1285">
        <f t="shared" si="858"/>
        <v>645516</v>
      </c>
      <c r="AF1285" s="16">
        <f t="shared" si="859"/>
        <v>645.51599999999996</v>
      </c>
      <c r="AH1285">
        <f t="shared" si="860"/>
        <v>5779</v>
      </c>
      <c r="AI1285">
        <f t="shared" si="861"/>
        <v>645516</v>
      </c>
      <c r="AJ1285" s="16">
        <f t="shared" si="862"/>
        <v>111700.29416854128</v>
      </c>
      <c r="AL1285" s="16">
        <f t="shared" si="863"/>
        <v>685989.37300743896</v>
      </c>
    </row>
    <row r="1286" spans="2:38">
      <c r="B1286" s="29" t="s">
        <v>63</v>
      </c>
      <c r="C1286" s="3">
        <v>5216</v>
      </c>
      <c r="D1286" s="3"/>
      <c r="E1286" s="7">
        <v>5216</v>
      </c>
      <c r="G1286" s="29" t="s">
        <v>63</v>
      </c>
      <c r="H1286" s="3">
        <v>50320</v>
      </c>
      <c r="I1286" s="3"/>
      <c r="J1286" s="7">
        <v>50320</v>
      </c>
      <c r="L1286">
        <f t="shared" si="864"/>
        <v>5216</v>
      </c>
      <c r="M1286">
        <f t="shared" si="865"/>
        <v>50320</v>
      </c>
      <c r="N1286" s="19">
        <f t="shared" si="855"/>
        <v>9.6472392638036801</v>
      </c>
      <c r="P1286" s="29" t="s">
        <v>63</v>
      </c>
      <c r="Q1286" s="3">
        <v>38794</v>
      </c>
      <c r="R1286" s="3"/>
      <c r="S1286" s="7">
        <v>38794</v>
      </c>
      <c r="U1286" s="29" t="s">
        <v>63</v>
      </c>
      <c r="V1286" s="3">
        <v>6083</v>
      </c>
      <c r="W1286" s="3"/>
      <c r="X1286" s="7">
        <v>6083</v>
      </c>
      <c r="Z1286" s="29" t="s">
        <v>63</v>
      </c>
      <c r="AA1286" s="3">
        <v>8061988</v>
      </c>
      <c r="AB1286" s="3"/>
      <c r="AC1286" s="7">
        <v>8061988</v>
      </c>
      <c r="AE1286">
        <f t="shared" si="858"/>
        <v>8061988</v>
      </c>
      <c r="AF1286" s="16">
        <f t="shared" si="859"/>
        <v>8061.9880000000003</v>
      </c>
      <c r="AH1286">
        <f t="shared" si="860"/>
        <v>50320</v>
      </c>
      <c r="AI1286">
        <f t="shared" si="861"/>
        <v>8061988</v>
      </c>
      <c r="AJ1286" s="16">
        <f t="shared" si="862"/>
        <v>160214.38791732909</v>
      </c>
      <c r="AL1286" s="16">
        <f t="shared" si="863"/>
        <v>1545626.5337423312</v>
      </c>
    </row>
    <row r="1287" spans="2:38">
      <c r="B1287" s="30" t="s">
        <v>34</v>
      </c>
      <c r="C1287" s="7">
        <v>41694</v>
      </c>
      <c r="D1287" s="7"/>
      <c r="E1287" s="7">
        <v>41694</v>
      </c>
      <c r="G1287" s="30" t="s">
        <v>34</v>
      </c>
      <c r="H1287" s="7">
        <v>338684</v>
      </c>
      <c r="I1287" s="7"/>
      <c r="J1287" s="7">
        <v>338684</v>
      </c>
      <c r="L1287">
        <f t="shared" si="864"/>
        <v>41694</v>
      </c>
      <c r="M1287">
        <f t="shared" si="865"/>
        <v>338684</v>
      </c>
      <c r="N1287" s="19">
        <f t="shared" si="855"/>
        <v>8.1230872547608772</v>
      </c>
      <c r="P1287" s="30" t="s">
        <v>34</v>
      </c>
      <c r="Q1287" s="7">
        <v>249703</v>
      </c>
      <c r="R1287" s="7"/>
      <c r="S1287" s="7">
        <v>249703</v>
      </c>
      <c r="U1287" s="30" t="s">
        <v>34</v>
      </c>
      <c r="V1287" s="7">
        <v>46080</v>
      </c>
      <c r="W1287" s="7"/>
      <c r="X1287" s="7">
        <v>46080</v>
      </c>
      <c r="Z1287" s="30" t="s">
        <v>34</v>
      </c>
      <c r="AA1287" s="7">
        <v>45253936</v>
      </c>
      <c r="AB1287" s="7"/>
      <c r="AC1287" s="7">
        <v>45253936</v>
      </c>
      <c r="AE1287">
        <f t="shared" si="858"/>
        <v>45253936</v>
      </c>
      <c r="AF1287" s="16">
        <f t="shared" si="859"/>
        <v>45253.936000000002</v>
      </c>
      <c r="AH1287">
        <f t="shared" si="860"/>
        <v>338684</v>
      </c>
      <c r="AI1287">
        <f t="shared" si="861"/>
        <v>45253936</v>
      </c>
      <c r="AJ1287" s="16">
        <f t="shared" si="862"/>
        <v>133616.9881069079</v>
      </c>
      <c r="AL1287" s="16">
        <f t="shared" si="863"/>
        <v>1085382.4531107591</v>
      </c>
    </row>
    <row r="1288" spans="2:38">
      <c r="B1288" s="5" t="s">
        <v>35</v>
      </c>
      <c r="C1288" s="3"/>
      <c r="D1288" s="3"/>
      <c r="E1288" s="7"/>
      <c r="G1288" s="5" t="s">
        <v>35</v>
      </c>
      <c r="H1288" s="3"/>
      <c r="I1288" s="3"/>
      <c r="J1288" s="7"/>
      <c r="N1288" s="37" t="str">
        <f t="shared" si="855"/>
        <v/>
      </c>
      <c r="P1288" s="5" t="s">
        <v>35</v>
      </c>
      <c r="Q1288" s="3"/>
      <c r="R1288" s="3"/>
      <c r="S1288" s="7"/>
      <c r="U1288" s="5" t="s">
        <v>35</v>
      </c>
      <c r="V1288" s="3"/>
      <c r="W1288" s="3"/>
      <c r="X1288" s="7"/>
      <c r="Z1288" s="5" t="s">
        <v>35</v>
      </c>
      <c r="AA1288" s="3"/>
      <c r="AB1288" s="3"/>
      <c r="AC1288" s="7"/>
      <c r="AF1288" s="36"/>
      <c r="AJ1288" s="36"/>
      <c r="AL1288" s="36"/>
    </row>
    <row r="1289" spans="2:38">
      <c r="B1289" s="29" t="s">
        <v>150</v>
      </c>
      <c r="C1289" s="3">
        <v>131</v>
      </c>
      <c r="D1289" s="3"/>
      <c r="E1289" s="7">
        <v>131</v>
      </c>
      <c r="G1289" s="29" t="s">
        <v>150</v>
      </c>
      <c r="H1289" s="3">
        <v>1324</v>
      </c>
      <c r="I1289" s="3"/>
      <c r="J1289" s="7">
        <v>1324</v>
      </c>
      <c r="L1289">
        <f t="shared" ref="L1289:L1294" si="866">E1289</f>
        <v>131</v>
      </c>
      <c r="M1289">
        <f t="shared" ref="M1289:M1294" si="867">J1289</f>
        <v>1324</v>
      </c>
      <c r="N1289" s="19">
        <f t="shared" si="855"/>
        <v>10.106870229007633</v>
      </c>
      <c r="P1289" s="29" t="s">
        <v>150</v>
      </c>
      <c r="Q1289" s="3">
        <v>1009</v>
      </c>
      <c r="R1289" s="3"/>
      <c r="S1289" s="7">
        <v>1009</v>
      </c>
      <c r="U1289" s="29" t="s">
        <v>150</v>
      </c>
      <c r="V1289" s="3">
        <v>180</v>
      </c>
      <c r="W1289" s="3"/>
      <c r="X1289" s="7">
        <v>180</v>
      </c>
      <c r="Z1289" s="29" t="s">
        <v>150</v>
      </c>
      <c r="AA1289" s="3">
        <v>201454</v>
      </c>
      <c r="AB1289" s="3"/>
      <c r="AC1289" s="7">
        <v>201454</v>
      </c>
      <c r="AE1289">
        <f t="shared" ref="AE1289:AE1316" si="868">AC1289</f>
        <v>201454</v>
      </c>
      <c r="AF1289" s="16">
        <f t="shared" ref="AF1289:AF1316" si="869">IF(AE1289/$AE$8&gt;0,AE1289/$AE$8,"")</f>
        <v>201.45400000000001</v>
      </c>
      <c r="AH1289">
        <f t="shared" ref="AH1289:AH1316" si="870">J1289</f>
        <v>1324</v>
      </c>
      <c r="AI1289">
        <f t="shared" ref="AI1289:AI1316" si="871">AC1289</f>
        <v>201454</v>
      </c>
      <c r="AJ1289" s="16">
        <f t="shared" ref="AJ1289:AJ1316" si="872">IF(AI1289*AH1289&gt;0,AI1289/AH1289*$AI$8,"")</f>
        <v>152155.58912386707</v>
      </c>
      <c r="AL1289" s="16">
        <f t="shared" ref="AL1289:AL1316" si="873">IF(AI1289*M1289&gt;0,M1289/L1289*AJ1289,"")</f>
        <v>1537816.7938931298</v>
      </c>
    </row>
    <row r="1290" spans="2:38">
      <c r="B1290" s="29" t="s">
        <v>67</v>
      </c>
      <c r="C1290" s="3">
        <v>4</v>
      </c>
      <c r="D1290" s="3"/>
      <c r="E1290" s="7">
        <v>4</v>
      </c>
      <c r="G1290" s="29" t="s">
        <v>67</v>
      </c>
      <c r="H1290" s="3"/>
      <c r="I1290" s="3"/>
      <c r="J1290" s="7"/>
      <c r="L1290">
        <f t="shared" si="866"/>
        <v>4</v>
      </c>
      <c r="M1290">
        <f t="shared" si="867"/>
        <v>0</v>
      </c>
      <c r="N1290" s="19">
        <f t="shared" si="855"/>
        <v>0</v>
      </c>
      <c r="P1290" s="29" t="s">
        <v>67</v>
      </c>
      <c r="Q1290" s="3"/>
      <c r="R1290" s="3"/>
      <c r="S1290" s="7"/>
      <c r="U1290" s="29" t="s">
        <v>67</v>
      </c>
      <c r="V1290" s="3"/>
      <c r="W1290" s="3"/>
      <c r="X1290" s="7"/>
      <c r="Z1290" s="29" t="s">
        <v>67</v>
      </c>
      <c r="AA1290" s="3"/>
      <c r="AB1290" s="3"/>
      <c r="AC1290" s="7"/>
      <c r="AE1290">
        <f t="shared" si="868"/>
        <v>0</v>
      </c>
      <c r="AF1290" s="16" t="str">
        <f t="shared" si="869"/>
        <v/>
      </c>
      <c r="AH1290">
        <f t="shared" si="870"/>
        <v>0</v>
      </c>
      <c r="AI1290">
        <f t="shared" si="871"/>
        <v>0</v>
      </c>
      <c r="AJ1290" s="16" t="str">
        <f t="shared" si="872"/>
        <v/>
      </c>
      <c r="AL1290" s="16" t="str">
        <f t="shared" si="873"/>
        <v/>
      </c>
    </row>
    <row r="1291" spans="2:38">
      <c r="B1291" s="29" t="s">
        <v>68</v>
      </c>
      <c r="C1291" s="3"/>
      <c r="D1291" s="3">
        <v>48</v>
      </c>
      <c r="E1291" s="7">
        <v>48</v>
      </c>
      <c r="G1291" s="29" t="s">
        <v>68</v>
      </c>
      <c r="H1291" s="3"/>
      <c r="I1291" s="3">
        <v>264</v>
      </c>
      <c r="J1291" s="7">
        <v>264</v>
      </c>
      <c r="L1291">
        <f t="shared" si="866"/>
        <v>48</v>
      </c>
      <c r="M1291">
        <f t="shared" si="867"/>
        <v>264</v>
      </c>
      <c r="N1291" s="19">
        <f t="shared" si="855"/>
        <v>5.5</v>
      </c>
      <c r="P1291" s="29" t="s">
        <v>68</v>
      </c>
      <c r="Q1291" s="3"/>
      <c r="R1291" s="3">
        <v>145</v>
      </c>
      <c r="S1291" s="7">
        <v>145</v>
      </c>
      <c r="U1291" s="29" t="s">
        <v>68</v>
      </c>
      <c r="V1291" s="3"/>
      <c r="W1291" s="3">
        <v>71</v>
      </c>
      <c r="X1291" s="7">
        <v>71</v>
      </c>
      <c r="Z1291" s="29" t="s">
        <v>68</v>
      </c>
      <c r="AA1291" s="3"/>
      <c r="AB1291" s="3">
        <v>14755</v>
      </c>
      <c r="AC1291" s="7">
        <v>14755</v>
      </c>
      <c r="AE1291">
        <f t="shared" si="868"/>
        <v>14755</v>
      </c>
      <c r="AF1291" s="16">
        <f t="shared" si="869"/>
        <v>14.755000000000001</v>
      </c>
      <c r="AH1291">
        <f t="shared" si="870"/>
        <v>264</v>
      </c>
      <c r="AI1291">
        <f t="shared" si="871"/>
        <v>14755</v>
      </c>
      <c r="AJ1291" s="16">
        <f t="shared" si="872"/>
        <v>55890.151515151512</v>
      </c>
      <c r="AL1291" s="16">
        <f t="shared" si="873"/>
        <v>307395.83333333331</v>
      </c>
    </row>
    <row r="1292" spans="2:38">
      <c r="B1292" s="29" t="s">
        <v>69</v>
      </c>
      <c r="C1292" s="3">
        <v>44</v>
      </c>
      <c r="D1292" s="3"/>
      <c r="E1292" s="7">
        <v>44</v>
      </c>
      <c r="G1292" s="29" t="s">
        <v>69</v>
      </c>
      <c r="H1292" s="3">
        <v>171</v>
      </c>
      <c r="I1292" s="3"/>
      <c r="J1292" s="7">
        <v>171</v>
      </c>
      <c r="L1292">
        <f t="shared" si="866"/>
        <v>44</v>
      </c>
      <c r="M1292">
        <f t="shared" si="867"/>
        <v>171</v>
      </c>
      <c r="N1292" s="19">
        <f t="shared" si="855"/>
        <v>3.8863636363636362</v>
      </c>
      <c r="P1292" s="29" t="s">
        <v>69</v>
      </c>
      <c r="Q1292" s="3">
        <v>81</v>
      </c>
      <c r="R1292" s="3"/>
      <c r="S1292" s="7">
        <v>81</v>
      </c>
      <c r="U1292" s="29" t="s">
        <v>69</v>
      </c>
      <c r="V1292" s="3">
        <v>46</v>
      </c>
      <c r="W1292" s="3"/>
      <c r="X1292" s="7">
        <v>46</v>
      </c>
      <c r="Z1292" s="29" t="s">
        <v>69</v>
      </c>
      <c r="AA1292" s="3">
        <v>25703</v>
      </c>
      <c r="AB1292" s="3"/>
      <c r="AC1292" s="7">
        <v>25703</v>
      </c>
      <c r="AE1292">
        <f t="shared" si="868"/>
        <v>25703</v>
      </c>
      <c r="AF1292" s="16">
        <f t="shared" si="869"/>
        <v>25.702999999999999</v>
      </c>
      <c r="AH1292">
        <f t="shared" si="870"/>
        <v>171</v>
      </c>
      <c r="AI1292">
        <f t="shared" si="871"/>
        <v>25703</v>
      </c>
      <c r="AJ1292" s="16">
        <f t="shared" si="872"/>
        <v>150309.94152046784</v>
      </c>
      <c r="AL1292" s="16">
        <f t="shared" si="873"/>
        <v>584159.09090909094</v>
      </c>
    </row>
    <row r="1293" spans="2:38">
      <c r="B1293" s="29" t="s">
        <v>70</v>
      </c>
      <c r="C1293" s="3">
        <v>2</v>
      </c>
      <c r="D1293" s="3"/>
      <c r="E1293" s="7">
        <v>2</v>
      </c>
      <c r="G1293" s="29" t="s">
        <v>70</v>
      </c>
      <c r="H1293" s="3"/>
      <c r="I1293" s="3"/>
      <c r="J1293" s="7"/>
      <c r="L1293">
        <f t="shared" si="866"/>
        <v>2</v>
      </c>
      <c r="M1293">
        <f t="shared" si="867"/>
        <v>0</v>
      </c>
      <c r="N1293" s="19">
        <f t="shared" si="855"/>
        <v>0</v>
      </c>
      <c r="P1293" s="29" t="s">
        <v>70</v>
      </c>
      <c r="Q1293" s="3"/>
      <c r="R1293" s="3"/>
      <c r="S1293" s="7"/>
      <c r="U1293" s="29" t="s">
        <v>70</v>
      </c>
      <c r="V1293" s="3"/>
      <c r="W1293" s="3"/>
      <c r="X1293" s="7"/>
      <c r="Z1293" s="29" t="s">
        <v>70</v>
      </c>
      <c r="AA1293" s="3"/>
      <c r="AB1293" s="3"/>
      <c r="AC1293" s="7"/>
      <c r="AE1293">
        <f t="shared" si="868"/>
        <v>0</v>
      </c>
      <c r="AF1293" s="16" t="str">
        <f t="shared" si="869"/>
        <v/>
      </c>
      <c r="AH1293">
        <f t="shared" si="870"/>
        <v>0</v>
      </c>
      <c r="AI1293">
        <f t="shared" si="871"/>
        <v>0</v>
      </c>
      <c r="AJ1293" s="16" t="str">
        <f t="shared" si="872"/>
        <v/>
      </c>
      <c r="AL1293" s="16" t="str">
        <f t="shared" si="873"/>
        <v/>
      </c>
    </row>
    <row r="1294" spans="2:38">
      <c r="B1294" s="29" t="s">
        <v>151</v>
      </c>
      <c r="C1294" s="3"/>
      <c r="D1294" s="3">
        <v>4</v>
      </c>
      <c r="E1294" s="7">
        <v>4</v>
      </c>
      <c r="G1294" s="29" t="s">
        <v>151</v>
      </c>
      <c r="H1294" s="3"/>
      <c r="I1294" s="3">
        <v>5</v>
      </c>
      <c r="J1294" s="7">
        <v>5</v>
      </c>
      <c r="L1294">
        <f t="shared" si="866"/>
        <v>4</v>
      </c>
      <c r="M1294">
        <f t="shared" si="867"/>
        <v>5</v>
      </c>
      <c r="N1294" s="19">
        <f t="shared" si="855"/>
        <v>1.25</v>
      </c>
      <c r="P1294" s="29" t="s">
        <v>151</v>
      </c>
      <c r="Q1294" s="3"/>
      <c r="R1294" s="3"/>
      <c r="S1294" s="7"/>
      <c r="U1294" s="29" t="s">
        <v>151</v>
      </c>
      <c r="V1294" s="3"/>
      <c r="W1294" s="3">
        <v>1</v>
      </c>
      <c r="X1294" s="7">
        <v>1</v>
      </c>
      <c r="Z1294" s="29" t="s">
        <v>151</v>
      </c>
      <c r="AA1294" s="3"/>
      <c r="AB1294" s="3">
        <v>204</v>
      </c>
      <c r="AC1294" s="7">
        <v>204</v>
      </c>
      <c r="AE1294">
        <f t="shared" si="868"/>
        <v>204</v>
      </c>
      <c r="AF1294" s="16">
        <f t="shared" si="869"/>
        <v>0.20399999999999999</v>
      </c>
      <c r="AH1294">
        <f t="shared" si="870"/>
        <v>5</v>
      </c>
      <c r="AI1294">
        <f t="shared" si="871"/>
        <v>204</v>
      </c>
      <c r="AJ1294" s="16">
        <f t="shared" si="872"/>
        <v>40800</v>
      </c>
      <c r="AL1294" s="16">
        <f t="shared" si="873"/>
        <v>51000</v>
      </c>
    </row>
    <row r="1295" spans="2:38">
      <c r="B1295" s="29" t="s">
        <v>71</v>
      </c>
      <c r="C1295" s="3">
        <v>193</v>
      </c>
      <c r="D1295" s="3"/>
      <c r="E1295" s="7">
        <v>193</v>
      </c>
      <c r="G1295" s="29" t="s">
        <v>71</v>
      </c>
      <c r="H1295" s="3">
        <v>3379</v>
      </c>
      <c r="I1295" s="3"/>
      <c r="J1295" s="7">
        <v>3379</v>
      </c>
      <c r="N1295" s="19" t="str">
        <f t="shared" si="855"/>
        <v/>
      </c>
      <c r="P1295" s="29" t="s">
        <v>71</v>
      </c>
      <c r="Q1295" s="3">
        <v>2813</v>
      </c>
      <c r="R1295" s="3"/>
      <c r="S1295" s="7">
        <v>2813</v>
      </c>
      <c r="U1295" s="29" t="s">
        <v>71</v>
      </c>
      <c r="V1295" s="3">
        <v>369</v>
      </c>
      <c r="W1295" s="3"/>
      <c r="X1295" s="7">
        <v>369</v>
      </c>
      <c r="Z1295" s="29" t="s">
        <v>71</v>
      </c>
      <c r="AA1295" s="3">
        <v>531866</v>
      </c>
      <c r="AB1295" s="3"/>
      <c r="AC1295" s="7">
        <v>531866</v>
      </c>
      <c r="AE1295">
        <f t="shared" si="868"/>
        <v>531866</v>
      </c>
      <c r="AF1295" s="16">
        <f t="shared" si="869"/>
        <v>531.86599999999999</v>
      </c>
      <c r="AH1295">
        <f t="shared" si="870"/>
        <v>3379</v>
      </c>
      <c r="AI1295">
        <f t="shared" si="871"/>
        <v>531866</v>
      </c>
      <c r="AJ1295" s="16">
        <f t="shared" si="872"/>
        <v>157403.37377922461</v>
      </c>
      <c r="AL1295" s="16" t="str">
        <f t="shared" si="873"/>
        <v/>
      </c>
    </row>
    <row r="1296" spans="2:38">
      <c r="B1296" s="29" t="s">
        <v>72</v>
      </c>
      <c r="C1296" s="3"/>
      <c r="D1296" s="3"/>
      <c r="E1296" s="7"/>
      <c r="G1296" s="29" t="s">
        <v>72</v>
      </c>
      <c r="H1296" s="3"/>
      <c r="I1296" s="3"/>
      <c r="J1296" s="7"/>
      <c r="L1296">
        <f t="shared" ref="L1296:L1305" si="874">E1296</f>
        <v>0</v>
      </c>
      <c r="M1296">
        <f t="shared" ref="M1296:M1305" si="875">J1296</f>
        <v>0</v>
      </c>
      <c r="N1296" s="19" t="str">
        <f t="shared" si="855"/>
        <v/>
      </c>
      <c r="P1296" s="29" t="s">
        <v>72</v>
      </c>
      <c r="Q1296" s="3"/>
      <c r="R1296" s="3"/>
      <c r="S1296" s="7"/>
      <c r="U1296" s="29" t="s">
        <v>72</v>
      </c>
      <c r="V1296" s="3"/>
      <c r="W1296" s="3"/>
      <c r="X1296" s="7"/>
      <c r="Z1296" s="29" t="s">
        <v>72</v>
      </c>
      <c r="AA1296" s="3"/>
      <c r="AB1296" s="3"/>
      <c r="AC1296" s="7"/>
      <c r="AE1296">
        <f t="shared" si="868"/>
        <v>0</v>
      </c>
      <c r="AF1296" s="16" t="str">
        <f t="shared" si="869"/>
        <v/>
      </c>
      <c r="AH1296">
        <f t="shared" si="870"/>
        <v>0</v>
      </c>
      <c r="AI1296">
        <f t="shared" si="871"/>
        <v>0</v>
      </c>
      <c r="AJ1296" s="16" t="str">
        <f t="shared" si="872"/>
        <v/>
      </c>
      <c r="AL1296" s="16" t="str">
        <f t="shared" si="873"/>
        <v/>
      </c>
    </row>
    <row r="1297" spans="2:38">
      <c r="B1297" s="29" t="s">
        <v>73</v>
      </c>
      <c r="C1297" s="3">
        <v>1681</v>
      </c>
      <c r="D1297" s="3"/>
      <c r="E1297" s="7">
        <v>1681</v>
      </c>
      <c r="G1297" s="29" t="s">
        <v>73</v>
      </c>
      <c r="H1297" s="3">
        <v>33133</v>
      </c>
      <c r="I1297" s="3"/>
      <c r="J1297" s="7">
        <v>33133</v>
      </c>
      <c r="L1297">
        <f t="shared" si="874"/>
        <v>1681</v>
      </c>
      <c r="M1297">
        <f t="shared" si="875"/>
        <v>33133</v>
      </c>
      <c r="N1297" s="19">
        <f t="shared" si="855"/>
        <v>19.710291493158834</v>
      </c>
      <c r="P1297" s="29" t="s">
        <v>73</v>
      </c>
      <c r="Q1297" s="3">
        <v>26955</v>
      </c>
      <c r="R1297" s="3"/>
      <c r="S1297" s="7">
        <v>26955</v>
      </c>
      <c r="U1297" s="29" t="s">
        <v>73</v>
      </c>
      <c r="V1297" s="3">
        <v>4462</v>
      </c>
      <c r="W1297" s="3"/>
      <c r="X1297" s="7">
        <v>4462</v>
      </c>
      <c r="Z1297" s="29" t="s">
        <v>73</v>
      </c>
      <c r="AA1297" s="3">
        <v>5364451</v>
      </c>
      <c r="AB1297" s="3"/>
      <c r="AC1297" s="7">
        <v>5364451</v>
      </c>
      <c r="AE1297">
        <f t="shared" si="868"/>
        <v>5364451</v>
      </c>
      <c r="AF1297" s="16">
        <f t="shared" si="869"/>
        <v>5364.451</v>
      </c>
      <c r="AH1297">
        <f t="shared" si="870"/>
        <v>33133</v>
      </c>
      <c r="AI1297">
        <f t="shared" si="871"/>
        <v>5364451</v>
      </c>
      <c r="AJ1297" s="16">
        <f t="shared" si="872"/>
        <v>161906.58859747081</v>
      </c>
      <c r="AL1297" s="16">
        <f t="shared" si="873"/>
        <v>3191226.0559190959</v>
      </c>
    </row>
    <row r="1298" spans="2:38">
      <c r="B1298" s="29" t="s">
        <v>74</v>
      </c>
      <c r="C1298" s="3"/>
      <c r="D1298" s="3"/>
      <c r="E1298" s="7"/>
      <c r="G1298" s="29" t="s">
        <v>74</v>
      </c>
      <c r="H1298" s="3"/>
      <c r="I1298" s="3"/>
      <c r="J1298" s="7"/>
      <c r="L1298">
        <f t="shared" si="874"/>
        <v>0</v>
      </c>
      <c r="M1298">
        <f t="shared" si="875"/>
        <v>0</v>
      </c>
      <c r="N1298" s="19" t="str">
        <f t="shared" si="855"/>
        <v/>
      </c>
      <c r="P1298" s="29" t="s">
        <v>74</v>
      </c>
      <c r="Q1298" s="3"/>
      <c r="R1298" s="3"/>
      <c r="S1298" s="7"/>
      <c r="U1298" s="29" t="s">
        <v>74</v>
      </c>
      <c r="V1298" s="3"/>
      <c r="W1298" s="3"/>
      <c r="X1298" s="7"/>
      <c r="Z1298" s="29" t="s">
        <v>74</v>
      </c>
      <c r="AA1298" s="3"/>
      <c r="AB1298" s="3"/>
      <c r="AC1298" s="7"/>
      <c r="AE1298">
        <f t="shared" si="868"/>
        <v>0</v>
      </c>
      <c r="AF1298" s="16" t="str">
        <f t="shared" si="869"/>
        <v/>
      </c>
      <c r="AH1298">
        <f t="shared" si="870"/>
        <v>0</v>
      </c>
      <c r="AI1298">
        <f t="shared" si="871"/>
        <v>0</v>
      </c>
      <c r="AJ1298" s="16" t="str">
        <f t="shared" si="872"/>
        <v/>
      </c>
      <c r="AL1298" s="16" t="str">
        <f t="shared" si="873"/>
        <v/>
      </c>
    </row>
    <row r="1299" spans="2:38">
      <c r="B1299" s="29" t="s">
        <v>75</v>
      </c>
      <c r="C1299" s="3"/>
      <c r="D1299" s="3">
        <v>100</v>
      </c>
      <c r="E1299" s="7">
        <v>100</v>
      </c>
      <c r="G1299" s="29" t="s">
        <v>75</v>
      </c>
      <c r="H1299" s="3"/>
      <c r="I1299" s="3">
        <v>2734</v>
      </c>
      <c r="J1299" s="7">
        <v>2734</v>
      </c>
      <c r="L1299">
        <f t="shared" si="874"/>
        <v>100</v>
      </c>
      <c r="M1299">
        <f t="shared" si="875"/>
        <v>2734</v>
      </c>
      <c r="N1299" s="19">
        <f t="shared" si="855"/>
        <v>27.34</v>
      </c>
      <c r="P1299" s="29" t="s">
        <v>75</v>
      </c>
      <c r="Q1299" s="3"/>
      <c r="R1299" s="3">
        <v>2285</v>
      </c>
      <c r="S1299" s="7">
        <v>2285</v>
      </c>
      <c r="U1299" s="29" t="s">
        <v>75</v>
      </c>
      <c r="V1299" s="3"/>
      <c r="W1299" s="3">
        <v>345</v>
      </c>
      <c r="X1299" s="7">
        <v>345</v>
      </c>
      <c r="Z1299" s="29" t="s">
        <v>75</v>
      </c>
      <c r="AA1299" s="3"/>
      <c r="AB1299" s="3">
        <v>311026</v>
      </c>
      <c r="AC1299" s="7">
        <v>311026</v>
      </c>
      <c r="AE1299">
        <f t="shared" si="868"/>
        <v>311026</v>
      </c>
      <c r="AF1299" s="16">
        <f t="shared" si="869"/>
        <v>311.02600000000001</v>
      </c>
      <c r="AH1299">
        <f t="shared" si="870"/>
        <v>2734</v>
      </c>
      <c r="AI1299">
        <f t="shared" si="871"/>
        <v>311026</v>
      </c>
      <c r="AJ1299" s="16">
        <f t="shared" si="872"/>
        <v>113762.25310899781</v>
      </c>
      <c r="AL1299" s="16">
        <f t="shared" si="873"/>
        <v>3110260.0000000005</v>
      </c>
    </row>
    <row r="1300" spans="2:38">
      <c r="B1300" s="29" t="s">
        <v>76</v>
      </c>
      <c r="C1300" s="3"/>
      <c r="D1300" s="3">
        <v>7086</v>
      </c>
      <c r="E1300" s="7">
        <v>7086</v>
      </c>
      <c r="G1300" s="29" t="s">
        <v>76</v>
      </c>
      <c r="H1300" s="3"/>
      <c r="I1300" s="3">
        <v>259435</v>
      </c>
      <c r="J1300" s="7">
        <v>259435</v>
      </c>
      <c r="L1300">
        <f t="shared" si="874"/>
        <v>7086</v>
      </c>
      <c r="M1300">
        <f t="shared" si="875"/>
        <v>259435</v>
      </c>
      <c r="N1300" s="19">
        <f t="shared" si="855"/>
        <v>36.612334180073383</v>
      </c>
      <c r="P1300" s="29" t="s">
        <v>76</v>
      </c>
      <c r="Q1300" s="3"/>
      <c r="R1300" s="3">
        <v>118973</v>
      </c>
      <c r="S1300" s="7">
        <v>118973</v>
      </c>
      <c r="U1300" s="29" t="s">
        <v>76</v>
      </c>
      <c r="V1300" s="3"/>
      <c r="W1300" s="3">
        <v>133198</v>
      </c>
      <c r="X1300" s="7">
        <v>133198</v>
      </c>
      <c r="Z1300" s="29" t="s">
        <v>76</v>
      </c>
      <c r="AA1300" s="3"/>
      <c r="AB1300" s="3">
        <v>6734646</v>
      </c>
      <c r="AC1300" s="7">
        <v>6734646</v>
      </c>
      <c r="AE1300">
        <f t="shared" si="868"/>
        <v>6734646</v>
      </c>
      <c r="AF1300" s="16">
        <f t="shared" si="869"/>
        <v>6734.6459999999997</v>
      </c>
      <c r="AH1300">
        <f t="shared" si="870"/>
        <v>259435</v>
      </c>
      <c r="AI1300">
        <f t="shared" si="871"/>
        <v>6734646</v>
      </c>
      <c r="AJ1300" s="16">
        <f t="shared" si="872"/>
        <v>25958.895291691562</v>
      </c>
      <c r="AL1300" s="16">
        <f t="shared" si="873"/>
        <v>950415.74936494499</v>
      </c>
    </row>
    <row r="1301" spans="2:38">
      <c r="B1301" s="29" t="s">
        <v>152</v>
      </c>
      <c r="C1301" s="3"/>
      <c r="D1301" s="3">
        <v>11</v>
      </c>
      <c r="E1301" s="7">
        <v>11</v>
      </c>
      <c r="G1301" s="29" t="s">
        <v>152</v>
      </c>
      <c r="H1301" s="3"/>
      <c r="I1301" s="3">
        <v>142</v>
      </c>
      <c r="J1301" s="7">
        <v>142</v>
      </c>
      <c r="L1301">
        <f t="shared" si="874"/>
        <v>11</v>
      </c>
      <c r="M1301">
        <f t="shared" si="875"/>
        <v>142</v>
      </c>
      <c r="N1301" s="19">
        <f t="shared" si="855"/>
        <v>12.909090909090908</v>
      </c>
      <c r="P1301" s="29" t="s">
        <v>152</v>
      </c>
      <c r="Q1301" s="3"/>
      <c r="R1301" s="3">
        <v>104</v>
      </c>
      <c r="S1301" s="7">
        <v>104</v>
      </c>
      <c r="U1301" s="29" t="s">
        <v>152</v>
      </c>
      <c r="V1301" s="3"/>
      <c r="W1301" s="3">
        <v>26</v>
      </c>
      <c r="X1301" s="7">
        <v>26</v>
      </c>
      <c r="Z1301" s="29" t="s">
        <v>152</v>
      </c>
      <c r="AA1301" s="3"/>
      <c r="AB1301" s="3">
        <v>14258</v>
      </c>
      <c r="AC1301" s="7">
        <v>14258</v>
      </c>
      <c r="AE1301">
        <f t="shared" si="868"/>
        <v>14258</v>
      </c>
      <c r="AF1301" s="16">
        <f t="shared" si="869"/>
        <v>14.257999999999999</v>
      </c>
      <c r="AH1301">
        <f t="shared" si="870"/>
        <v>142</v>
      </c>
      <c r="AI1301">
        <f t="shared" si="871"/>
        <v>14258</v>
      </c>
      <c r="AJ1301" s="16">
        <f t="shared" si="872"/>
        <v>100408.45070422535</v>
      </c>
      <c r="AL1301" s="16">
        <f t="shared" si="873"/>
        <v>1296181.8181818181</v>
      </c>
    </row>
    <row r="1302" spans="2:38">
      <c r="B1302" s="29" t="s">
        <v>77</v>
      </c>
      <c r="C1302" s="3">
        <v>12</v>
      </c>
      <c r="D1302" s="3"/>
      <c r="E1302" s="7">
        <v>12</v>
      </c>
      <c r="G1302" s="29" t="s">
        <v>77</v>
      </c>
      <c r="H1302" s="3">
        <v>115</v>
      </c>
      <c r="I1302" s="3"/>
      <c r="J1302" s="7">
        <v>115</v>
      </c>
      <c r="L1302">
        <f t="shared" si="874"/>
        <v>12</v>
      </c>
      <c r="M1302">
        <f t="shared" si="875"/>
        <v>115</v>
      </c>
      <c r="N1302" s="19">
        <f t="shared" si="855"/>
        <v>9.5833333333333339</v>
      </c>
      <c r="P1302" s="29" t="s">
        <v>77</v>
      </c>
      <c r="Q1302" s="3">
        <v>77</v>
      </c>
      <c r="R1302" s="3"/>
      <c r="S1302" s="7">
        <v>77</v>
      </c>
      <c r="U1302" s="29" t="s">
        <v>77</v>
      </c>
      <c r="V1302" s="3">
        <v>26</v>
      </c>
      <c r="W1302" s="3"/>
      <c r="X1302" s="7">
        <v>26</v>
      </c>
      <c r="Z1302" s="29" t="s">
        <v>77</v>
      </c>
      <c r="AA1302" s="3">
        <v>9957</v>
      </c>
      <c r="AB1302" s="3"/>
      <c r="AC1302" s="7">
        <v>9957</v>
      </c>
      <c r="AE1302">
        <f t="shared" si="868"/>
        <v>9957</v>
      </c>
      <c r="AF1302" s="16">
        <f t="shared" si="869"/>
        <v>9.9570000000000007</v>
      </c>
      <c r="AH1302">
        <f t="shared" si="870"/>
        <v>115</v>
      </c>
      <c r="AI1302">
        <f t="shared" si="871"/>
        <v>9957</v>
      </c>
      <c r="AJ1302" s="16">
        <f t="shared" si="872"/>
        <v>86582.608695652176</v>
      </c>
      <c r="AL1302" s="16">
        <f t="shared" si="873"/>
        <v>829750.00000000012</v>
      </c>
    </row>
    <row r="1303" spans="2:38">
      <c r="B1303" s="29" t="s">
        <v>78</v>
      </c>
      <c r="C1303" s="3">
        <v>23</v>
      </c>
      <c r="D1303" s="3"/>
      <c r="E1303" s="7">
        <v>23</v>
      </c>
      <c r="G1303" s="29" t="s">
        <v>78</v>
      </c>
      <c r="H1303" s="3">
        <v>99</v>
      </c>
      <c r="I1303" s="3"/>
      <c r="J1303" s="7">
        <v>99</v>
      </c>
      <c r="L1303">
        <f t="shared" si="874"/>
        <v>23</v>
      </c>
      <c r="M1303">
        <f t="shared" si="875"/>
        <v>99</v>
      </c>
      <c r="N1303" s="19">
        <f t="shared" si="855"/>
        <v>4.3043478260869561</v>
      </c>
      <c r="P1303" s="29" t="s">
        <v>78</v>
      </c>
      <c r="Q1303" s="3">
        <v>53</v>
      </c>
      <c r="R1303" s="3"/>
      <c r="S1303" s="7">
        <v>53</v>
      </c>
      <c r="U1303" s="29" t="s">
        <v>78</v>
      </c>
      <c r="V1303" s="3">
        <v>22</v>
      </c>
      <c r="W1303" s="3"/>
      <c r="X1303" s="7">
        <v>22</v>
      </c>
      <c r="Z1303" s="29" t="s">
        <v>78</v>
      </c>
      <c r="AA1303" s="3">
        <v>6889</v>
      </c>
      <c r="AB1303" s="3"/>
      <c r="AC1303" s="7">
        <v>6889</v>
      </c>
      <c r="AE1303">
        <f t="shared" si="868"/>
        <v>6889</v>
      </c>
      <c r="AF1303" s="16">
        <f t="shared" si="869"/>
        <v>6.8890000000000002</v>
      </c>
      <c r="AH1303">
        <f t="shared" si="870"/>
        <v>99</v>
      </c>
      <c r="AI1303">
        <f t="shared" si="871"/>
        <v>6889</v>
      </c>
      <c r="AJ1303" s="16">
        <f t="shared" si="872"/>
        <v>69585.858585858587</v>
      </c>
      <c r="AL1303" s="16">
        <f t="shared" si="873"/>
        <v>299521.73913043475</v>
      </c>
    </row>
    <row r="1304" spans="2:38">
      <c r="B1304" s="29" t="s">
        <v>79</v>
      </c>
      <c r="C1304" s="3">
        <v>732</v>
      </c>
      <c r="D1304" s="3"/>
      <c r="E1304" s="7">
        <v>732</v>
      </c>
      <c r="G1304" s="29" t="s">
        <v>79</v>
      </c>
      <c r="H1304" s="3">
        <v>7652</v>
      </c>
      <c r="I1304" s="3"/>
      <c r="J1304" s="7">
        <v>7652</v>
      </c>
      <c r="L1304">
        <f t="shared" si="874"/>
        <v>732</v>
      </c>
      <c r="M1304">
        <f t="shared" si="875"/>
        <v>7652</v>
      </c>
      <c r="N1304" s="19">
        <f t="shared" si="855"/>
        <v>10.453551912568306</v>
      </c>
      <c r="P1304" s="29" t="s">
        <v>79</v>
      </c>
      <c r="Q1304" s="3">
        <v>5739</v>
      </c>
      <c r="R1304" s="3"/>
      <c r="S1304" s="7">
        <v>5739</v>
      </c>
      <c r="U1304" s="29" t="s">
        <v>79</v>
      </c>
      <c r="V1304" s="3">
        <v>1163</v>
      </c>
      <c r="W1304" s="3"/>
      <c r="X1304" s="7">
        <v>1163</v>
      </c>
      <c r="Z1304" s="29" t="s">
        <v>79</v>
      </c>
      <c r="AA1304" s="3">
        <v>2195639</v>
      </c>
      <c r="AB1304" s="3"/>
      <c r="AC1304" s="7">
        <v>2195639</v>
      </c>
      <c r="AE1304">
        <f t="shared" si="868"/>
        <v>2195639</v>
      </c>
      <c r="AF1304" s="16">
        <f t="shared" si="869"/>
        <v>2195.6390000000001</v>
      </c>
      <c r="AH1304">
        <f t="shared" si="870"/>
        <v>7652</v>
      </c>
      <c r="AI1304">
        <f t="shared" si="871"/>
        <v>2195639</v>
      </c>
      <c r="AJ1304" s="16">
        <f t="shared" si="872"/>
        <v>286936.61787767906</v>
      </c>
      <c r="AL1304" s="16">
        <f t="shared" si="873"/>
        <v>2999506.8306010934</v>
      </c>
    </row>
    <row r="1305" spans="2:38">
      <c r="B1305" s="29" t="s">
        <v>80</v>
      </c>
      <c r="C1305" s="3">
        <v>628</v>
      </c>
      <c r="D1305" s="3"/>
      <c r="E1305" s="7">
        <v>628</v>
      </c>
      <c r="G1305" s="29" t="s">
        <v>80</v>
      </c>
      <c r="H1305" s="3">
        <v>11491</v>
      </c>
      <c r="I1305" s="3"/>
      <c r="J1305" s="7">
        <v>11491</v>
      </c>
      <c r="L1305">
        <f t="shared" si="874"/>
        <v>628</v>
      </c>
      <c r="M1305">
        <f t="shared" si="875"/>
        <v>11491</v>
      </c>
      <c r="N1305" s="19">
        <f t="shared" si="855"/>
        <v>18.297770700636942</v>
      </c>
      <c r="P1305" s="29" t="s">
        <v>80</v>
      </c>
      <c r="Q1305" s="3">
        <v>9870</v>
      </c>
      <c r="R1305" s="3"/>
      <c r="S1305" s="7">
        <v>9870</v>
      </c>
      <c r="U1305" s="29" t="s">
        <v>80</v>
      </c>
      <c r="V1305" s="3">
        <v>979</v>
      </c>
      <c r="W1305" s="3"/>
      <c r="X1305" s="7">
        <v>979</v>
      </c>
      <c r="Z1305" s="29" t="s">
        <v>80</v>
      </c>
      <c r="AA1305" s="3">
        <v>2091262</v>
      </c>
      <c r="AB1305" s="3"/>
      <c r="AC1305" s="7">
        <v>2091262</v>
      </c>
      <c r="AE1305">
        <f t="shared" si="868"/>
        <v>2091262</v>
      </c>
      <c r="AF1305" s="16">
        <f t="shared" si="869"/>
        <v>2091.2620000000002</v>
      </c>
      <c r="AH1305">
        <f t="shared" si="870"/>
        <v>11491</v>
      </c>
      <c r="AI1305">
        <f t="shared" si="871"/>
        <v>2091262</v>
      </c>
      <c r="AJ1305" s="16">
        <f t="shared" si="872"/>
        <v>181991.29753720303</v>
      </c>
      <c r="AL1305" s="16">
        <f t="shared" si="873"/>
        <v>3330035.0318471338</v>
      </c>
    </row>
    <row r="1306" spans="2:38">
      <c r="B1306" s="29" t="s">
        <v>153</v>
      </c>
      <c r="C1306" s="3">
        <v>500</v>
      </c>
      <c r="D1306" s="3"/>
      <c r="E1306" s="7">
        <v>500</v>
      </c>
      <c r="G1306" s="29" t="s">
        <v>153</v>
      </c>
      <c r="H1306" s="3">
        <v>8704</v>
      </c>
      <c r="I1306" s="3"/>
      <c r="J1306" s="7">
        <v>8704</v>
      </c>
      <c r="N1306" s="19" t="str">
        <f t="shared" si="855"/>
        <v/>
      </c>
      <c r="P1306" s="29" t="s">
        <v>153</v>
      </c>
      <c r="Q1306" s="3">
        <v>7061</v>
      </c>
      <c r="R1306" s="3"/>
      <c r="S1306" s="7">
        <v>7061</v>
      </c>
      <c r="U1306" s="29" t="s">
        <v>153</v>
      </c>
      <c r="V1306" s="3">
        <v>1128</v>
      </c>
      <c r="W1306" s="3"/>
      <c r="X1306" s="7">
        <v>1128</v>
      </c>
      <c r="Z1306" s="29" t="s">
        <v>153</v>
      </c>
      <c r="AA1306" s="3">
        <v>2660363</v>
      </c>
      <c r="AB1306" s="3"/>
      <c r="AC1306" s="7">
        <v>2660363</v>
      </c>
      <c r="AE1306">
        <f t="shared" si="868"/>
        <v>2660363</v>
      </c>
      <c r="AF1306" s="16">
        <f t="shared" si="869"/>
        <v>2660.3629999999998</v>
      </c>
      <c r="AH1306">
        <f t="shared" si="870"/>
        <v>8704</v>
      </c>
      <c r="AI1306">
        <f t="shared" si="871"/>
        <v>2660363</v>
      </c>
      <c r="AJ1306" s="16">
        <f t="shared" si="872"/>
        <v>305648.32261029416</v>
      </c>
      <c r="AL1306" s="16" t="str">
        <f t="shared" si="873"/>
        <v/>
      </c>
    </row>
    <row r="1307" spans="2:38">
      <c r="B1307" s="29" t="s">
        <v>154</v>
      </c>
      <c r="C1307" s="3"/>
      <c r="D1307" s="3">
        <v>12</v>
      </c>
      <c r="E1307" s="7">
        <v>12</v>
      </c>
      <c r="G1307" s="29" t="s">
        <v>154</v>
      </c>
      <c r="H1307" s="3"/>
      <c r="I1307" s="3">
        <v>197</v>
      </c>
      <c r="J1307" s="7">
        <v>197</v>
      </c>
      <c r="L1307">
        <f t="shared" ref="L1307:L1316" si="876">E1307</f>
        <v>12</v>
      </c>
      <c r="M1307">
        <f t="shared" ref="M1307:M1316" si="877">J1307</f>
        <v>197</v>
      </c>
      <c r="N1307" s="19">
        <f t="shared" si="855"/>
        <v>16.416666666666668</v>
      </c>
      <c r="P1307" s="29" t="s">
        <v>154</v>
      </c>
      <c r="Q1307" s="3"/>
      <c r="R1307" s="3">
        <v>157</v>
      </c>
      <c r="S1307" s="7">
        <v>157</v>
      </c>
      <c r="U1307" s="29" t="s">
        <v>154</v>
      </c>
      <c r="V1307" s="3"/>
      <c r="W1307" s="3">
        <v>28</v>
      </c>
      <c r="X1307" s="7">
        <v>28</v>
      </c>
      <c r="Z1307" s="29" t="s">
        <v>154</v>
      </c>
      <c r="AA1307" s="3"/>
      <c r="AB1307" s="3">
        <v>18420</v>
      </c>
      <c r="AC1307" s="7">
        <v>18420</v>
      </c>
      <c r="AE1307">
        <f t="shared" si="868"/>
        <v>18420</v>
      </c>
      <c r="AF1307" s="16">
        <f t="shared" si="869"/>
        <v>18.420000000000002</v>
      </c>
      <c r="AH1307">
        <f t="shared" si="870"/>
        <v>197</v>
      </c>
      <c r="AI1307">
        <f t="shared" si="871"/>
        <v>18420</v>
      </c>
      <c r="AJ1307" s="16">
        <f t="shared" si="872"/>
        <v>93502.538071065981</v>
      </c>
      <c r="AL1307" s="16">
        <f t="shared" si="873"/>
        <v>1535000</v>
      </c>
    </row>
    <row r="1308" spans="2:38">
      <c r="B1308" s="29" t="s">
        <v>81</v>
      </c>
      <c r="C1308" s="3">
        <v>3778</v>
      </c>
      <c r="D1308" s="3"/>
      <c r="E1308" s="7">
        <v>3778</v>
      </c>
      <c r="G1308" s="29" t="s">
        <v>81</v>
      </c>
      <c r="H1308" s="3">
        <v>56558</v>
      </c>
      <c r="I1308" s="3"/>
      <c r="J1308" s="7">
        <v>56558</v>
      </c>
      <c r="L1308">
        <f t="shared" si="876"/>
        <v>3778</v>
      </c>
      <c r="M1308">
        <f t="shared" si="877"/>
        <v>56558</v>
      </c>
      <c r="N1308" s="19">
        <f t="shared" si="855"/>
        <v>14.970354685018528</v>
      </c>
      <c r="P1308" s="29" t="s">
        <v>81</v>
      </c>
      <c r="Q1308" s="3">
        <v>44096</v>
      </c>
      <c r="R1308" s="3"/>
      <c r="S1308" s="7">
        <v>44096</v>
      </c>
      <c r="U1308" s="29" t="s">
        <v>81</v>
      </c>
      <c r="V1308" s="3">
        <v>8586</v>
      </c>
      <c r="W1308" s="3"/>
      <c r="X1308" s="7">
        <v>8586</v>
      </c>
      <c r="Z1308" s="29" t="s">
        <v>81</v>
      </c>
      <c r="AA1308" s="3">
        <v>8589368</v>
      </c>
      <c r="AB1308" s="3"/>
      <c r="AC1308" s="7">
        <v>8589368</v>
      </c>
      <c r="AE1308">
        <f t="shared" si="868"/>
        <v>8589368</v>
      </c>
      <c r="AF1308" s="16">
        <f t="shared" si="869"/>
        <v>8589.3680000000004</v>
      </c>
      <c r="AH1308">
        <f t="shared" si="870"/>
        <v>56558</v>
      </c>
      <c r="AI1308">
        <f t="shared" si="871"/>
        <v>8589368</v>
      </c>
      <c r="AJ1308" s="16">
        <f t="shared" si="872"/>
        <v>151868.31217511225</v>
      </c>
      <c r="AL1308" s="16">
        <f t="shared" si="873"/>
        <v>2273522.4986765478</v>
      </c>
    </row>
    <row r="1309" spans="2:38">
      <c r="B1309" s="29" t="s">
        <v>82</v>
      </c>
      <c r="C1309" s="3"/>
      <c r="D1309" s="3">
        <v>60</v>
      </c>
      <c r="E1309" s="7">
        <v>60</v>
      </c>
      <c r="G1309" s="29" t="s">
        <v>82</v>
      </c>
      <c r="H1309" s="3"/>
      <c r="I1309" s="3">
        <v>394</v>
      </c>
      <c r="J1309" s="7">
        <v>394</v>
      </c>
      <c r="L1309">
        <f t="shared" si="876"/>
        <v>60</v>
      </c>
      <c r="M1309">
        <f t="shared" si="877"/>
        <v>394</v>
      </c>
      <c r="N1309" s="19">
        <f t="shared" si="855"/>
        <v>6.5666666666666664</v>
      </c>
      <c r="P1309" s="29" t="s">
        <v>82</v>
      </c>
      <c r="Q1309" s="3"/>
      <c r="R1309" s="3">
        <v>279</v>
      </c>
      <c r="S1309" s="7">
        <v>279</v>
      </c>
      <c r="U1309" s="29" t="s">
        <v>82</v>
      </c>
      <c r="V1309" s="3"/>
      <c r="W1309" s="3">
        <v>54</v>
      </c>
      <c r="X1309" s="7">
        <v>54</v>
      </c>
      <c r="Z1309" s="29" t="s">
        <v>82</v>
      </c>
      <c r="AA1309" s="3"/>
      <c r="AB1309" s="3">
        <v>42555</v>
      </c>
      <c r="AC1309" s="7">
        <v>42555</v>
      </c>
      <c r="AE1309">
        <f t="shared" si="868"/>
        <v>42555</v>
      </c>
      <c r="AF1309" s="16">
        <f t="shared" si="869"/>
        <v>42.555</v>
      </c>
      <c r="AH1309">
        <f t="shared" si="870"/>
        <v>394</v>
      </c>
      <c r="AI1309">
        <f t="shared" si="871"/>
        <v>42555</v>
      </c>
      <c r="AJ1309" s="16">
        <f t="shared" si="872"/>
        <v>108007.61421319797</v>
      </c>
      <c r="AL1309" s="16">
        <f t="shared" si="873"/>
        <v>709250</v>
      </c>
    </row>
    <row r="1310" spans="2:38">
      <c r="B1310" s="29" t="s">
        <v>83</v>
      </c>
      <c r="C1310" s="3"/>
      <c r="D1310" s="3">
        <v>113</v>
      </c>
      <c r="E1310" s="7">
        <v>113</v>
      </c>
      <c r="G1310" s="29" t="s">
        <v>83</v>
      </c>
      <c r="H1310" s="3"/>
      <c r="I1310" s="3">
        <v>1359</v>
      </c>
      <c r="J1310" s="7">
        <v>1359</v>
      </c>
      <c r="L1310">
        <f t="shared" si="876"/>
        <v>113</v>
      </c>
      <c r="M1310">
        <f t="shared" si="877"/>
        <v>1359</v>
      </c>
      <c r="N1310" s="19">
        <f t="shared" si="855"/>
        <v>12.026548672566372</v>
      </c>
      <c r="P1310" s="29" t="s">
        <v>83</v>
      </c>
      <c r="Q1310" s="3"/>
      <c r="R1310" s="3">
        <v>1024</v>
      </c>
      <c r="S1310" s="7">
        <v>1024</v>
      </c>
      <c r="U1310" s="29" t="s">
        <v>83</v>
      </c>
      <c r="V1310" s="3"/>
      <c r="W1310" s="3">
        <v>215</v>
      </c>
      <c r="X1310" s="7">
        <v>215</v>
      </c>
      <c r="Z1310" s="29" t="s">
        <v>83</v>
      </c>
      <c r="AA1310" s="3"/>
      <c r="AB1310" s="3">
        <v>130789</v>
      </c>
      <c r="AC1310" s="7">
        <v>130789</v>
      </c>
      <c r="AE1310">
        <f t="shared" si="868"/>
        <v>130789</v>
      </c>
      <c r="AF1310" s="16">
        <f t="shared" si="869"/>
        <v>130.78899999999999</v>
      </c>
      <c r="AH1310">
        <f t="shared" si="870"/>
        <v>1359</v>
      </c>
      <c r="AI1310">
        <f t="shared" si="871"/>
        <v>130789</v>
      </c>
      <c r="AJ1310" s="16">
        <f t="shared" si="872"/>
        <v>96239.14643119942</v>
      </c>
      <c r="AL1310" s="16">
        <f t="shared" si="873"/>
        <v>1157424.7787610621</v>
      </c>
    </row>
    <row r="1311" spans="2:38">
      <c r="B1311" s="29" t="s">
        <v>84</v>
      </c>
      <c r="C1311" s="3"/>
      <c r="D1311" s="3">
        <v>69</v>
      </c>
      <c r="E1311" s="7">
        <v>69</v>
      </c>
      <c r="G1311" s="29" t="s">
        <v>84</v>
      </c>
      <c r="H1311" s="3"/>
      <c r="I1311" s="3">
        <v>907</v>
      </c>
      <c r="J1311" s="7">
        <v>907</v>
      </c>
      <c r="L1311">
        <f t="shared" si="876"/>
        <v>69</v>
      </c>
      <c r="M1311">
        <f t="shared" si="877"/>
        <v>907</v>
      </c>
      <c r="N1311" s="19">
        <f t="shared" si="855"/>
        <v>13.144927536231885</v>
      </c>
      <c r="P1311" s="29" t="s">
        <v>84</v>
      </c>
      <c r="Q1311" s="3"/>
      <c r="R1311" s="3">
        <v>688</v>
      </c>
      <c r="S1311" s="7">
        <v>688</v>
      </c>
      <c r="U1311" s="29" t="s">
        <v>84</v>
      </c>
      <c r="V1311" s="3"/>
      <c r="W1311" s="3">
        <v>147</v>
      </c>
      <c r="X1311" s="7">
        <v>147</v>
      </c>
      <c r="Z1311" s="29" t="s">
        <v>84</v>
      </c>
      <c r="AA1311" s="3"/>
      <c r="AB1311" s="3">
        <v>105046</v>
      </c>
      <c r="AC1311" s="7">
        <v>105046</v>
      </c>
      <c r="AE1311">
        <f t="shared" si="868"/>
        <v>105046</v>
      </c>
      <c r="AF1311" s="16">
        <f t="shared" si="869"/>
        <v>105.04600000000001</v>
      </c>
      <c r="AH1311">
        <f t="shared" si="870"/>
        <v>907</v>
      </c>
      <c r="AI1311">
        <f t="shared" si="871"/>
        <v>105046</v>
      </c>
      <c r="AJ1311" s="16">
        <f t="shared" si="872"/>
        <v>115816.97905181919</v>
      </c>
      <c r="AL1311" s="16">
        <f t="shared" si="873"/>
        <v>1522405.7971014495</v>
      </c>
    </row>
    <row r="1312" spans="2:38">
      <c r="B1312" s="29" t="s">
        <v>155</v>
      </c>
      <c r="C1312" s="3"/>
      <c r="D1312" s="3">
        <v>140</v>
      </c>
      <c r="E1312" s="7">
        <v>140</v>
      </c>
      <c r="G1312" s="29" t="s">
        <v>155</v>
      </c>
      <c r="H1312" s="3"/>
      <c r="I1312" s="3">
        <v>1927</v>
      </c>
      <c r="J1312" s="7">
        <v>1927</v>
      </c>
      <c r="L1312">
        <f t="shared" si="876"/>
        <v>140</v>
      </c>
      <c r="M1312">
        <f t="shared" si="877"/>
        <v>1927</v>
      </c>
      <c r="N1312" s="19">
        <f t="shared" si="855"/>
        <v>13.764285714285714</v>
      </c>
      <c r="P1312" s="29" t="s">
        <v>155</v>
      </c>
      <c r="Q1312" s="3"/>
      <c r="R1312" s="3">
        <v>1224</v>
      </c>
      <c r="S1312" s="7">
        <v>1224</v>
      </c>
      <c r="U1312" s="29" t="s">
        <v>155</v>
      </c>
      <c r="V1312" s="3"/>
      <c r="W1312" s="3">
        <v>555</v>
      </c>
      <c r="X1312" s="7">
        <v>555</v>
      </c>
      <c r="Z1312" s="29" t="s">
        <v>155</v>
      </c>
      <c r="AA1312" s="3"/>
      <c r="AB1312" s="3">
        <v>237263</v>
      </c>
      <c r="AC1312" s="7">
        <v>237263</v>
      </c>
      <c r="AE1312">
        <f t="shared" si="868"/>
        <v>237263</v>
      </c>
      <c r="AF1312" s="16">
        <f t="shared" si="869"/>
        <v>237.26300000000001</v>
      </c>
      <c r="AH1312">
        <f t="shared" si="870"/>
        <v>1927</v>
      </c>
      <c r="AI1312">
        <f t="shared" si="871"/>
        <v>237263</v>
      </c>
      <c r="AJ1312" s="16">
        <f t="shared" si="872"/>
        <v>123125.58380902957</v>
      </c>
      <c r="AL1312" s="16">
        <f t="shared" si="873"/>
        <v>1694735.7142857141</v>
      </c>
    </row>
    <row r="1313" spans="2:38">
      <c r="B1313" s="29" t="s">
        <v>156</v>
      </c>
      <c r="C1313" s="3">
        <v>562</v>
      </c>
      <c r="D1313" s="3"/>
      <c r="E1313" s="7">
        <v>562</v>
      </c>
      <c r="G1313" s="29" t="s">
        <v>156</v>
      </c>
      <c r="H1313" s="3">
        <v>4098</v>
      </c>
      <c r="I1313" s="3"/>
      <c r="J1313" s="7">
        <v>4098</v>
      </c>
      <c r="L1313">
        <f t="shared" si="876"/>
        <v>562</v>
      </c>
      <c r="M1313">
        <f t="shared" si="877"/>
        <v>4098</v>
      </c>
      <c r="N1313" s="19">
        <f t="shared" si="855"/>
        <v>7.2918149466192173</v>
      </c>
      <c r="P1313" s="29" t="s">
        <v>156</v>
      </c>
      <c r="Q1313" s="3">
        <v>2750</v>
      </c>
      <c r="R1313" s="3"/>
      <c r="S1313" s="7">
        <v>2750</v>
      </c>
      <c r="U1313" s="29" t="s">
        <v>156</v>
      </c>
      <c r="V1313" s="3">
        <v>761</v>
      </c>
      <c r="W1313" s="3"/>
      <c r="X1313" s="7">
        <v>761</v>
      </c>
      <c r="Z1313" s="29" t="s">
        <v>156</v>
      </c>
      <c r="AA1313" s="3">
        <v>379560</v>
      </c>
      <c r="AB1313" s="3"/>
      <c r="AC1313" s="7">
        <v>379560</v>
      </c>
      <c r="AE1313">
        <f t="shared" si="868"/>
        <v>379560</v>
      </c>
      <c r="AF1313" s="16">
        <f t="shared" si="869"/>
        <v>379.56</v>
      </c>
      <c r="AH1313">
        <f t="shared" si="870"/>
        <v>4098</v>
      </c>
      <c r="AI1313">
        <f t="shared" si="871"/>
        <v>379560</v>
      </c>
      <c r="AJ1313" s="16">
        <f t="shared" si="872"/>
        <v>92620.790629575393</v>
      </c>
      <c r="AL1313" s="16">
        <f t="shared" si="873"/>
        <v>675373.66548042698</v>
      </c>
    </row>
    <row r="1314" spans="2:38">
      <c r="B1314" s="29" t="s">
        <v>85</v>
      </c>
      <c r="C1314" s="3"/>
      <c r="D1314" s="3"/>
      <c r="E1314" s="7"/>
      <c r="G1314" s="29" t="s">
        <v>85</v>
      </c>
      <c r="H1314" s="3"/>
      <c r="I1314" s="3"/>
      <c r="J1314" s="7"/>
      <c r="L1314">
        <f t="shared" si="876"/>
        <v>0</v>
      </c>
      <c r="M1314">
        <f t="shared" si="877"/>
        <v>0</v>
      </c>
      <c r="N1314" s="19" t="str">
        <f t="shared" si="855"/>
        <v/>
      </c>
      <c r="P1314" s="29" t="s">
        <v>85</v>
      </c>
      <c r="Q1314" s="3"/>
      <c r="R1314" s="3"/>
      <c r="S1314" s="7"/>
      <c r="U1314" s="29" t="s">
        <v>85</v>
      </c>
      <c r="V1314" s="3"/>
      <c r="W1314" s="3"/>
      <c r="X1314" s="7"/>
      <c r="Z1314" s="29" t="s">
        <v>85</v>
      </c>
      <c r="AA1314" s="3"/>
      <c r="AB1314" s="3"/>
      <c r="AC1314" s="7"/>
      <c r="AE1314">
        <f t="shared" si="868"/>
        <v>0</v>
      </c>
      <c r="AF1314" s="16" t="str">
        <f t="shared" si="869"/>
        <v/>
      </c>
      <c r="AH1314">
        <f t="shared" si="870"/>
        <v>0</v>
      </c>
      <c r="AI1314">
        <f t="shared" si="871"/>
        <v>0</v>
      </c>
      <c r="AJ1314" s="16" t="str">
        <f t="shared" si="872"/>
        <v/>
      </c>
      <c r="AL1314" s="16" t="str">
        <f t="shared" si="873"/>
        <v/>
      </c>
    </row>
    <row r="1315" spans="2:38">
      <c r="B1315" s="29" t="s">
        <v>86</v>
      </c>
      <c r="C1315" s="3"/>
      <c r="D1315" s="3"/>
      <c r="E1315" s="7"/>
      <c r="G1315" s="29" t="s">
        <v>86</v>
      </c>
      <c r="H1315" s="3"/>
      <c r="I1315" s="3"/>
      <c r="J1315" s="7"/>
      <c r="L1315">
        <f t="shared" si="876"/>
        <v>0</v>
      </c>
      <c r="M1315">
        <f t="shared" si="877"/>
        <v>0</v>
      </c>
      <c r="N1315" s="19" t="str">
        <f t="shared" si="855"/>
        <v/>
      </c>
      <c r="P1315" s="29" t="s">
        <v>86</v>
      </c>
      <c r="Q1315" s="3"/>
      <c r="R1315" s="3"/>
      <c r="S1315" s="7"/>
      <c r="U1315" s="29" t="s">
        <v>86</v>
      </c>
      <c r="V1315" s="3"/>
      <c r="W1315" s="3"/>
      <c r="X1315" s="7"/>
      <c r="Z1315" s="29" t="s">
        <v>86</v>
      </c>
      <c r="AA1315" s="3"/>
      <c r="AB1315" s="3"/>
      <c r="AC1315" s="7"/>
      <c r="AE1315">
        <f t="shared" si="868"/>
        <v>0</v>
      </c>
      <c r="AF1315" s="16" t="str">
        <f t="shared" si="869"/>
        <v/>
      </c>
      <c r="AH1315">
        <f t="shared" si="870"/>
        <v>0</v>
      </c>
      <c r="AI1315">
        <f t="shared" si="871"/>
        <v>0</v>
      </c>
      <c r="AJ1315" s="16" t="str">
        <f t="shared" si="872"/>
        <v/>
      </c>
      <c r="AL1315" s="16" t="str">
        <f t="shared" si="873"/>
        <v/>
      </c>
    </row>
    <row r="1316" spans="2:38">
      <c r="B1316" s="30" t="s">
        <v>35</v>
      </c>
      <c r="C1316" s="7">
        <v>8290</v>
      </c>
      <c r="D1316" s="7">
        <v>7643</v>
      </c>
      <c r="E1316" s="7">
        <v>15933</v>
      </c>
      <c r="G1316" s="30" t="s">
        <v>35</v>
      </c>
      <c r="H1316" s="7">
        <v>126799</v>
      </c>
      <c r="I1316" s="7">
        <v>267364</v>
      </c>
      <c r="J1316" s="7">
        <v>394163</v>
      </c>
      <c r="L1316">
        <f t="shared" si="876"/>
        <v>15933</v>
      </c>
      <c r="M1316">
        <f t="shared" si="877"/>
        <v>394163</v>
      </c>
      <c r="N1316" s="19">
        <f t="shared" si="855"/>
        <v>24.738781146049082</v>
      </c>
      <c r="P1316" s="30" t="s">
        <v>35</v>
      </c>
      <c r="Q1316" s="7">
        <v>100564</v>
      </c>
      <c r="R1316" s="7">
        <v>124879</v>
      </c>
      <c r="S1316" s="7">
        <v>225443</v>
      </c>
      <c r="U1316" s="30" t="s">
        <v>35</v>
      </c>
      <c r="V1316" s="7">
        <v>17731</v>
      </c>
      <c r="W1316" s="7">
        <v>134640</v>
      </c>
      <c r="X1316" s="7">
        <v>152371</v>
      </c>
      <c r="Z1316" s="30" t="s">
        <v>35</v>
      </c>
      <c r="AA1316" s="7">
        <v>22067288</v>
      </c>
      <c r="AB1316" s="7">
        <v>7608962</v>
      </c>
      <c r="AC1316" s="7">
        <v>29676250</v>
      </c>
      <c r="AE1316">
        <f t="shared" si="868"/>
        <v>29676250</v>
      </c>
      <c r="AF1316" s="16">
        <f t="shared" si="869"/>
        <v>29676.25</v>
      </c>
      <c r="AH1316">
        <f t="shared" si="870"/>
        <v>394163</v>
      </c>
      <c r="AI1316">
        <f t="shared" si="871"/>
        <v>29676250</v>
      </c>
      <c r="AJ1316" s="16">
        <f t="shared" si="872"/>
        <v>75289.283874945148</v>
      </c>
      <c r="AL1316" s="16">
        <f t="shared" si="873"/>
        <v>1862565.1164250302</v>
      </c>
    </row>
    <row r="1317" spans="2:38">
      <c r="B1317" s="5" t="s">
        <v>36</v>
      </c>
      <c r="C1317" s="3"/>
      <c r="D1317" s="3"/>
      <c r="E1317" s="7"/>
      <c r="G1317" s="5" t="s">
        <v>36</v>
      </c>
      <c r="H1317" s="3"/>
      <c r="I1317" s="3"/>
      <c r="J1317" s="7"/>
      <c r="N1317" s="37" t="str">
        <f t="shared" si="855"/>
        <v/>
      </c>
      <c r="P1317" s="5" t="s">
        <v>36</v>
      </c>
      <c r="Q1317" s="3"/>
      <c r="R1317" s="3"/>
      <c r="S1317" s="7"/>
      <c r="U1317" s="5" t="s">
        <v>36</v>
      </c>
      <c r="V1317" s="3"/>
      <c r="W1317" s="3"/>
      <c r="X1317" s="7"/>
      <c r="Z1317" s="5" t="s">
        <v>36</v>
      </c>
      <c r="AA1317" s="3"/>
      <c r="AB1317" s="3"/>
      <c r="AC1317" s="7"/>
      <c r="AF1317" s="36"/>
      <c r="AJ1317" s="36"/>
      <c r="AL1317" s="36"/>
    </row>
    <row r="1318" spans="2:38">
      <c r="B1318" s="29" t="s">
        <v>157</v>
      </c>
      <c r="C1318" s="3">
        <v>677</v>
      </c>
      <c r="D1318" s="3"/>
      <c r="E1318" s="7">
        <v>677</v>
      </c>
      <c r="G1318" s="29" t="s">
        <v>157</v>
      </c>
      <c r="H1318" s="3">
        <v>9147</v>
      </c>
      <c r="I1318" s="3"/>
      <c r="J1318" s="7">
        <v>9147</v>
      </c>
      <c r="L1318">
        <f t="shared" ref="L1318:L1322" si="878">E1318</f>
        <v>677</v>
      </c>
      <c r="M1318">
        <f t="shared" ref="M1318:M1322" si="879">J1318</f>
        <v>9147</v>
      </c>
      <c r="N1318" s="19">
        <f t="shared" si="855"/>
        <v>13.511078286558346</v>
      </c>
      <c r="P1318" s="29" t="s">
        <v>157</v>
      </c>
      <c r="Q1318" s="3">
        <v>7165</v>
      </c>
      <c r="R1318" s="3"/>
      <c r="S1318" s="7">
        <v>7165</v>
      </c>
      <c r="U1318" s="29" t="s">
        <v>157</v>
      </c>
      <c r="V1318" s="3">
        <v>1275</v>
      </c>
      <c r="W1318" s="3"/>
      <c r="X1318" s="7">
        <v>1275</v>
      </c>
      <c r="Z1318" s="29" t="s">
        <v>157</v>
      </c>
      <c r="AA1318" s="3">
        <v>1510039</v>
      </c>
      <c r="AB1318" s="3"/>
      <c r="AC1318" s="7">
        <v>1510039</v>
      </c>
      <c r="AE1318">
        <f t="shared" ref="AE1318:AE1322" si="880">AC1318</f>
        <v>1510039</v>
      </c>
      <c r="AF1318" s="16">
        <f t="shared" ref="AF1318:AF1322" si="881">IF(AE1318/$AE$8&gt;0,AE1318/$AE$8,"")</f>
        <v>1510.039</v>
      </c>
      <c r="AH1318">
        <f t="shared" ref="AH1318:AH1322" si="882">J1318</f>
        <v>9147</v>
      </c>
      <c r="AI1318">
        <f t="shared" ref="AI1318:AI1322" si="883">AC1318</f>
        <v>1510039</v>
      </c>
      <c r="AJ1318" s="16">
        <f t="shared" ref="AJ1318:AJ1322" si="884">IF(AI1318*AH1318&gt;0,AI1318/AH1318*$AI$8,"")</f>
        <v>165085.71116212965</v>
      </c>
      <c r="AL1318" s="16">
        <f t="shared" ref="AL1318:AL1322" si="885">IF(AI1318*M1318&gt;0,M1318/L1318*AJ1318,"")</f>
        <v>2230485.967503693</v>
      </c>
    </row>
    <row r="1319" spans="2:38">
      <c r="B1319" s="29" t="s">
        <v>94</v>
      </c>
      <c r="C1319" s="3">
        <v>7642</v>
      </c>
      <c r="D1319" s="3"/>
      <c r="E1319" s="7">
        <v>7642</v>
      </c>
      <c r="G1319" s="29" t="s">
        <v>94</v>
      </c>
      <c r="H1319" s="3">
        <v>113651</v>
      </c>
      <c r="I1319" s="3"/>
      <c r="J1319" s="7">
        <v>113651</v>
      </c>
      <c r="L1319">
        <f t="shared" si="878"/>
        <v>7642</v>
      </c>
      <c r="M1319">
        <f t="shared" si="879"/>
        <v>113651</v>
      </c>
      <c r="N1319" s="19">
        <f t="shared" si="855"/>
        <v>14.871892174823344</v>
      </c>
      <c r="P1319" s="29" t="s">
        <v>94</v>
      </c>
      <c r="Q1319" s="3">
        <v>89911</v>
      </c>
      <c r="R1319" s="3"/>
      <c r="S1319" s="7">
        <v>89911</v>
      </c>
      <c r="U1319" s="29" t="s">
        <v>94</v>
      </c>
      <c r="V1319" s="3">
        <v>15690</v>
      </c>
      <c r="W1319" s="3"/>
      <c r="X1319" s="7">
        <v>15690</v>
      </c>
      <c r="Z1319" s="29" t="s">
        <v>94</v>
      </c>
      <c r="AA1319" s="3">
        <v>37110700</v>
      </c>
      <c r="AB1319" s="3"/>
      <c r="AC1319" s="7">
        <v>37110700</v>
      </c>
      <c r="AE1319">
        <f t="shared" si="880"/>
        <v>37110700</v>
      </c>
      <c r="AF1319" s="16">
        <f t="shared" si="881"/>
        <v>37110.699999999997</v>
      </c>
      <c r="AH1319">
        <f t="shared" si="882"/>
        <v>113651</v>
      </c>
      <c r="AI1319">
        <f t="shared" si="883"/>
        <v>37110700</v>
      </c>
      <c r="AJ1319" s="16">
        <f t="shared" si="884"/>
        <v>326532.10266517673</v>
      </c>
      <c r="AL1319" s="16">
        <f t="shared" si="885"/>
        <v>4856150.2224548543</v>
      </c>
    </row>
    <row r="1320" spans="2:38">
      <c r="B1320" s="29" t="s">
        <v>158</v>
      </c>
      <c r="C1320" s="3">
        <v>68</v>
      </c>
      <c r="D1320" s="3"/>
      <c r="E1320" s="7">
        <v>68</v>
      </c>
      <c r="G1320" s="29" t="s">
        <v>158</v>
      </c>
      <c r="H1320" s="3">
        <v>1390</v>
      </c>
      <c r="I1320" s="3"/>
      <c r="J1320" s="7">
        <v>1390</v>
      </c>
      <c r="L1320">
        <f t="shared" si="878"/>
        <v>68</v>
      </c>
      <c r="M1320">
        <f t="shared" si="879"/>
        <v>1390</v>
      </c>
      <c r="N1320" s="19">
        <f t="shared" si="855"/>
        <v>20.441176470588236</v>
      </c>
      <c r="P1320" s="29" t="s">
        <v>158</v>
      </c>
      <c r="Q1320" s="3">
        <v>1084</v>
      </c>
      <c r="R1320" s="3"/>
      <c r="S1320" s="7">
        <v>1084</v>
      </c>
      <c r="U1320" s="29" t="s">
        <v>158</v>
      </c>
      <c r="V1320" s="3">
        <v>236</v>
      </c>
      <c r="W1320" s="3"/>
      <c r="X1320" s="7">
        <v>236</v>
      </c>
      <c r="Z1320" s="29" t="s">
        <v>158</v>
      </c>
      <c r="AA1320" s="3">
        <v>230958</v>
      </c>
      <c r="AB1320" s="3"/>
      <c r="AC1320" s="7">
        <v>230958</v>
      </c>
      <c r="AE1320">
        <f t="shared" si="880"/>
        <v>230958</v>
      </c>
      <c r="AF1320" s="16">
        <f t="shared" si="881"/>
        <v>230.958</v>
      </c>
      <c r="AH1320">
        <f t="shared" si="882"/>
        <v>1390</v>
      </c>
      <c r="AI1320">
        <f t="shared" si="883"/>
        <v>230958</v>
      </c>
      <c r="AJ1320" s="16">
        <f t="shared" si="884"/>
        <v>166156.83453237408</v>
      </c>
      <c r="AL1320" s="16">
        <f t="shared" si="885"/>
        <v>3396441.176470588</v>
      </c>
    </row>
    <row r="1321" spans="2:38">
      <c r="B1321" s="29" t="s">
        <v>95</v>
      </c>
      <c r="C1321" s="3">
        <v>614</v>
      </c>
      <c r="D1321" s="3"/>
      <c r="E1321" s="7">
        <v>614</v>
      </c>
      <c r="G1321" s="29" t="s">
        <v>95</v>
      </c>
      <c r="H1321" s="3">
        <v>8775</v>
      </c>
      <c r="I1321" s="3"/>
      <c r="J1321" s="7">
        <v>8775</v>
      </c>
      <c r="L1321">
        <f t="shared" si="878"/>
        <v>614</v>
      </c>
      <c r="M1321">
        <f t="shared" si="879"/>
        <v>8775</v>
      </c>
      <c r="N1321" s="19">
        <f t="shared" si="855"/>
        <v>14.291530944625407</v>
      </c>
      <c r="P1321" s="29" t="s">
        <v>95</v>
      </c>
      <c r="Q1321" s="3">
        <v>6475</v>
      </c>
      <c r="R1321" s="3"/>
      <c r="S1321" s="7">
        <v>6475</v>
      </c>
      <c r="U1321" s="29" t="s">
        <v>95</v>
      </c>
      <c r="V1321" s="3">
        <v>1670</v>
      </c>
      <c r="W1321" s="3"/>
      <c r="X1321" s="7">
        <v>1670</v>
      </c>
      <c r="Z1321" s="29" t="s">
        <v>95</v>
      </c>
      <c r="AA1321" s="3">
        <v>1885282</v>
      </c>
      <c r="AB1321" s="3"/>
      <c r="AC1321" s="7">
        <v>1885282</v>
      </c>
      <c r="AE1321">
        <f t="shared" si="880"/>
        <v>1885282</v>
      </c>
      <c r="AF1321" s="16">
        <f t="shared" si="881"/>
        <v>1885.2819999999999</v>
      </c>
      <c r="AH1321">
        <f t="shared" si="882"/>
        <v>8775</v>
      </c>
      <c r="AI1321">
        <f t="shared" si="883"/>
        <v>1885282</v>
      </c>
      <c r="AJ1321" s="16">
        <f t="shared" si="884"/>
        <v>214846.95156695155</v>
      </c>
      <c r="AL1321" s="16">
        <f t="shared" si="885"/>
        <v>3070491.8566775243</v>
      </c>
    </row>
    <row r="1322" spans="2:38">
      <c r="B1322" s="30" t="s">
        <v>36</v>
      </c>
      <c r="C1322" s="7">
        <v>9001</v>
      </c>
      <c r="D1322" s="7"/>
      <c r="E1322" s="7">
        <v>9001</v>
      </c>
      <c r="G1322" s="30" t="s">
        <v>36</v>
      </c>
      <c r="H1322" s="7">
        <v>132963</v>
      </c>
      <c r="I1322" s="7"/>
      <c r="J1322" s="7">
        <v>132963</v>
      </c>
      <c r="L1322">
        <f t="shared" si="878"/>
        <v>9001</v>
      </c>
      <c r="M1322">
        <f t="shared" si="879"/>
        <v>132963</v>
      </c>
      <c r="N1322" s="19">
        <f t="shared" si="855"/>
        <v>14.772025330518831</v>
      </c>
      <c r="P1322" s="30" t="s">
        <v>36</v>
      </c>
      <c r="Q1322" s="7">
        <v>104635</v>
      </c>
      <c r="R1322" s="7"/>
      <c r="S1322" s="7">
        <v>104635</v>
      </c>
      <c r="U1322" s="30" t="s">
        <v>36</v>
      </c>
      <c r="V1322" s="7">
        <v>18871</v>
      </c>
      <c r="W1322" s="7"/>
      <c r="X1322" s="7">
        <v>18871</v>
      </c>
      <c r="Z1322" s="30" t="s">
        <v>36</v>
      </c>
      <c r="AA1322" s="7">
        <v>40736979</v>
      </c>
      <c r="AB1322" s="7"/>
      <c r="AC1322" s="7">
        <v>40736979</v>
      </c>
      <c r="AE1322">
        <f t="shared" si="880"/>
        <v>40736979</v>
      </c>
      <c r="AF1322" s="16">
        <f t="shared" si="881"/>
        <v>40736.978999999999</v>
      </c>
      <c r="AH1322">
        <f t="shared" si="882"/>
        <v>132963</v>
      </c>
      <c r="AI1322">
        <f t="shared" si="883"/>
        <v>40736979</v>
      </c>
      <c r="AJ1322" s="16">
        <f t="shared" si="884"/>
        <v>306378.30825116759</v>
      </c>
      <c r="AL1322" s="16">
        <f t="shared" si="885"/>
        <v>4525828.1302077547</v>
      </c>
    </row>
    <row r="1323" spans="2:38">
      <c r="B1323" s="5" t="s">
        <v>37</v>
      </c>
      <c r="C1323" s="3"/>
      <c r="D1323" s="3"/>
      <c r="E1323" s="7"/>
      <c r="G1323" s="5" t="s">
        <v>37</v>
      </c>
      <c r="H1323" s="3"/>
      <c r="I1323" s="3"/>
      <c r="J1323" s="7"/>
      <c r="N1323" s="37" t="str">
        <f t="shared" si="855"/>
        <v/>
      </c>
      <c r="P1323" s="5" t="s">
        <v>37</v>
      </c>
      <c r="Q1323" s="3"/>
      <c r="R1323" s="3"/>
      <c r="S1323" s="7"/>
      <c r="U1323" s="5" t="s">
        <v>37</v>
      </c>
      <c r="V1323" s="3"/>
      <c r="W1323" s="3"/>
      <c r="X1323" s="7"/>
      <c r="Z1323" s="5" t="s">
        <v>37</v>
      </c>
      <c r="AA1323" s="3"/>
      <c r="AB1323" s="3"/>
      <c r="AC1323" s="7"/>
      <c r="AF1323" s="36"/>
      <c r="AJ1323" s="36"/>
      <c r="AL1323" s="36"/>
    </row>
    <row r="1324" spans="2:38">
      <c r="B1324" s="29" t="s">
        <v>98</v>
      </c>
      <c r="C1324" s="3">
        <v>1077</v>
      </c>
      <c r="D1324" s="3"/>
      <c r="E1324" s="7">
        <v>1077</v>
      </c>
      <c r="G1324" s="29" t="s">
        <v>98</v>
      </c>
      <c r="H1324" s="3">
        <v>74392</v>
      </c>
      <c r="I1324" s="3"/>
      <c r="J1324" s="7">
        <v>74392</v>
      </c>
      <c r="L1324">
        <f t="shared" ref="L1324:L1327" si="886">E1324</f>
        <v>1077</v>
      </c>
      <c r="M1324">
        <f t="shared" ref="M1324:M1327" si="887">J1324</f>
        <v>74392</v>
      </c>
      <c r="N1324" s="19">
        <f t="shared" si="855"/>
        <v>69.073351903435466</v>
      </c>
      <c r="P1324" s="29" t="s">
        <v>98</v>
      </c>
      <c r="Q1324" s="3">
        <v>49909</v>
      </c>
      <c r="R1324" s="3"/>
      <c r="S1324" s="7">
        <v>49909</v>
      </c>
      <c r="U1324" s="29" t="s">
        <v>98</v>
      </c>
      <c r="V1324" s="3">
        <v>23361</v>
      </c>
      <c r="W1324" s="3"/>
      <c r="X1324" s="7">
        <v>23361</v>
      </c>
      <c r="Z1324" s="29" t="s">
        <v>98</v>
      </c>
      <c r="AA1324" s="3">
        <v>4628858</v>
      </c>
      <c r="AB1324" s="3"/>
      <c r="AC1324" s="7">
        <v>4628858</v>
      </c>
      <c r="AE1324">
        <f t="shared" ref="AE1324:AE1330" si="888">AC1324</f>
        <v>4628858</v>
      </c>
      <c r="AF1324" s="16">
        <f t="shared" ref="AF1324:AF1330" si="889">IF(AE1324/$AE$8&gt;0,AE1324/$AE$8,"")</f>
        <v>4628.8580000000002</v>
      </c>
      <c r="AH1324">
        <f t="shared" ref="AH1324:AH1330" si="890">J1324</f>
        <v>74392</v>
      </c>
      <c r="AI1324">
        <f t="shared" ref="AI1324:AI1330" si="891">AC1324</f>
        <v>4628858</v>
      </c>
      <c r="AJ1324" s="16">
        <f t="shared" ref="AJ1324:AJ1330" si="892">IF(AI1324*AH1324&gt;0,AI1324/AH1324*$AI$8,"")</f>
        <v>62222.523927304013</v>
      </c>
      <c r="AL1324" s="16">
        <f t="shared" ref="AL1324:AL1330" si="893">IF(AI1324*M1324&gt;0,M1324/L1324*AJ1324,"")</f>
        <v>4297918.2915506037</v>
      </c>
    </row>
    <row r="1325" spans="2:38">
      <c r="B1325" s="29" t="s">
        <v>99</v>
      </c>
      <c r="C1325" s="3"/>
      <c r="D1325" s="3">
        <v>71</v>
      </c>
      <c r="E1325" s="7">
        <v>71</v>
      </c>
      <c r="G1325" s="29" t="s">
        <v>99</v>
      </c>
      <c r="H1325" s="3"/>
      <c r="I1325" s="3">
        <v>1833</v>
      </c>
      <c r="J1325" s="7">
        <v>1833</v>
      </c>
      <c r="L1325">
        <f t="shared" si="886"/>
        <v>71</v>
      </c>
      <c r="M1325">
        <f t="shared" si="887"/>
        <v>1833</v>
      </c>
      <c r="N1325" s="19">
        <f t="shared" si="855"/>
        <v>25.816901408450704</v>
      </c>
      <c r="P1325" s="29" t="s">
        <v>99</v>
      </c>
      <c r="Q1325" s="3"/>
      <c r="R1325" s="3">
        <v>1009</v>
      </c>
      <c r="S1325" s="7">
        <v>1009</v>
      </c>
      <c r="U1325" s="29" t="s">
        <v>99</v>
      </c>
      <c r="V1325" s="3"/>
      <c r="W1325" s="3">
        <v>748</v>
      </c>
      <c r="X1325" s="7">
        <v>748</v>
      </c>
      <c r="Z1325" s="29" t="s">
        <v>99</v>
      </c>
      <c r="AA1325" s="3"/>
      <c r="AB1325" s="3">
        <v>122415</v>
      </c>
      <c r="AC1325" s="7">
        <v>122415</v>
      </c>
      <c r="AE1325">
        <f t="shared" si="888"/>
        <v>122415</v>
      </c>
      <c r="AF1325" s="16">
        <f t="shared" si="889"/>
        <v>122.41500000000001</v>
      </c>
      <c r="AH1325">
        <f t="shared" si="890"/>
        <v>1833</v>
      </c>
      <c r="AI1325">
        <f t="shared" si="891"/>
        <v>122415</v>
      </c>
      <c r="AJ1325" s="16">
        <f t="shared" si="892"/>
        <v>66783.960720130941</v>
      </c>
      <c r="AL1325" s="16">
        <f t="shared" si="893"/>
        <v>1724154.9295774649</v>
      </c>
    </row>
    <row r="1326" spans="2:38">
      <c r="B1326" s="29" t="s">
        <v>100</v>
      </c>
      <c r="C1326" s="3">
        <v>1019</v>
      </c>
      <c r="D1326" s="3"/>
      <c r="E1326" s="7">
        <v>1019</v>
      </c>
      <c r="G1326" s="29" t="s">
        <v>100</v>
      </c>
      <c r="H1326" s="3">
        <v>28227</v>
      </c>
      <c r="I1326" s="3"/>
      <c r="J1326" s="7">
        <v>28227</v>
      </c>
      <c r="L1326">
        <f t="shared" si="886"/>
        <v>1019</v>
      </c>
      <c r="M1326">
        <f t="shared" si="887"/>
        <v>28227</v>
      </c>
      <c r="N1326" s="19">
        <f t="shared" si="855"/>
        <v>27.700686947988224</v>
      </c>
      <c r="P1326" s="29" t="s">
        <v>100</v>
      </c>
      <c r="Q1326" s="3">
        <v>20875</v>
      </c>
      <c r="R1326" s="3"/>
      <c r="S1326" s="7">
        <v>20875</v>
      </c>
      <c r="U1326" s="29" t="s">
        <v>100</v>
      </c>
      <c r="V1326" s="3">
        <v>6287</v>
      </c>
      <c r="W1326" s="3"/>
      <c r="X1326" s="7">
        <v>6287</v>
      </c>
      <c r="Z1326" s="29" t="s">
        <v>100</v>
      </c>
      <c r="AA1326" s="3">
        <v>5334534</v>
      </c>
      <c r="AB1326" s="3"/>
      <c r="AC1326" s="7">
        <v>5334534</v>
      </c>
      <c r="AE1326">
        <f t="shared" si="888"/>
        <v>5334534</v>
      </c>
      <c r="AF1326" s="16">
        <f t="shared" si="889"/>
        <v>5334.5339999999997</v>
      </c>
      <c r="AH1326">
        <f t="shared" si="890"/>
        <v>28227</v>
      </c>
      <c r="AI1326">
        <f t="shared" si="891"/>
        <v>5334534</v>
      </c>
      <c r="AJ1326" s="16">
        <f t="shared" si="892"/>
        <v>188986.92740992666</v>
      </c>
      <c r="AL1326" s="16">
        <f t="shared" si="893"/>
        <v>5235067.7134445533</v>
      </c>
    </row>
    <row r="1327" spans="2:38">
      <c r="B1327" s="29" t="s">
        <v>101</v>
      </c>
      <c r="C1327" s="3">
        <v>354</v>
      </c>
      <c r="D1327" s="3"/>
      <c r="E1327" s="7">
        <v>354</v>
      </c>
      <c r="G1327" s="29" t="s">
        <v>101</v>
      </c>
      <c r="H1327" s="3">
        <v>8556</v>
      </c>
      <c r="I1327" s="3"/>
      <c r="J1327" s="7">
        <v>8556</v>
      </c>
      <c r="L1327">
        <f t="shared" si="886"/>
        <v>354</v>
      </c>
      <c r="M1327">
        <f t="shared" si="887"/>
        <v>8556</v>
      </c>
      <c r="N1327" s="19">
        <f t="shared" si="855"/>
        <v>24.16949152542373</v>
      </c>
      <c r="P1327" s="29" t="s">
        <v>101</v>
      </c>
      <c r="Q1327" s="3">
        <v>4959</v>
      </c>
      <c r="R1327" s="3"/>
      <c r="S1327" s="7">
        <v>4959</v>
      </c>
      <c r="U1327" s="29" t="s">
        <v>101</v>
      </c>
      <c r="V1327" s="3">
        <v>3220</v>
      </c>
      <c r="W1327" s="3"/>
      <c r="X1327" s="7">
        <v>3220</v>
      </c>
      <c r="Z1327" s="29" t="s">
        <v>101</v>
      </c>
      <c r="AA1327" s="3">
        <v>413884</v>
      </c>
      <c r="AB1327" s="3"/>
      <c r="AC1327" s="7">
        <v>413884</v>
      </c>
      <c r="AE1327">
        <f t="shared" si="888"/>
        <v>413884</v>
      </c>
      <c r="AF1327" s="16">
        <f t="shared" si="889"/>
        <v>413.88400000000001</v>
      </c>
      <c r="AH1327">
        <f t="shared" si="890"/>
        <v>8556</v>
      </c>
      <c r="AI1327">
        <f t="shared" si="891"/>
        <v>413884</v>
      </c>
      <c r="AJ1327" s="16">
        <f t="shared" si="892"/>
        <v>48373.539036933144</v>
      </c>
      <c r="AL1327" s="16">
        <f t="shared" si="893"/>
        <v>1169163.8418079095</v>
      </c>
    </row>
    <row r="1328" spans="2:38">
      <c r="B1328" s="29" t="s">
        <v>102</v>
      </c>
      <c r="C1328" s="3"/>
      <c r="D1328" s="3">
        <v>20</v>
      </c>
      <c r="E1328" s="7">
        <v>20</v>
      </c>
      <c r="G1328" s="29" t="s">
        <v>102</v>
      </c>
      <c r="H1328" s="3"/>
      <c r="I1328" s="3">
        <v>376</v>
      </c>
      <c r="J1328" s="7">
        <v>376</v>
      </c>
      <c r="N1328" s="19" t="str">
        <f t="shared" si="855"/>
        <v/>
      </c>
      <c r="P1328" s="29" t="s">
        <v>102</v>
      </c>
      <c r="Q1328" s="3"/>
      <c r="R1328" s="3">
        <v>237</v>
      </c>
      <c r="S1328" s="7">
        <v>237</v>
      </c>
      <c r="U1328" s="29" t="s">
        <v>102</v>
      </c>
      <c r="V1328" s="3"/>
      <c r="W1328" s="3">
        <v>119</v>
      </c>
      <c r="X1328" s="7">
        <v>119</v>
      </c>
      <c r="Z1328" s="29" t="s">
        <v>102</v>
      </c>
      <c r="AA1328" s="3"/>
      <c r="AB1328" s="3">
        <v>231719</v>
      </c>
      <c r="AC1328" s="7">
        <v>231719</v>
      </c>
      <c r="AE1328">
        <f t="shared" si="888"/>
        <v>231719</v>
      </c>
      <c r="AF1328" s="16">
        <f t="shared" si="889"/>
        <v>231.71899999999999</v>
      </c>
      <c r="AH1328">
        <f t="shared" si="890"/>
        <v>376</v>
      </c>
      <c r="AI1328">
        <f t="shared" si="891"/>
        <v>231719</v>
      </c>
      <c r="AJ1328" s="16">
        <f t="shared" si="892"/>
        <v>616273.93617021281</v>
      </c>
      <c r="AL1328" s="16" t="str">
        <f t="shared" si="893"/>
        <v/>
      </c>
    </row>
    <row r="1329" spans="2:38">
      <c r="B1329" s="29" t="s">
        <v>103</v>
      </c>
      <c r="C1329" s="3"/>
      <c r="D1329" s="3"/>
      <c r="E1329" s="7"/>
      <c r="G1329" s="29" t="s">
        <v>103</v>
      </c>
      <c r="H1329" s="3"/>
      <c r="I1329" s="3"/>
      <c r="J1329" s="7"/>
      <c r="L1329">
        <f t="shared" ref="L1329:L1330" si="894">E1329</f>
        <v>0</v>
      </c>
      <c r="M1329">
        <f t="shared" ref="M1329:M1330" si="895">J1329</f>
        <v>0</v>
      </c>
      <c r="N1329" s="19" t="str">
        <f t="shared" si="855"/>
        <v/>
      </c>
      <c r="P1329" s="29" t="s">
        <v>103</v>
      </c>
      <c r="Q1329" s="3"/>
      <c r="R1329" s="3"/>
      <c r="S1329" s="7"/>
      <c r="U1329" s="29" t="s">
        <v>103</v>
      </c>
      <c r="V1329" s="3"/>
      <c r="W1329" s="3"/>
      <c r="X1329" s="7"/>
      <c r="Z1329" s="29" t="s">
        <v>103</v>
      </c>
      <c r="AA1329" s="3"/>
      <c r="AB1329" s="3"/>
      <c r="AC1329" s="7"/>
      <c r="AE1329">
        <f t="shared" si="888"/>
        <v>0</v>
      </c>
      <c r="AF1329" s="16" t="str">
        <f t="shared" si="889"/>
        <v/>
      </c>
      <c r="AH1329">
        <f t="shared" si="890"/>
        <v>0</v>
      </c>
      <c r="AI1329">
        <f t="shared" si="891"/>
        <v>0</v>
      </c>
      <c r="AJ1329" s="16" t="str">
        <f t="shared" si="892"/>
        <v/>
      </c>
      <c r="AL1329" s="16" t="str">
        <f t="shared" si="893"/>
        <v/>
      </c>
    </row>
    <row r="1330" spans="2:38">
      <c r="B1330" s="30" t="s">
        <v>37</v>
      </c>
      <c r="C1330" s="7">
        <v>2450</v>
      </c>
      <c r="D1330" s="7">
        <v>91</v>
      </c>
      <c r="E1330" s="7">
        <v>2541</v>
      </c>
      <c r="G1330" s="30" t="s">
        <v>37</v>
      </c>
      <c r="H1330" s="7">
        <v>111175</v>
      </c>
      <c r="I1330" s="7">
        <v>2209</v>
      </c>
      <c r="J1330" s="7">
        <v>113384</v>
      </c>
      <c r="L1330">
        <f t="shared" si="894"/>
        <v>2541</v>
      </c>
      <c r="M1330">
        <f t="shared" si="895"/>
        <v>113384</v>
      </c>
      <c r="N1330" s="19">
        <f t="shared" si="855"/>
        <v>44.621802439984258</v>
      </c>
      <c r="P1330" s="30" t="s">
        <v>37</v>
      </c>
      <c r="Q1330" s="7">
        <v>75743</v>
      </c>
      <c r="R1330" s="7">
        <v>1246</v>
      </c>
      <c r="S1330" s="7">
        <v>76989</v>
      </c>
      <c r="U1330" s="30" t="s">
        <v>37</v>
      </c>
      <c r="V1330" s="7">
        <v>32868</v>
      </c>
      <c r="W1330" s="7">
        <v>867</v>
      </c>
      <c r="X1330" s="7">
        <v>33735</v>
      </c>
      <c r="Z1330" s="30" t="s">
        <v>37</v>
      </c>
      <c r="AA1330" s="7">
        <v>10377276</v>
      </c>
      <c r="AB1330" s="7">
        <v>354134</v>
      </c>
      <c r="AC1330" s="7">
        <v>10731410</v>
      </c>
      <c r="AE1330">
        <f t="shared" si="888"/>
        <v>10731410</v>
      </c>
      <c r="AF1330" s="16">
        <f t="shared" si="889"/>
        <v>10731.41</v>
      </c>
      <c r="AH1330">
        <f t="shared" si="890"/>
        <v>113384</v>
      </c>
      <c r="AI1330">
        <f t="shared" si="891"/>
        <v>10731410</v>
      </c>
      <c r="AJ1330" s="16">
        <f t="shared" si="892"/>
        <v>94646.599167431035</v>
      </c>
      <c r="AL1330" s="16">
        <f t="shared" si="893"/>
        <v>4223301.8496654863</v>
      </c>
    </row>
    <row r="1331" spans="2:38">
      <c r="B1331" s="5" t="s">
        <v>38</v>
      </c>
      <c r="C1331" s="3"/>
      <c r="D1331" s="3"/>
      <c r="E1331" s="7"/>
      <c r="G1331" s="5" t="s">
        <v>38</v>
      </c>
      <c r="H1331" s="3"/>
      <c r="I1331" s="3"/>
      <c r="J1331" s="7"/>
      <c r="N1331" s="37" t="str">
        <f t="shared" si="855"/>
        <v/>
      </c>
      <c r="P1331" s="5" t="s">
        <v>38</v>
      </c>
      <c r="Q1331" s="3"/>
      <c r="R1331" s="3"/>
      <c r="S1331" s="7"/>
      <c r="U1331" s="5" t="s">
        <v>38</v>
      </c>
      <c r="V1331" s="3"/>
      <c r="W1331" s="3"/>
      <c r="X1331" s="7"/>
      <c r="Z1331" s="5" t="s">
        <v>38</v>
      </c>
      <c r="AA1331" s="3"/>
      <c r="AB1331" s="3"/>
      <c r="AC1331" s="7"/>
      <c r="AF1331" s="36"/>
      <c r="AJ1331" s="36"/>
      <c r="AL1331" s="36"/>
    </row>
    <row r="1332" spans="2:38">
      <c r="B1332" s="29" t="s">
        <v>104</v>
      </c>
      <c r="C1332" s="3">
        <v>1523</v>
      </c>
      <c r="D1332" s="3"/>
      <c r="E1332" s="7">
        <v>1523</v>
      </c>
      <c r="G1332" s="29" t="s">
        <v>104</v>
      </c>
      <c r="H1332" s="3">
        <v>14029</v>
      </c>
      <c r="I1332" s="3"/>
      <c r="J1332" s="7">
        <v>14029</v>
      </c>
      <c r="L1332">
        <f t="shared" ref="L1332:L1337" si="896">E1332</f>
        <v>1523</v>
      </c>
      <c r="M1332">
        <f t="shared" ref="M1332:M1337" si="897">J1332</f>
        <v>14029</v>
      </c>
      <c r="N1332" s="19">
        <f t="shared" ref="N1332:N1395" si="898">IF(M1332+L1332&gt;0,M1332/L1332,"")</f>
        <v>9.2114248194353259</v>
      </c>
      <c r="P1332" s="29" t="s">
        <v>104</v>
      </c>
      <c r="Q1332" s="3">
        <v>9904</v>
      </c>
      <c r="R1332" s="3"/>
      <c r="S1332" s="7">
        <v>9904</v>
      </c>
      <c r="U1332" s="29" t="s">
        <v>104</v>
      </c>
      <c r="V1332" s="3">
        <v>2415</v>
      </c>
      <c r="W1332" s="3"/>
      <c r="X1332" s="7">
        <v>2415</v>
      </c>
      <c r="Z1332" s="29" t="s">
        <v>104</v>
      </c>
      <c r="AA1332" s="3">
        <v>1311878</v>
      </c>
      <c r="AB1332" s="3"/>
      <c r="AC1332" s="7">
        <v>1311878</v>
      </c>
      <c r="AE1332">
        <f t="shared" ref="AE1332:AE1337" si="899">AC1332</f>
        <v>1311878</v>
      </c>
      <c r="AF1332" s="16">
        <f t="shared" ref="AF1332:AF1337" si="900">IF(AE1332/$AE$8&gt;0,AE1332/$AE$8,"")</f>
        <v>1311.8779999999999</v>
      </c>
      <c r="AH1332">
        <f t="shared" ref="AH1332:AH1337" si="901">J1332</f>
        <v>14029</v>
      </c>
      <c r="AI1332">
        <f t="shared" ref="AI1332:AI1337" si="902">AC1332</f>
        <v>1311878</v>
      </c>
      <c r="AJ1332" s="16">
        <f t="shared" ref="AJ1332:AJ1337" si="903">IF(AI1332*AH1332&gt;0,AI1332/AH1332*$AI$8,"")</f>
        <v>93511.868272863358</v>
      </c>
      <c r="AL1332" s="16">
        <f t="shared" ref="AL1332:AL1337" si="904">IF(AI1332&gt;0,M1332/L1332*AJ1332,"")</f>
        <v>861377.54432042036</v>
      </c>
    </row>
    <row r="1333" spans="2:38">
      <c r="B1333" s="29" t="s">
        <v>105</v>
      </c>
      <c r="C1333" s="3">
        <v>319</v>
      </c>
      <c r="D1333" s="3"/>
      <c r="E1333" s="7">
        <v>319</v>
      </c>
      <c r="G1333" s="29" t="s">
        <v>105</v>
      </c>
      <c r="H1333" s="3">
        <v>5500</v>
      </c>
      <c r="I1333" s="3"/>
      <c r="J1333" s="7">
        <v>5500</v>
      </c>
      <c r="L1333">
        <f t="shared" si="896"/>
        <v>319</v>
      </c>
      <c r="M1333">
        <f t="shared" si="897"/>
        <v>5500</v>
      </c>
      <c r="N1333" s="19">
        <f t="shared" si="898"/>
        <v>17.241379310344829</v>
      </c>
      <c r="P1333" s="29" t="s">
        <v>105</v>
      </c>
      <c r="Q1333" s="3">
        <v>4680</v>
      </c>
      <c r="R1333" s="3"/>
      <c r="S1333" s="7">
        <v>4680</v>
      </c>
      <c r="U1333" s="29" t="s">
        <v>105</v>
      </c>
      <c r="V1333" s="3">
        <v>485</v>
      </c>
      <c r="W1333" s="3"/>
      <c r="X1333" s="7">
        <v>485</v>
      </c>
      <c r="Z1333" s="29" t="s">
        <v>105</v>
      </c>
      <c r="AA1333" s="3">
        <v>634214</v>
      </c>
      <c r="AB1333" s="3"/>
      <c r="AC1333" s="7">
        <v>634214</v>
      </c>
      <c r="AE1333">
        <f t="shared" si="899"/>
        <v>634214</v>
      </c>
      <c r="AF1333" s="16">
        <f t="shared" si="900"/>
        <v>634.21400000000006</v>
      </c>
      <c r="AH1333">
        <f t="shared" si="901"/>
        <v>5500</v>
      </c>
      <c r="AI1333">
        <f t="shared" si="902"/>
        <v>634214</v>
      </c>
      <c r="AJ1333" s="16">
        <f t="shared" si="903"/>
        <v>115311.63636363637</v>
      </c>
      <c r="AL1333" s="16">
        <f t="shared" si="904"/>
        <v>1988131.6614420065</v>
      </c>
    </row>
    <row r="1334" spans="2:38">
      <c r="B1334" s="29" t="s">
        <v>106</v>
      </c>
      <c r="C1334" s="3">
        <v>408</v>
      </c>
      <c r="D1334" s="3"/>
      <c r="E1334" s="7">
        <v>408</v>
      </c>
      <c r="G1334" s="29" t="s">
        <v>106</v>
      </c>
      <c r="H1334" s="3">
        <v>3700</v>
      </c>
      <c r="I1334" s="3"/>
      <c r="J1334" s="7">
        <v>3700</v>
      </c>
      <c r="L1334">
        <f t="shared" si="896"/>
        <v>408</v>
      </c>
      <c r="M1334">
        <f t="shared" si="897"/>
        <v>3700</v>
      </c>
      <c r="N1334" s="19">
        <f t="shared" si="898"/>
        <v>9.0686274509803919</v>
      </c>
      <c r="P1334" s="29" t="s">
        <v>106</v>
      </c>
      <c r="Q1334" s="3">
        <v>2478</v>
      </c>
      <c r="R1334" s="3"/>
      <c r="S1334" s="7">
        <v>2478</v>
      </c>
      <c r="U1334" s="29" t="s">
        <v>106</v>
      </c>
      <c r="V1334" s="3">
        <v>796</v>
      </c>
      <c r="W1334" s="3"/>
      <c r="X1334" s="7">
        <v>796</v>
      </c>
      <c r="Z1334" s="29" t="s">
        <v>106</v>
      </c>
      <c r="AA1334" s="3">
        <v>302468</v>
      </c>
      <c r="AB1334" s="3"/>
      <c r="AC1334" s="7">
        <v>302468</v>
      </c>
      <c r="AE1334">
        <f t="shared" si="899"/>
        <v>302468</v>
      </c>
      <c r="AF1334" s="16">
        <f t="shared" si="900"/>
        <v>302.46800000000002</v>
      </c>
      <c r="AH1334">
        <f t="shared" si="901"/>
        <v>3700</v>
      </c>
      <c r="AI1334">
        <f t="shared" si="902"/>
        <v>302468</v>
      </c>
      <c r="AJ1334" s="16">
        <f t="shared" si="903"/>
        <v>81748.108108108107</v>
      </c>
      <c r="AL1334" s="16">
        <f t="shared" si="904"/>
        <v>741343.13725490193</v>
      </c>
    </row>
    <row r="1335" spans="2:38">
      <c r="B1335" s="29" t="s">
        <v>107</v>
      </c>
      <c r="C1335" s="3">
        <v>290</v>
      </c>
      <c r="D1335" s="3"/>
      <c r="E1335" s="7">
        <v>290</v>
      </c>
      <c r="G1335" s="29" t="s">
        <v>107</v>
      </c>
      <c r="H1335" s="3">
        <v>11167</v>
      </c>
      <c r="I1335" s="3"/>
      <c r="J1335" s="7">
        <v>11167</v>
      </c>
      <c r="L1335">
        <f t="shared" si="896"/>
        <v>290</v>
      </c>
      <c r="M1335">
        <f t="shared" si="897"/>
        <v>11167</v>
      </c>
      <c r="N1335" s="19">
        <f t="shared" si="898"/>
        <v>38.506896551724139</v>
      </c>
      <c r="P1335" s="29" t="s">
        <v>107</v>
      </c>
      <c r="Q1335" s="3">
        <v>9345</v>
      </c>
      <c r="R1335" s="3"/>
      <c r="S1335" s="7">
        <v>9345</v>
      </c>
      <c r="U1335" s="29" t="s">
        <v>107</v>
      </c>
      <c r="V1335" s="3">
        <v>1522</v>
      </c>
      <c r="W1335" s="3"/>
      <c r="X1335" s="7">
        <v>1522</v>
      </c>
      <c r="Z1335" s="29" t="s">
        <v>107</v>
      </c>
      <c r="AA1335" s="3">
        <v>1150069</v>
      </c>
      <c r="AB1335" s="3"/>
      <c r="AC1335" s="7">
        <v>1150069</v>
      </c>
      <c r="AE1335">
        <f t="shared" si="899"/>
        <v>1150069</v>
      </c>
      <c r="AF1335" s="16">
        <f t="shared" si="900"/>
        <v>1150.069</v>
      </c>
      <c r="AH1335">
        <f t="shared" si="901"/>
        <v>11167</v>
      </c>
      <c r="AI1335">
        <f t="shared" si="902"/>
        <v>1150069</v>
      </c>
      <c r="AJ1335" s="16">
        <f t="shared" si="903"/>
        <v>102988.17945732964</v>
      </c>
      <c r="AL1335" s="16">
        <f t="shared" si="904"/>
        <v>3965755.1724137934</v>
      </c>
    </row>
    <row r="1336" spans="2:38">
      <c r="B1336" s="29" t="s">
        <v>108</v>
      </c>
      <c r="C1336" s="3">
        <v>1385</v>
      </c>
      <c r="D1336" s="3"/>
      <c r="E1336" s="7">
        <v>1385</v>
      </c>
      <c r="G1336" s="29" t="s">
        <v>108</v>
      </c>
      <c r="H1336" s="3">
        <v>16425</v>
      </c>
      <c r="I1336" s="3"/>
      <c r="J1336" s="7">
        <v>16425</v>
      </c>
      <c r="L1336">
        <f t="shared" si="896"/>
        <v>1385</v>
      </c>
      <c r="M1336">
        <f t="shared" si="897"/>
        <v>16425</v>
      </c>
      <c r="N1336" s="19">
        <f t="shared" si="898"/>
        <v>11.859205776173285</v>
      </c>
      <c r="P1336" s="29" t="s">
        <v>108</v>
      </c>
      <c r="Q1336" s="3">
        <v>10443</v>
      </c>
      <c r="R1336" s="3"/>
      <c r="S1336" s="7">
        <v>10443</v>
      </c>
      <c r="U1336" s="29" t="s">
        <v>108</v>
      </c>
      <c r="V1336" s="3">
        <v>4538</v>
      </c>
      <c r="W1336" s="3"/>
      <c r="X1336" s="7">
        <v>4538</v>
      </c>
      <c r="Z1336" s="29" t="s">
        <v>108</v>
      </c>
      <c r="AA1336" s="3">
        <v>1175266</v>
      </c>
      <c r="AB1336" s="3"/>
      <c r="AC1336" s="7">
        <v>1175266</v>
      </c>
      <c r="AE1336">
        <f t="shared" si="899"/>
        <v>1175266</v>
      </c>
      <c r="AF1336" s="16">
        <f t="shared" si="900"/>
        <v>1175.2660000000001</v>
      </c>
      <c r="AH1336">
        <f t="shared" si="901"/>
        <v>16425</v>
      </c>
      <c r="AI1336">
        <f t="shared" si="902"/>
        <v>1175266</v>
      </c>
      <c r="AJ1336" s="16">
        <f t="shared" si="903"/>
        <v>71553.485540334863</v>
      </c>
      <c r="AL1336" s="16">
        <f t="shared" si="904"/>
        <v>848567.50902527082</v>
      </c>
    </row>
    <row r="1337" spans="2:38">
      <c r="B1337" s="30" t="s">
        <v>38</v>
      </c>
      <c r="C1337" s="7">
        <v>3925</v>
      </c>
      <c r="D1337" s="7"/>
      <c r="E1337" s="7">
        <v>3925</v>
      </c>
      <c r="G1337" s="30" t="s">
        <v>38</v>
      </c>
      <c r="H1337" s="7">
        <v>50821</v>
      </c>
      <c r="I1337" s="7"/>
      <c r="J1337" s="7">
        <v>50821</v>
      </c>
      <c r="L1337">
        <f t="shared" si="896"/>
        <v>3925</v>
      </c>
      <c r="M1337">
        <f t="shared" si="897"/>
        <v>50821</v>
      </c>
      <c r="N1337" s="19">
        <f t="shared" si="898"/>
        <v>12.948025477707006</v>
      </c>
      <c r="P1337" s="30" t="s">
        <v>38</v>
      </c>
      <c r="Q1337" s="7">
        <v>36850</v>
      </c>
      <c r="R1337" s="7"/>
      <c r="S1337" s="7">
        <v>36850</v>
      </c>
      <c r="U1337" s="30" t="s">
        <v>38</v>
      </c>
      <c r="V1337" s="7">
        <v>9756</v>
      </c>
      <c r="W1337" s="7"/>
      <c r="X1337" s="7">
        <v>9756</v>
      </c>
      <c r="Z1337" s="30" t="s">
        <v>38</v>
      </c>
      <c r="AA1337" s="7">
        <v>4573895</v>
      </c>
      <c r="AB1337" s="7"/>
      <c r="AC1337" s="7">
        <v>4573895</v>
      </c>
      <c r="AE1337">
        <f t="shared" si="899"/>
        <v>4573895</v>
      </c>
      <c r="AF1337" s="16">
        <f t="shared" si="900"/>
        <v>4573.8950000000004</v>
      </c>
      <c r="AH1337">
        <f t="shared" si="901"/>
        <v>50821</v>
      </c>
      <c r="AI1337">
        <f t="shared" si="902"/>
        <v>4573895</v>
      </c>
      <c r="AJ1337" s="16">
        <f t="shared" si="903"/>
        <v>90000.098384526078</v>
      </c>
      <c r="AL1337" s="16">
        <f t="shared" si="904"/>
        <v>1165323.5668789807</v>
      </c>
    </row>
    <row r="1338" spans="2:38">
      <c r="B1338" s="5" t="s">
        <v>39</v>
      </c>
      <c r="C1338" s="3"/>
      <c r="D1338" s="3"/>
      <c r="E1338" s="7"/>
      <c r="G1338" s="5" t="s">
        <v>39</v>
      </c>
      <c r="H1338" s="3"/>
      <c r="I1338" s="3"/>
      <c r="J1338" s="7"/>
      <c r="N1338" s="37" t="str">
        <f t="shared" si="898"/>
        <v/>
      </c>
      <c r="P1338" s="5" t="s">
        <v>39</v>
      </c>
      <c r="Q1338" s="3"/>
      <c r="R1338" s="3"/>
      <c r="S1338" s="7"/>
      <c r="U1338" s="5" t="s">
        <v>39</v>
      </c>
      <c r="V1338" s="3"/>
      <c r="W1338" s="3"/>
      <c r="X1338" s="7"/>
      <c r="Z1338" s="5" t="s">
        <v>39</v>
      </c>
      <c r="AA1338" s="3"/>
      <c r="AB1338" s="3"/>
      <c r="AC1338" s="7"/>
      <c r="AF1338" s="36"/>
      <c r="AJ1338" s="36"/>
      <c r="AL1338" s="36"/>
    </row>
    <row r="1339" spans="2:38">
      <c r="B1339" s="29" t="s">
        <v>109</v>
      </c>
      <c r="C1339" s="3"/>
      <c r="D1339" s="3">
        <v>1028</v>
      </c>
      <c r="E1339" s="7">
        <v>1028</v>
      </c>
      <c r="G1339" s="29" t="s">
        <v>109</v>
      </c>
      <c r="H1339" s="3"/>
      <c r="I1339" s="3">
        <v>7549</v>
      </c>
      <c r="J1339" s="7">
        <v>7549</v>
      </c>
      <c r="N1339" s="19" t="str">
        <f t="shared" si="898"/>
        <v/>
      </c>
      <c r="P1339" s="29" t="s">
        <v>109</v>
      </c>
      <c r="Q1339" s="3"/>
      <c r="R1339" s="3">
        <v>2755</v>
      </c>
      <c r="S1339" s="7">
        <v>2755</v>
      </c>
      <c r="U1339" s="29" t="s">
        <v>109</v>
      </c>
      <c r="V1339" s="3"/>
      <c r="W1339" s="3">
        <v>3679</v>
      </c>
      <c r="X1339" s="7">
        <v>3679</v>
      </c>
      <c r="Z1339" s="29" t="s">
        <v>109</v>
      </c>
      <c r="AA1339" s="3"/>
      <c r="AB1339" s="3">
        <v>502524</v>
      </c>
      <c r="AC1339" s="7">
        <v>502524</v>
      </c>
      <c r="AE1339">
        <f t="shared" ref="AE1339:AE1371" si="905">AC1339</f>
        <v>502524</v>
      </c>
      <c r="AF1339" s="16">
        <f t="shared" ref="AF1339:AF1371" si="906">IF(AE1339/$AE$8&gt;0,AE1339/$AE$8,"")</f>
        <v>502.524</v>
      </c>
      <c r="AH1339">
        <f t="shared" ref="AH1339:AH1371" si="907">J1339</f>
        <v>7549</v>
      </c>
      <c r="AI1339">
        <f t="shared" ref="AI1339:AI1371" si="908">AC1339</f>
        <v>502524</v>
      </c>
      <c r="AJ1339" s="16">
        <f t="shared" ref="AJ1339:AJ1371" si="909">IF(AI1339*AH1339&gt;0,AI1339/AH1339*$AI$8,"")</f>
        <v>66568.28719035635</v>
      </c>
      <c r="AL1339" s="16" t="str">
        <f t="shared" ref="AL1339:AL1371" si="910">IF(AI1339*M1339&gt;0,M1339/L1339*AJ1339,"")</f>
        <v/>
      </c>
    </row>
    <row r="1340" spans="2:38">
      <c r="B1340" s="29" t="s">
        <v>110</v>
      </c>
      <c r="C1340" s="3"/>
      <c r="D1340" s="3"/>
      <c r="E1340" s="7"/>
      <c r="G1340" s="29" t="s">
        <v>110</v>
      </c>
      <c r="H1340" s="3"/>
      <c r="I1340" s="3"/>
      <c r="J1340" s="7"/>
      <c r="L1340">
        <f t="shared" ref="L1340:L1349" si="911">E1340</f>
        <v>0</v>
      </c>
      <c r="M1340">
        <f t="shared" ref="M1340:M1349" si="912">J1340</f>
        <v>0</v>
      </c>
      <c r="N1340" s="19" t="str">
        <f t="shared" si="898"/>
        <v/>
      </c>
      <c r="P1340" s="29" t="s">
        <v>110</v>
      </c>
      <c r="Q1340" s="3"/>
      <c r="R1340" s="3"/>
      <c r="S1340" s="7"/>
      <c r="U1340" s="29" t="s">
        <v>110</v>
      </c>
      <c r="V1340" s="3"/>
      <c r="W1340" s="3"/>
      <c r="X1340" s="7"/>
      <c r="Z1340" s="29" t="s">
        <v>110</v>
      </c>
      <c r="AA1340" s="3"/>
      <c r="AB1340" s="3"/>
      <c r="AC1340" s="7"/>
      <c r="AE1340">
        <f t="shared" si="905"/>
        <v>0</v>
      </c>
      <c r="AF1340" s="16" t="str">
        <f t="shared" si="906"/>
        <v/>
      </c>
      <c r="AH1340">
        <f t="shared" si="907"/>
        <v>0</v>
      </c>
      <c r="AI1340">
        <f t="shared" si="908"/>
        <v>0</v>
      </c>
      <c r="AJ1340" s="16" t="str">
        <f t="shared" si="909"/>
        <v/>
      </c>
      <c r="AL1340" s="16" t="str">
        <f t="shared" si="910"/>
        <v/>
      </c>
    </row>
    <row r="1341" spans="2:38">
      <c r="B1341" s="29" t="s">
        <v>159</v>
      </c>
      <c r="C1341" s="3">
        <v>30</v>
      </c>
      <c r="D1341" s="3"/>
      <c r="E1341" s="7">
        <v>30</v>
      </c>
      <c r="G1341" s="29" t="s">
        <v>159</v>
      </c>
      <c r="H1341" s="3">
        <v>188</v>
      </c>
      <c r="I1341" s="3"/>
      <c r="J1341" s="7">
        <v>188</v>
      </c>
      <c r="L1341">
        <f t="shared" si="911"/>
        <v>30</v>
      </c>
      <c r="M1341">
        <f t="shared" si="912"/>
        <v>188</v>
      </c>
      <c r="N1341" s="19">
        <f t="shared" si="898"/>
        <v>6.2666666666666666</v>
      </c>
      <c r="P1341" s="29" t="s">
        <v>159</v>
      </c>
      <c r="Q1341" s="3">
        <v>127</v>
      </c>
      <c r="R1341" s="3"/>
      <c r="S1341" s="7">
        <v>127</v>
      </c>
      <c r="U1341" s="29" t="s">
        <v>159</v>
      </c>
      <c r="V1341" s="3">
        <v>31</v>
      </c>
      <c r="W1341" s="3"/>
      <c r="X1341" s="7">
        <v>31</v>
      </c>
      <c r="Z1341" s="29" t="s">
        <v>159</v>
      </c>
      <c r="AA1341" s="3">
        <v>19166</v>
      </c>
      <c r="AB1341" s="3"/>
      <c r="AC1341" s="7">
        <v>19166</v>
      </c>
      <c r="AE1341">
        <f t="shared" si="905"/>
        <v>19166</v>
      </c>
      <c r="AF1341" s="16">
        <f t="shared" si="906"/>
        <v>19.166</v>
      </c>
      <c r="AH1341">
        <f t="shared" si="907"/>
        <v>188</v>
      </c>
      <c r="AI1341">
        <f t="shared" si="908"/>
        <v>19166</v>
      </c>
      <c r="AJ1341" s="16">
        <f t="shared" si="909"/>
        <v>101946.80851063829</v>
      </c>
      <c r="AL1341" s="16">
        <f t="shared" si="910"/>
        <v>638866.66666666663</v>
      </c>
    </row>
    <row r="1342" spans="2:38">
      <c r="B1342" s="29" t="s">
        <v>111</v>
      </c>
      <c r="C1342" s="3">
        <v>25</v>
      </c>
      <c r="D1342" s="3"/>
      <c r="E1342" s="7">
        <v>25</v>
      </c>
      <c r="G1342" s="29" t="s">
        <v>111</v>
      </c>
      <c r="H1342" s="3">
        <v>91</v>
      </c>
      <c r="I1342" s="3"/>
      <c r="J1342" s="7">
        <v>91</v>
      </c>
      <c r="L1342">
        <f t="shared" si="911"/>
        <v>25</v>
      </c>
      <c r="M1342">
        <f t="shared" si="912"/>
        <v>91</v>
      </c>
      <c r="N1342" s="19">
        <f t="shared" si="898"/>
        <v>3.64</v>
      </c>
      <c r="P1342" s="29" t="s">
        <v>111</v>
      </c>
      <c r="Q1342" s="3">
        <v>40</v>
      </c>
      <c r="R1342" s="3"/>
      <c r="S1342" s="7">
        <v>40</v>
      </c>
      <c r="U1342" s="29" t="s">
        <v>111</v>
      </c>
      <c r="V1342" s="3">
        <v>26</v>
      </c>
      <c r="W1342" s="3"/>
      <c r="X1342" s="7">
        <v>26</v>
      </c>
      <c r="Z1342" s="29" t="s">
        <v>111</v>
      </c>
      <c r="AA1342" s="3">
        <v>6082</v>
      </c>
      <c r="AB1342" s="3"/>
      <c r="AC1342" s="7">
        <v>6082</v>
      </c>
      <c r="AE1342">
        <f t="shared" si="905"/>
        <v>6082</v>
      </c>
      <c r="AF1342" s="16">
        <f t="shared" si="906"/>
        <v>6.0819999999999999</v>
      </c>
      <c r="AH1342">
        <f t="shared" si="907"/>
        <v>91</v>
      </c>
      <c r="AI1342">
        <f t="shared" si="908"/>
        <v>6082</v>
      </c>
      <c r="AJ1342" s="16">
        <f t="shared" si="909"/>
        <v>66835.164835164833</v>
      </c>
      <c r="AL1342" s="16">
        <f t="shared" si="910"/>
        <v>243280</v>
      </c>
    </row>
    <row r="1343" spans="2:38">
      <c r="B1343" s="29" t="s">
        <v>112</v>
      </c>
      <c r="C1343" s="3"/>
      <c r="D1343" s="3">
        <v>1255</v>
      </c>
      <c r="E1343" s="7">
        <v>1255</v>
      </c>
      <c r="G1343" s="29" t="s">
        <v>112</v>
      </c>
      <c r="H1343" s="3"/>
      <c r="I1343" s="3">
        <v>3281</v>
      </c>
      <c r="J1343" s="7">
        <v>3281</v>
      </c>
      <c r="L1343">
        <f t="shared" si="911"/>
        <v>1255</v>
      </c>
      <c r="M1343">
        <f t="shared" si="912"/>
        <v>3281</v>
      </c>
      <c r="N1343" s="19">
        <f t="shared" si="898"/>
        <v>2.6143426294820715</v>
      </c>
      <c r="P1343" s="29" t="s">
        <v>112</v>
      </c>
      <c r="Q1343" s="3"/>
      <c r="R1343" s="3">
        <v>1335</v>
      </c>
      <c r="S1343" s="7">
        <v>1335</v>
      </c>
      <c r="U1343" s="29" t="s">
        <v>112</v>
      </c>
      <c r="V1343" s="3"/>
      <c r="W1343" s="3">
        <v>639</v>
      </c>
      <c r="X1343" s="7">
        <v>639</v>
      </c>
      <c r="Z1343" s="29" t="s">
        <v>112</v>
      </c>
      <c r="AA1343" s="3"/>
      <c r="AB1343" s="3">
        <v>203314</v>
      </c>
      <c r="AC1343" s="7">
        <v>203314</v>
      </c>
      <c r="AE1343">
        <f t="shared" si="905"/>
        <v>203314</v>
      </c>
      <c r="AF1343" s="16">
        <f t="shared" si="906"/>
        <v>203.31399999999999</v>
      </c>
      <c r="AH1343">
        <f t="shared" si="907"/>
        <v>3281</v>
      </c>
      <c r="AI1343">
        <f t="shared" si="908"/>
        <v>203314</v>
      </c>
      <c r="AJ1343" s="16">
        <f t="shared" si="909"/>
        <v>61967.083206339528</v>
      </c>
      <c r="AL1343" s="16">
        <f t="shared" si="910"/>
        <v>162003.18725099601</v>
      </c>
    </row>
    <row r="1344" spans="2:38">
      <c r="B1344" s="29" t="s">
        <v>113</v>
      </c>
      <c r="C1344" s="3">
        <v>11371</v>
      </c>
      <c r="D1344" s="3"/>
      <c r="E1344" s="7">
        <v>11371</v>
      </c>
      <c r="G1344" s="29" t="s">
        <v>113</v>
      </c>
      <c r="H1344" s="3">
        <v>48212</v>
      </c>
      <c r="I1344" s="3"/>
      <c r="J1344" s="7">
        <v>48212</v>
      </c>
      <c r="L1344">
        <f t="shared" si="911"/>
        <v>11371</v>
      </c>
      <c r="M1344">
        <f t="shared" si="912"/>
        <v>48212</v>
      </c>
      <c r="N1344" s="19">
        <f t="shared" si="898"/>
        <v>4.2399085392665556</v>
      </c>
      <c r="P1344" s="29" t="s">
        <v>113</v>
      </c>
      <c r="Q1344" s="3">
        <v>24897</v>
      </c>
      <c r="R1344" s="3"/>
      <c r="S1344" s="7">
        <v>24897</v>
      </c>
      <c r="U1344" s="29" t="s">
        <v>113</v>
      </c>
      <c r="V1344" s="3">
        <v>11460</v>
      </c>
      <c r="W1344" s="3"/>
      <c r="X1344" s="7">
        <v>11460</v>
      </c>
      <c r="Z1344" s="29" t="s">
        <v>113</v>
      </c>
      <c r="AA1344" s="3">
        <v>1513555</v>
      </c>
      <c r="AB1344" s="3"/>
      <c r="AC1344" s="7">
        <v>1513555</v>
      </c>
      <c r="AE1344">
        <f t="shared" si="905"/>
        <v>1513555</v>
      </c>
      <c r="AF1344" s="16">
        <f t="shared" si="906"/>
        <v>1513.5550000000001</v>
      </c>
      <c r="AH1344">
        <f t="shared" si="907"/>
        <v>48212</v>
      </c>
      <c r="AI1344">
        <f t="shared" si="908"/>
        <v>1513555</v>
      </c>
      <c r="AJ1344" s="16">
        <f t="shared" si="909"/>
        <v>31393.740147681077</v>
      </c>
      <c r="AL1344" s="16">
        <f t="shared" si="910"/>
        <v>133106.58693166831</v>
      </c>
    </row>
    <row r="1345" spans="2:38">
      <c r="B1345" s="29" t="s">
        <v>114</v>
      </c>
      <c r="C1345" s="3"/>
      <c r="D1345" s="3">
        <v>47</v>
      </c>
      <c r="E1345" s="7">
        <v>47</v>
      </c>
      <c r="G1345" s="29" t="s">
        <v>114</v>
      </c>
      <c r="H1345" s="3"/>
      <c r="I1345" s="3">
        <v>99</v>
      </c>
      <c r="J1345" s="7">
        <v>99</v>
      </c>
      <c r="L1345">
        <f t="shared" si="911"/>
        <v>47</v>
      </c>
      <c r="M1345">
        <f t="shared" si="912"/>
        <v>99</v>
      </c>
      <c r="N1345" s="19">
        <f t="shared" si="898"/>
        <v>2.1063829787234041</v>
      </c>
      <c r="P1345" s="29" t="s">
        <v>114</v>
      </c>
      <c r="Q1345" s="3"/>
      <c r="R1345" s="3">
        <v>30</v>
      </c>
      <c r="S1345" s="7">
        <v>30</v>
      </c>
      <c r="U1345" s="29" t="s">
        <v>114</v>
      </c>
      <c r="V1345" s="3"/>
      <c r="W1345" s="3">
        <v>17</v>
      </c>
      <c r="X1345" s="7">
        <v>17</v>
      </c>
      <c r="Z1345" s="29" t="s">
        <v>114</v>
      </c>
      <c r="AA1345" s="3"/>
      <c r="AB1345" s="3">
        <v>9906</v>
      </c>
      <c r="AC1345" s="7">
        <v>9906</v>
      </c>
      <c r="AE1345">
        <f t="shared" si="905"/>
        <v>9906</v>
      </c>
      <c r="AF1345" s="16">
        <f t="shared" si="906"/>
        <v>9.9060000000000006</v>
      </c>
      <c r="AH1345">
        <f t="shared" si="907"/>
        <v>99</v>
      </c>
      <c r="AI1345">
        <f t="shared" si="908"/>
        <v>9906</v>
      </c>
      <c r="AJ1345" s="16">
        <f t="shared" si="909"/>
        <v>100060.60606060606</v>
      </c>
      <c r="AL1345" s="16">
        <f t="shared" si="910"/>
        <v>210765.95744680849</v>
      </c>
    </row>
    <row r="1346" spans="2:38">
      <c r="B1346" s="29" t="s">
        <v>160</v>
      </c>
      <c r="C1346" s="3"/>
      <c r="D1346" s="3">
        <v>628</v>
      </c>
      <c r="E1346" s="7">
        <v>628</v>
      </c>
      <c r="G1346" s="29" t="s">
        <v>160</v>
      </c>
      <c r="H1346" s="3"/>
      <c r="I1346" s="3">
        <v>2659</v>
      </c>
      <c r="J1346" s="7">
        <v>2659</v>
      </c>
      <c r="L1346">
        <f t="shared" si="911"/>
        <v>628</v>
      </c>
      <c r="M1346">
        <f t="shared" si="912"/>
        <v>2659</v>
      </c>
      <c r="N1346" s="19">
        <f t="shared" si="898"/>
        <v>4.234076433121019</v>
      </c>
      <c r="P1346" s="29" t="s">
        <v>160</v>
      </c>
      <c r="Q1346" s="3"/>
      <c r="R1346" s="3">
        <v>1546</v>
      </c>
      <c r="S1346" s="7">
        <v>1546</v>
      </c>
      <c r="U1346" s="29" t="s">
        <v>160</v>
      </c>
      <c r="V1346" s="3"/>
      <c r="W1346" s="3">
        <v>448</v>
      </c>
      <c r="X1346" s="7">
        <v>448</v>
      </c>
      <c r="Z1346" s="29" t="s">
        <v>160</v>
      </c>
      <c r="AA1346" s="3"/>
      <c r="AB1346" s="3">
        <v>411302</v>
      </c>
      <c r="AC1346" s="7">
        <v>411302</v>
      </c>
      <c r="AE1346">
        <f t="shared" si="905"/>
        <v>411302</v>
      </c>
      <c r="AF1346" s="16">
        <f t="shared" si="906"/>
        <v>411.30200000000002</v>
      </c>
      <c r="AH1346">
        <f t="shared" si="907"/>
        <v>2659</v>
      </c>
      <c r="AI1346">
        <f t="shared" si="908"/>
        <v>411302</v>
      </c>
      <c r="AJ1346" s="16">
        <f t="shared" si="909"/>
        <v>154682.96352012036</v>
      </c>
      <c r="AL1346" s="16">
        <f t="shared" si="910"/>
        <v>654939.49044585996</v>
      </c>
    </row>
    <row r="1347" spans="2:38">
      <c r="B1347" s="29" t="s">
        <v>115</v>
      </c>
      <c r="C1347" s="3"/>
      <c r="D1347" s="3">
        <v>66</v>
      </c>
      <c r="E1347" s="7">
        <v>66</v>
      </c>
      <c r="G1347" s="29" t="s">
        <v>115</v>
      </c>
      <c r="H1347" s="3"/>
      <c r="I1347" s="3">
        <v>403</v>
      </c>
      <c r="J1347" s="7">
        <v>403</v>
      </c>
      <c r="L1347">
        <f t="shared" si="911"/>
        <v>66</v>
      </c>
      <c r="M1347">
        <f t="shared" si="912"/>
        <v>403</v>
      </c>
      <c r="N1347" s="19">
        <f t="shared" si="898"/>
        <v>6.1060606060606064</v>
      </c>
      <c r="P1347" s="29" t="s">
        <v>115</v>
      </c>
      <c r="Q1347" s="3"/>
      <c r="R1347" s="3">
        <v>253</v>
      </c>
      <c r="S1347" s="7">
        <v>253</v>
      </c>
      <c r="U1347" s="29" t="s">
        <v>115</v>
      </c>
      <c r="V1347" s="3"/>
      <c r="W1347" s="3">
        <v>82</v>
      </c>
      <c r="X1347" s="7">
        <v>82</v>
      </c>
      <c r="Z1347" s="29" t="s">
        <v>115</v>
      </c>
      <c r="AA1347" s="3"/>
      <c r="AB1347" s="3">
        <v>31180</v>
      </c>
      <c r="AC1347" s="7">
        <v>31180</v>
      </c>
      <c r="AE1347">
        <f t="shared" si="905"/>
        <v>31180</v>
      </c>
      <c r="AF1347" s="16">
        <f t="shared" si="906"/>
        <v>31.18</v>
      </c>
      <c r="AH1347">
        <f t="shared" si="907"/>
        <v>403</v>
      </c>
      <c r="AI1347">
        <f t="shared" si="908"/>
        <v>31180</v>
      </c>
      <c r="AJ1347" s="16">
        <f t="shared" si="909"/>
        <v>77369.7270471464</v>
      </c>
      <c r="AL1347" s="16">
        <f t="shared" si="910"/>
        <v>472424.24242424243</v>
      </c>
    </row>
    <row r="1348" spans="2:38">
      <c r="B1348" s="29" t="s">
        <v>116</v>
      </c>
      <c r="C1348" s="3"/>
      <c r="D1348" s="3">
        <v>6</v>
      </c>
      <c r="E1348" s="7">
        <v>6</v>
      </c>
      <c r="G1348" s="29" t="s">
        <v>116</v>
      </c>
      <c r="H1348" s="3"/>
      <c r="I1348" s="3">
        <v>12</v>
      </c>
      <c r="J1348" s="7">
        <v>12</v>
      </c>
      <c r="L1348">
        <f t="shared" si="911"/>
        <v>6</v>
      </c>
      <c r="M1348">
        <f t="shared" si="912"/>
        <v>12</v>
      </c>
      <c r="N1348" s="19">
        <f t="shared" si="898"/>
        <v>2</v>
      </c>
      <c r="P1348" s="29" t="s">
        <v>116</v>
      </c>
      <c r="Q1348" s="3"/>
      <c r="R1348" s="3">
        <v>5</v>
      </c>
      <c r="S1348" s="7">
        <v>5</v>
      </c>
      <c r="U1348" s="29" t="s">
        <v>116</v>
      </c>
      <c r="V1348" s="3"/>
      <c r="W1348" s="3">
        <v>1</v>
      </c>
      <c r="X1348" s="7">
        <v>1</v>
      </c>
      <c r="Z1348" s="29" t="s">
        <v>116</v>
      </c>
      <c r="AA1348" s="3"/>
      <c r="AB1348" s="3"/>
      <c r="AC1348" s="7"/>
      <c r="AE1348">
        <f t="shared" si="905"/>
        <v>0</v>
      </c>
      <c r="AF1348" s="16" t="str">
        <f t="shared" si="906"/>
        <v/>
      </c>
      <c r="AH1348">
        <f t="shared" si="907"/>
        <v>12</v>
      </c>
      <c r="AI1348">
        <f t="shared" si="908"/>
        <v>0</v>
      </c>
      <c r="AJ1348" s="16" t="str">
        <f t="shared" si="909"/>
        <v/>
      </c>
      <c r="AL1348" s="16" t="str">
        <f t="shared" si="910"/>
        <v/>
      </c>
    </row>
    <row r="1349" spans="2:38">
      <c r="B1349" s="29" t="s">
        <v>117</v>
      </c>
      <c r="C1349" s="3"/>
      <c r="D1349" s="3">
        <v>13</v>
      </c>
      <c r="E1349" s="7">
        <v>13</v>
      </c>
      <c r="G1349" s="29" t="s">
        <v>117</v>
      </c>
      <c r="H1349" s="3"/>
      <c r="I1349" s="3">
        <v>25</v>
      </c>
      <c r="J1349" s="7">
        <v>25</v>
      </c>
      <c r="L1349">
        <f t="shared" si="911"/>
        <v>13</v>
      </c>
      <c r="M1349">
        <f t="shared" si="912"/>
        <v>25</v>
      </c>
      <c r="N1349" s="19">
        <f t="shared" si="898"/>
        <v>1.9230769230769231</v>
      </c>
      <c r="P1349" s="29" t="s">
        <v>117</v>
      </c>
      <c r="Q1349" s="3"/>
      <c r="R1349" s="3">
        <v>4</v>
      </c>
      <c r="S1349" s="7">
        <v>4</v>
      </c>
      <c r="U1349" s="29" t="s">
        <v>117</v>
      </c>
      <c r="V1349" s="3"/>
      <c r="W1349" s="3">
        <v>8</v>
      </c>
      <c r="X1349" s="7">
        <v>8</v>
      </c>
      <c r="Z1349" s="29" t="s">
        <v>117</v>
      </c>
      <c r="AA1349" s="3"/>
      <c r="AB1349" s="3">
        <v>1940</v>
      </c>
      <c r="AC1349" s="7">
        <v>1940</v>
      </c>
      <c r="AE1349">
        <f t="shared" si="905"/>
        <v>1940</v>
      </c>
      <c r="AF1349" s="16">
        <f t="shared" si="906"/>
        <v>1.94</v>
      </c>
      <c r="AH1349">
        <f t="shared" si="907"/>
        <v>25</v>
      </c>
      <c r="AI1349">
        <f t="shared" si="908"/>
        <v>1940</v>
      </c>
      <c r="AJ1349" s="16">
        <f t="shared" si="909"/>
        <v>77600</v>
      </c>
      <c r="AL1349" s="16">
        <f t="shared" si="910"/>
        <v>149230.76923076925</v>
      </c>
    </row>
    <row r="1350" spans="2:38">
      <c r="B1350" s="29" t="s">
        <v>118</v>
      </c>
      <c r="C1350" s="3"/>
      <c r="D1350" s="3">
        <v>12</v>
      </c>
      <c r="E1350" s="7">
        <v>12</v>
      </c>
      <c r="G1350" s="29" t="s">
        <v>118</v>
      </c>
      <c r="H1350" s="3"/>
      <c r="I1350" s="3">
        <v>29</v>
      </c>
      <c r="J1350" s="7">
        <v>29</v>
      </c>
      <c r="N1350" s="19" t="str">
        <f t="shared" si="898"/>
        <v/>
      </c>
      <c r="P1350" s="29" t="s">
        <v>118</v>
      </c>
      <c r="Q1350" s="3"/>
      <c r="R1350" s="3">
        <v>8</v>
      </c>
      <c r="S1350" s="7">
        <v>8</v>
      </c>
      <c r="U1350" s="29" t="s">
        <v>118</v>
      </c>
      <c r="V1350" s="3"/>
      <c r="W1350" s="3">
        <v>9</v>
      </c>
      <c r="X1350" s="7">
        <v>9</v>
      </c>
      <c r="Z1350" s="29" t="s">
        <v>118</v>
      </c>
      <c r="AA1350" s="3"/>
      <c r="AB1350" s="3">
        <v>1779</v>
      </c>
      <c r="AC1350" s="7">
        <v>1779</v>
      </c>
      <c r="AE1350">
        <f t="shared" si="905"/>
        <v>1779</v>
      </c>
      <c r="AF1350" s="16">
        <f t="shared" si="906"/>
        <v>1.7789999999999999</v>
      </c>
      <c r="AH1350">
        <f t="shared" si="907"/>
        <v>29</v>
      </c>
      <c r="AI1350">
        <f t="shared" si="908"/>
        <v>1779</v>
      </c>
      <c r="AJ1350" s="16">
        <f t="shared" si="909"/>
        <v>61344.827586206899</v>
      </c>
      <c r="AL1350" s="16" t="str">
        <f t="shared" si="910"/>
        <v/>
      </c>
    </row>
    <row r="1351" spans="2:38">
      <c r="B1351" s="29" t="s">
        <v>119</v>
      </c>
      <c r="C1351" s="3"/>
      <c r="D1351" s="3">
        <v>22</v>
      </c>
      <c r="E1351" s="7">
        <v>22</v>
      </c>
      <c r="G1351" s="29" t="s">
        <v>119</v>
      </c>
      <c r="H1351" s="3"/>
      <c r="I1351" s="3">
        <v>88</v>
      </c>
      <c r="J1351" s="7">
        <v>88</v>
      </c>
      <c r="L1351">
        <f t="shared" ref="L1351:L1360" si="913">E1351</f>
        <v>22</v>
      </c>
      <c r="M1351">
        <f t="shared" ref="M1351:M1360" si="914">J1351</f>
        <v>88</v>
      </c>
      <c r="N1351" s="19">
        <f t="shared" si="898"/>
        <v>4</v>
      </c>
      <c r="P1351" s="29" t="s">
        <v>119</v>
      </c>
      <c r="Q1351" s="3"/>
      <c r="R1351" s="3">
        <v>35</v>
      </c>
      <c r="S1351" s="7">
        <v>35</v>
      </c>
      <c r="U1351" s="29" t="s">
        <v>119</v>
      </c>
      <c r="V1351" s="3"/>
      <c r="W1351" s="3">
        <v>31</v>
      </c>
      <c r="X1351" s="7">
        <v>31</v>
      </c>
      <c r="Z1351" s="29" t="s">
        <v>119</v>
      </c>
      <c r="AA1351" s="3"/>
      <c r="AB1351" s="3">
        <v>6830</v>
      </c>
      <c r="AC1351" s="7">
        <v>6830</v>
      </c>
      <c r="AE1351">
        <f t="shared" si="905"/>
        <v>6830</v>
      </c>
      <c r="AF1351" s="16">
        <f t="shared" si="906"/>
        <v>6.83</v>
      </c>
      <c r="AH1351">
        <f t="shared" si="907"/>
        <v>88</v>
      </c>
      <c r="AI1351">
        <f t="shared" si="908"/>
        <v>6830</v>
      </c>
      <c r="AJ1351" s="16">
        <f t="shared" si="909"/>
        <v>77613.636363636353</v>
      </c>
      <c r="AL1351" s="16">
        <f t="shared" si="910"/>
        <v>310454.54545454541</v>
      </c>
    </row>
    <row r="1352" spans="2:38">
      <c r="B1352" s="29" t="s">
        <v>161</v>
      </c>
      <c r="C1352" s="3"/>
      <c r="D1352" s="3">
        <v>58</v>
      </c>
      <c r="E1352" s="7">
        <v>58</v>
      </c>
      <c r="G1352" s="29" t="s">
        <v>161</v>
      </c>
      <c r="H1352" s="3"/>
      <c r="I1352" s="3">
        <v>183</v>
      </c>
      <c r="J1352" s="7">
        <v>183</v>
      </c>
      <c r="L1352">
        <f t="shared" si="913"/>
        <v>58</v>
      </c>
      <c r="M1352">
        <f t="shared" si="914"/>
        <v>183</v>
      </c>
      <c r="N1352" s="19">
        <f t="shared" si="898"/>
        <v>3.1551724137931036</v>
      </c>
      <c r="P1352" s="29" t="s">
        <v>161</v>
      </c>
      <c r="Q1352" s="3"/>
      <c r="R1352" s="3">
        <v>71</v>
      </c>
      <c r="S1352" s="7">
        <v>71</v>
      </c>
      <c r="U1352" s="29" t="s">
        <v>161</v>
      </c>
      <c r="V1352" s="3"/>
      <c r="W1352" s="3">
        <v>50</v>
      </c>
      <c r="X1352" s="7">
        <v>50</v>
      </c>
      <c r="Z1352" s="29" t="s">
        <v>161</v>
      </c>
      <c r="AA1352" s="3"/>
      <c r="AB1352" s="3">
        <v>17079</v>
      </c>
      <c r="AC1352" s="7">
        <v>17079</v>
      </c>
      <c r="AE1352">
        <f t="shared" si="905"/>
        <v>17079</v>
      </c>
      <c r="AF1352" s="16">
        <f t="shared" si="906"/>
        <v>17.079000000000001</v>
      </c>
      <c r="AH1352">
        <f t="shared" si="907"/>
        <v>183</v>
      </c>
      <c r="AI1352">
        <f t="shared" si="908"/>
        <v>17079</v>
      </c>
      <c r="AJ1352" s="16">
        <f t="shared" si="909"/>
        <v>93327.868852459025</v>
      </c>
      <c r="AL1352" s="16">
        <f t="shared" si="910"/>
        <v>294465.51724137936</v>
      </c>
    </row>
    <row r="1353" spans="2:38">
      <c r="B1353" s="29" t="s">
        <v>162</v>
      </c>
      <c r="C1353" s="3"/>
      <c r="D1353" s="3">
        <v>8</v>
      </c>
      <c r="E1353" s="7">
        <v>8</v>
      </c>
      <c r="G1353" s="29" t="s">
        <v>162</v>
      </c>
      <c r="H1353" s="3"/>
      <c r="I1353" s="3">
        <v>25</v>
      </c>
      <c r="J1353" s="7">
        <v>25</v>
      </c>
      <c r="L1353">
        <f t="shared" si="913"/>
        <v>8</v>
      </c>
      <c r="M1353">
        <f t="shared" si="914"/>
        <v>25</v>
      </c>
      <c r="N1353" s="19">
        <f t="shared" si="898"/>
        <v>3.125</v>
      </c>
      <c r="P1353" s="29" t="s">
        <v>162</v>
      </c>
      <c r="Q1353" s="3"/>
      <c r="R1353" s="3">
        <v>7</v>
      </c>
      <c r="S1353" s="7">
        <v>7</v>
      </c>
      <c r="U1353" s="29" t="s">
        <v>162</v>
      </c>
      <c r="V1353" s="3"/>
      <c r="W1353" s="3">
        <v>10</v>
      </c>
      <c r="X1353" s="7">
        <v>10</v>
      </c>
      <c r="Z1353" s="29" t="s">
        <v>162</v>
      </c>
      <c r="AA1353" s="3"/>
      <c r="AB1353" s="3">
        <v>1059</v>
      </c>
      <c r="AC1353" s="7">
        <v>1059</v>
      </c>
      <c r="AE1353">
        <f t="shared" si="905"/>
        <v>1059</v>
      </c>
      <c r="AF1353" s="16">
        <f t="shared" si="906"/>
        <v>1.0589999999999999</v>
      </c>
      <c r="AH1353">
        <f t="shared" si="907"/>
        <v>25</v>
      </c>
      <c r="AI1353">
        <f t="shared" si="908"/>
        <v>1059</v>
      </c>
      <c r="AJ1353" s="16">
        <f t="shared" si="909"/>
        <v>42360</v>
      </c>
      <c r="AL1353" s="16">
        <f t="shared" si="910"/>
        <v>132375</v>
      </c>
    </row>
    <row r="1354" spans="2:38">
      <c r="B1354" s="29" t="s">
        <v>120</v>
      </c>
      <c r="C1354" s="3"/>
      <c r="D1354" s="3">
        <v>3461</v>
      </c>
      <c r="E1354" s="7">
        <v>3461</v>
      </c>
      <c r="G1354" s="29" t="s">
        <v>120</v>
      </c>
      <c r="H1354" s="3"/>
      <c r="I1354" s="3">
        <v>8041</v>
      </c>
      <c r="J1354" s="7">
        <v>8041</v>
      </c>
      <c r="L1354">
        <f t="shared" si="913"/>
        <v>3461</v>
      </c>
      <c r="M1354">
        <f t="shared" si="914"/>
        <v>8041</v>
      </c>
      <c r="N1354" s="19">
        <f t="shared" si="898"/>
        <v>2.3233169604160646</v>
      </c>
      <c r="P1354" s="29" t="s">
        <v>120</v>
      </c>
      <c r="Q1354" s="3"/>
      <c r="R1354" s="3">
        <v>2573</v>
      </c>
      <c r="S1354" s="7">
        <v>2573</v>
      </c>
      <c r="U1354" s="29" t="s">
        <v>120</v>
      </c>
      <c r="V1354" s="3"/>
      <c r="W1354" s="3">
        <v>1946</v>
      </c>
      <c r="X1354" s="7">
        <v>1946</v>
      </c>
      <c r="Z1354" s="29" t="s">
        <v>120</v>
      </c>
      <c r="AA1354" s="3"/>
      <c r="AB1354" s="3">
        <v>296762</v>
      </c>
      <c r="AC1354" s="7">
        <v>296762</v>
      </c>
      <c r="AE1354">
        <f t="shared" si="905"/>
        <v>296762</v>
      </c>
      <c r="AF1354" s="16">
        <f t="shared" si="906"/>
        <v>296.762</v>
      </c>
      <c r="AH1354">
        <f t="shared" si="907"/>
        <v>8041</v>
      </c>
      <c r="AI1354">
        <f t="shared" si="908"/>
        <v>296762</v>
      </c>
      <c r="AJ1354" s="16">
        <f t="shared" si="909"/>
        <v>36906.106205695804</v>
      </c>
      <c r="AL1354" s="16">
        <f t="shared" si="910"/>
        <v>85744.582490609639</v>
      </c>
    </row>
    <row r="1355" spans="2:38">
      <c r="B1355" s="29" t="s">
        <v>121</v>
      </c>
      <c r="C1355" s="3"/>
      <c r="D1355" s="3">
        <v>19</v>
      </c>
      <c r="E1355" s="7">
        <v>19</v>
      </c>
      <c r="G1355" s="29" t="s">
        <v>121</v>
      </c>
      <c r="H1355" s="3"/>
      <c r="I1355" s="3">
        <v>89</v>
      </c>
      <c r="J1355" s="7">
        <v>89</v>
      </c>
      <c r="L1355">
        <f t="shared" si="913"/>
        <v>19</v>
      </c>
      <c r="M1355">
        <f t="shared" si="914"/>
        <v>89</v>
      </c>
      <c r="N1355" s="19">
        <f t="shared" si="898"/>
        <v>4.6842105263157894</v>
      </c>
      <c r="P1355" s="29" t="s">
        <v>121</v>
      </c>
      <c r="Q1355" s="3"/>
      <c r="R1355" s="3">
        <v>49</v>
      </c>
      <c r="S1355" s="7">
        <v>49</v>
      </c>
      <c r="U1355" s="29" t="s">
        <v>121</v>
      </c>
      <c r="V1355" s="3"/>
      <c r="W1355" s="3">
        <v>21</v>
      </c>
      <c r="X1355" s="7">
        <v>21</v>
      </c>
      <c r="Z1355" s="29" t="s">
        <v>121</v>
      </c>
      <c r="AA1355" s="3"/>
      <c r="AB1355" s="3">
        <v>6165</v>
      </c>
      <c r="AC1355" s="7">
        <v>6165</v>
      </c>
      <c r="AE1355">
        <f t="shared" si="905"/>
        <v>6165</v>
      </c>
      <c r="AF1355" s="16">
        <f t="shared" si="906"/>
        <v>6.165</v>
      </c>
      <c r="AH1355">
        <f t="shared" si="907"/>
        <v>89</v>
      </c>
      <c r="AI1355">
        <f t="shared" si="908"/>
        <v>6165</v>
      </c>
      <c r="AJ1355" s="16">
        <f t="shared" si="909"/>
        <v>69269.66292134831</v>
      </c>
      <c r="AL1355" s="16">
        <f t="shared" si="910"/>
        <v>324473.68421052629</v>
      </c>
    </row>
    <row r="1356" spans="2:38">
      <c r="B1356" s="29" t="s">
        <v>122</v>
      </c>
      <c r="C1356" s="3"/>
      <c r="D1356" s="3">
        <v>268</v>
      </c>
      <c r="E1356" s="7">
        <v>268</v>
      </c>
      <c r="G1356" s="29" t="s">
        <v>122</v>
      </c>
      <c r="H1356" s="3"/>
      <c r="I1356" s="3">
        <v>1707</v>
      </c>
      <c r="J1356" s="7">
        <v>1707</v>
      </c>
      <c r="L1356">
        <f t="shared" si="913"/>
        <v>268</v>
      </c>
      <c r="M1356">
        <f t="shared" si="914"/>
        <v>1707</v>
      </c>
      <c r="N1356" s="19">
        <f t="shared" si="898"/>
        <v>6.3694029850746272</v>
      </c>
      <c r="P1356" s="29" t="s">
        <v>122</v>
      </c>
      <c r="Q1356" s="3"/>
      <c r="R1356" s="3">
        <v>1165</v>
      </c>
      <c r="S1356" s="7">
        <v>1165</v>
      </c>
      <c r="U1356" s="29" t="s">
        <v>122</v>
      </c>
      <c r="V1356" s="3"/>
      <c r="W1356" s="3">
        <v>267</v>
      </c>
      <c r="X1356" s="7">
        <v>267</v>
      </c>
      <c r="Z1356" s="29" t="s">
        <v>122</v>
      </c>
      <c r="AA1356" s="3"/>
      <c r="AB1356" s="3">
        <v>57107</v>
      </c>
      <c r="AC1356" s="7">
        <v>57107</v>
      </c>
      <c r="AE1356">
        <f t="shared" si="905"/>
        <v>57107</v>
      </c>
      <c r="AF1356" s="16">
        <f t="shared" si="906"/>
        <v>57.106999999999999</v>
      </c>
      <c r="AH1356">
        <f t="shared" si="907"/>
        <v>1707</v>
      </c>
      <c r="AI1356">
        <f t="shared" si="908"/>
        <v>57107</v>
      </c>
      <c r="AJ1356" s="16">
        <f t="shared" si="909"/>
        <v>33454.598711189217</v>
      </c>
      <c r="AL1356" s="16">
        <f t="shared" si="910"/>
        <v>213085.82089552237</v>
      </c>
    </row>
    <row r="1357" spans="2:38">
      <c r="B1357" s="29" t="s">
        <v>123</v>
      </c>
      <c r="C1357" s="3"/>
      <c r="D1357" s="3">
        <v>14</v>
      </c>
      <c r="E1357" s="7">
        <v>14</v>
      </c>
      <c r="G1357" s="29" t="s">
        <v>123</v>
      </c>
      <c r="H1357" s="3"/>
      <c r="I1357" s="3">
        <v>33</v>
      </c>
      <c r="J1357" s="7">
        <v>33</v>
      </c>
      <c r="L1357">
        <f t="shared" si="913"/>
        <v>14</v>
      </c>
      <c r="M1357">
        <f t="shared" si="914"/>
        <v>33</v>
      </c>
      <c r="N1357" s="19">
        <f t="shared" si="898"/>
        <v>2.3571428571428572</v>
      </c>
      <c r="P1357" s="29" t="s">
        <v>123</v>
      </c>
      <c r="Q1357" s="3"/>
      <c r="R1357" s="3">
        <v>10</v>
      </c>
      <c r="S1357" s="7">
        <v>10</v>
      </c>
      <c r="U1357" s="29" t="s">
        <v>123</v>
      </c>
      <c r="V1357" s="3"/>
      <c r="W1357" s="3">
        <v>9</v>
      </c>
      <c r="X1357" s="7">
        <v>9</v>
      </c>
      <c r="Z1357" s="29" t="s">
        <v>123</v>
      </c>
      <c r="AA1357" s="3"/>
      <c r="AB1357" s="3">
        <v>2559</v>
      </c>
      <c r="AC1357" s="7">
        <v>2559</v>
      </c>
      <c r="AE1357">
        <f t="shared" si="905"/>
        <v>2559</v>
      </c>
      <c r="AF1357" s="16">
        <f t="shared" si="906"/>
        <v>2.5590000000000002</v>
      </c>
      <c r="AH1357">
        <f t="shared" si="907"/>
        <v>33</v>
      </c>
      <c r="AI1357">
        <f t="shared" si="908"/>
        <v>2559</v>
      </c>
      <c r="AJ1357" s="16">
        <f t="shared" si="909"/>
        <v>77545.454545454544</v>
      </c>
      <c r="AL1357" s="16">
        <f t="shared" si="910"/>
        <v>182785.71428571429</v>
      </c>
    </row>
    <row r="1358" spans="2:38">
      <c r="B1358" s="29" t="s">
        <v>124</v>
      </c>
      <c r="C1358" s="3"/>
      <c r="D1358" s="3">
        <v>10</v>
      </c>
      <c r="E1358" s="7">
        <v>10</v>
      </c>
      <c r="G1358" s="29" t="s">
        <v>124</v>
      </c>
      <c r="H1358" s="3"/>
      <c r="I1358" s="3">
        <v>20</v>
      </c>
      <c r="J1358" s="7">
        <v>20</v>
      </c>
      <c r="L1358">
        <f t="shared" si="913"/>
        <v>10</v>
      </c>
      <c r="M1358">
        <f t="shared" si="914"/>
        <v>20</v>
      </c>
      <c r="N1358" s="19">
        <f t="shared" si="898"/>
        <v>2</v>
      </c>
      <c r="P1358" s="29" t="s">
        <v>124</v>
      </c>
      <c r="Q1358" s="3"/>
      <c r="R1358" s="3">
        <v>6</v>
      </c>
      <c r="S1358" s="7">
        <v>6</v>
      </c>
      <c r="U1358" s="29" t="s">
        <v>124</v>
      </c>
      <c r="V1358" s="3"/>
      <c r="W1358" s="3">
        <v>4</v>
      </c>
      <c r="X1358" s="7">
        <v>4</v>
      </c>
      <c r="Z1358" s="29" t="s">
        <v>124</v>
      </c>
      <c r="AA1358" s="3"/>
      <c r="AB1358" s="3">
        <v>1199</v>
      </c>
      <c r="AC1358" s="7">
        <v>1199</v>
      </c>
      <c r="AE1358">
        <f t="shared" si="905"/>
        <v>1199</v>
      </c>
      <c r="AF1358" s="16">
        <f t="shared" si="906"/>
        <v>1.1990000000000001</v>
      </c>
      <c r="AH1358">
        <f t="shared" si="907"/>
        <v>20</v>
      </c>
      <c r="AI1358">
        <f t="shared" si="908"/>
        <v>1199</v>
      </c>
      <c r="AJ1358" s="16">
        <f t="shared" si="909"/>
        <v>59950</v>
      </c>
      <c r="AL1358" s="16">
        <f t="shared" si="910"/>
        <v>119900</v>
      </c>
    </row>
    <row r="1359" spans="2:38">
      <c r="B1359" s="29" t="s">
        <v>163</v>
      </c>
      <c r="C1359" s="3">
        <v>37</v>
      </c>
      <c r="D1359" s="3"/>
      <c r="E1359" s="7">
        <v>37</v>
      </c>
      <c r="G1359" s="29" t="s">
        <v>163</v>
      </c>
      <c r="H1359" s="3">
        <v>188</v>
      </c>
      <c r="I1359" s="3"/>
      <c r="J1359" s="7">
        <v>188</v>
      </c>
      <c r="L1359">
        <f t="shared" si="913"/>
        <v>37</v>
      </c>
      <c r="M1359">
        <f t="shared" si="914"/>
        <v>188</v>
      </c>
      <c r="N1359" s="19">
        <f t="shared" si="898"/>
        <v>5.0810810810810807</v>
      </c>
      <c r="P1359" s="29" t="s">
        <v>163</v>
      </c>
      <c r="Q1359" s="3">
        <v>118</v>
      </c>
      <c r="R1359" s="3"/>
      <c r="S1359" s="7">
        <v>118</v>
      </c>
      <c r="U1359" s="29" t="s">
        <v>163</v>
      </c>
      <c r="V1359" s="3">
        <v>32</v>
      </c>
      <c r="W1359" s="3"/>
      <c r="X1359" s="7">
        <v>32</v>
      </c>
      <c r="Z1359" s="29" t="s">
        <v>163</v>
      </c>
      <c r="AA1359" s="3">
        <v>14249</v>
      </c>
      <c r="AB1359" s="3"/>
      <c r="AC1359" s="7">
        <v>14249</v>
      </c>
      <c r="AE1359">
        <f t="shared" si="905"/>
        <v>14249</v>
      </c>
      <c r="AF1359" s="16">
        <f t="shared" si="906"/>
        <v>14.249000000000001</v>
      </c>
      <c r="AH1359">
        <f t="shared" si="907"/>
        <v>188</v>
      </c>
      <c r="AI1359">
        <f t="shared" si="908"/>
        <v>14249</v>
      </c>
      <c r="AJ1359" s="16">
        <f t="shared" si="909"/>
        <v>75792.553191489365</v>
      </c>
      <c r="AL1359" s="16">
        <f t="shared" si="910"/>
        <v>385108.10810810811</v>
      </c>
    </row>
    <row r="1360" spans="2:38">
      <c r="B1360" s="29" t="s">
        <v>125</v>
      </c>
      <c r="C1360" s="3"/>
      <c r="D1360" s="3">
        <v>215</v>
      </c>
      <c r="E1360" s="7">
        <v>215</v>
      </c>
      <c r="G1360" s="29" t="s">
        <v>125</v>
      </c>
      <c r="H1360" s="3"/>
      <c r="I1360" s="3">
        <v>1020</v>
      </c>
      <c r="J1360" s="7">
        <v>1020</v>
      </c>
      <c r="L1360">
        <f t="shared" si="913"/>
        <v>215</v>
      </c>
      <c r="M1360">
        <f t="shared" si="914"/>
        <v>1020</v>
      </c>
      <c r="N1360" s="19">
        <f t="shared" si="898"/>
        <v>4.7441860465116283</v>
      </c>
      <c r="P1360" s="29" t="s">
        <v>125</v>
      </c>
      <c r="Q1360" s="3"/>
      <c r="R1360" s="3">
        <v>606</v>
      </c>
      <c r="S1360" s="7">
        <v>606</v>
      </c>
      <c r="U1360" s="29" t="s">
        <v>125</v>
      </c>
      <c r="V1360" s="3"/>
      <c r="W1360" s="3">
        <v>191</v>
      </c>
      <c r="X1360" s="7">
        <v>191</v>
      </c>
      <c r="Z1360" s="29" t="s">
        <v>125</v>
      </c>
      <c r="AA1360" s="3"/>
      <c r="AB1360" s="3">
        <v>132454</v>
      </c>
      <c r="AC1360" s="7">
        <v>132454</v>
      </c>
      <c r="AE1360">
        <f t="shared" si="905"/>
        <v>132454</v>
      </c>
      <c r="AF1360" s="16">
        <f t="shared" si="906"/>
        <v>132.45400000000001</v>
      </c>
      <c r="AH1360">
        <f t="shared" si="907"/>
        <v>1020</v>
      </c>
      <c r="AI1360">
        <f t="shared" si="908"/>
        <v>132454</v>
      </c>
      <c r="AJ1360" s="16">
        <f t="shared" si="909"/>
        <v>129856.86274509803</v>
      </c>
      <c r="AL1360" s="16">
        <f t="shared" si="910"/>
        <v>616065.1162790698</v>
      </c>
    </row>
    <row r="1361" spans="2:38">
      <c r="B1361" s="29" t="s">
        <v>126</v>
      </c>
      <c r="C1361" s="3">
        <v>1481</v>
      </c>
      <c r="D1361" s="3"/>
      <c r="E1361" s="7">
        <v>1481</v>
      </c>
      <c r="G1361" s="29" t="s">
        <v>126</v>
      </c>
      <c r="H1361" s="3">
        <v>4731</v>
      </c>
      <c r="I1361" s="3"/>
      <c r="J1361" s="7">
        <v>4731</v>
      </c>
      <c r="N1361" s="19" t="str">
        <f t="shared" si="898"/>
        <v/>
      </c>
      <c r="P1361" s="29" t="s">
        <v>126</v>
      </c>
      <c r="Q1361" s="3">
        <v>2090</v>
      </c>
      <c r="R1361" s="3"/>
      <c r="S1361" s="7">
        <v>2090</v>
      </c>
      <c r="U1361" s="29" t="s">
        <v>126</v>
      </c>
      <c r="V1361" s="3">
        <v>1156</v>
      </c>
      <c r="W1361" s="3"/>
      <c r="X1361" s="7">
        <v>1156</v>
      </c>
      <c r="Z1361" s="29" t="s">
        <v>126</v>
      </c>
      <c r="AA1361" s="3">
        <v>382755</v>
      </c>
      <c r="AB1361" s="3"/>
      <c r="AC1361" s="7">
        <v>382755</v>
      </c>
      <c r="AE1361">
        <f t="shared" si="905"/>
        <v>382755</v>
      </c>
      <c r="AF1361" s="16">
        <f t="shared" si="906"/>
        <v>382.755</v>
      </c>
      <c r="AH1361">
        <f t="shared" si="907"/>
        <v>4731</v>
      </c>
      <c r="AI1361">
        <f t="shared" si="908"/>
        <v>382755</v>
      </c>
      <c r="AJ1361" s="16">
        <f t="shared" si="909"/>
        <v>80903.614457831325</v>
      </c>
      <c r="AL1361" s="16" t="str">
        <f t="shared" si="910"/>
        <v/>
      </c>
    </row>
    <row r="1362" spans="2:38">
      <c r="B1362" s="29" t="s">
        <v>127</v>
      </c>
      <c r="C1362" s="3"/>
      <c r="D1362" s="3">
        <v>148</v>
      </c>
      <c r="E1362" s="7">
        <v>148</v>
      </c>
      <c r="G1362" s="29" t="s">
        <v>127</v>
      </c>
      <c r="H1362" s="3"/>
      <c r="I1362" s="3">
        <v>682</v>
      </c>
      <c r="J1362" s="7">
        <v>682</v>
      </c>
      <c r="L1362">
        <f t="shared" ref="L1362:L1371" si="915">E1362</f>
        <v>148</v>
      </c>
      <c r="M1362">
        <f t="shared" ref="M1362:M1371" si="916">J1362</f>
        <v>682</v>
      </c>
      <c r="N1362" s="19">
        <f t="shared" si="898"/>
        <v>4.6081081081081079</v>
      </c>
      <c r="P1362" s="29" t="s">
        <v>127</v>
      </c>
      <c r="Q1362" s="3"/>
      <c r="R1362" s="3">
        <v>412</v>
      </c>
      <c r="S1362" s="7">
        <v>412</v>
      </c>
      <c r="U1362" s="29" t="s">
        <v>127</v>
      </c>
      <c r="V1362" s="3"/>
      <c r="W1362" s="3">
        <v>121</v>
      </c>
      <c r="X1362" s="7">
        <v>121</v>
      </c>
      <c r="Z1362" s="29" t="s">
        <v>127</v>
      </c>
      <c r="AA1362" s="3"/>
      <c r="AB1362" s="3">
        <v>60892</v>
      </c>
      <c r="AC1362" s="7">
        <v>60892</v>
      </c>
      <c r="AE1362">
        <f t="shared" si="905"/>
        <v>60892</v>
      </c>
      <c r="AF1362" s="16">
        <f t="shared" si="906"/>
        <v>60.892000000000003</v>
      </c>
      <c r="AH1362">
        <f t="shared" si="907"/>
        <v>682</v>
      </c>
      <c r="AI1362">
        <f t="shared" si="908"/>
        <v>60892</v>
      </c>
      <c r="AJ1362" s="16">
        <f t="shared" si="909"/>
        <v>89284.457478005861</v>
      </c>
      <c r="AL1362" s="16">
        <f t="shared" si="910"/>
        <v>411432.43243243237</v>
      </c>
    </row>
    <row r="1363" spans="2:38">
      <c r="B1363" s="29" t="s">
        <v>128</v>
      </c>
      <c r="C1363" s="3"/>
      <c r="D1363" s="3">
        <v>12</v>
      </c>
      <c r="E1363" s="7">
        <v>12</v>
      </c>
      <c r="G1363" s="29" t="s">
        <v>128</v>
      </c>
      <c r="H1363" s="3"/>
      <c r="I1363" s="3">
        <v>76</v>
      </c>
      <c r="J1363" s="7">
        <v>76</v>
      </c>
      <c r="L1363">
        <f t="shared" si="915"/>
        <v>12</v>
      </c>
      <c r="M1363">
        <f t="shared" si="916"/>
        <v>76</v>
      </c>
      <c r="N1363" s="19">
        <f t="shared" si="898"/>
        <v>6.333333333333333</v>
      </c>
      <c r="P1363" s="29" t="s">
        <v>128</v>
      </c>
      <c r="Q1363" s="3"/>
      <c r="R1363" s="3">
        <v>44</v>
      </c>
      <c r="S1363" s="7">
        <v>44</v>
      </c>
      <c r="U1363" s="29" t="s">
        <v>128</v>
      </c>
      <c r="V1363" s="3"/>
      <c r="W1363" s="3">
        <v>20</v>
      </c>
      <c r="X1363" s="7">
        <v>20</v>
      </c>
      <c r="Z1363" s="29" t="s">
        <v>128</v>
      </c>
      <c r="AA1363" s="3"/>
      <c r="AB1363" s="3">
        <v>6155</v>
      </c>
      <c r="AC1363" s="7">
        <v>6155</v>
      </c>
      <c r="AE1363">
        <f t="shared" si="905"/>
        <v>6155</v>
      </c>
      <c r="AF1363" s="16">
        <f t="shared" si="906"/>
        <v>6.1550000000000002</v>
      </c>
      <c r="AH1363">
        <f t="shared" si="907"/>
        <v>76</v>
      </c>
      <c r="AI1363">
        <f t="shared" si="908"/>
        <v>6155</v>
      </c>
      <c r="AJ1363" s="16">
        <f t="shared" si="909"/>
        <v>80986.84210526316</v>
      </c>
      <c r="AL1363" s="16">
        <f t="shared" si="910"/>
        <v>512916.66666666669</v>
      </c>
    </row>
    <row r="1364" spans="2:38">
      <c r="B1364" s="29" t="s">
        <v>129</v>
      </c>
      <c r="C1364" s="3">
        <v>648</v>
      </c>
      <c r="D1364" s="3"/>
      <c r="E1364" s="7">
        <v>648</v>
      </c>
      <c r="G1364" s="29" t="s">
        <v>129</v>
      </c>
      <c r="H1364" s="3">
        <v>3702</v>
      </c>
      <c r="I1364" s="3"/>
      <c r="J1364" s="7">
        <v>3702</v>
      </c>
      <c r="L1364">
        <f t="shared" si="915"/>
        <v>648</v>
      </c>
      <c r="M1364">
        <f t="shared" si="916"/>
        <v>3702</v>
      </c>
      <c r="N1364" s="19">
        <f t="shared" si="898"/>
        <v>5.7129629629629628</v>
      </c>
      <c r="P1364" s="29" t="s">
        <v>129</v>
      </c>
      <c r="Q1364" s="3">
        <v>2214</v>
      </c>
      <c r="R1364" s="3"/>
      <c r="S1364" s="7">
        <v>2214</v>
      </c>
      <c r="U1364" s="29" t="s">
        <v>129</v>
      </c>
      <c r="V1364" s="3">
        <v>809</v>
      </c>
      <c r="W1364" s="3"/>
      <c r="X1364" s="7">
        <v>809</v>
      </c>
      <c r="Z1364" s="29" t="s">
        <v>129</v>
      </c>
      <c r="AA1364" s="3">
        <v>344412</v>
      </c>
      <c r="AB1364" s="3"/>
      <c r="AC1364" s="7">
        <v>344412</v>
      </c>
      <c r="AE1364">
        <f t="shared" si="905"/>
        <v>344412</v>
      </c>
      <c r="AF1364" s="16">
        <f t="shared" si="906"/>
        <v>344.41199999999998</v>
      </c>
      <c r="AH1364">
        <f t="shared" si="907"/>
        <v>3702</v>
      </c>
      <c r="AI1364">
        <f t="shared" si="908"/>
        <v>344412</v>
      </c>
      <c r="AJ1364" s="16">
        <f t="shared" si="909"/>
        <v>93034.035656401946</v>
      </c>
      <c r="AL1364" s="16">
        <f t="shared" si="910"/>
        <v>531500</v>
      </c>
    </row>
    <row r="1365" spans="2:38">
      <c r="B1365" s="29" t="s">
        <v>130</v>
      </c>
      <c r="C1365" s="3"/>
      <c r="D1365" s="3">
        <v>59</v>
      </c>
      <c r="E1365" s="7">
        <v>59</v>
      </c>
      <c r="G1365" s="29" t="s">
        <v>130</v>
      </c>
      <c r="H1365" s="3"/>
      <c r="I1365" s="3">
        <v>383</v>
      </c>
      <c r="J1365" s="7">
        <v>383</v>
      </c>
      <c r="L1365">
        <f t="shared" si="915"/>
        <v>59</v>
      </c>
      <c r="M1365">
        <f t="shared" si="916"/>
        <v>383</v>
      </c>
      <c r="N1365" s="19">
        <f t="shared" si="898"/>
        <v>6.4915254237288131</v>
      </c>
      <c r="P1365" s="29" t="s">
        <v>130</v>
      </c>
      <c r="Q1365" s="3"/>
      <c r="R1365" s="3">
        <v>185</v>
      </c>
      <c r="S1365" s="7">
        <v>185</v>
      </c>
      <c r="U1365" s="29" t="s">
        <v>130</v>
      </c>
      <c r="V1365" s="3"/>
      <c r="W1365" s="3">
        <v>136</v>
      </c>
      <c r="X1365" s="7">
        <v>136</v>
      </c>
      <c r="Z1365" s="29" t="s">
        <v>130</v>
      </c>
      <c r="AA1365" s="3"/>
      <c r="AB1365" s="3">
        <v>33623</v>
      </c>
      <c r="AC1365" s="7">
        <v>33623</v>
      </c>
      <c r="AE1365">
        <f t="shared" si="905"/>
        <v>33623</v>
      </c>
      <c r="AF1365" s="16">
        <f t="shared" si="906"/>
        <v>33.622999999999998</v>
      </c>
      <c r="AH1365">
        <f t="shared" si="907"/>
        <v>383</v>
      </c>
      <c r="AI1365">
        <f t="shared" si="908"/>
        <v>33623</v>
      </c>
      <c r="AJ1365" s="16">
        <f t="shared" si="909"/>
        <v>87788.511749347264</v>
      </c>
      <c r="AL1365" s="16">
        <f t="shared" si="910"/>
        <v>569881.35593220335</v>
      </c>
    </row>
    <row r="1366" spans="2:38">
      <c r="B1366" s="29" t="s">
        <v>131</v>
      </c>
      <c r="C1366" s="3"/>
      <c r="D1366" s="3">
        <v>333</v>
      </c>
      <c r="E1366" s="7">
        <v>333</v>
      </c>
      <c r="G1366" s="29" t="s">
        <v>131</v>
      </c>
      <c r="H1366" s="3"/>
      <c r="I1366" s="3">
        <v>5303</v>
      </c>
      <c r="J1366" s="7">
        <v>5303</v>
      </c>
      <c r="L1366">
        <f t="shared" si="915"/>
        <v>333</v>
      </c>
      <c r="M1366">
        <f t="shared" si="916"/>
        <v>5303</v>
      </c>
      <c r="N1366" s="19">
        <f t="shared" si="898"/>
        <v>15.924924924924925</v>
      </c>
      <c r="P1366" s="29" t="s">
        <v>131</v>
      </c>
      <c r="Q1366" s="3"/>
      <c r="R1366" s="3">
        <v>3223</v>
      </c>
      <c r="S1366" s="7">
        <v>3223</v>
      </c>
      <c r="U1366" s="29" t="s">
        <v>131</v>
      </c>
      <c r="V1366" s="3"/>
      <c r="W1366" s="3">
        <v>1736</v>
      </c>
      <c r="X1366" s="7">
        <v>1736</v>
      </c>
      <c r="Z1366" s="29" t="s">
        <v>131</v>
      </c>
      <c r="AA1366" s="3"/>
      <c r="AB1366" s="3">
        <v>347037</v>
      </c>
      <c r="AC1366" s="7">
        <v>347037</v>
      </c>
      <c r="AE1366">
        <f t="shared" si="905"/>
        <v>347037</v>
      </c>
      <c r="AF1366" s="16">
        <f t="shared" si="906"/>
        <v>347.03699999999998</v>
      </c>
      <c r="AH1366">
        <f t="shared" si="907"/>
        <v>5303</v>
      </c>
      <c r="AI1366">
        <f t="shared" si="908"/>
        <v>347037</v>
      </c>
      <c r="AJ1366" s="16">
        <f t="shared" si="909"/>
        <v>65441.6368093532</v>
      </c>
      <c r="AL1366" s="16">
        <f t="shared" si="910"/>
        <v>1042153.1531531533</v>
      </c>
    </row>
    <row r="1367" spans="2:38">
      <c r="B1367" s="29" t="s">
        <v>132</v>
      </c>
      <c r="C1367" s="3"/>
      <c r="D1367" s="3">
        <v>234</v>
      </c>
      <c r="E1367" s="7">
        <v>234</v>
      </c>
      <c r="G1367" s="29" t="s">
        <v>132</v>
      </c>
      <c r="H1367" s="3"/>
      <c r="I1367" s="3">
        <v>1167</v>
      </c>
      <c r="J1367" s="7">
        <v>1167</v>
      </c>
      <c r="L1367">
        <f t="shared" si="915"/>
        <v>234</v>
      </c>
      <c r="M1367">
        <f t="shared" si="916"/>
        <v>1167</v>
      </c>
      <c r="N1367" s="19">
        <f t="shared" si="898"/>
        <v>4.9871794871794872</v>
      </c>
      <c r="P1367" s="29" t="s">
        <v>132</v>
      </c>
      <c r="Q1367" s="3"/>
      <c r="R1367" s="3">
        <v>676</v>
      </c>
      <c r="S1367" s="7">
        <v>676</v>
      </c>
      <c r="U1367" s="29" t="s">
        <v>132</v>
      </c>
      <c r="V1367" s="3"/>
      <c r="W1367" s="3">
        <v>248</v>
      </c>
      <c r="X1367" s="7">
        <v>248</v>
      </c>
      <c r="Z1367" s="29" t="s">
        <v>132</v>
      </c>
      <c r="AA1367" s="3"/>
      <c r="AB1367" s="3">
        <v>235508</v>
      </c>
      <c r="AC1367" s="7">
        <v>235508</v>
      </c>
      <c r="AE1367">
        <f t="shared" si="905"/>
        <v>235508</v>
      </c>
      <c r="AF1367" s="16">
        <f t="shared" si="906"/>
        <v>235.50800000000001</v>
      </c>
      <c r="AH1367">
        <f t="shared" si="907"/>
        <v>1167</v>
      </c>
      <c r="AI1367">
        <f t="shared" si="908"/>
        <v>235508</v>
      </c>
      <c r="AJ1367" s="16">
        <f t="shared" si="909"/>
        <v>201806.34104541558</v>
      </c>
      <c r="AL1367" s="16">
        <f t="shared" si="910"/>
        <v>1006444.4444444444</v>
      </c>
    </row>
    <row r="1368" spans="2:38">
      <c r="B1368" s="29" t="s">
        <v>133</v>
      </c>
      <c r="C1368" s="3"/>
      <c r="D1368" s="3">
        <v>31</v>
      </c>
      <c r="E1368" s="7">
        <v>31</v>
      </c>
      <c r="G1368" s="29" t="s">
        <v>133</v>
      </c>
      <c r="H1368" s="3"/>
      <c r="I1368" s="3">
        <v>104</v>
      </c>
      <c r="J1368" s="7">
        <v>104</v>
      </c>
      <c r="L1368">
        <f t="shared" si="915"/>
        <v>31</v>
      </c>
      <c r="M1368">
        <f t="shared" si="916"/>
        <v>104</v>
      </c>
      <c r="N1368" s="19">
        <f t="shared" si="898"/>
        <v>3.3548387096774195</v>
      </c>
      <c r="P1368" s="29" t="s">
        <v>133</v>
      </c>
      <c r="Q1368" s="3"/>
      <c r="R1368" s="3">
        <v>46</v>
      </c>
      <c r="S1368" s="7">
        <v>46</v>
      </c>
      <c r="U1368" s="29" t="s">
        <v>133</v>
      </c>
      <c r="V1368" s="3"/>
      <c r="W1368" s="3">
        <v>24</v>
      </c>
      <c r="X1368" s="7">
        <v>24</v>
      </c>
      <c r="Z1368" s="29" t="s">
        <v>133</v>
      </c>
      <c r="AA1368" s="3"/>
      <c r="AB1368" s="3">
        <v>5767</v>
      </c>
      <c r="AC1368" s="7">
        <v>5767</v>
      </c>
      <c r="AE1368">
        <f t="shared" si="905"/>
        <v>5767</v>
      </c>
      <c r="AF1368" s="16">
        <f t="shared" si="906"/>
        <v>5.7670000000000003</v>
      </c>
      <c r="AH1368">
        <f t="shared" si="907"/>
        <v>104</v>
      </c>
      <c r="AI1368">
        <f t="shared" si="908"/>
        <v>5767</v>
      </c>
      <c r="AJ1368" s="16">
        <f t="shared" si="909"/>
        <v>55451.923076923078</v>
      </c>
      <c r="AL1368" s="16">
        <f t="shared" si="910"/>
        <v>186032.25806451615</v>
      </c>
    </row>
    <row r="1369" spans="2:38">
      <c r="B1369" s="29" t="s">
        <v>134</v>
      </c>
      <c r="C1369" s="3"/>
      <c r="D1369" s="3">
        <v>6</v>
      </c>
      <c r="E1369" s="7">
        <v>6</v>
      </c>
      <c r="G1369" s="29" t="s">
        <v>134</v>
      </c>
      <c r="H1369" s="3"/>
      <c r="I1369" s="3">
        <v>40</v>
      </c>
      <c r="J1369" s="7">
        <v>40</v>
      </c>
      <c r="L1369">
        <f t="shared" si="915"/>
        <v>6</v>
      </c>
      <c r="M1369">
        <f t="shared" si="916"/>
        <v>40</v>
      </c>
      <c r="N1369" s="19">
        <f t="shared" si="898"/>
        <v>6.666666666666667</v>
      </c>
      <c r="P1369" s="29" t="s">
        <v>134</v>
      </c>
      <c r="Q1369" s="3"/>
      <c r="R1369" s="3">
        <v>28</v>
      </c>
      <c r="S1369" s="7">
        <v>28</v>
      </c>
      <c r="U1369" s="29" t="s">
        <v>134</v>
      </c>
      <c r="V1369" s="3"/>
      <c r="W1369" s="3">
        <v>6</v>
      </c>
      <c r="X1369" s="7">
        <v>6</v>
      </c>
      <c r="Z1369" s="29" t="s">
        <v>134</v>
      </c>
      <c r="AA1369" s="3"/>
      <c r="AB1369" s="3"/>
      <c r="AC1369" s="7"/>
      <c r="AE1369">
        <f t="shared" si="905"/>
        <v>0</v>
      </c>
      <c r="AF1369" s="16" t="str">
        <f t="shared" si="906"/>
        <v/>
      </c>
      <c r="AH1369">
        <f t="shared" si="907"/>
        <v>40</v>
      </c>
      <c r="AI1369">
        <f t="shared" si="908"/>
        <v>0</v>
      </c>
      <c r="AJ1369" s="16" t="str">
        <f t="shared" si="909"/>
        <v/>
      </c>
      <c r="AL1369" s="16" t="str">
        <f t="shared" si="910"/>
        <v/>
      </c>
    </row>
    <row r="1370" spans="2:38">
      <c r="B1370" s="29" t="s">
        <v>135</v>
      </c>
      <c r="C1370" s="3"/>
      <c r="D1370" s="3">
        <v>14</v>
      </c>
      <c r="E1370" s="7">
        <v>14</v>
      </c>
      <c r="G1370" s="29" t="s">
        <v>135</v>
      </c>
      <c r="H1370" s="3"/>
      <c r="I1370" s="3">
        <v>15</v>
      </c>
      <c r="J1370" s="7">
        <v>15</v>
      </c>
      <c r="L1370">
        <f t="shared" si="915"/>
        <v>14</v>
      </c>
      <c r="M1370">
        <f t="shared" si="916"/>
        <v>15</v>
      </c>
      <c r="N1370" s="19">
        <f t="shared" si="898"/>
        <v>1.0714285714285714</v>
      </c>
      <c r="P1370" s="29" t="s">
        <v>135</v>
      </c>
      <c r="Q1370" s="3"/>
      <c r="R1370" s="3">
        <v>1</v>
      </c>
      <c r="S1370" s="7">
        <v>1</v>
      </c>
      <c r="U1370" s="29" t="s">
        <v>135</v>
      </c>
      <c r="V1370" s="3"/>
      <c r="W1370" s="3"/>
      <c r="X1370" s="7"/>
      <c r="Z1370" s="29" t="s">
        <v>135</v>
      </c>
      <c r="AA1370" s="3"/>
      <c r="AB1370" s="3">
        <v>662</v>
      </c>
      <c r="AC1370" s="7">
        <v>662</v>
      </c>
      <c r="AE1370">
        <f t="shared" si="905"/>
        <v>662</v>
      </c>
      <c r="AF1370" s="16">
        <f t="shared" si="906"/>
        <v>0.66200000000000003</v>
      </c>
      <c r="AH1370">
        <f t="shared" si="907"/>
        <v>15</v>
      </c>
      <c r="AI1370">
        <f t="shared" si="908"/>
        <v>662</v>
      </c>
      <c r="AJ1370" s="16">
        <f t="shared" si="909"/>
        <v>44133.333333333336</v>
      </c>
      <c r="AL1370" s="16">
        <f t="shared" si="910"/>
        <v>47285.71428571429</v>
      </c>
    </row>
    <row r="1371" spans="2:38">
      <c r="B1371" s="30" t="s">
        <v>39</v>
      </c>
      <c r="C1371" s="7">
        <v>13592</v>
      </c>
      <c r="D1371" s="7">
        <v>7967</v>
      </c>
      <c r="E1371" s="7">
        <v>21559</v>
      </c>
      <c r="G1371" s="30" t="s">
        <v>39</v>
      </c>
      <c r="H1371" s="7">
        <v>57112</v>
      </c>
      <c r="I1371" s="7">
        <v>33033</v>
      </c>
      <c r="J1371" s="7">
        <v>90145</v>
      </c>
      <c r="L1371">
        <f t="shared" si="915"/>
        <v>21559</v>
      </c>
      <c r="M1371">
        <f t="shared" si="916"/>
        <v>90145</v>
      </c>
      <c r="N1371" s="19">
        <f t="shared" si="898"/>
        <v>4.1813163875875503</v>
      </c>
      <c r="P1371" s="30" t="s">
        <v>39</v>
      </c>
      <c r="Q1371" s="7">
        <v>29486</v>
      </c>
      <c r="R1371" s="7">
        <v>15073</v>
      </c>
      <c r="S1371" s="7">
        <v>44559</v>
      </c>
      <c r="U1371" s="30" t="s">
        <v>39</v>
      </c>
      <c r="V1371" s="7">
        <v>13514</v>
      </c>
      <c r="W1371" s="7">
        <v>9703</v>
      </c>
      <c r="X1371" s="7">
        <v>23217</v>
      </c>
      <c r="Z1371" s="30" t="s">
        <v>39</v>
      </c>
      <c r="AA1371" s="7">
        <v>2280219</v>
      </c>
      <c r="AB1371" s="7">
        <v>2382989</v>
      </c>
      <c r="AC1371" s="7">
        <v>4663208</v>
      </c>
      <c r="AE1371">
        <f t="shared" si="905"/>
        <v>4663208</v>
      </c>
      <c r="AF1371" s="16">
        <f t="shared" si="906"/>
        <v>4663.2079999999996</v>
      </c>
      <c r="AH1371">
        <f t="shared" si="907"/>
        <v>90145</v>
      </c>
      <c r="AI1371">
        <f t="shared" si="908"/>
        <v>4663208</v>
      </c>
      <c r="AJ1371" s="16">
        <f t="shared" si="909"/>
        <v>51730.079316656498</v>
      </c>
      <c r="AL1371" s="16">
        <f t="shared" si="910"/>
        <v>216299.82837793962</v>
      </c>
    </row>
    <row r="1372" spans="2:38">
      <c r="B1372" s="4" t="s">
        <v>190</v>
      </c>
      <c r="C1372" s="3"/>
      <c r="D1372" s="3"/>
      <c r="E1372" s="7"/>
      <c r="G1372" s="4" t="s">
        <v>190</v>
      </c>
      <c r="H1372" s="3"/>
      <c r="I1372" s="3"/>
      <c r="J1372" s="7"/>
      <c r="N1372" s="18" t="str">
        <f t="shared" si="898"/>
        <v/>
      </c>
      <c r="P1372" s="4" t="s">
        <v>190</v>
      </c>
      <c r="Q1372" s="3"/>
      <c r="R1372" s="3"/>
      <c r="S1372" s="7"/>
      <c r="U1372" s="4" t="s">
        <v>190</v>
      </c>
      <c r="V1372" s="3"/>
      <c r="W1372" s="3"/>
      <c r="X1372" s="7"/>
      <c r="Z1372" s="4" t="s">
        <v>190</v>
      </c>
      <c r="AA1372" s="3"/>
      <c r="AB1372" s="3"/>
      <c r="AC1372" s="7"/>
      <c r="AF1372" s="15"/>
      <c r="AJ1372" s="15"/>
      <c r="AL1372" s="15"/>
    </row>
    <row r="1373" spans="2:38">
      <c r="B1373" s="5" t="s">
        <v>13</v>
      </c>
      <c r="C1373" s="3"/>
      <c r="D1373" s="3"/>
      <c r="E1373" s="7"/>
      <c r="G1373" s="5" t="s">
        <v>13</v>
      </c>
      <c r="H1373" s="3"/>
      <c r="I1373" s="3"/>
      <c r="J1373" s="7"/>
      <c r="N1373" s="37" t="str">
        <f t="shared" si="898"/>
        <v/>
      </c>
      <c r="P1373" s="5" t="s">
        <v>13</v>
      </c>
      <c r="Q1373" s="3"/>
      <c r="R1373" s="3"/>
      <c r="S1373" s="7"/>
      <c r="U1373" s="5" t="s">
        <v>13</v>
      </c>
      <c r="V1373" s="3"/>
      <c r="W1373" s="3"/>
      <c r="X1373" s="7"/>
      <c r="Z1373" s="5" t="s">
        <v>13</v>
      </c>
      <c r="AA1373" s="3"/>
      <c r="AB1373" s="3"/>
      <c r="AC1373" s="7"/>
      <c r="AF1373" s="36"/>
      <c r="AJ1373" s="36"/>
      <c r="AL1373" s="36"/>
    </row>
    <row r="1374" spans="2:38">
      <c r="B1374" s="29" t="s">
        <v>13</v>
      </c>
      <c r="C1374" s="3">
        <v>24562</v>
      </c>
      <c r="D1374" s="3">
        <v>3918</v>
      </c>
      <c r="E1374" s="7">
        <v>28480</v>
      </c>
      <c r="G1374" s="29" t="s">
        <v>13</v>
      </c>
      <c r="H1374" s="3">
        <v>240119</v>
      </c>
      <c r="I1374" s="3">
        <v>43132</v>
      </c>
      <c r="J1374" s="7">
        <v>283251</v>
      </c>
      <c r="L1374">
        <f t="shared" ref="L1374" si="917">E1374</f>
        <v>28480</v>
      </c>
      <c r="M1374">
        <f t="shared" ref="M1374" si="918">J1374</f>
        <v>283251</v>
      </c>
      <c r="N1374" s="19">
        <f t="shared" si="898"/>
        <v>9.9456109550561802</v>
      </c>
      <c r="P1374" s="29" t="s">
        <v>13</v>
      </c>
      <c r="Q1374" s="3">
        <v>172838</v>
      </c>
      <c r="R1374" s="3">
        <v>21828</v>
      </c>
      <c r="S1374" s="7">
        <v>194666</v>
      </c>
      <c r="U1374" s="29" t="s">
        <v>13</v>
      </c>
      <c r="V1374" s="3">
        <v>41783</v>
      </c>
      <c r="W1374" s="3">
        <v>17274</v>
      </c>
      <c r="X1374" s="7">
        <v>59057</v>
      </c>
      <c r="Z1374" s="29" t="s">
        <v>13</v>
      </c>
      <c r="AA1374" s="3">
        <v>36135209</v>
      </c>
      <c r="AB1374" s="3">
        <v>1994225</v>
      </c>
      <c r="AC1374" s="7">
        <v>38129434</v>
      </c>
      <c r="AE1374">
        <f t="shared" ref="AE1374" si="919">AC1374</f>
        <v>38129434</v>
      </c>
      <c r="AF1374" s="16">
        <f t="shared" ref="AF1374" si="920">IF(AE1374/$AE$8&gt;0,AE1374/$AE$8,"")</f>
        <v>38129.434000000001</v>
      </c>
      <c r="AH1374">
        <f t="shared" ref="AH1374" si="921">J1374</f>
        <v>283251</v>
      </c>
      <c r="AI1374">
        <f t="shared" ref="AI1374" si="922">AC1374</f>
        <v>38129434</v>
      </c>
      <c r="AJ1374" s="16">
        <f t="shared" ref="AJ1374" si="923">IF(AI1374*AH1374&gt;0,AI1374/AH1374*$AI$8,"")</f>
        <v>134613.59006676057</v>
      </c>
      <c r="AL1374" s="16">
        <f t="shared" ref="AL1374" si="924">IF(AI1374*M1374&gt;0,M1374/L1374*AJ1374,"")</f>
        <v>1338814.3960674158</v>
      </c>
    </row>
    <row r="1375" spans="2:38">
      <c r="B1375" s="5" t="s">
        <v>33</v>
      </c>
      <c r="C1375" s="3"/>
      <c r="D1375" s="3"/>
      <c r="E1375" s="7"/>
      <c r="G1375" s="5" t="s">
        <v>33</v>
      </c>
      <c r="H1375" s="3"/>
      <c r="I1375" s="3"/>
      <c r="J1375" s="7"/>
      <c r="N1375" s="37" t="str">
        <f t="shared" si="898"/>
        <v/>
      </c>
      <c r="P1375" s="5" t="s">
        <v>33</v>
      </c>
      <c r="Q1375" s="3"/>
      <c r="R1375" s="3"/>
      <c r="S1375" s="7"/>
      <c r="U1375" s="5" t="s">
        <v>33</v>
      </c>
      <c r="V1375" s="3"/>
      <c r="W1375" s="3"/>
      <c r="X1375" s="7"/>
      <c r="Z1375" s="5" t="s">
        <v>33</v>
      </c>
      <c r="AA1375" s="3"/>
      <c r="AB1375" s="3"/>
      <c r="AC1375" s="7"/>
      <c r="AF1375" s="36"/>
      <c r="AJ1375" s="36"/>
      <c r="AL1375" s="36"/>
    </row>
    <row r="1376" spans="2:38">
      <c r="B1376" s="29" t="s">
        <v>45</v>
      </c>
      <c r="C1376" s="3">
        <v>13</v>
      </c>
      <c r="D1376" s="3"/>
      <c r="E1376" s="7">
        <v>13</v>
      </c>
      <c r="G1376" s="29" t="s">
        <v>45</v>
      </c>
      <c r="H1376" s="3">
        <v>251</v>
      </c>
      <c r="I1376" s="3"/>
      <c r="J1376" s="7">
        <v>251</v>
      </c>
      <c r="L1376">
        <f t="shared" ref="L1376:L1385" si="925">E1376</f>
        <v>13</v>
      </c>
      <c r="M1376">
        <f t="shared" ref="M1376:M1385" si="926">J1376</f>
        <v>251</v>
      </c>
      <c r="N1376" s="19">
        <f t="shared" si="898"/>
        <v>19.307692307692307</v>
      </c>
      <c r="P1376" s="29" t="s">
        <v>45</v>
      </c>
      <c r="Q1376" s="3">
        <v>209</v>
      </c>
      <c r="R1376" s="3"/>
      <c r="S1376" s="7">
        <v>209</v>
      </c>
      <c r="U1376" s="29" t="s">
        <v>45</v>
      </c>
      <c r="V1376" s="3">
        <v>29</v>
      </c>
      <c r="W1376" s="3"/>
      <c r="X1376" s="7">
        <v>29</v>
      </c>
      <c r="Z1376" s="29" t="s">
        <v>45</v>
      </c>
      <c r="AA1376" s="3">
        <v>46727</v>
      </c>
      <c r="AB1376" s="3"/>
      <c r="AC1376" s="7">
        <v>46727</v>
      </c>
      <c r="AE1376">
        <f t="shared" ref="AE1376:AE1385" si="927">AC1376</f>
        <v>46727</v>
      </c>
      <c r="AF1376" s="16">
        <f t="shared" ref="AF1376:AF1385" si="928">IF(AE1376/$AE$8&gt;0,AE1376/$AE$8,"")</f>
        <v>46.726999999999997</v>
      </c>
      <c r="AH1376">
        <f t="shared" ref="AH1376:AH1385" si="929">J1376</f>
        <v>251</v>
      </c>
      <c r="AI1376">
        <f t="shared" ref="AI1376:AI1385" si="930">AC1376</f>
        <v>46727</v>
      </c>
      <c r="AJ1376" s="16">
        <f t="shared" ref="AJ1376:AJ1385" si="931">IF(AI1376*AH1376&gt;0,AI1376/AH1376*$AI$8,"")</f>
        <v>186163.34661354581</v>
      </c>
      <c r="AL1376" s="16">
        <f t="shared" ref="AL1376:AL1385" si="932">IF(AI1376*M1376&gt;0,M1376/L1376*AJ1376,"")</f>
        <v>3594384.615384615</v>
      </c>
    </row>
    <row r="1377" spans="2:38">
      <c r="B1377" s="29" t="s">
        <v>46</v>
      </c>
      <c r="C1377" s="3">
        <v>930</v>
      </c>
      <c r="D1377" s="3"/>
      <c r="E1377" s="7">
        <v>930</v>
      </c>
      <c r="G1377" s="29" t="s">
        <v>46</v>
      </c>
      <c r="H1377" s="3">
        <v>7025</v>
      </c>
      <c r="I1377" s="3"/>
      <c r="J1377" s="7">
        <v>7025</v>
      </c>
      <c r="L1377">
        <f t="shared" si="925"/>
        <v>930</v>
      </c>
      <c r="M1377">
        <f t="shared" si="926"/>
        <v>7025</v>
      </c>
      <c r="N1377" s="19">
        <f t="shared" si="898"/>
        <v>7.553763440860215</v>
      </c>
      <c r="P1377" s="29" t="s">
        <v>46</v>
      </c>
      <c r="Q1377" s="3">
        <v>4948</v>
      </c>
      <c r="R1377" s="3"/>
      <c r="S1377" s="7">
        <v>4948</v>
      </c>
      <c r="U1377" s="29" t="s">
        <v>46</v>
      </c>
      <c r="V1377" s="3">
        <v>1119</v>
      </c>
      <c r="W1377" s="3"/>
      <c r="X1377" s="7">
        <v>1119</v>
      </c>
      <c r="Z1377" s="29" t="s">
        <v>46</v>
      </c>
      <c r="AA1377" s="3">
        <v>917889</v>
      </c>
      <c r="AB1377" s="3"/>
      <c r="AC1377" s="7">
        <v>917889</v>
      </c>
      <c r="AE1377">
        <f t="shared" si="927"/>
        <v>917889</v>
      </c>
      <c r="AF1377" s="16">
        <f t="shared" si="928"/>
        <v>917.88900000000001</v>
      </c>
      <c r="AH1377">
        <f t="shared" si="929"/>
        <v>7025</v>
      </c>
      <c r="AI1377">
        <f t="shared" si="930"/>
        <v>917889</v>
      </c>
      <c r="AJ1377" s="16">
        <f t="shared" si="931"/>
        <v>130660.35587188612</v>
      </c>
      <c r="AL1377" s="16">
        <f t="shared" si="932"/>
        <v>986977.41935483867</v>
      </c>
    </row>
    <row r="1378" spans="2:38">
      <c r="B1378" s="29" t="s">
        <v>47</v>
      </c>
      <c r="C1378" s="3">
        <v>184</v>
      </c>
      <c r="D1378" s="3"/>
      <c r="E1378" s="7">
        <v>184</v>
      </c>
      <c r="G1378" s="29" t="s">
        <v>47</v>
      </c>
      <c r="H1378" s="3">
        <v>1864</v>
      </c>
      <c r="I1378" s="3"/>
      <c r="J1378" s="7">
        <v>1864</v>
      </c>
      <c r="L1378">
        <f t="shared" si="925"/>
        <v>184</v>
      </c>
      <c r="M1378">
        <f t="shared" si="926"/>
        <v>1864</v>
      </c>
      <c r="N1378" s="19">
        <f t="shared" si="898"/>
        <v>10.130434782608695</v>
      </c>
      <c r="P1378" s="29" t="s">
        <v>47</v>
      </c>
      <c r="Q1378" s="3">
        <v>1283</v>
      </c>
      <c r="R1378" s="3"/>
      <c r="S1378" s="7">
        <v>1283</v>
      </c>
      <c r="U1378" s="29" t="s">
        <v>47</v>
      </c>
      <c r="V1378" s="3">
        <v>389</v>
      </c>
      <c r="W1378" s="3"/>
      <c r="X1378" s="7">
        <v>389</v>
      </c>
      <c r="Z1378" s="29" t="s">
        <v>47</v>
      </c>
      <c r="AA1378" s="3">
        <v>172205</v>
      </c>
      <c r="AB1378" s="3"/>
      <c r="AC1378" s="7">
        <v>172205</v>
      </c>
      <c r="AE1378">
        <f t="shared" si="927"/>
        <v>172205</v>
      </c>
      <c r="AF1378" s="16">
        <f t="shared" si="928"/>
        <v>172.20500000000001</v>
      </c>
      <c r="AH1378">
        <f t="shared" si="929"/>
        <v>1864</v>
      </c>
      <c r="AI1378">
        <f t="shared" si="930"/>
        <v>172205</v>
      </c>
      <c r="AJ1378" s="16">
        <f t="shared" si="931"/>
        <v>92384.656652360514</v>
      </c>
      <c r="AL1378" s="16">
        <f t="shared" si="932"/>
        <v>935896.7391304347</v>
      </c>
    </row>
    <row r="1379" spans="2:38">
      <c r="B1379" s="29" t="s">
        <v>145</v>
      </c>
      <c r="C1379" s="3"/>
      <c r="D1379" s="3">
        <v>404</v>
      </c>
      <c r="E1379" s="7">
        <v>404</v>
      </c>
      <c r="G1379" s="29" t="s">
        <v>145</v>
      </c>
      <c r="H1379" s="3"/>
      <c r="I1379" s="3">
        <v>1327</v>
      </c>
      <c r="J1379" s="7">
        <v>1327</v>
      </c>
      <c r="L1379">
        <f t="shared" si="925"/>
        <v>404</v>
      </c>
      <c r="M1379">
        <f t="shared" si="926"/>
        <v>1327</v>
      </c>
      <c r="N1379" s="19">
        <f t="shared" si="898"/>
        <v>3.2846534653465347</v>
      </c>
      <c r="P1379" s="29" t="s">
        <v>145</v>
      </c>
      <c r="Q1379" s="3"/>
      <c r="R1379" s="3">
        <v>672</v>
      </c>
      <c r="S1379" s="7">
        <v>672</v>
      </c>
      <c r="U1379" s="29" t="s">
        <v>145</v>
      </c>
      <c r="V1379" s="3"/>
      <c r="W1379" s="3">
        <v>238</v>
      </c>
      <c r="X1379" s="7">
        <v>238</v>
      </c>
      <c r="Z1379" s="29" t="s">
        <v>145</v>
      </c>
      <c r="AA1379" s="3"/>
      <c r="AB1379" s="3">
        <v>106694</v>
      </c>
      <c r="AC1379" s="7">
        <v>106694</v>
      </c>
      <c r="AE1379">
        <f t="shared" si="927"/>
        <v>106694</v>
      </c>
      <c r="AF1379" s="16">
        <f t="shared" si="928"/>
        <v>106.694</v>
      </c>
      <c r="AH1379">
        <f t="shared" si="929"/>
        <v>1327</v>
      </c>
      <c r="AI1379">
        <f t="shared" si="930"/>
        <v>106694</v>
      </c>
      <c r="AJ1379" s="16">
        <f t="shared" si="931"/>
        <v>80402.411454408444</v>
      </c>
      <c r="AL1379" s="16">
        <f t="shared" si="932"/>
        <v>264094.05940594058</v>
      </c>
    </row>
    <row r="1380" spans="2:38">
      <c r="B1380" s="29" t="s">
        <v>48</v>
      </c>
      <c r="C1380" s="3">
        <v>1315</v>
      </c>
      <c r="D1380" s="3"/>
      <c r="E1380" s="7">
        <v>1315</v>
      </c>
      <c r="G1380" s="29" t="s">
        <v>48</v>
      </c>
      <c r="H1380" s="3">
        <v>16083</v>
      </c>
      <c r="I1380" s="3"/>
      <c r="J1380" s="7">
        <v>16083</v>
      </c>
      <c r="L1380">
        <f t="shared" si="925"/>
        <v>1315</v>
      </c>
      <c r="M1380">
        <f t="shared" si="926"/>
        <v>16083</v>
      </c>
      <c r="N1380" s="19">
        <f t="shared" si="898"/>
        <v>12.230418250950571</v>
      </c>
      <c r="P1380" s="29" t="s">
        <v>48</v>
      </c>
      <c r="Q1380" s="3">
        <v>13078</v>
      </c>
      <c r="R1380" s="3"/>
      <c r="S1380" s="7">
        <v>13078</v>
      </c>
      <c r="U1380" s="29" t="s">
        <v>48</v>
      </c>
      <c r="V1380" s="3">
        <v>1659</v>
      </c>
      <c r="W1380" s="3"/>
      <c r="X1380" s="7">
        <v>1659</v>
      </c>
      <c r="Z1380" s="29" t="s">
        <v>48</v>
      </c>
      <c r="AA1380" s="3">
        <v>3027644</v>
      </c>
      <c r="AB1380" s="3"/>
      <c r="AC1380" s="7">
        <v>3027644</v>
      </c>
      <c r="AE1380">
        <f t="shared" si="927"/>
        <v>3027644</v>
      </c>
      <c r="AF1380" s="16">
        <f t="shared" si="928"/>
        <v>3027.6439999999998</v>
      </c>
      <c r="AH1380">
        <f t="shared" si="929"/>
        <v>16083</v>
      </c>
      <c r="AI1380">
        <f t="shared" si="930"/>
        <v>3027644</v>
      </c>
      <c r="AJ1380" s="16">
        <f t="shared" si="931"/>
        <v>188251.19691599827</v>
      </c>
      <c r="AL1380" s="16">
        <f t="shared" si="932"/>
        <v>2302390.8745247149</v>
      </c>
    </row>
    <row r="1381" spans="2:38">
      <c r="B1381" s="29" t="s">
        <v>49</v>
      </c>
      <c r="C1381" s="3">
        <v>418</v>
      </c>
      <c r="D1381" s="3"/>
      <c r="E1381" s="7">
        <v>418</v>
      </c>
      <c r="G1381" s="29" t="s">
        <v>49</v>
      </c>
      <c r="H1381" s="3">
        <v>9560</v>
      </c>
      <c r="I1381" s="3"/>
      <c r="J1381" s="7">
        <v>9560</v>
      </c>
      <c r="L1381">
        <f t="shared" si="925"/>
        <v>418</v>
      </c>
      <c r="M1381">
        <f t="shared" si="926"/>
        <v>9560</v>
      </c>
      <c r="N1381" s="19">
        <f t="shared" si="898"/>
        <v>22.870813397129186</v>
      </c>
      <c r="P1381" s="29" t="s">
        <v>49</v>
      </c>
      <c r="Q1381" s="3">
        <v>8269</v>
      </c>
      <c r="R1381" s="3"/>
      <c r="S1381" s="7">
        <v>8269</v>
      </c>
      <c r="U1381" s="29" t="s">
        <v>49</v>
      </c>
      <c r="V1381" s="3">
        <v>864</v>
      </c>
      <c r="W1381" s="3"/>
      <c r="X1381" s="7">
        <v>864</v>
      </c>
      <c r="Z1381" s="29" t="s">
        <v>49</v>
      </c>
      <c r="AA1381" s="3">
        <v>1713610</v>
      </c>
      <c r="AB1381" s="3"/>
      <c r="AC1381" s="7">
        <v>1713610</v>
      </c>
      <c r="AE1381">
        <f t="shared" si="927"/>
        <v>1713610</v>
      </c>
      <c r="AF1381" s="16">
        <f t="shared" si="928"/>
        <v>1713.61</v>
      </c>
      <c r="AH1381">
        <f t="shared" si="929"/>
        <v>9560</v>
      </c>
      <c r="AI1381">
        <f t="shared" si="930"/>
        <v>1713610</v>
      </c>
      <c r="AJ1381" s="16">
        <f t="shared" si="931"/>
        <v>179247.9079497908</v>
      </c>
      <c r="AL1381" s="16">
        <f t="shared" si="932"/>
        <v>4099545.4545454546</v>
      </c>
    </row>
    <row r="1382" spans="2:38">
      <c r="B1382" s="29" t="s">
        <v>146</v>
      </c>
      <c r="C1382" s="3">
        <v>86</v>
      </c>
      <c r="D1382" s="3"/>
      <c r="E1382" s="7">
        <v>86</v>
      </c>
      <c r="G1382" s="29" t="s">
        <v>146</v>
      </c>
      <c r="H1382" s="3">
        <v>1919</v>
      </c>
      <c r="I1382" s="3"/>
      <c r="J1382" s="7">
        <v>1919</v>
      </c>
      <c r="L1382">
        <f t="shared" si="925"/>
        <v>86</v>
      </c>
      <c r="M1382">
        <f t="shared" si="926"/>
        <v>1919</v>
      </c>
      <c r="N1382" s="19">
        <f t="shared" si="898"/>
        <v>22.313953488372093</v>
      </c>
      <c r="P1382" s="29" t="s">
        <v>146</v>
      </c>
      <c r="Q1382" s="3">
        <v>1677</v>
      </c>
      <c r="R1382" s="3"/>
      <c r="S1382" s="7">
        <v>1677</v>
      </c>
      <c r="U1382" s="29" t="s">
        <v>146</v>
      </c>
      <c r="V1382" s="3">
        <v>156</v>
      </c>
      <c r="W1382" s="3"/>
      <c r="X1382" s="7">
        <v>156</v>
      </c>
      <c r="Z1382" s="29" t="s">
        <v>146</v>
      </c>
      <c r="AA1382" s="3">
        <v>411275</v>
      </c>
      <c r="AB1382" s="3"/>
      <c r="AC1382" s="7">
        <v>411275</v>
      </c>
      <c r="AE1382">
        <f t="shared" si="927"/>
        <v>411275</v>
      </c>
      <c r="AF1382" s="16">
        <f t="shared" si="928"/>
        <v>411.27499999999998</v>
      </c>
      <c r="AH1382">
        <f t="shared" si="929"/>
        <v>1919</v>
      </c>
      <c r="AI1382">
        <f t="shared" si="930"/>
        <v>411275</v>
      </c>
      <c r="AJ1382" s="16">
        <f t="shared" si="931"/>
        <v>214317.35278791038</v>
      </c>
      <c r="AL1382" s="16">
        <f t="shared" si="932"/>
        <v>4782267.4418604653</v>
      </c>
    </row>
    <row r="1383" spans="2:38">
      <c r="B1383" s="29" t="s">
        <v>3</v>
      </c>
      <c r="C1383" s="3">
        <v>27</v>
      </c>
      <c r="D1383" s="3"/>
      <c r="E1383" s="7">
        <v>27</v>
      </c>
      <c r="G1383" s="29" t="s">
        <v>3</v>
      </c>
      <c r="H1383" s="3">
        <v>181</v>
      </c>
      <c r="I1383" s="3"/>
      <c r="J1383" s="7">
        <v>181</v>
      </c>
      <c r="L1383">
        <f t="shared" si="925"/>
        <v>27</v>
      </c>
      <c r="M1383">
        <f t="shared" si="926"/>
        <v>181</v>
      </c>
      <c r="N1383" s="19">
        <f t="shared" si="898"/>
        <v>6.7037037037037033</v>
      </c>
      <c r="P1383" s="29" t="s">
        <v>3</v>
      </c>
      <c r="Q1383" s="3">
        <v>123</v>
      </c>
      <c r="R1383" s="3"/>
      <c r="S1383" s="7">
        <v>123</v>
      </c>
      <c r="U1383" s="29" t="s">
        <v>3</v>
      </c>
      <c r="V1383" s="3">
        <v>31</v>
      </c>
      <c r="W1383" s="3"/>
      <c r="X1383" s="7">
        <v>31</v>
      </c>
      <c r="Z1383" s="29" t="s">
        <v>3</v>
      </c>
      <c r="AA1383" s="3">
        <v>25414</v>
      </c>
      <c r="AB1383" s="3"/>
      <c r="AC1383" s="7">
        <v>25414</v>
      </c>
      <c r="AE1383">
        <f t="shared" si="927"/>
        <v>25414</v>
      </c>
      <c r="AF1383" s="16">
        <f t="shared" si="928"/>
        <v>25.414000000000001</v>
      </c>
      <c r="AH1383">
        <f t="shared" si="929"/>
        <v>181</v>
      </c>
      <c r="AI1383">
        <f t="shared" si="930"/>
        <v>25414</v>
      </c>
      <c r="AJ1383" s="16">
        <f t="shared" si="931"/>
        <v>140408.83977900553</v>
      </c>
      <c r="AL1383" s="16">
        <f t="shared" si="932"/>
        <v>941259.25925925921</v>
      </c>
    </row>
    <row r="1384" spans="2:38">
      <c r="B1384" s="29" t="s">
        <v>50</v>
      </c>
      <c r="C1384" s="3">
        <v>550</v>
      </c>
      <c r="D1384" s="3"/>
      <c r="E1384" s="7">
        <v>550</v>
      </c>
      <c r="G1384" s="29" t="s">
        <v>50</v>
      </c>
      <c r="H1384" s="3">
        <v>4229</v>
      </c>
      <c r="I1384" s="3"/>
      <c r="J1384" s="7">
        <v>4229</v>
      </c>
      <c r="L1384">
        <f t="shared" si="925"/>
        <v>550</v>
      </c>
      <c r="M1384">
        <f t="shared" si="926"/>
        <v>4229</v>
      </c>
      <c r="N1384" s="19">
        <f t="shared" si="898"/>
        <v>7.6890909090909094</v>
      </c>
      <c r="P1384" s="29" t="s">
        <v>50</v>
      </c>
      <c r="Q1384" s="3">
        <v>2955</v>
      </c>
      <c r="R1384" s="3"/>
      <c r="S1384" s="7">
        <v>2955</v>
      </c>
      <c r="U1384" s="29" t="s">
        <v>50</v>
      </c>
      <c r="V1384" s="3">
        <v>705</v>
      </c>
      <c r="W1384" s="3"/>
      <c r="X1384" s="7">
        <v>705</v>
      </c>
      <c r="Z1384" s="29" t="s">
        <v>50</v>
      </c>
      <c r="AA1384" s="3">
        <v>544402</v>
      </c>
      <c r="AB1384" s="3"/>
      <c r="AC1384" s="7">
        <v>544402</v>
      </c>
      <c r="AE1384">
        <f t="shared" si="927"/>
        <v>544402</v>
      </c>
      <c r="AF1384" s="16">
        <f t="shared" si="928"/>
        <v>544.40200000000004</v>
      </c>
      <c r="AH1384">
        <f t="shared" si="929"/>
        <v>4229</v>
      </c>
      <c r="AI1384">
        <f t="shared" si="930"/>
        <v>544402</v>
      </c>
      <c r="AJ1384" s="16">
        <f t="shared" si="931"/>
        <v>128730.66918893355</v>
      </c>
      <c r="AL1384" s="16">
        <f t="shared" si="932"/>
        <v>989821.81818181823</v>
      </c>
    </row>
    <row r="1385" spans="2:38">
      <c r="B1385" s="30" t="s">
        <v>33</v>
      </c>
      <c r="C1385" s="7">
        <v>3523</v>
      </c>
      <c r="D1385" s="7">
        <v>404</v>
      </c>
      <c r="E1385" s="7">
        <v>3927</v>
      </c>
      <c r="G1385" s="30" t="s">
        <v>33</v>
      </c>
      <c r="H1385" s="7">
        <v>41112</v>
      </c>
      <c r="I1385" s="7">
        <v>1327</v>
      </c>
      <c r="J1385" s="7">
        <v>42439</v>
      </c>
      <c r="L1385">
        <f t="shared" si="925"/>
        <v>3927</v>
      </c>
      <c r="M1385">
        <f t="shared" si="926"/>
        <v>42439</v>
      </c>
      <c r="N1385" s="19">
        <f t="shared" si="898"/>
        <v>10.806977336389101</v>
      </c>
      <c r="P1385" s="30" t="s">
        <v>33</v>
      </c>
      <c r="Q1385" s="7">
        <v>32542</v>
      </c>
      <c r="R1385" s="7">
        <v>672</v>
      </c>
      <c r="S1385" s="7">
        <v>33214</v>
      </c>
      <c r="U1385" s="30" t="s">
        <v>33</v>
      </c>
      <c r="V1385" s="7">
        <v>4952</v>
      </c>
      <c r="W1385" s="7">
        <v>238</v>
      </c>
      <c r="X1385" s="7">
        <v>5190</v>
      </c>
      <c r="Z1385" s="30" t="s">
        <v>33</v>
      </c>
      <c r="AA1385" s="7">
        <v>6859166</v>
      </c>
      <c r="AB1385" s="7">
        <v>106694</v>
      </c>
      <c r="AC1385" s="7">
        <v>6965860</v>
      </c>
      <c r="AE1385">
        <f t="shared" si="927"/>
        <v>6965860</v>
      </c>
      <c r="AF1385" s="16">
        <f t="shared" si="928"/>
        <v>6965.86</v>
      </c>
      <c r="AH1385">
        <f t="shared" si="929"/>
        <v>42439</v>
      </c>
      <c r="AI1385">
        <f t="shared" si="930"/>
        <v>6965860</v>
      </c>
      <c r="AJ1385" s="16">
        <f t="shared" si="931"/>
        <v>164138.17479205449</v>
      </c>
      <c r="AL1385" s="16">
        <f t="shared" si="932"/>
        <v>1773837.5350140058</v>
      </c>
    </row>
    <row r="1386" spans="2:38">
      <c r="B1386" s="5" t="s">
        <v>34</v>
      </c>
      <c r="C1386" s="3"/>
      <c r="D1386" s="3"/>
      <c r="E1386" s="7"/>
      <c r="G1386" s="5" t="s">
        <v>34</v>
      </c>
      <c r="H1386" s="3"/>
      <c r="I1386" s="3"/>
      <c r="J1386" s="7"/>
      <c r="N1386" s="37" t="str">
        <f t="shared" si="898"/>
        <v/>
      </c>
      <c r="P1386" s="5" t="s">
        <v>34</v>
      </c>
      <c r="Q1386" s="3"/>
      <c r="R1386" s="3"/>
      <c r="S1386" s="7"/>
      <c r="U1386" s="5" t="s">
        <v>34</v>
      </c>
      <c r="V1386" s="3"/>
      <c r="W1386" s="3"/>
      <c r="X1386" s="7"/>
      <c r="Z1386" s="5" t="s">
        <v>34</v>
      </c>
      <c r="AA1386" s="3"/>
      <c r="AB1386" s="3"/>
      <c r="AC1386" s="7"/>
      <c r="AF1386" s="36"/>
      <c r="AJ1386" s="36"/>
      <c r="AL1386" s="36"/>
    </row>
    <row r="1387" spans="2:38">
      <c r="B1387" s="29" t="s">
        <v>54</v>
      </c>
      <c r="C1387" s="3">
        <v>2119</v>
      </c>
      <c r="D1387" s="3"/>
      <c r="E1387" s="7">
        <v>2119</v>
      </c>
      <c r="G1387" s="29" t="s">
        <v>54</v>
      </c>
      <c r="H1387" s="3">
        <v>25629</v>
      </c>
      <c r="I1387" s="3"/>
      <c r="J1387" s="7">
        <v>25629</v>
      </c>
      <c r="L1387">
        <f t="shared" ref="L1387:L1396" si="933">E1387</f>
        <v>2119</v>
      </c>
      <c r="M1387">
        <f t="shared" ref="M1387:M1396" si="934">J1387</f>
        <v>25629</v>
      </c>
      <c r="N1387" s="19">
        <f t="shared" si="898"/>
        <v>12.094856064181217</v>
      </c>
      <c r="P1387" s="29" t="s">
        <v>54</v>
      </c>
      <c r="Q1387" s="3">
        <v>19932</v>
      </c>
      <c r="R1387" s="3"/>
      <c r="S1387" s="7">
        <v>19932</v>
      </c>
      <c r="U1387" s="29" t="s">
        <v>54</v>
      </c>
      <c r="V1387" s="3">
        <v>3506</v>
      </c>
      <c r="W1387" s="3"/>
      <c r="X1387" s="7">
        <v>3506</v>
      </c>
      <c r="Z1387" s="29" t="s">
        <v>54</v>
      </c>
      <c r="AA1387" s="3">
        <v>4039564</v>
      </c>
      <c r="AB1387" s="3"/>
      <c r="AC1387" s="7">
        <v>4039564</v>
      </c>
      <c r="AE1387">
        <f t="shared" ref="AE1387:AE1400" si="935">AC1387</f>
        <v>4039564</v>
      </c>
      <c r="AF1387" s="16">
        <f t="shared" ref="AF1387:AF1400" si="936">IF(AE1387/$AE$8&gt;0,AE1387/$AE$8,"")</f>
        <v>4039.5639999999999</v>
      </c>
      <c r="AH1387">
        <f t="shared" ref="AH1387:AH1400" si="937">J1387</f>
        <v>25629</v>
      </c>
      <c r="AI1387">
        <f t="shared" ref="AI1387:AI1400" si="938">AC1387</f>
        <v>4039564</v>
      </c>
      <c r="AJ1387" s="16">
        <f t="shared" ref="AJ1387:AJ1400" si="939">IF(AI1387*AH1387&gt;0,AI1387/AH1387*$AI$8,"")</f>
        <v>157616.91833469897</v>
      </c>
      <c r="AL1387" s="16">
        <f t="shared" ref="AL1387:AL1400" si="940">IF(AI1387*M1387&gt;0,M1387/L1387*AJ1387,"")</f>
        <v>1906353.9405379896</v>
      </c>
    </row>
    <row r="1388" spans="2:38">
      <c r="B1388" s="29" t="s">
        <v>55</v>
      </c>
      <c r="C1388" s="3">
        <v>209</v>
      </c>
      <c r="D1388" s="3"/>
      <c r="E1388" s="7">
        <v>209</v>
      </c>
      <c r="G1388" s="29" t="s">
        <v>55</v>
      </c>
      <c r="H1388" s="3">
        <v>1171</v>
      </c>
      <c r="I1388" s="3"/>
      <c r="J1388" s="7">
        <v>1171</v>
      </c>
      <c r="L1388">
        <f t="shared" si="933"/>
        <v>209</v>
      </c>
      <c r="M1388">
        <f t="shared" si="934"/>
        <v>1171</v>
      </c>
      <c r="N1388" s="19">
        <f t="shared" si="898"/>
        <v>5.6028708133971294</v>
      </c>
      <c r="P1388" s="29" t="s">
        <v>55</v>
      </c>
      <c r="Q1388" s="3">
        <v>732</v>
      </c>
      <c r="R1388" s="3"/>
      <c r="S1388" s="7">
        <v>732</v>
      </c>
      <c r="U1388" s="29" t="s">
        <v>55</v>
      </c>
      <c r="V1388" s="3">
        <v>227</v>
      </c>
      <c r="W1388" s="3"/>
      <c r="X1388" s="7">
        <v>227</v>
      </c>
      <c r="Z1388" s="29" t="s">
        <v>55</v>
      </c>
      <c r="AA1388" s="3">
        <v>158321</v>
      </c>
      <c r="AB1388" s="3"/>
      <c r="AC1388" s="7">
        <v>158321</v>
      </c>
      <c r="AE1388">
        <f t="shared" si="935"/>
        <v>158321</v>
      </c>
      <c r="AF1388" s="16">
        <f t="shared" si="936"/>
        <v>158.321</v>
      </c>
      <c r="AH1388">
        <f t="shared" si="937"/>
        <v>1171</v>
      </c>
      <c r="AI1388">
        <f t="shared" si="938"/>
        <v>158321</v>
      </c>
      <c r="AJ1388" s="16">
        <f t="shared" si="939"/>
        <v>135201.53714773699</v>
      </c>
      <c r="AL1388" s="16">
        <f t="shared" si="940"/>
        <v>757516.74641148339</v>
      </c>
    </row>
    <row r="1389" spans="2:38">
      <c r="B1389" s="29" t="s">
        <v>147</v>
      </c>
      <c r="C1389" s="3">
        <v>1625</v>
      </c>
      <c r="D1389" s="3"/>
      <c r="E1389" s="7">
        <v>1625</v>
      </c>
      <c r="G1389" s="29" t="s">
        <v>147</v>
      </c>
      <c r="H1389" s="3">
        <v>5526</v>
      </c>
      <c r="I1389" s="3"/>
      <c r="J1389" s="7">
        <v>5526</v>
      </c>
      <c r="L1389">
        <f t="shared" si="933"/>
        <v>1625</v>
      </c>
      <c r="M1389">
        <f t="shared" si="934"/>
        <v>5526</v>
      </c>
      <c r="N1389" s="19">
        <f t="shared" si="898"/>
        <v>3.4006153846153846</v>
      </c>
      <c r="P1389" s="29" t="s">
        <v>147</v>
      </c>
      <c r="Q1389" s="3">
        <v>2834</v>
      </c>
      <c r="R1389" s="3"/>
      <c r="S1389" s="7">
        <v>2834</v>
      </c>
      <c r="U1389" s="29" t="s">
        <v>147</v>
      </c>
      <c r="V1389" s="3">
        <v>1022</v>
      </c>
      <c r="W1389" s="3"/>
      <c r="X1389" s="7">
        <v>1022</v>
      </c>
      <c r="Z1389" s="29" t="s">
        <v>147</v>
      </c>
      <c r="AA1389" s="3">
        <v>487958</v>
      </c>
      <c r="AB1389" s="3"/>
      <c r="AC1389" s="7">
        <v>487958</v>
      </c>
      <c r="AE1389">
        <f t="shared" si="935"/>
        <v>487958</v>
      </c>
      <c r="AF1389" s="16">
        <f t="shared" si="936"/>
        <v>487.95800000000003</v>
      </c>
      <c r="AH1389">
        <f t="shared" si="937"/>
        <v>5526</v>
      </c>
      <c r="AI1389">
        <f t="shared" si="938"/>
        <v>487958</v>
      </c>
      <c r="AJ1389" s="16">
        <f t="shared" si="939"/>
        <v>88302.20774520449</v>
      </c>
      <c r="AL1389" s="16">
        <f t="shared" si="940"/>
        <v>300281.84615384619</v>
      </c>
    </row>
    <row r="1390" spans="2:38">
      <c r="B1390" s="29" t="s">
        <v>56</v>
      </c>
      <c r="C1390" s="3">
        <v>105</v>
      </c>
      <c r="D1390" s="3"/>
      <c r="E1390" s="7">
        <v>105</v>
      </c>
      <c r="G1390" s="29" t="s">
        <v>56</v>
      </c>
      <c r="H1390" s="3">
        <v>1115</v>
      </c>
      <c r="I1390" s="3"/>
      <c r="J1390" s="7">
        <v>1115</v>
      </c>
      <c r="L1390">
        <f t="shared" si="933"/>
        <v>105</v>
      </c>
      <c r="M1390">
        <f t="shared" si="934"/>
        <v>1115</v>
      </c>
      <c r="N1390" s="19">
        <f t="shared" si="898"/>
        <v>10.619047619047619</v>
      </c>
      <c r="P1390" s="29" t="s">
        <v>56</v>
      </c>
      <c r="Q1390" s="3">
        <v>869</v>
      </c>
      <c r="R1390" s="3"/>
      <c r="S1390" s="7">
        <v>869</v>
      </c>
      <c r="U1390" s="29" t="s">
        <v>56</v>
      </c>
      <c r="V1390" s="3">
        <v>138</v>
      </c>
      <c r="W1390" s="3"/>
      <c r="X1390" s="7">
        <v>138</v>
      </c>
      <c r="Z1390" s="29" t="s">
        <v>56</v>
      </c>
      <c r="AA1390" s="3">
        <v>131728</v>
      </c>
      <c r="AB1390" s="3"/>
      <c r="AC1390" s="7">
        <v>131728</v>
      </c>
      <c r="AE1390">
        <f t="shared" si="935"/>
        <v>131728</v>
      </c>
      <c r="AF1390" s="16">
        <f t="shared" si="936"/>
        <v>131.72800000000001</v>
      </c>
      <c r="AH1390">
        <f t="shared" si="937"/>
        <v>1115</v>
      </c>
      <c r="AI1390">
        <f t="shared" si="938"/>
        <v>131728</v>
      </c>
      <c r="AJ1390" s="16">
        <f t="shared" si="939"/>
        <v>118141.70403587444</v>
      </c>
      <c r="AL1390" s="16">
        <f t="shared" si="940"/>
        <v>1254552.3809523808</v>
      </c>
    </row>
    <row r="1391" spans="2:38">
      <c r="B1391" s="29" t="s">
        <v>57</v>
      </c>
      <c r="C1391" s="3">
        <v>2113</v>
      </c>
      <c r="D1391" s="3"/>
      <c r="E1391" s="7">
        <v>2113</v>
      </c>
      <c r="G1391" s="29" t="s">
        <v>57</v>
      </c>
      <c r="H1391" s="3">
        <v>19150</v>
      </c>
      <c r="I1391" s="3"/>
      <c r="J1391" s="7">
        <v>19150</v>
      </c>
      <c r="L1391">
        <f t="shared" si="933"/>
        <v>2113</v>
      </c>
      <c r="M1391">
        <f t="shared" si="934"/>
        <v>19150</v>
      </c>
      <c r="N1391" s="19">
        <f t="shared" si="898"/>
        <v>9.0629436819687648</v>
      </c>
      <c r="P1391" s="29" t="s">
        <v>57</v>
      </c>
      <c r="Q1391" s="3">
        <v>14050</v>
      </c>
      <c r="R1391" s="3"/>
      <c r="S1391" s="7">
        <v>14050</v>
      </c>
      <c r="U1391" s="29" t="s">
        <v>57</v>
      </c>
      <c r="V1391" s="3">
        <v>2914</v>
      </c>
      <c r="W1391" s="3"/>
      <c r="X1391" s="7">
        <v>2914</v>
      </c>
      <c r="Z1391" s="29" t="s">
        <v>57</v>
      </c>
      <c r="AA1391" s="3">
        <v>2623031</v>
      </c>
      <c r="AB1391" s="3"/>
      <c r="AC1391" s="7">
        <v>2623031</v>
      </c>
      <c r="AE1391">
        <f t="shared" si="935"/>
        <v>2623031</v>
      </c>
      <c r="AF1391" s="16">
        <f t="shared" si="936"/>
        <v>2623.0309999999999</v>
      </c>
      <c r="AH1391">
        <f t="shared" si="937"/>
        <v>19150</v>
      </c>
      <c r="AI1391">
        <f t="shared" si="938"/>
        <v>2623031</v>
      </c>
      <c r="AJ1391" s="16">
        <f t="shared" si="939"/>
        <v>136972.89817232377</v>
      </c>
      <c r="AL1391" s="16">
        <f t="shared" si="940"/>
        <v>1241377.6620918126</v>
      </c>
    </row>
    <row r="1392" spans="2:38">
      <c r="B1392" s="29" t="s">
        <v>58</v>
      </c>
      <c r="C1392" s="3">
        <v>58</v>
      </c>
      <c r="D1392" s="3"/>
      <c r="E1392" s="7">
        <v>58</v>
      </c>
      <c r="G1392" s="29" t="s">
        <v>58</v>
      </c>
      <c r="H1392" s="3">
        <v>386</v>
      </c>
      <c r="I1392" s="3"/>
      <c r="J1392" s="7">
        <v>386</v>
      </c>
      <c r="L1392">
        <f t="shared" si="933"/>
        <v>58</v>
      </c>
      <c r="M1392">
        <f t="shared" si="934"/>
        <v>386</v>
      </c>
      <c r="N1392" s="19">
        <f t="shared" si="898"/>
        <v>6.6551724137931032</v>
      </c>
      <c r="P1392" s="29" t="s">
        <v>58</v>
      </c>
      <c r="Q1392" s="3">
        <v>262</v>
      </c>
      <c r="R1392" s="3"/>
      <c r="S1392" s="7">
        <v>262</v>
      </c>
      <c r="U1392" s="29" t="s">
        <v>58</v>
      </c>
      <c r="V1392" s="3">
        <v>63</v>
      </c>
      <c r="W1392" s="3"/>
      <c r="X1392" s="7">
        <v>63</v>
      </c>
      <c r="Z1392" s="29" t="s">
        <v>58</v>
      </c>
      <c r="AA1392" s="3">
        <v>48420</v>
      </c>
      <c r="AB1392" s="3"/>
      <c r="AC1392" s="7">
        <v>48420</v>
      </c>
      <c r="AE1392">
        <f t="shared" si="935"/>
        <v>48420</v>
      </c>
      <c r="AF1392" s="16">
        <f t="shared" si="936"/>
        <v>48.42</v>
      </c>
      <c r="AH1392">
        <f t="shared" si="937"/>
        <v>386</v>
      </c>
      <c r="AI1392">
        <f t="shared" si="938"/>
        <v>48420</v>
      </c>
      <c r="AJ1392" s="16">
        <f t="shared" si="939"/>
        <v>125440.41450777202</v>
      </c>
      <c r="AL1392" s="16">
        <f t="shared" si="940"/>
        <v>834827.58620689646</v>
      </c>
    </row>
    <row r="1393" spans="2:38">
      <c r="B1393" s="29" t="s">
        <v>59</v>
      </c>
      <c r="C1393" s="3">
        <v>1635</v>
      </c>
      <c r="D1393" s="3"/>
      <c r="E1393" s="7">
        <v>1635</v>
      </c>
      <c r="G1393" s="29" t="s">
        <v>59</v>
      </c>
      <c r="H1393" s="3">
        <v>10137</v>
      </c>
      <c r="I1393" s="3"/>
      <c r="J1393" s="7">
        <v>10137</v>
      </c>
      <c r="L1393">
        <f t="shared" si="933"/>
        <v>1635</v>
      </c>
      <c r="M1393">
        <f t="shared" si="934"/>
        <v>10137</v>
      </c>
      <c r="N1393" s="19">
        <f t="shared" si="898"/>
        <v>6.2</v>
      </c>
      <c r="P1393" s="29" t="s">
        <v>59</v>
      </c>
      <c r="Q1393" s="3">
        <v>6904</v>
      </c>
      <c r="R1393" s="3"/>
      <c r="S1393" s="7">
        <v>6904</v>
      </c>
      <c r="U1393" s="29" t="s">
        <v>59</v>
      </c>
      <c r="V1393" s="3">
        <v>1535</v>
      </c>
      <c r="W1393" s="3"/>
      <c r="X1393" s="7">
        <v>1535</v>
      </c>
      <c r="Z1393" s="29" t="s">
        <v>59</v>
      </c>
      <c r="AA1393" s="3">
        <v>875166</v>
      </c>
      <c r="AB1393" s="3"/>
      <c r="AC1393" s="7">
        <v>875166</v>
      </c>
      <c r="AE1393">
        <f t="shared" si="935"/>
        <v>875166</v>
      </c>
      <c r="AF1393" s="16">
        <f t="shared" si="936"/>
        <v>875.16600000000005</v>
      </c>
      <c r="AH1393">
        <f t="shared" si="937"/>
        <v>10137</v>
      </c>
      <c r="AI1393">
        <f t="shared" si="938"/>
        <v>875166</v>
      </c>
      <c r="AJ1393" s="16">
        <f t="shared" si="939"/>
        <v>86333.826575910032</v>
      </c>
      <c r="AL1393" s="16">
        <f t="shared" si="940"/>
        <v>535269.72477064223</v>
      </c>
    </row>
    <row r="1394" spans="2:38">
      <c r="B1394" s="29" t="s">
        <v>148</v>
      </c>
      <c r="C1394" s="3">
        <v>66</v>
      </c>
      <c r="D1394" s="3"/>
      <c r="E1394" s="7">
        <v>66</v>
      </c>
      <c r="G1394" s="29" t="s">
        <v>148</v>
      </c>
      <c r="H1394" s="3">
        <v>311</v>
      </c>
      <c r="I1394" s="3"/>
      <c r="J1394" s="7">
        <v>311</v>
      </c>
      <c r="L1394">
        <f t="shared" si="933"/>
        <v>66</v>
      </c>
      <c r="M1394">
        <f t="shared" si="934"/>
        <v>311</v>
      </c>
      <c r="N1394" s="19">
        <f t="shared" si="898"/>
        <v>4.7121212121212119</v>
      </c>
      <c r="P1394" s="29" t="s">
        <v>148</v>
      </c>
      <c r="Q1394" s="3">
        <v>167</v>
      </c>
      <c r="R1394" s="3"/>
      <c r="S1394" s="7">
        <v>167</v>
      </c>
      <c r="U1394" s="29" t="s">
        <v>148</v>
      </c>
      <c r="V1394" s="3">
        <v>76</v>
      </c>
      <c r="W1394" s="3"/>
      <c r="X1394" s="7">
        <v>76</v>
      </c>
      <c r="Z1394" s="29" t="s">
        <v>148</v>
      </c>
      <c r="AA1394" s="3">
        <v>40694</v>
      </c>
      <c r="AB1394" s="3"/>
      <c r="AC1394" s="7">
        <v>40694</v>
      </c>
      <c r="AE1394">
        <f t="shared" si="935"/>
        <v>40694</v>
      </c>
      <c r="AF1394" s="16">
        <f t="shared" si="936"/>
        <v>40.694000000000003</v>
      </c>
      <c r="AH1394">
        <f t="shared" si="937"/>
        <v>311</v>
      </c>
      <c r="AI1394">
        <f t="shared" si="938"/>
        <v>40694</v>
      </c>
      <c r="AJ1394" s="16">
        <f t="shared" si="939"/>
        <v>130848.87459807075</v>
      </c>
      <c r="AL1394" s="16">
        <f t="shared" si="940"/>
        <v>616575.75757575757</v>
      </c>
    </row>
    <row r="1395" spans="2:38">
      <c r="B1395" s="29" t="s">
        <v>60</v>
      </c>
      <c r="C1395" s="3">
        <v>200</v>
      </c>
      <c r="D1395" s="3"/>
      <c r="E1395" s="7">
        <v>200</v>
      </c>
      <c r="G1395" s="29" t="s">
        <v>60</v>
      </c>
      <c r="H1395" s="3">
        <v>734</v>
      </c>
      <c r="I1395" s="3"/>
      <c r="J1395" s="7">
        <v>734</v>
      </c>
      <c r="L1395">
        <f t="shared" si="933"/>
        <v>200</v>
      </c>
      <c r="M1395">
        <f t="shared" si="934"/>
        <v>734</v>
      </c>
      <c r="N1395" s="19">
        <f t="shared" si="898"/>
        <v>3.67</v>
      </c>
      <c r="P1395" s="29" t="s">
        <v>60</v>
      </c>
      <c r="Q1395" s="3">
        <v>390</v>
      </c>
      <c r="R1395" s="3"/>
      <c r="S1395" s="7">
        <v>390</v>
      </c>
      <c r="U1395" s="29" t="s">
        <v>60</v>
      </c>
      <c r="V1395" s="3">
        <v>136</v>
      </c>
      <c r="W1395" s="3"/>
      <c r="X1395" s="7">
        <v>136</v>
      </c>
      <c r="Z1395" s="29" t="s">
        <v>60</v>
      </c>
      <c r="AA1395" s="3">
        <v>75610</v>
      </c>
      <c r="AB1395" s="3"/>
      <c r="AC1395" s="7">
        <v>75610</v>
      </c>
      <c r="AE1395">
        <f t="shared" si="935"/>
        <v>75610</v>
      </c>
      <c r="AF1395" s="16">
        <f t="shared" si="936"/>
        <v>75.61</v>
      </c>
      <c r="AH1395">
        <f t="shared" si="937"/>
        <v>734</v>
      </c>
      <c r="AI1395">
        <f t="shared" si="938"/>
        <v>75610</v>
      </c>
      <c r="AJ1395" s="16">
        <f t="shared" si="939"/>
        <v>103010.8991825613</v>
      </c>
      <c r="AL1395" s="16">
        <f t="shared" si="940"/>
        <v>378050</v>
      </c>
    </row>
    <row r="1396" spans="2:38">
      <c r="B1396" s="29" t="s">
        <v>61</v>
      </c>
      <c r="C1396" s="3">
        <v>652</v>
      </c>
      <c r="D1396" s="3"/>
      <c r="E1396" s="7">
        <v>652</v>
      </c>
      <c r="G1396" s="29" t="s">
        <v>61</v>
      </c>
      <c r="H1396" s="3">
        <v>2578</v>
      </c>
      <c r="I1396" s="3"/>
      <c r="J1396" s="7">
        <v>2578</v>
      </c>
      <c r="L1396">
        <f t="shared" si="933"/>
        <v>652</v>
      </c>
      <c r="M1396">
        <f t="shared" si="934"/>
        <v>2578</v>
      </c>
      <c r="N1396" s="19">
        <f t="shared" ref="N1396:N1459" si="941">IF(M1396+L1396&gt;0,M1396/L1396,"")</f>
        <v>3.9539877300613497</v>
      </c>
      <c r="P1396" s="29" t="s">
        <v>61</v>
      </c>
      <c r="Q1396" s="3">
        <v>1388</v>
      </c>
      <c r="R1396" s="3"/>
      <c r="S1396" s="7">
        <v>1388</v>
      </c>
      <c r="U1396" s="29" t="s">
        <v>61</v>
      </c>
      <c r="V1396" s="3">
        <v>526</v>
      </c>
      <c r="W1396" s="3"/>
      <c r="X1396" s="7">
        <v>526</v>
      </c>
      <c r="Z1396" s="29" t="s">
        <v>61</v>
      </c>
      <c r="AA1396" s="3">
        <v>204130</v>
      </c>
      <c r="AB1396" s="3"/>
      <c r="AC1396" s="7">
        <v>204130</v>
      </c>
      <c r="AE1396">
        <f t="shared" si="935"/>
        <v>204130</v>
      </c>
      <c r="AF1396" s="16">
        <f t="shared" si="936"/>
        <v>204.13</v>
      </c>
      <c r="AH1396">
        <f t="shared" si="937"/>
        <v>2578</v>
      </c>
      <c r="AI1396">
        <f t="shared" si="938"/>
        <v>204130</v>
      </c>
      <c r="AJ1396" s="16">
        <f t="shared" si="939"/>
        <v>79181.536074476346</v>
      </c>
      <c r="AL1396" s="16">
        <f t="shared" si="940"/>
        <v>313082.82208588958</v>
      </c>
    </row>
    <row r="1397" spans="2:38">
      <c r="B1397" s="29" t="s">
        <v>149</v>
      </c>
      <c r="C1397" s="3">
        <v>138</v>
      </c>
      <c r="D1397" s="3"/>
      <c r="E1397" s="7">
        <v>138</v>
      </c>
      <c r="G1397" s="29" t="s">
        <v>149</v>
      </c>
      <c r="H1397" s="3">
        <v>1048</v>
      </c>
      <c r="I1397" s="3"/>
      <c r="J1397" s="7">
        <v>1048</v>
      </c>
      <c r="N1397" s="19" t="str">
        <f t="shared" si="941"/>
        <v/>
      </c>
      <c r="P1397" s="29" t="s">
        <v>149</v>
      </c>
      <c r="Q1397" s="3">
        <v>638</v>
      </c>
      <c r="R1397" s="3"/>
      <c r="S1397" s="7">
        <v>638</v>
      </c>
      <c r="U1397" s="29" t="s">
        <v>149</v>
      </c>
      <c r="V1397" s="3">
        <v>269</v>
      </c>
      <c r="W1397" s="3"/>
      <c r="X1397" s="7">
        <v>269</v>
      </c>
      <c r="Z1397" s="29" t="s">
        <v>149</v>
      </c>
      <c r="AA1397" s="3">
        <v>120477</v>
      </c>
      <c r="AB1397" s="3"/>
      <c r="AC1397" s="7">
        <v>120477</v>
      </c>
      <c r="AE1397">
        <f t="shared" si="935"/>
        <v>120477</v>
      </c>
      <c r="AF1397" s="16">
        <f t="shared" si="936"/>
        <v>120.477</v>
      </c>
      <c r="AH1397">
        <f t="shared" si="937"/>
        <v>1048</v>
      </c>
      <c r="AI1397">
        <f t="shared" si="938"/>
        <v>120477</v>
      </c>
      <c r="AJ1397" s="16">
        <f t="shared" si="939"/>
        <v>114958.96946564884</v>
      </c>
      <c r="AL1397" s="16" t="str">
        <f t="shared" si="940"/>
        <v/>
      </c>
    </row>
    <row r="1398" spans="2:38">
      <c r="B1398" s="29" t="s">
        <v>62</v>
      </c>
      <c r="C1398" s="3">
        <v>404</v>
      </c>
      <c r="D1398" s="3"/>
      <c r="E1398" s="7">
        <v>404</v>
      </c>
      <c r="G1398" s="29" t="s">
        <v>62</v>
      </c>
      <c r="H1398" s="3">
        <v>2484</v>
      </c>
      <c r="I1398" s="3"/>
      <c r="J1398" s="7">
        <v>2484</v>
      </c>
      <c r="L1398">
        <f t="shared" ref="L1398:L1400" si="942">E1398</f>
        <v>404</v>
      </c>
      <c r="M1398">
        <f t="shared" ref="M1398:M1400" si="943">J1398</f>
        <v>2484</v>
      </c>
      <c r="N1398" s="19">
        <f t="shared" si="941"/>
        <v>6.1485148514851486</v>
      </c>
      <c r="P1398" s="29" t="s">
        <v>62</v>
      </c>
      <c r="Q1398" s="3">
        <v>1666</v>
      </c>
      <c r="R1398" s="3"/>
      <c r="S1398" s="7">
        <v>1666</v>
      </c>
      <c r="U1398" s="29" t="s">
        <v>62</v>
      </c>
      <c r="V1398" s="3">
        <v>388</v>
      </c>
      <c r="W1398" s="3"/>
      <c r="X1398" s="7">
        <v>388</v>
      </c>
      <c r="Z1398" s="29" t="s">
        <v>62</v>
      </c>
      <c r="AA1398" s="3">
        <v>221648</v>
      </c>
      <c r="AB1398" s="3"/>
      <c r="AC1398" s="7">
        <v>221648</v>
      </c>
      <c r="AE1398">
        <f t="shared" si="935"/>
        <v>221648</v>
      </c>
      <c r="AF1398" s="16">
        <f t="shared" si="936"/>
        <v>221.648</v>
      </c>
      <c r="AH1398">
        <f t="shared" si="937"/>
        <v>2484</v>
      </c>
      <c r="AI1398">
        <f t="shared" si="938"/>
        <v>221648</v>
      </c>
      <c r="AJ1398" s="16">
        <f t="shared" si="939"/>
        <v>89230.273752012872</v>
      </c>
      <c r="AL1398" s="16">
        <f t="shared" si="940"/>
        <v>548633.66336633661</v>
      </c>
    </row>
    <row r="1399" spans="2:38">
      <c r="B1399" s="29" t="s">
        <v>63</v>
      </c>
      <c r="C1399" s="3">
        <v>1434</v>
      </c>
      <c r="D1399" s="3"/>
      <c r="E1399" s="7">
        <v>1434</v>
      </c>
      <c r="G1399" s="29" t="s">
        <v>63</v>
      </c>
      <c r="H1399" s="3">
        <v>10668</v>
      </c>
      <c r="I1399" s="3"/>
      <c r="J1399" s="7">
        <v>10668</v>
      </c>
      <c r="L1399">
        <f t="shared" si="942"/>
        <v>1434</v>
      </c>
      <c r="M1399">
        <f t="shared" si="943"/>
        <v>10668</v>
      </c>
      <c r="N1399" s="19">
        <f t="shared" si="941"/>
        <v>7.4393305439330542</v>
      </c>
      <c r="P1399" s="29" t="s">
        <v>63</v>
      </c>
      <c r="Q1399" s="3">
        <v>7347</v>
      </c>
      <c r="R1399" s="3"/>
      <c r="S1399" s="7">
        <v>7347</v>
      </c>
      <c r="U1399" s="29" t="s">
        <v>63</v>
      </c>
      <c r="V1399" s="3">
        <v>1831</v>
      </c>
      <c r="W1399" s="3"/>
      <c r="X1399" s="7">
        <v>1831</v>
      </c>
      <c r="Z1399" s="29" t="s">
        <v>63</v>
      </c>
      <c r="AA1399" s="3">
        <v>1231632</v>
      </c>
      <c r="AB1399" s="3"/>
      <c r="AC1399" s="7">
        <v>1231632</v>
      </c>
      <c r="AE1399">
        <f t="shared" si="935"/>
        <v>1231632</v>
      </c>
      <c r="AF1399" s="16">
        <f t="shared" si="936"/>
        <v>1231.6320000000001</v>
      </c>
      <c r="AH1399">
        <f t="shared" si="937"/>
        <v>10668</v>
      </c>
      <c r="AI1399">
        <f t="shared" si="938"/>
        <v>1231632</v>
      </c>
      <c r="AJ1399" s="16">
        <f t="shared" si="939"/>
        <v>115451.06861642294</v>
      </c>
      <c r="AL1399" s="16">
        <f t="shared" si="940"/>
        <v>858878.66108786606</v>
      </c>
    </row>
    <row r="1400" spans="2:38">
      <c r="B1400" s="30" t="s">
        <v>34</v>
      </c>
      <c r="C1400" s="7">
        <v>10758</v>
      </c>
      <c r="D1400" s="7"/>
      <c r="E1400" s="7">
        <v>10758</v>
      </c>
      <c r="G1400" s="30" t="s">
        <v>34</v>
      </c>
      <c r="H1400" s="7">
        <v>80937</v>
      </c>
      <c r="I1400" s="7"/>
      <c r="J1400" s="7">
        <v>80937</v>
      </c>
      <c r="L1400">
        <f t="shared" si="942"/>
        <v>10758</v>
      </c>
      <c r="M1400">
        <f t="shared" si="943"/>
        <v>80937</v>
      </c>
      <c r="N1400" s="19">
        <f t="shared" si="941"/>
        <v>7.5234244283324037</v>
      </c>
      <c r="P1400" s="30" t="s">
        <v>34</v>
      </c>
      <c r="Q1400" s="7">
        <v>57179</v>
      </c>
      <c r="R1400" s="7"/>
      <c r="S1400" s="7">
        <v>57179</v>
      </c>
      <c r="U1400" s="30" t="s">
        <v>34</v>
      </c>
      <c r="V1400" s="7">
        <v>12631</v>
      </c>
      <c r="W1400" s="7"/>
      <c r="X1400" s="7">
        <v>12631</v>
      </c>
      <c r="Z1400" s="30" t="s">
        <v>34</v>
      </c>
      <c r="AA1400" s="7">
        <v>10258379</v>
      </c>
      <c r="AB1400" s="7"/>
      <c r="AC1400" s="7">
        <v>10258379</v>
      </c>
      <c r="AE1400">
        <f t="shared" si="935"/>
        <v>10258379</v>
      </c>
      <c r="AF1400" s="16">
        <f t="shared" si="936"/>
        <v>10258.379000000001</v>
      </c>
      <c r="AH1400">
        <f t="shared" si="937"/>
        <v>80937</v>
      </c>
      <c r="AI1400">
        <f t="shared" si="938"/>
        <v>10258379</v>
      </c>
      <c r="AJ1400" s="16">
        <f t="shared" si="939"/>
        <v>126745.23394739119</v>
      </c>
      <c r="AL1400" s="16">
        <f t="shared" si="940"/>
        <v>953558.18925450824</v>
      </c>
    </row>
    <row r="1401" spans="2:38">
      <c r="B1401" s="5" t="s">
        <v>35</v>
      </c>
      <c r="C1401" s="3"/>
      <c r="D1401" s="3"/>
      <c r="E1401" s="7"/>
      <c r="G1401" s="5" t="s">
        <v>35</v>
      </c>
      <c r="H1401" s="3"/>
      <c r="I1401" s="3"/>
      <c r="J1401" s="7"/>
      <c r="N1401" s="37" t="str">
        <f t="shared" si="941"/>
        <v/>
      </c>
      <c r="P1401" s="5" t="s">
        <v>35</v>
      </c>
      <c r="Q1401" s="3"/>
      <c r="R1401" s="3"/>
      <c r="S1401" s="7"/>
      <c r="U1401" s="5" t="s">
        <v>35</v>
      </c>
      <c r="V1401" s="3"/>
      <c r="W1401" s="3"/>
      <c r="X1401" s="7"/>
      <c r="Z1401" s="5" t="s">
        <v>35</v>
      </c>
      <c r="AA1401" s="3"/>
      <c r="AB1401" s="3"/>
      <c r="AC1401" s="7"/>
      <c r="AF1401" s="36"/>
      <c r="AJ1401" s="36"/>
      <c r="AL1401" s="36"/>
    </row>
    <row r="1402" spans="2:38">
      <c r="B1402" s="29" t="s">
        <v>150</v>
      </c>
      <c r="C1402" s="3">
        <v>53</v>
      </c>
      <c r="D1402" s="3"/>
      <c r="E1402" s="7">
        <v>53</v>
      </c>
      <c r="G1402" s="29" t="s">
        <v>150</v>
      </c>
      <c r="H1402" s="3">
        <v>633</v>
      </c>
      <c r="I1402" s="3"/>
      <c r="J1402" s="7">
        <v>633</v>
      </c>
      <c r="L1402">
        <f t="shared" ref="L1402:L1407" si="944">E1402</f>
        <v>53</v>
      </c>
      <c r="M1402">
        <f t="shared" ref="M1402:M1407" si="945">J1402</f>
        <v>633</v>
      </c>
      <c r="N1402" s="19">
        <f t="shared" si="941"/>
        <v>11.943396226415095</v>
      </c>
      <c r="P1402" s="29" t="s">
        <v>150</v>
      </c>
      <c r="Q1402" s="3">
        <v>489</v>
      </c>
      <c r="R1402" s="3"/>
      <c r="S1402" s="7">
        <v>489</v>
      </c>
      <c r="U1402" s="29" t="s">
        <v>150</v>
      </c>
      <c r="V1402" s="3">
        <v>91</v>
      </c>
      <c r="W1402" s="3"/>
      <c r="X1402" s="7">
        <v>91</v>
      </c>
      <c r="Z1402" s="29" t="s">
        <v>150</v>
      </c>
      <c r="AA1402" s="3">
        <v>83409</v>
      </c>
      <c r="AB1402" s="3"/>
      <c r="AC1402" s="7">
        <v>83409</v>
      </c>
      <c r="AE1402">
        <f t="shared" ref="AE1402:AE1429" si="946">AC1402</f>
        <v>83409</v>
      </c>
      <c r="AF1402" s="16">
        <f t="shared" ref="AF1402:AF1429" si="947">IF(AE1402/$AE$8&gt;0,AE1402/$AE$8,"")</f>
        <v>83.409000000000006</v>
      </c>
      <c r="AH1402">
        <f t="shared" ref="AH1402:AH1429" si="948">J1402</f>
        <v>633</v>
      </c>
      <c r="AI1402">
        <f t="shared" ref="AI1402:AI1429" si="949">AC1402</f>
        <v>83409</v>
      </c>
      <c r="AJ1402" s="16">
        <f t="shared" ref="AJ1402:AJ1429" si="950">IF(AI1402*AH1402&gt;0,AI1402/AH1402*$AI$8,"")</f>
        <v>131767.77251184834</v>
      </c>
      <c r="AL1402" s="16">
        <f t="shared" ref="AL1402:AL1429" si="951">IF(AI1402*M1402&gt;0,M1402/L1402*AJ1402,"")</f>
        <v>1573754.716981132</v>
      </c>
    </row>
    <row r="1403" spans="2:38">
      <c r="B1403" s="29" t="s">
        <v>67</v>
      </c>
      <c r="C1403" s="3">
        <v>4</v>
      </c>
      <c r="D1403" s="3"/>
      <c r="E1403" s="7">
        <v>4</v>
      </c>
      <c r="G1403" s="29" t="s">
        <v>67</v>
      </c>
      <c r="H1403" s="3">
        <v>25</v>
      </c>
      <c r="I1403" s="3"/>
      <c r="J1403" s="7">
        <v>25</v>
      </c>
      <c r="L1403">
        <f t="shared" si="944"/>
        <v>4</v>
      </c>
      <c r="M1403">
        <f t="shared" si="945"/>
        <v>25</v>
      </c>
      <c r="N1403" s="19">
        <f t="shared" si="941"/>
        <v>6.25</v>
      </c>
      <c r="P1403" s="29" t="s">
        <v>67</v>
      </c>
      <c r="Q1403" s="3">
        <v>9</v>
      </c>
      <c r="R1403" s="3"/>
      <c r="S1403" s="7">
        <v>9</v>
      </c>
      <c r="U1403" s="29" t="s">
        <v>67</v>
      </c>
      <c r="V1403" s="3">
        <v>12</v>
      </c>
      <c r="W1403" s="3"/>
      <c r="X1403" s="7">
        <v>12</v>
      </c>
      <c r="Z1403" s="29" t="s">
        <v>67</v>
      </c>
      <c r="AA1403" s="3">
        <v>1989</v>
      </c>
      <c r="AB1403" s="3"/>
      <c r="AC1403" s="7">
        <v>1989</v>
      </c>
      <c r="AE1403">
        <f t="shared" si="946"/>
        <v>1989</v>
      </c>
      <c r="AF1403" s="16">
        <f t="shared" si="947"/>
        <v>1.9890000000000001</v>
      </c>
      <c r="AH1403">
        <f t="shared" si="948"/>
        <v>25</v>
      </c>
      <c r="AI1403">
        <f t="shared" si="949"/>
        <v>1989</v>
      </c>
      <c r="AJ1403" s="16">
        <f t="shared" si="950"/>
        <v>79560</v>
      </c>
      <c r="AL1403" s="16">
        <f t="shared" si="951"/>
        <v>497250</v>
      </c>
    </row>
    <row r="1404" spans="2:38">
      <c r="B1404" s="29" t="s">
        <v>68</v>
      </c>
      <c r="C1404" s="3"/>
      <c r="D1404" s="3">
        <v>20</v>
      </c>
      <c r="E1404" s="7">
        <v>20</v>
      </c>
      <c r="G1404" s="29" t="s">
        <v>68</v>
      </c>
      <c r="H1404" s="3"/>
      <c r="I1404" s="3">
        <v>63</v>
      </c>
      <c r="J1404" s="7">
        <v>63</v>
      </c>
      <c r="L1404">
        <f t="shared" si="944"/>
        <v>20</v>
      </c>
      <c r="M1404">
        <f t="shared" si="945"/>
        <v>63</v>
      </c>
      <c r="N1404" s="19">
        <f t="shared" si="941"/>
        <v>3.15</v>
      </c>
      <c r="P1404" s="29" t="s">
        <v>68</v>
      </c>
      <c r="Q1404" s="3"/>
      <c r="R1404" s="3">
        <v>27</v>
      </c>
      <c r="S1404" s="7">
        <v>27</v>
      </c>
      <c r="U1404" s="29" t="s">
        <v>68</v>
      </c>
      <c r="V1404" s="3"/>
      <c r="W1404" s="3">
        <v>16</v>
      </c>
      <c r="X1404" s="7">
        <v>16</v>
      </c>
      <c r="Z1404" s="29" t="s">
        <v>68</v>
      </c>
      <c r="AA1404" s="3"/>
      <c r="AB1404" s="3">
        <v>3170</v>
      </c>
      <c r="AC1404" s="7">
        <v>3170</v>
      </c>
      <c r="AE1404">
        <f t="shared" si="946"/>
        <v>3170</v>
      </c>
      <c r="AF1404" s="16">
        <f t="shared" si="947"/>
        <v>3.17</v>
      </c>
      <c r="AH1404">
        <f t="shared" si="948"/>
        <v>63</v>
      </c>
      <c r="AI1404">
        <f t="shared" si="949"/>
        <v>3170</v>
      </c>
      <c r="AJ1404" s="16">
        <f t="shared" si="950"/>
        <v>50317.460317460318</v>
      </c>
      <c r="AL1404" s="16">
        <f t="shared" si="951"/>
        <v>158500</v>
      </c>
    </row>
    <row r="1405" spans="2:38">
      <c r="B1405" s="29" t="s">
        <v>69</v>
      </c>
      <c r="C1405" s="3">
        <v>21</v>
      </c>
      <c r="D1405" s="3"/>
      <c r="E1405" s="7">
        <v>21</v>
      </c>
      <c r="G1405" s="29" t="s">
        <v>69</v>
      </c>
      <c r="H1405" s="3">
        <v>92</v>
      </c>
      <c r="I1405" s="3"/>
      <c r="J1405" s="7">
        <v>92</v>
      </c>
      <c r="L1405">
        <f t="shared" si="944"/>
        <v>21</v>
      </c>
      <c r="M1405">
        <f t="shared" si="945"/>
        <v>92</v>
      </c>
      <c r="N1405" s="19">
        <f t="shared" si="941"/>
        <v>4.3809523809523814</v>
      </c>
      <c r="P1405" s="29" t="s">
        <v>69</v>
      </c>
      <c r="Q1405" s="3">
        <v>40</v>
      </c>
      <c r="R1405" s="3"/>
      <c r="S1405" s="7">
        <v>40</v>
      </c>
      <c r="U1405" s="29" t="s">
        <v>69</v>
      </c>
      <c r="V1405" s="3">
        <v>31</v>
      </c>
      <c r="W1405" s="3"/>
      <c r="X1405" s="7">
        <v>31</v>
      </c>
      <c r="Z1405" s="29" t="s">
        <v>69</v>
      </c>
      <c r="AA1405" s="3">
        <v>16046</v>
      </c>
      <c r="AB1405" s="3"/>
      <c r="AC1405" s="7">
        <v>16046</v>
      </c>
      <c r="AE1405">
        <f t="shared" si="946"/>
        <v>16046</v>
      </c>
      <c r="AF1405" s="16">
        <f t="shared" si="947"/>
        <v>16.045999999999999</v>
      </c>
      <c r="AH1405">
        <f t="shared" si="948"/>
        <v>92</v>
      </c>
      <c r="AI1405">
        <f t="shared" si="949"/>
        <v>16046</v>
      </c>
      <c r="AJ1405" s="16">
        <f t="shared" si="950"/>
        <v>174413.04347826086</v>
      </c>
      <c r="AL1405" s="16">
        <f t="shared" si="951"/>
        <v>764095.23809523811</v>
      </c>
    </row>
    <row r="1406" spans="2:38">
      <c r="B1406" s="29" t="s">
        <v>70</v>
      </c>
      <c r="C1406" s="3">
        <v>1</v>
      </c>
      <c r="D1406" s="3"/>
      <c r="E1406" s="7">
        <v>1</v>
      </c>
      <c r="G1406" s="29" t="s">
        <v>70</v>
      </c>
      <c r="H1406" s="3"/>
      <c r="I1406" s="3"/>
      <c r="J1406" s="7"/>
      <c r="L1406">
        <f t="shared" si="944"/>
        <v>1</v>
      </c>
      <c r="M1406">
        <f t="shared" si="945"/>
        <v>0</v>
      </c>
      <c r="N1406" s="19">
        <f t="shared" si="941"/>
        <v>0</v>
      </c>
      <c r="P1406" s="29" t="s">
        <v>70</v>
      </c>
      <c r="Q1406" s="3"/>
      <c r="R1406" s="3"/>
      <c r="S1406" s="7"/>
      <c r="U1406" s="29" t="s">
        <v>70</v>
      </c>
      <c r="V1406" s="3"/>
      <c r="W1406" s="3"/>
      <c r="X1406" s="7"/>
      <c r="Z1406" s="29" t="s">
        <v>70</v>
      </c>
      <c r="AA1406" s="3"/>
      <c r="AB1406" s="3"/>
      <c r="AC1406" s="7"/>
      <c r="AE1406">
        <f t="shared" si="946"/>
        <v>0</v>
      </c>
      <c r="AF1406" s="16" t="str">
        <f t="shared" si="947"/>
        <v/>
      </c>
      <c r="AH1406">
        <f t="shared" si="948"/>
        <v>0</v>
      </c>
      <c r="AI1406">
        <f t="shared" si="949"/>
        <v>0</v>
      </c>
      <c r="AJ1406" s="16" t="str">
        <f t="shared" si="950"/>
        <v/>
      </c>
      <c r="AL1406" s="16" t="str">
        <f t="shared" si="951"/>
        <v/>
      </c>
    </row>
    <row r="1407" spans="2:38">
      <c r="B1407" s="29" t="s">
        <v>151</v>
      </c>
      <c r="C1407" s="3"/>
      <c r="D1407" s="3">
        <v>33</v>
      </c>
      <c r="E1407" s="7">
        <v>33</v>
      </c>
      <c r="G1407" s="29" t="s">
        <v>151</v>
      </c>
      <c r="H1407" s="3"/>
      <c r="I1407" s="3">
        <v>93</v>
      </c>
      <c r="J1407" s="7">
        <v>93</v>
      </c>
      <c r="L1407">
        <f t="shared" si="944"/>
        <v>33</v>
      </c>
      <c r="M1407">
        <f t="shared" si="945"/>
        <v>93</v>
      </c>
      <c r="N1407" s="19">
        <f t="shared" si="941"/>
        <v>2.8181818181818183</v>
      </c>
      <c r="P1407" s="29" t="s">
        <v>151</v>
      </c>
      <c r="Q1407" s="3"/>
      <c r="R1407" s="3">
        <v>38</v>
      </c>
      <c r="S1407" s="7">
        <v>38</v>
      </c>
      <c r="U1407" s="29" t="s">
        <v>151</v>
      </c>
      <c r="V1407" s="3"/>
      <c r="W1407" s="3">
        <v>18</v>
      </c>
      <c r="X1407" s="7">
        <v>18</v>
      </c>
      <c r="Z1407" s="29" t="s">
        <v>151</v>
      </c>
      <c r="AA1407" s="3"/>
      <c r="AB1407" s="3">
        <v>7936</v>
      </c>
      <c r="AC1407" s="7">
        <v>7936</v>
      </c>
      <c r="AE1407">
        <f t="shared" si="946"/>
        <v>7936</v>
      </c>
      <c r="AF1407" s="16">
        <f t="shared" si="947"/>
        <v>7.9359999999999999</v>
      </c>
      <c r="AH1407">
        <f t="shared" si="948"/>
        <v>93</v>
      </c>
      <c r="AI1407">
        <f t="shared" si="949"/>
        <v>7936</v>
      </c>
      <c r="AJ1407" s="16">
        <f t="shared" si="950"/>
        <v>85333.333333333328</v>
      </c>
      <c r="AL1407" s="16">
        <f t="shared" si="951"/>
        <v>240484.84848484848</v>
      </c>
    </row>
    <row r="1408" spans="2:38">
      <c r="B1408" s="29" t="s">
        <v>71</v>
      </c>
      <c r="C1408" s="3">
        <v>43</v>
      </c>
      <c r="D1408" s="3"/>
      <c r="E1408" s="7">
        <v>43</v>
      </c>
      <c r="G1408" s="29" t="s">
        <v>71</v>
      </c>
      <c r="H1408" s="3">
        <v>1231</v>
      </c>
      <c r="I1408" s="3"/>
      <c r="J1408" s="7">
        <v>1231</v>
      </c>
      <c r="N1408" s="19" t="str">
        <f t="shared" si="941"/>
        <v/>
      </c>
      <c r="P1408" s="29" t="s">
        <v>71</v>
      </c>
      <c r="Q1408" s="3">
        <v>1072</v>
      </c>
      <c r="R1408" s="3"/>
      <c r="S1408" s="7">
        <v>1072</v>
      </c>
      <c r="U1408" s="29" t="s">
        <v>71</v>
      </c>
      <c r="V1408" s="3">
        <v>115</v>
      </c>
      <c r="W1408" s="3"/>
      <c r="X1408" s="7">
        <v>115</v>
      </c>
      <c r="Z1408" s="29" t="s">
        <v>71</v>
      </c>
      <c r="AA1408" s="3">
        <v>182779</v>
      </c>
      <c r="AB1408" s="3"/>
      <c r="AC1408" s="7">
        <v>182779</v>
      </c>
      <c r="AE1408">
        <f t="shared" si="946"/>
        <v>182779</v>
      </c>
      <c r="AF1408" s="16">
        <f t="shared" si="947"/>
        <v>182.779</v>
      </c>
      <c r="AH1408">
        <f t="shared" si="948"/>
        <v>1231</v>
      </c>
      <c r="AI1408">
        <f t="shared" si="949"/>
        <v>182779</v>
      </c>
      <c r="AJ1408" s="16">
        <f t="shared" si="950"/>
        <v>148480.09748172216</v>
      </c>
      <c r="AL1408" s="16" t="str">
        <f t="shared" si="951"/>
        <v/>
      </c>
    </row>
    <row r="1409" spans="2:38">
      <c r="B1409" s="29" t="s">
        <v>72</v>
      </c>
      <c r="C1409" s="3"/>
      <c r="D1409" s="3"/>
      <c r="E1409" s="7"/>
      <c r="G1409" s="29" t="s">
        <v>72</v>
      </c>
      <c r="H1409" s="3"/>
      <c r="I1409" s="3"/>
      <c r="J1409" s="7"/>
      <c r="L1409">
        <f t="shared" ref="L1409:L1418" si="952">E1409</f>
        <v>0</v>
      </c>
      <c r="M1409">
        <f t="shared" ref="M1409:M1418" si="953">J1409</f>
        <v>0</v>
      </c>
      <c r="N1409" s="19" t="str">
        <f t="shared" si="941"/>
        <v/>
      </c>
      <c r="P1409" s="29" t="s">
        <v>72</v>
      </c>
      <c r="Q1409" s="3"/>
      <c r="R1409" s="3"/>
      <c r="S1409" s="7"/>
      <c r="U1409" s="29" t="s">
        <v>72</v>
      </c>
      <c r="V1409" s="3"/>
      <c r="W1409" s="3"/>
      <c r="X1409" s="7"/>
      <c r="Z1409" s="29" t="s">
        <v>72</v>
      </c>
      <c r="AA1409" s="3"/>
      <c r="AB1409" s="3"/>
      <c r="AC1409" s="7"/>
      <c r="AE1409">
        <f t="shared" si="946"/>
        <v>0</v>
      </c>
      <c r="AF1409" s="16" t="str">
        <f t="shared" si="947"/>
        <v/>
      </c>
      <c r="AH1409">
        <f t="shared" si="948"/>
        <v>0</v>
      </c>
      <c r="AI1409">
        <f t="shared" si="949"/>
        <v>0</v>
      </c>
      <c r="AJ1409" s="16" t="str">
        <f t="shared" si="950"/>
        <v/>
      </c>
      <c r="AL1409" s="16" t="str">
        <f t="shared" si="951"/>
        <v/>
      </c>
    </row>
    <row r="1410" spans="2:38">
      <c r="B1410" s="29" t="s">
        <v>73</v>
      </c>
      <c r="C1410" s="3">
        <v>472</v>
      </c>
      <c r="D1410" s="3"/>
      <c r="E1410" s="7">
        <v>472</v>
      </c>
      <c r="G1410" s="29" t="s">
        <v>73</v>
      </c>
      <c r="H1410" s="3">
        <v>9438</v>
      </c>
      <c r="I1410" s="3"/>
      <c r="J1410" s="7">
        <v>9438</v>
      </c>
      <c r="L1410">
        <f t="shared" si="952"/>
        <v>472</v>
      </c>
      <c r="M1410">
        <f t="shared" si="953"/>
        <v>9438</v>
      </c>
      <c r="N1410" s="19">
        <f t="shared" si="941"/>
        <v>19.995762711864408</v>
      </c>
      <c r="P1410" s="29" t="s">
        <v>73</v>
      </c>
      <c r="Q1410" s="3">
        <v>7712</v>
      </c>
      <c r="R1410" s="3"/>
      <c r="S1410" s="7">
        <v>7712</v>
      </c>
      <c r="U1410" s="29" t="s">
        <v>73</v>
      </c>
      <c r="V1410" s="3">
        <v>1237</v>
      </c>
      <c r="W1410" s="3"/>
      <c r="X1410" s="7">
        <v>1237</v>
      </c>
      <c r="Z1410" s="29" t="s">
        <v>73</v>
      </c>
      <c r="AA1410" s="3">
        <v>1634655</v>
      </c>
      <c r="AB1410" s="3"/>
      <c r="AC1410" s="7">
        <v>1634655</v>
      </c>
      <c r="AE1410">
        <f t="shared" si="946"/>
        <v>1634655</v>
      </c>
      <c r="AF1410" s="16">
        <f t="shared" si="947"/>
        <v>1634.655</v>
      </c>
      <c r="AH1410">
        <f t="shared" si="948"/>
        <v>9438</v>
      </c>
      <c r="AI1410">
        <f t="shared" si="949"/>
        <v>1634655</v>
      </c>
      <c r="AJ1410" s="16">
        <f t="shared" si="950"/>
        <v>173199.30069930069</v>
      </c>
      <c r="AL1410" s="16">
        <f t="shared" si="951"/>
        <v>3463252.118644068</v>
      </c>
    </row>
    <row r="1411" spans="2:38">
      <c r="B1411" s="29" t="s">
        <v>74</v>
      </c>
      <c r="C1411" s="3"/>
      <c r="D1411" s="3"/>
      <c r="E1411" s="7"/>
      <c r="G1411" s="29" t="s">
        <v>74</v>
      </c>
      <c r="H1411" s="3"/>
      <c r="I1411" s="3"/>
      <c r="J1411" s="7"/>
      <c r="L1411">
        <f t="shared" si="952"/>
        <v>0</v>
      </c>
      <c r="M1411">
        <f t="shared" si="953"/>
        <v>0</v>
      </c>
      <c r="N1411" s="19" t="str">
        <f t="shared" si="941"/>
        <v/>
      </c>
      <c r="P1411" s="29" t="s">
        <v>74</v>
      </c>
      <c r="Q1411" s="3"/>
      <c r="R1411" s="3"/>
      <c r="S1411" s="7"/>
      <c r="U1411" s="29" t="s">
        <v>74</v>
      </c>
      <c r="V1411" s="3"/>
      <c r="W1411" s="3"/>
      <c r="X1411" s="7"/>
      <c r="Z1411" s="29" t="s">
        <v>74</v>
      </c>
      <c r="AA1411" s="3"/>
      <c r="AB1411" s="3"/>
      <c r="AC1411" s="7"/>
      <c r="AE1411">
        <f t="shared" si="946"/>
        <v>0</v>
      </c>
      <c r="AF1411" s="16" t="str">
        <f t="shared" si="947"/>
        <v/>
      </c>
      <c r="AH1411">
        <f t="shared" si="948"/>
        <v>0</v>
      </c>
      <c r="AI1411">
        <f t="shared" si="949"/>
        <v>0</v>
      </c>
      <c r="AJ1411" s="16" t="str">
        <f t="shared" si="950"/>
        <v/>
      </c>
      <c r="AL1411" s="16" t="str">
        <f t="shared" si="951"/>
        <v/>
      </c>
    </row>
    <row r="1412" spans="2:38">
      <c r="B1412" s="29" t="s">
        <v>75</v>
      </c>
      <c r="C1412" s="3"/>
      <c r="D1412" s="3">
        <v>8</v>
      </c>
      <c r="E1412" s="7">
        <v>8</v>
      </c>
      <c r="G1412" s="29" t="s">
        <v>75</v>
      </c>
      <c r="H1412" s="3"/>
      <c r="I1412" s="3">
        <v>112</v>
      </c>
      <c r="J1412" s="7">
        <v>112</v>
      </c>
      <c r="L1412">
        <f t="shared" si="952"/>
        <v>8</v>
      </c>
      <c r="M1412">
        <f t="shared" si="953"/>
        <v>112</v>
      </c>
      <c r="N1412" s="19">
        <f t="shared" si="941"/>
        <v>14</v>
      </c>
      <c r="P1412" s="29" t="s">
        <v>75</v>
      </c>
      <c r="Q1412" s="3"/>
      <c r="R1412" s="3">
        <v>85</v>
      </c>
      <c r="S1412" s="7">
        <v>85</v>
      </c>
      <c r="U1412" s="29" t="s">
        <v>75</v>
      </c>
      <c r="V1412" s="3"/>
      <c r="W1412" s="3">
        <v>19</v>
      </c>
      <c r="X1412" s="7">
        <v>19</v>
      </c>
      <c r="Z1412" s="29" t="s">
        <v>75</v>
      </c>
      <c r="AA1412" s="3"/>
      <c r="AB1412" s="3">
        <v>10913</v>
      </c>
      <c r="AC1412" s="7">
        <v>10913</v>
      </c>
      <c r="AE1412">
        <f t="shared" si="946"/>
        <v>10913</v>
      </c>
      <c r="AF1412" s="16">
        <f t="shared" si="947"/>
        <v>10.913</v>
      </c>
      <c r="AH1412">
        <f t="shared" si="948"/>
        <v>112</v>
      </c>
      <c r="AI1412">
        <f t="shared" si="949"/>
        <v>10913</v>
      </c>
      <c r="AJ1412" s="16">
        <f t="shared" si="950"/>
        <v>97437.5</v>
      </c>
      <c r="AL1412" s="16">
        <f t="shared" si="951"/>
        <v>1364125</v>
      </c>
    </row>
    <row r="1413" spans="2:38">
      <c r="B1413" s="29" t="s">
        <v>76</v>
      </c>
      <c r="C1413" s="3"/>
      <c r="D1413" s="3">
        <v>1373</v>
      </c>
      <c r="E1413" s="7">
        <v>1373</v>
      </c>
      <c r="G1413" s="29" t="s">
        <v>76</v>
      </c>
      <c r="H1413" s="3"/>
      <c r="I1413" s="3">
        <v>30993</v>
      </c>
      <c r="J1413" s="7">
        <v>30993</v>
      </c>
      <c r="L1413">
        <f t="shared" si="952"/>
        <v>1373</v>
      </c>
      <c r="M1413">
        <f t="shared" si="953"/>
        <v>30993</v>
      </c>
      <c r="N1413" s="19">
        <f t="shared" si="941"/>
        <v>22.57319737800437</v>
      </c>
      <c r="P1413" s="29" t="s">
        <v>76</v>
      </c>
      <c r="Q1413" s="3"/>
      <c r="R1413" s="3">
        <v>15078</v>
      </c>
      <c r="S1413" s="7">
        <v>15078</v>
      </c>
      <c r="U1413" s="29" t="s">
        <v>76</v>
      </c>
      <c r="V1413" s="3"/>
      <c r="W1413" s="3">
        <v>14506</v>
      </c>
      <c r="X1413" s="7">
        <v>14506</v>
      </c>
      <c r="Z1413" s="29" t="s">
        <v>76</v>
      </c>
      <c r="AA1413" s="3"/>
      <c r="AB1413" s="3">
        <v>868727</v>
      </c>
      <c r="AC1413" s="7">
        <v>868727</v>
      </c>
      <c r="AE1413">
        <f t="shared" si="946"/>
        <v>868727</v>
      </c>
      <c r="AF1413" s="16">
        <f t="shared" si="947"/>
        <v>868.72699999999998</v>
      </c>
      <c r="AH1413">
        <f t="shared" si="948"/>
        <v>30993</v>
      </c>
      <c r="AI1413">
        <f t="shared" si="949"/>
        <v>868727</v>
      </c>
      <c r="AJ1413" s="16">
        <f t="shared" si="950"/>
        <v>28029.780918271867</v>
      </c>
      <c r="AL1413" s="16">
        <f t="shared" si="951"/>
        <v>632721.77713037143</v>
      </c>
    </row>
    <row r="1414" spans="2:38">
      <c r="B1414" s="29" t="s">
        <v>152</v>
      </c>
      <c r="C1414" s="3"/>
      <c r="D1414" s="3">
        <v>3</v>
      </c>
      <c r="E1414" s="7">
        <v>3</v>
      </c>
      <c r="G1414" s="29" t="s">
        <v>152</v>
      </c>
      <c r="H1414" s="3"/>
      <c r="I1414" s="3">
        <v>6</v>
      </c>
      <c r="J1414" s="7">
        <v>6</v>
      </c>
      <c r="L1414">
        <f t="shared" si="952"/>
        <v>3</v>
      </c>
      <c r="M1414">
        <f t="shared" si="953"/>
        <v>6</v>
      </c>
      <c r="N1414" s="19">
        <f t="shared" si="941"/>
        <v>2</v>
      </c>
      <c r="P1414" s="29" t="s">
        <v>152</v>
      </c>
      <c r="Q1414" s="3"/>
      <c r="R1414" s="3"/>
      <c r="S1414" s="7"/>
      <c r="U1414" s="29" t="s">
        <v>152</v>
      </c>
      <c r="V1414" s="3"/>
      <c r="W1414" s="3">
        <v>2</v>
      </c>
      <c r="X1414" s="7">
        <v>2</v>
      </c>
      <c r="Z1414" s="29" t="s">
        <v>152</v>
      </c>
      <c r="AA1414" s="3"/>
      <c r="AB1414" s="3">
        <v>334</v>
      </c>
      <c r="AC1414" s="7">
        <v>334</v>
      </c>
      <c r="AE1414">
        <f t="shared" si="946"/>
        <v>334</v>
      </c>
      <c r="AF1414" s="16">
        <f t="shared" si="947"/>
        <v>0.33400000000000002</v>
      </c>
      <c r="AH1414">
        <f t="shared" si="948"/>
        <v>6</v>
      </c>
      <c r="AI1414">
        <f t="shared" si="949"/>
        <v>334</v>
      </c>
      <c r="AJ1414" s="16">
        <f t="shared" si="950"/>
        <v>55666.666666666664</v>
      </c>
      <c r="AL1414" s="16">
        <f t="shared" si="951"/>
        <v>111333.33333333333</v>
      </c>
    </row>
    <row r="1415" spans="2:38">
      <c r="B1415" s="29" t="s">
        <v>77</v>
      </c>
      <c r="C1415" s="3">
        <v>3</v>
      </c>
      <c r="D1415" s="3"/>
      <c r="E1415" s="7">
        <v>3</v>
      </c>
      <c r="G1415" s="29" t="s">
        <v>77</v>
      </c>
      <c r="H1415" s="3"/>
      <c r="I1415" s="3"/>
      <c r="J1415" s="7"/>
      <c r="L1415">
        <f t="shared" si="952"/>
        <v>3</v>
      </c>
      <c r="M1415">
        <f t="shared" si="953"/>
        <v>0</v>
      </c>
      <c r="N1415" s="19">
        <f t="shared" si="941"/>
        <v>0</v>
      </c>
      <c r="P1415" s="29" t="s">
        <v>77</v>
      </c>
      <c r="Q1415" s="3"/>
      <c r="R1415" s="3"/>
      <c r="S1415" s="7"/>
      <c r="U1415" s="29" t="s">
        <v>77</v>
      </c>
      <c r="V1415" s="3"/>
      <c r="W1415" s="3"/>
      <c r="X1415" s="7"/>
      <c r="Z1415" s="29" t="s">
        <v>77</v>
      </c>
      <c r="AA1415" s="3"/>
      <c r="AB1415" s="3"/>
      <c r="AC1415" s="7"/>
      <c r="AE1415">
        <f t="shared" si="946"/>
        <v>0</v>
      </c>
      <c r="AF1415" s="16" t="str">
        <f t="shared" si="947"/>
        <v/>
      </c>
      <c r="AH1415">
        <f t="shared" si="948"/>
        <v>0</v>
      </c>
      <c r="AI1415">
        <f t="shared" si="949"/>
        <v>0</v>
      </c>
      <c r="AJ1415" s="16" t="str">
        <f t="shared" si="950"/>
        <v/>
      </c>
      <c r="AL1415" s="16" t="str">
        <f t="shared" si="951"/>
        <v/>
      </c>
    </row>
    <row r="1416" spans="2:38">
      <c r="B1416" s="29" t="s">
        <v>78</v>
      </c>
      <c r="C1416" s="3">
        <v>7</v>
      </c>
      <c r="D1416" s="3"/>
      <c r="E1416" s="7">
        <v>7</v>
      </c>
      <c r="G1416" s="29" t="s">
        <v>78</v>
      </c>
      <c r="H1416" s="3">
        <v>24</v>
      </c>
      <c r="I1416" s="3"/>
      <c r="J1416" s="7">
        <v>24</v>
      </c>
      <c r="L1416">
        <f t="shared" si="952"/>
        <v>7</v>
      </c>
      <c r="M1416">
        <f t="shared" si="953"/>
        <v>24</v>
      </c>
      <c r="N1416" s="19">
        <f t="shared" si="941"/>
        <v>3.4285714285714284</v>
      </c>
      <c r="P1416" s="29" t="s">
        <v>78</v>
      </c>
      <c r="Q1416" s="3">
        <v>8</v>
      </c>
      <c r="R1416" s="3"/>
      <c r="S1416" s="7">
        <v>8</v>
      </c>
      <c r="U1416" s="29" t="s">
        <v>78</v>
      </c>
      <c r="V1416" s="3">
        <v>8</v>
      </c>
      <c r="W1416" s="3"/>
      <c r="X1416" s="7">
        <v>8</v>
      </c>
      <c r="Z1416" s="29" t="s">
        <v>78</v>
      </c>
      <c r="AA1416" s="3">
        <v>2549</v>
      </c>
      <c r="AB1416" s="3"/>
      <c r="AC1416" s="7">
        <v>2549</v>
      </c>
      <c r="AE1416">
        <f t="shared" si="946"/>
        <v>2549</v>
      </c>
      <c r="AF1416" s="16">
        <f t="shared" si="947"/>
        <v>2.5489999999999999</v>
      </c>
      <c r="AH1416">
        <f t="shared" si="948"/>
        <v>24</v>
      </c>
      <c r="AI1416">
        <f t="shared" si="949"/>
        <v>2549</v>
      </c>
      <c r="AJ1416" s="16">
        <f t="shared" si="950"/>
        <v>106208.33333333333</v>
      </c>
      <c r="AL1416" s="16">
        <f t="shared" si="951"/>
        <v>364142.8571428571</v>
      </c>
    </row>
    <row r="1417" spans="2:38">
      <c r="B1417" s="29" t="s">
        <v>79</v>
      </c>
      <c r="C1417" s="3">
        <v>175</v>
      </c>
      <c r="D1417" s="3"/>
      <c r="E1417" s="7">
        <v>175</v>
      </c>
      <c r="G1417" s="29" t="s">
        <v>79</v>
      </c>
      <c r="H1417" s="3">
        <v>1367</v>
      </c>
      <c r="I1417" s="3"/>
      <c r="J1417" s="7">
        <v>1367</v>
      </c>
      <c r="L1417">
        <f t="shared" si="952"/>
        <v>175</v>
      </c>
      <c r="M1417">
        <f t="shared" si="953"/>
        <v>1367</v>
      </c>
      <c r="N1417" s="19">
        <f t="shared" si="941"/>
        <v>7.8114285714285714</v>
      </c>
      <c r="P1417" s="29" t="s">
        <v>79</v>
      </c>
      <c r="Q1417" s="3">
        <v>923</v>
      </c>
      <c r="R1417" s="3"/>
      <c r="S1417" s="7">
        <v>923</v>
      </c>
      <c r="U1417" s="29" t="s">
        <v>79</v>
      </c>
      <c r="V1417" s="3">
        <v>267</v>
      </c>
      <c r="W1417" s="3"/>
      <c r="X1417" s="7">
        <v>267</v>
      </c>
      <c r="Z1417" s="29" t="s">
        <v>79</v>
      </c>
      <c r="AA1417" s="3">
        <v>173950</v>
      </c>
      <c r="AB1417" s="3"/>
      <c r="AC1417" s="7">
        <v>173950</v>
      </c>
      <c r="AE1417">
        <f t="shared" si="946"/>
        <v>173950</v>
      </c>
      <c r="AF1417" s="16">
        <f t="shared" si="947"/>
        <v>173.95</v>
      </c>
      <c r="AH1417">
        <f t="shared" si="948"/>
        <v>1367</v>
      </c>
      <c r="AI1417">
        <f t="shared" si="949"/>
        <v>173950</v>
      </c>
      <c r="AJ1417" s="16">
        <f t="shared" si="950"/>
        <v>127249.45135332845</v>
      </c>
      <c r="AL1417" s="16">
        <f t="shared" si="951"/>
        <v>993999.99999999988</v>
      </c>
    </row>
    <row r="1418" spans="2:38">
      <c r="B1418" s="29" t="s">
        <v>80</v>
      </c>
      <c r="C1418" s="3">
        <v>121</v>
      </c>
      <c r="D1418" s="3"/>
      <c r="E1418" s="7">
        <v>121</v>
      </c>
      <c r="G1418" s="29" t="s">
        <v>80</v>
      </c>
      <c r="H1418" s="3">
        <v>1767</v>
      </c>
      <c r="I1418" s="3"/>
      <c r="J1418" s="7">
        <v>1767</v>
      </c>
      <c r="L1418">
        <f t="shared" si="952"/>
        <v>121</v>
      </c>
      <c r="M1418">
        <f t="shared" si="953"/>
        <v>1767</v>
      </c>
      <c r="N1418" s="19">
        <f t="shared" si="941"/>
        <v>14.603305785123966</v>
      </c>
      <c r="P1418" s="29" t="s">
        <v>80</v>
      </c>
      <c r="Q1418" s="3">
        <v>1445</v>
      </c>
      <c r="R1418" s="3"/>
      <c r="S1418" s="7">
        <v>1445</v>
      </c>
      <c r="U1418" s="29" t="s">
        <v>80</v>
      </c>
      <c r="V1418" s="3">
        <v>197</v>
      </c>
      <c r="W1418" s="3"/>
      <c r="X1418" s="7">
        <v>197</v>
      </c>
      <c r="Z1418" s="29" t="s">
        <v>80</v>
      </c>
      <c r="AA1418" s="3">
        <v>381351</v>
      </c>
      <c r="AB1418" s="3"/>
      <c r="AC1418" s="7">
        <v>381351</v>
      </c>
      <c r="AE1418">
        <f t="shared" si="946"/>
        <v>381351</v>
      </c>
      <c r="AF1418" s="16">
        <f t="shared" si="947"/>
        <v>381.351</v>
      </c>
      <c r="AH1418">
        <f t="shared" si="948"/>
        <v>1767</v>
      </c>
      <c r="AI1418">
        <f t="shared" si="949"/>
        <v>381351</v>
      </c>
      <c r="AJ1418" s="16">
        <f t="shared" si="950"/>
        <v>215818.33616298813</v>
      </c>
      <c r="AL1418" s="16">
        <f t="shared" si="951"/>
        <v>3151661.1570247933</v>
      </c>
    </row>
    <row r="1419" spans="2:38">
      <c r="B1419" s="29" t="s">
        <v>153</v>
      </c>
      <c r="C1419" s="3">
        <v>167</v>
      </c>
      <c r="D1419" s="3"/>
      <c r="E1419" s="7">
        <v>167</v>
      </c>
      <c r="G1419" s="29" t="s">
        <v>153</v>
      </c>
      <c r="H1419" s="3">
        <v>1560</v>
      </c>
      <c r="I1419" s="3"/>
      <c r="J1419" s="7">
        <v>1560</v>
      </c>
      <c r="N1419" s="19" t="str">
        <f t="shared" si="941"/>
        <v/>
      </c>
      <c r="P1419" s="29" t="s">
        <v>153</v>
      </c>
      <c r="Q1419" s="3">
        <v>1095</v>
      </c>
      <c r="R1419" s="3"/>
      <c r="S1419" s="7">
        <v>1095</v>
      </c>
      <c r="U1419" s="29" t="s">
        <v>153</v>
      </c>
      <c r="V1419" s="3">
        <v>285</v>
      </c>
      <c r="W1419" s="3"/>
      <c r="X1419" s="7">
        <v>285</v>
      </c>
      <c r="Z1419" s="29" t="s">
        <v>153</v>
      </c>
      <c r="AA1419" s="3">
        <v>390487</v>
      </c>
      <c r="AB1419" s="3"/>
      <c r="AC1419" s="7">
        <v>390487</v>
      </c>
      <c r="AE1419">
        <f t="shared" si="946"/>
        <v>390487</v>
      </c>
      <c r="AF1419" s="16">
        <f t="shared" si="947"/>
        <v>390.48700000000002</v>
      </c>
      <c r="AH1419">
        <f t="shared" si="948"/>
        <v>1560</v>
      </c>
      <c r="AI1419">
        <f t="shared" si="949"/>
        <v>390487</v>
      </c>
      <c r="AJ1419" s="16">
        <f t="shared" si="950"/>
        <v>250312.1794871795</v>
      </c>
      <c r="AL1419" s="16" t="str">
        <f t="shared" si="951"/>
        <v/>
      </c>
    </row>
    <row r="1420" spans="2:38">
      <c r="B1420" s="29" t="s">
        <v>154</v>
      </c>
      <c r="C1420" s="3"/>
      <c r="D1420" s="3">
        <v>5</v>
      </c>
      <c r="E1420" s="7">
        <v>5</v>
      </c>
      <c r="G1420" s="29" t="s">
        <v>154</v>
      </c>
      <c r="H1420" s="3"/>
      <c r="I1420" s="3">
        <v>119</v>
      </c>
      <c r="J1420" s="7">
        <v>119</v>
      </c>
      <c r="L1420">
        <f t="shared" ref="L1420:L1429" si="954">E1420</f>
        <v>5</v>
      </c>
      <c r="M1420">
        <f t="shared" ref="M1420:M1429" si="955">J1420</f>
        <v>119</v>
      </c>
      <c r="N1420" s="19">
        <f t="shared" si="941"/>
        <v>23.8</v>
      </c>
      <c r="P1420" s="29" t="s">
        <v>154</v>
      </c>
      <c r="Q1420" s="3"/>
      <c r="R1420" s="3">
        <v>96</v>
      </c>
      <c r="S1420" s="7">
        <v>96</v>
      </c>
      <c r="U1420" s="29" t="s">
        <v>154</v>
      </c>
      <c r="V1420" s="3"/>
      <c r="W1420" s="3">
        <v>18</v>
      </c>
      <c r="X1420" s="7">
        <v>18</v>
      </c>
      <c r="Z1420" s="29" t="s">
        <v>154</v>
      </c>
      <c r="AA1420" s="3"/>
      <c r="AB1420" s="3">
        <v>10021</v>
      </c>
      <c r="AC1420" s="7">
        <v>10021</v>
      </c>
      <c r="AE1420">
        <f t="shared" si="946"/>
        <v>10021</v>
      </c>
      <c r="AF1420" s="16">
        <f t="shared" si="947"/>
        <v>10.021000000000001</v>
      </c>
      <c r="AH1420">
        <f t="shared" si="948"/>
        <v>119</v>
      </c>
      <c r="AI1420">
        <f t="shared" si="949"/>
        <v>10021</v>
      </c>
      <c r="AJ1420" s="16">
        <f t="shared" si="950"/>
        <v>84210.084033613442</v>
      </c>
      <c r="AL1420" s="16">
        <f t="shared" si="951"/>
        <v>2004200</v>
      </c>
    </row>
    <row r="1421" spans="2:38">
      <c r="B1421" s="29" t="s">
        <v>81</v>
      </c>
      <c r="C1421" s="3">
        <v>1153</v>
      </c>
      <c r="D1421" s="3"/>
      <c r="E1421" s="7">
        <v>1153</v>
      </c>
      <c r="G1421" s="29" t="s">
        <v>81</v>
      </c>
      <c r="H1421" s="3">
        <v>13286</v>
      </c>
      <c r="I1421" s="3"/>
      <c r="J1421" s="7">
        <v>13286</v>
      </c>
      <c r="L1421">
        <f t="shared" si="954"/>
        <v>1153</v>
      </c>
      <c r="M1421">
        <f t="shared" si="955"/>
        <v>13286</v>
      </c>
      <c r="N1421" s="19">
        <f t="shared" si="941"/>
        <v>11.522983521248916</v>
      </c>
      <c r="P1421" s="29" t="s">
        <v>81</v>
      </c>
      <c r="Q1421" s="3">
        <v>10004</v>
      </c>
      <c r="R1421" s="3"/>
      <c r="S1421" s="7">
        <v>10004</v>
      </c>
      <c r="U1421" s="29" t="s">
        <v>81</v>
      </c>
      <c r="V1421" s="3">
        <v>2089</v>
      </c>
      <c r="W1421" s="3"/>
      <c r="X1421" s="7">
        <v>2089</v>
      </c>
      <c r="Z1421" s="29" t="s">
        <v>81</v>
      </c>
      <c r="AA1421" s="3">
        <v>1858441</v>
      </c>
      <c r="AB1421" s="3"/>
      <c r="AC1421" s="7">
        <v>1858441</v>
      </c>
      <c r="AE1421">
        <f t="shared" si="946"/>
        <v>1858441</v>
      </c>
      <c r="AF1421" s="16">
        <f t="shared" si="947"/>
        <v>1858.441</v>
      </c>
      <c r="AH1421">
        <f t="shared" si="948"/>
        <v>13286</v>
      </c>
      <c r="AI1421">
        <f t="shared" si="949"/>
        <v>1858441</v>
      </c>
      <c r="AJ1421" s="16">
        <f t="shared" si="950"/>
        <v>139879.64774951074</v>
      </c>
      <c r="AL1421" s="16">
        <f t="shared" si="951"/>
        <v>1611830.8759757152</v>
      </c>
    </row>
    <row r="1422" spans="2:38">
      <c r="B1422" s="29" t="s">
        <v>82</v>
      </c>
      <c r="C1422" s="3"/>
      <c r="D1422" s="3">
        <v>18</v>
      </c>
      <c r="E1422" s="7">
        <v>18</v>
      </c>
      <c r="G1422" s="29" t="s">
        <v>82</v>
      </c>
      <c r="H1422" s="3"/>
      <c r="I1422" s="3">
        <v>478</v>
      </c>
      <c r="J1422" s="7">
        <v>478</v>
      </c>
      <c r="L1422">
        <f t="shared" si="954"/>
        <v>18</v>
      </c>
      <c r="M1422">
        <f t="shared" si="955"/>
        <v>478</v>
      </c>
      <c r="N1422" s="19">
        <f t="shared" si="941"/>
        <v>26.555555555555557</v>
      </c>
      <c r="P1422" s="29" t="s">
        <v>82</v>
      </c>
      <c r="Q1422" s="3"/>
      <c r="R1422" s="3">
        <v>443</v>
      </c>
      <c r="S1422" s="7">
        <v>443</v>
      </c>
      <c r="U1422" s="29" t="s">
        <v>82</v>
      </c>
      <c r="V1422" s="3"/>
      <c r="W1422" s="3">
        <v>17</v>
      </c>
      <c r="X1422" s="7">
        <v>17</v>
      </c>
      <c r="Z1422" s="29" t="s">
        <v>82</v>
      </c>
      <c r="AA1422" s="3"/>
      <c r="AB1422" s="3">
        <v>56171</v>
      </c>
      <c r="AC1422" s="7">
        <v>56171</v>
      </c>
      <c r="AE1422">
        <f t="shared" si="946"/>
        <v>56171</v>
      </c>
      <c r="AF1422" s="16">
        <f t="shared" si="947"/>
        <v>56.170999999999999</v>
      </c>
      <c r="AH1422">
        <f t="shared" si="948"/>
        <v>478</v>
      </c>
      <c r="AI1422">
        <f t="shared" si="949"/>
        <v>56171</v>
      </c>
      <c r="AJ1422" s="16">
        <f t="shared" si="950"/>
        <v>117512.55230125523</v>
      </c>
      <c r="AL1422" s="16">
        <f t="shared" si="951"/>
        <v>3120611.1111111115</v>
      </c>
    </row>
    <row r="1423" spans="2:38">
      <c r="B1423" s="29" t="s">
        <v>83</v>
      </c>
      <c r="C1423" s="3"/>
      <c r="D1423" s="3">
        <v>21</v>
      </c>
      <c r="E1423" s="7">
        <v>21</v>
      </c>
      <c r="G1423" s="29" t="s">
        <v>83</v>
      </c>
      <c r="H1423" s="3"/>
      <c r="I1423" s="3">
        <v>244</v>
      </c>
      <c r="J1423" s="7">
        <v>244</v>
      </c>
      <c r="L1423">
        <f t="shared" si="954"/>
        <v>21</v>
      </c>
      <c r="M1423">
        <f t="shared" si="955"/>
        <v>244</v>
      </c>
      <c r="N1423" s="19">
        <f t="shared" si="941"/>
        <v>11.619047619047619</v>
      </c>
      <c r="P1423" s="29" t="s">
        <v>83</v>
      </c>
      <c r="Q1423" s="3"/>
      <c r="R1423" s="3">
        <v>199</v>
      </c>
      <c r="S1423" s="7">
        <v>199</v>
      </c>
      <c r="U1423" s="29" t="s">
        <v>83</v>
      </c>
      <c r="V1423" s="3"/>
      <c r="W1423" s="3">
        <v>24</v>
      </c>
      <c r="X1423" s="7">
        <v>24</v>
      </c>
      <c r="Z1423" s="29" t="s">
        <v>83</v>
      </c>
      <c r="AA1423" s="3"/>
      <c r="AB1423" s="3">
        <v>25107</v>
      </c>
      <c r="AC1423" s="7">
        <v>25107</v>
      </c>
      <c r="AE1423">
        <f t="shared" si="946"/>
        <v>25107</v>
      </c>
      <c r="AF1423" s="16">
        <f t="shared" si="947"/>
        <v>25.106999999999999</v>
      </c>
      <c r="AH1423">
        <f t="shared" si="948"/>
        <v>244</v>
      </c>
      <c r="AI1423">
        <f t="shared" si="949"/>
        <v>25107</v>
      </c>
      <c r="AJ1423" s="16">
        <f t="shared" si="950"/>
        <v>102897.54098360657</v>
      </c>
      <c r="AL1423" s="16">
        <f t="shared" si="951"/>
        <v>1195571.4285714286</v>
      </c>
    </row>
    <row r="1424" spans="2:38">
      <c r="B1424" s="29" t="s">
        <v>84</v>
      </c>
      <c r="C1424" s="3"/>
      <c r="D1424" s="3">
        <v>12</v>
      </c>
      <c r="E1424" s="7">
        <v>12</v>
      </c>
      <c r="G1424" s="29" t="s">
        <v>84</v>
      </c>
      <c r="H1424" s="3"/>
      <c r="I1424" s="3">
        <v>182</v>
      </c>
      <c r="J1424" s="7">
        <v>182</v>
      </c>
      <c r="L1424">
        <f t="shared" si="954"/>
        <v>12</v>
      </c>
      <c r="M1424">
        <f t="shared" si="955"/>
        <v>182</v>
      </c>
      <c r="N1424" s="19">
        <f t="shared" si="941"/>
        <v>15.166666666666666</v>
      </c>
      <c r="P1424" s="29" t="s">
        <v>84</v>
      </c>
      <c r="Q1424" s="3"/>
      <c r="R1424" s="3">
        <v>147</v>
      </c>
      <c r="S1424" s="7">
        <v>147</v>
      </c>
      <c r="U1424" s="29" t="s">
        <v>84</v>
      </c>
      <c r="V1424" s="3"/>
      <c r="W1424" s="3">
        <v>22</v>
      </c>
      <c r="X1424" s="7">
        <v>22</v>
      </c>
      <c r="Z1424" s="29" t="s">
        <v>84</v>
      </c>
      <c r="AA1424" s="3"/>
      <c r="AB1424" s="3">
        <v>19863</v>
      </c>
      <c r="AC1424" s="7">
        <v>19863</v>
      </c>
      <c r="AE1424">
        <f t="shared" si="946"/>
        <v>19863</v>
      </c>
      <c r="AF1424" s="16">
        <f t="shared" si="947"/>
        <v>19.863</v>
      </c>
      <c r="AH1424">
        <f t="shared" si="948"/>
        <v>182</v>
      </c>
      <c r="AI1424">
        <f t="shared" si="949"/>
        <v>19863</v>
      </c>
      <c r="AJ1424" s="16">
        <f t="shared" si="950"/>
        <v>109137.36263736265</v>
      </c>
      <c r="AL1424" s="16">
        <f t="shared" si="951"/>
        <v>1655250</v>
      </c>
    </row>
    <row r="1425" spans="2:38">
      <c r="B1425" s="29" t="s">
        <v>155</v>
      </c>
      <c r="C1425" s="3"/>
      <c r="D1425" s="3">
        <v>41</v>
      </c>
      <c r="E1425" s="7">
        <v>41</v>
      </c>
      <c r="G1425" s="29" t="s">
        <v>155</v>
      </c>
      <c r="H1425" s="3"/>
      <c r="I1425" s="3">
        <v>628</v>
      </c>
      <c r="J1425" s="7">
        <v>628</v>
      </c>
      <c r="L1425">
        <f t="shared" si="954"/>
        <v>41</v>
      </c>
      <c r="M1425">
        <f t="shared" si="955"/>
        <v>628</v>
      </c>
      <c r="N1425" s="19">
        <f t="shared" si="941"/>
        <v>15.317073170731707</v>
      </c>
      <c r="P1425" s="29" t="s">
        <v>155</v>
      </c>
      <c r="Q1425" s="3"/>
      <c r="R1425" s="3">
        <v>487</v>
      </c>
      <c r="S1425" s="7">
        <v>487</v>
      </c>
      <c r="U1425" s="29" t="s">
        <v>155</v>
      </c>
      <c r="V1425" s="3"/>
      <c r="W1425" s="3">
        <v>100</v>
      </c>
      <c r="X1425" s="7">
        <v>100</v>
      </c>
      <c r="Z1425" s="29" t="s">
        <v>155</v>
      </c>
      <c r="AA1425" s="3"/>
      <c r="AB1425" s="3">
        <v>103895</v>
      </c>
      <c r="AC1425" s="7">
        <v>103895</v>
      </c>
      <c r="AE1425">
        <f t="shared" si="946"/>
        <v>103895</v>
      </c>
      <c r="AF1425" s="16">
        <f t="shared" si="947"/>
        <v>103.895</v>
      </c>
      <c r="AH1425">
        <f t="shared" si="948"/>
        <v>628</v>
      </c>
      <c r="AI1425">
        <f t="shared" si="949"/>
        <v>103895</v>
      </c>
      <c r="AJ1425" s="16">
        <f t="shared" si="950"/>
        <v>165437.89808917197</v>
      </c>
      <c r="AL1425" s="16">
        <f t="shared" si="951"/>
        <v>2534024.3902439023</v>
      </c>
    </row>
    <row r="1426" spans="2:38">
      <c r="B1426" s="29" t="s">
        <v>156</v>
      </c>
      <c r="C1426" s="3">
        <v>97</v>
      </c>
      <c r="D1426" s="3"/>
      <c r="E1426" s="7">
        <v>97</v>
      </c>
      <c r="G1426" s="29" t="s">
        <v>156</v>
      </c>
      <c r="H1426" s="3">
        <v>686</v>
      </c>
      <c r="I1426" s="3"/>
      <c r="J1426" s="7">
        <v>686</v>
      </c>
      <c r="L1426">
        <f t="shared" si="954"/>
        <v>97</v>
      </c>
      <c r="M1426">
        <f t="shared" si="955"/>
        <v>686</v>
      </c>
      <c r="N1426" s="19">
        <f t="shared" si="941"/>
        <v>7.072164948453608</v>
      </c>
      <c r="P1426" s="29" t="s">
        <v>156</v>
      </c>
      <c r="Q1426" s="3">
        <v>410</v>
      </c>
      <c r="R1426" s="3"/>
      <c r="S1426" s="7">
        <v>410</v>
      </c>
      <c r="U1426" s="29" t="s">
        <v>156</v>
      </c>
      <c r="V1426" s="3">
        <v>175</v>
      </c>
      <c r="W1426" s="3"/>
      <c r="X1426" s="7">
        <v>175</v>
      </c>
      <c r="Z1426" s="29" t="s">
        <v>156</v>
      </c>
      <c r="AA1426" s="3">
        <v>50179</v>
      </c>
      <c r="AB1426" s="3"/>
      <c r="AC1426" s="7">
        <v>50179</v>
      </c>
      <c r="AE1426">
        <f t="shared" si="946"/>
        <v>50179</v>
      </c>
      <c r="AF1426" s="16">
        <f t="shared" si="947"/>
        <v>50.179000000000002</v>
      </c>
      <c r="AH1426">
        <f t="shared" si="948"/>
        <v>686</v>
      </c>
      <c r="AI1426">
        <f t="shared" si="949"/>
        <v>50179</v>
      </c>
      <c r="AJ1426" s="16">
        <f t="shared" si="950"/>
        <v>73147.230320699702</v>
      </c>
      <c r="AL1426" s="16">
        <f t="shared" si="951"/>
        <v>517309.27835051541</v>
      </c>
    </row>
    <row r="1427" spans="2:38">
      <c r="B1427" s="29" t="s">
        <v>85</v>
      </c>
      <c r="C1427" s="3"/>
      <c r="D1427" s="3"/>
      <c r="E1427" s="7"/>
      <c r="G1427" s="29" t="s">
        <v>85</v>
      </c>
      <c r="H1427" s="3"/>
      <c r="I1427" s="3"/>
      <c r="J1427" s="7"/>
      <c r="L1427">
        <f t="shared" si="954"/>
        <v>0</v>
      </c>
      <c r="M1427">
        <f t="shared" si="955"/>
        <v>0</v>
      </c>
      <c r="N1427" s="19" t="str">
        <f t="shared" si="941"/>
        <v/>
      </c>
      <c r="P1427" s="29" t="s">
        <v>85</v>
      </c>
      <c r="Q1427" s="3"/>
      <c r="R1427" s="3"/>
      <c r="S1427" s="7"/>
      <c r="U1427" s="29" t="s">
        <v>85</v>
      </c>
      <c r="V1427" s="3"/>
      <c r="W1427" s="3"/>
      <c r="X1427" s="7"/>
      <c r="Z1427" s="29" t="s">
        <v>85</v>
      </c>
      <c r="AA1427" s="3"/>
      <c r="AB1427" s="3"/>
      <c r="AC1427" s="7"/>
      <c r="AE1427">
        <f t="shared" si="946"/>
        <v>0</v>
      </c>
      <c r="AF1427" s="16" t="str">
        <f t="shared" si="947"/>
        <v/>
      </c>
      <c r="AH1427">
        <f t="shared" si="948"/>
        <v>0</v>
      </c>
      <c r="AI1427">
        <f t="shared" si="949"/>
        <v>0</v>
      </c>
      <c r="AJ1427" s="16" t="str">
        <f t="shared" si="950"/>
        <v/>
      </c>
      <c r="AL1427" s="16" t="str">
        <f t="shared" si="951"/>
        <v/>
      </c>
    </row>
    <row r="1428" spans="2:38">
      <c r="B1428" s="29" t="s">
        <v>86</v>
      </c>
      <c r="C1428" s="3"/>
      <c r="D1428" s="3"/>
      <c r="E1428" s="7"/>
      <c r="G1428" s="29" t="s">
        <v>86</v>
      </c>
      <c r="H1428" s="3"/>
      <c r="I1428" s="3"/>
      <c r="J1428" s="7"/>
      <c r="L1428">
        <f t="shared" si="954"/>
        <v>0</v>
      </c>
      <c r="M1428">
        <f t="shared" si="955"/>
        <v>0</v>
      </c>
      <c r="N1428" s="19" t="str">
        <f t="shared" si="941"/>
        <v/>
      </c>
      <c r="P1428" s="29" t="s">
        <v>86</v>
      </c>
      <c r="Q1428" s="3"/>
      <c r="R1428" s="3"/>
      <c r="S1428" s="7"/>
      <c r="U1428" s="29" t="s">
        <v>86</v>
      </c>
      <c r="V1428" s="3"/>
      <c r="W1428" s="3"/>
      <c r="X1428" s="7"/>
      <c r="Z1428" s="29" t="s">
        <v>86</v>
      </c>
      <c r="AA1428" s="3"/>
      <c r="AB1428" s="3"/>
      <c r="AC1428" s="7"/>
      <c r="AE1428">
        <f t="shared" si="946"/>
        <v>0</v>
      </c>
      <c r="AF1428" s="16" t="str">
        <f t="shared" si="947"/>
        <v/>
      </c>
      <c r="AH1428">
        <f t="shared" si="948"/>
        <v>0</v>
      </c>
      <c r="AI1428">
        <f t="shared" si="949"/>
        <v>0</v>
      </c>
      <c r="AJ1428" s="16" t="str">
        <f t="shared" si="950"/>
        <v/>
      </c>
      <c r="AL1428" s="16" t="str">
        <f t="shared" si="951"/>
        <v/>
      </c>
    </row>
    <row r="1429" spans="2:38">
      <c r="B1429" s="30" t="s">
        <v>35</v>
      </c>
      <c r="C1429" s="7">
        <v>2317</v>
      </c>
      <c r="D1429" s="7">
        <v>1534</v>
      </c>
      <c r="E1429" s="7">
        <v>3851</v>
      </c>
      <c r="G1429" s="30" t="s">
        <v>35</v>
      </c>
      <c r="H1429" s="7">
        <v>30133</v>
      </c>
      <c r="I1429" s="7">
        <v>32918</v>
      </c>
      <c r="J1429" s="7">
        <v>63051</v>
      </c>
      <c r="L1429">
        <f t="shared" si="954"/>
        <v>3851</v>
      </c>
      <c r="M1429">
        <f t="shared" si="955"/>
        <v>63051</v>
      </c>
      <c r="N1429" s="19">
        <f t="shared" si="941"/>
        <v>16.372630485588157</v>
      </c>
      <c r="P1429" s="30" t="s">
        <v>35</v>
      </c>
      <c r="Q1429" s="7">
        <v>23222</v>
      </c>
      <c r="R1429" s="7">
        <v>16600</v>
      </c>
      <c r="S1429" s="7">
        <v>39822</v>
      </c>
      <c r="U1429" s="30" t="s">
        <v>35</v>
      </c>
      <c r="V1429" s="7">
        <v>4512</v>
      </c>
      <c r="W1429" s="7">
        <v>14742</v>
      </c>
      <c r="X1429" s="7">
        <v>19254</v>
      </c>
      <c r="Z1429" s="30" t="s">
        <v>35</v>
      </c>
      <c r="AA1429" s="7">
        <v>4777871</v>
      </c>
      <c r="AB1429" s="7">
        <v>1106137</v>
      </c>
      <c r="AC1429" s="7">
        <v>5884008</v>
      </c>
      <c r="AE1429">
        <f t="shared" si="946"/>
        <v>5884008</v>
      </c>
      <c r="AF1429" s="16">
        <f t="shared" si="947"/>
        <v>5884.0079999999998</v>
      </c>
      <c r="AH1429">
        <f t="shared" si="948"/>
        <v>63051</v>
      </c>
      <c r="AI1429">
        <f t="shared" si="949"/>
        <v>5884008</v>
      </c>
      <c r="AJ1429" s="16">
        <f t="shared" si="950"/>
        <v>93321.406480468198</v>
      </c>
      <c r="AL1429" s="16">
        <f t="shared" si="951"/>
        <v>1527916.9047000778</v>
      </c>
    </row>
    <row r="1430" spans="2:38">
      <c r="B1430" s="5" t="s">
        <v>36</v>
      </c>
      <c r="C1430" s="3"/>
      <c r="D1430" s="3"/>
      <c r="E1430" s="7"/>
      <c r="G1430" s="5" t="s">
        <v>36</v>
      </c>
      <c r="H1430" s="3"/>
      <c r="I1430" s="3"/>
      <c r="J1430" s="7"/>
      <c r="N1430" s="37" t="str">
        <f t="shared" si="941"/>
        <v/>
      </c>
      <c r="P1430" s="5" t="s">
        <v>36</v>
      </c>
      <c r="Q1430" s="3"/>
      <c r="R1430" s="3"/>
      <c r="S1430" s="7"/>
      <c r="U1430" s="5" t="s">
        <v>36</v>
      </c>
      <c r="V1430" s="3"/>
      <c r="W1430" s="3"/>
      <c r="X1430" s="7"/>
      <c r="Z1430" s="5" t="s">
        <v>36</v>
      </c>
      <c r="AA1430" s="3"/>
      <c r="AB1430" s="3"/>
      <c r="AC1430" s="7"/>
      <c r="AF1430" s="36"/>
      <c r="AJ1430" s="36"/>
      <c r="AL1430" s="36"/>
    </row>
    <row r="1431" spans="2:38">
      <c r="B1431" s="29" t="s">
        <v>157</v>
      </c>
      <c r="C1431" s="3">
        <v>145</v>
      </c>
      <c r="D1431" s="3"/>
      <c r="E1431" s="7">
        <v>145</v>
      </c>
      <c r="G1431" s="29" t="s">
        <v>157</v>
      </c>
      <c r="H1431" s="3">
        <v>2377</v>
      </c>
      <c r="I1431" s="3"/>
      <c r="J1431" s="7">
        <v>2377</v>
      </c>
      <c r="L1431">
        <f t="shared" ref="L1431:L1435" si="956">E1431</f>
        <v>145</v>
      </c>
      <c r="M1431">
        <f t="shared" ref="M1431:M1435" si="957">J1431</f>
        <v>2377</v>
      </c>
      <c r="N1431" s="19">
        <f t="shared" si="941"/>
        <v>16.393103448275863</v>
      </c>
      <c r="P1431" s="29" t="s">
        <v>157</v>
      </c>
      <c r="Q1431" s="3">
        <v>1910</v>
      </c>
      <c r="R1431" s="3"/>
      <c r="S1431" s="7">
        <v>1910</v>
      </c>
      <c r="U1431" s="29" t="s">
        <v>157</v>
      </c>
      <c r="V1431" s="3">
        <v>317</v>
      </c>
      <c r="W1431" s="3"/>
      <c r="X1431" s="7">
        <v>317</v>
      </c>
      <c r="Z1431" s="29" t="s">
        <v>157</v>
      </c>
      <c r="AA1431" s="3">
        <v>700451</v>
      </c>
      <c r="AB1431" s="3"/>
      <c r="AC1431" s="7">
        <v>700451</v>
      </c>
      <c r="AE1431">
        <f t="shared" ref="AE1431:AE1435" si="958">AC1431</f>
        <v>700451</v>
      </c>
      <c r="AF1431" s="16">
        <f t="shared" ref="AF1431:AF1435" si="959">IF(AE1431/$AE$8&gt;0,AE1431/$AE$8,"")</f>
        <v>700.45100000000002</v>
      </c>
      <c r="AH1431">
        <f t="shared" ref="AH1431:AH1435" si="960">J1431</f>
        <v>2377</v>
      </c>
      <c r="AI1431">
        <f t="shared" ref="AI1431:AI1435" si="961">AC1431</f>
        <v>700451</v>
      </c>
      <c r="AJ1431" s="16">
        <f t="shared" ref="AJ1431:AJ1435" si="962">IF(AI1431*AH1431&gt;0,AI1431/AH1431*$AI$8,"")</f>
        <v>294678.58645351283</v>
      </c>
      <c r="AL1431" s="16">
        <f t="shared" ref="AL1431:AL1435" si="963">IF(AI1431*M1431&gt;0,M1431/L1431*AJ1431,"")</f>
        <v>4830696.5517241377</v>
      </c>
    </row>
    <row r="1432" spans="2:38">
      <c r="B1432" s="29" t="s">
        <v>94</v>
      </c>
      <c r="C1432" s="3">
        <v>2421</v>
      </c>
      <c r="D1432" s="3"/>
      <c r="E1432" s="7">
        <v>2421</v>
      </c>
      <c r="G1432" s="29" t="s">
        <v>94</v>
      </c>
      <c r="H1432" s="3">
        <v>29356</v>
      </c>
      <c r="I1432" s="3"/>
      <c r="J1432" s="7">
        <v>29356</v>
      </c>
      <c r="L1432">
        <f t="shared" si="956"/>
        <v>2421</v>
      </c>
      <c r="M1432">
        <f t="shared" si="957"/>
        <v>29356</v>
      </c>
      <c r="N1432" s="19">
        <f t="shared" si="941"/>
        <v>12.125567947129285</v>
      </c>
      <c r="P1432" s="29" t="s">
        <v>94</v>
      </c>
      <c r="Q1432" s="3">
        <v>22060</v>
      </c>
      <c r="R1432" s="3"/>
      <c r="S1432" s="7">
        <v>22060</v>
      </c>
      <c r="U1432" s="29" t="s">
        <v>94</v>
      </c>
      <c r="V1432" s="3">
        <v>4755</v>
      </c>
      <c r="W1432" s="3"/>
      <c r="X1432" s="7">
        <v>4755</v>
      </c>
      <c r="Z1432" s="29" t="s">
        <v>94</v>
      </c>
      <c r="AA1432" s="3">
        <v>8795314</v>
      </c>
      <c r="AB1432" s="3"/>
      <c r="AC1432" s="7">
        <v>8795314</v>
      </c>
      <c r="AE1432">
        <f t="shared" si="958"/>
        <v>8795314</v>
      </c>
      <c r="AF1432" s="16">
        <f t="shared" si="959"/>
        <v>8795.3140000000003</v>
      </c>
      <c r="AH1432">
        <f t="shared" si="960"/>
        <v>29356</v>
      </c>
      <c r="AI1432">
        <f t="shared" si="961"/>
        <v>8795314</v>
      </c>
      <c r="AJ1432" s="16">
        <f t="shared" si="962"/>
        <v>299608.73415996728</v>
      </c>
      <c r="AL1432" s="16">
        <f t="shared" si="963"/>
        <v>3632926.0636100783</v>
      </c>
    </row>
    <row r="1433" spans="2:38">
      <c r="B1433" s="29" t="s">
        <v>158</v>
      </c>
      <c r="C1433" s="3">
        <v>9</v>
      </c>
      <c r="D1433" s="3"/>
      <c r="E1433" s="7">
        <v>9</v>
      </c>
      <c r="G1433" s="29" t="s">
        <v>158</v>
      </c>
      <c r="H1433" s="3">
        <v>172</v>
      </c>
      <c r="I1433" s="3"/>
      <c r="J1433" s="7">
        <v>172</v>
      </c>
      <c r="L1433">
        <f t="shared" si="956"/>
        <v>9</v>
      </c>
      <c r="M1433">
        <f t="shared" si="957"/>
        <v>172</v>
      </c>
      <c r="N1433" s="19">
        <f t="shared" si="941"/>
        <v>19.111111111111111</v>
      </c>
      <c r="P1433" s="29" t="s">
        <v>158</v>
      </c>
      <c r="Q1433" s="3">
        <v>126</v>
      </c>
      <c r="R1433" s="3"/>
      <c r="S1433" s="7">
        <v>126</v>
      </c>
      <c r="U1433" s="29" t="s">
        <v>158</v>
      </c>
      <c r="V1433" s="3">
        <v>37</v>
      </c>
      <c r="W1433" s="3"/>
      <c r="X1433" s="7">
        <v>37</v>
      </c>
      <c r="Z1433" s="29" t="s">
        <v>158</v>
      </c>
      <c r="AA1433" s="3">
        <v>29361</v>
      </c>
      <c r="AB1433" s="3"/>
      <c r="AC1433" s="7">
        <v>29361</v>
      </c>
      <c r="AE1433">
        <f t="shared" si="958"/>
        <v>29361</v>
      </c>
      <c r="AF1433" s="16">
        <f t="shared" si="959"/>
        <v>29.361000000000001</v>
      </c>
      <c r="AH1433">
        <f t="shared" si="960"/>
        <v>172</v>
      </c>
      <c r="AI1433">
        <f t="shared" si="961"/>
        <v>29361</v>
      </c>
      <c r="AJ1433" s="16">
        <f t="shared" si="962"/>
        <v>170703.48837209304</v>
      </c>
      <c r="AL1433" s="16">
        <f t="shared" si="963"/>
        <v>3262333.3333333335</v>
      </c>
    </row>
    <row r="1434" spans="2:38">
      <c r="B1434" s="29" t="s">
        <v>95</v>
      </c>
      <c r="C1434" s="3">
        <v>123</v>
      </c>
      <c r="D1434" s="3"/>
      <c r="E1434" s="7">
        <v>123</v>
      </c>
      <c r="G1434" s="29" t="s">
        <v>95</v>
      </c>
      <c r="H1434" s="3">
        <v>2958</v>
      </c>
      <c r="I1434" s="3"/>
      <c r="J1434" s="7">
        <v>2958</v>
      </c>
      <c r="L1434">
        <f t="shared" si="956"/>
        <v>123</v>
      </c>
      <c r="M1434">
        <f t="shared" si="957"/>
        <v>2958</v>
      </c>
      <c r="N1434" s="19">
        <f t="shared" si="941"/>
        <v>24.048780487804876</v>
      </c>
      <c r="P1434" s="29" t="s">
        <v>95</v>
      </c>
      <c r="Q1434" s="3">
        <v>2429</v>
      </c>
      <c r="R1434" s="3"/>
      <c r="S1434" s="7">
        <v>2429</v>
      </c>
      <c r="U1434" s="29" t="s">
        <v>95</v>
      </c>
      <c r="V1434" s="3">
        <v>397</v>
      </c>
      <c r="W1434" s="3"/>
      <c r="X1434" s="7">
        <v>397</v>
      </c>
      <c r="Z1434" s="29" t="s">
        <v>95</v>
      </c>
      <c r="AA1434" s="3">
        <v>971683</v>
      </c>
      <c r="AB1434" s="3"/>
      <c r="AC1434" s="7">
        <v>971683</v>
      </c>
      <c r="AE1434">
        <f t="shared" si="958"/>
        <v>971683</v>
      </c>
      <c r="AF1434" s="16">
        <f t="shared" si="959"/>
        <v>971.68299999999999</v>
      </c>
      <c r="AH1434">
        <f t="shared" si="960"/>
        <v>2958</v>
      </c>
      <c r="AI1434">
        <f t="shared" si="961"/>
        <v>971683</v>
      </c>
      <c r="AJ1434" s="16">
        <f t="shared" si="962"/>
        <v>328493.23867478024</v>
      </c>
      <c r="AL1434" s="16">
        <f t="shared" si="963"/>
        <v>7899861.7886178847</v>
      </c>
    </row>
    <row r="1435" spans="2:38">
      <c r="B1435" s="30" t="s">
        <v>36</v>
      </c>
      <c r="C1435" s="7">
        <v>2698</v>
      </c>
      <c r="D1435" s="7"/>
      <c r="E1435" s="7">
        <v>2698</v>
      </c>
      <c r="G1435" s="30" t="s">
        <v>36</v>
      </c>
      <c r="H1435" s="7">
        <v>34863</v>
      </c>
      <c r="I1435" s="7"/>
      <c r="J1435" s="7">
        <v>34863</v>
      </c>
      <c r="L1435">
        <f t="shared" si="956"/>
        <v>2698</v>
      </c>
      <c r="M1435">
        <f t="shared" si="957"/>
        <v>34863</v>
      </c>
      <c r="N1435" s="19">
        <f t="shared" si="941"/>
        <v>12.921793921423276</v>
      </c>
      <c r="P1435" s="30" t="s">
        <v>36</v>
      </c>
      <c r="Q1435" s="7">
        <v>26525</v>
      </c>
      <c r="R1435" s="7"/>
      <c r="S1435" s="7">
        <v>26525</v>
      </c>
      <c r="U1435" s="30" t="s">
        <v>36</v>
      </c>
      <c r="V1435" s="7">
        <v>5506</v>
      </c>
      <c r="W1435" s="7"/>
      <c r="X1435" s="7">
        <v>5506</v>
      </c>
      <c r="Z1435" s="30" t="s">
        <v>36</v>
      </c>
      <c r="AA1435" s="7">
        <v>10496809</v>
      </c>
      <c r="AB1435" s="7"/>
      <c r="AC1435" s="7">
        <v>10496809</v>
      </c>
      <c r="AE1435">
        <f t="shared" si="958"/>
        <v>10496809</v>
      </c>
      <c r="AF1435" s="16">
        <f t="shared" si="959"/>
        <v>10496.808999999999</v>
      </c>
      <c r="AH1435">
        <f t="shared" si="960"/>
        <v>34863</v>
      </c>
      <c r="AI1435">
        <f t="shared" si="961"/>
        <v>10496809</v>
      </c>
      <c r="AJ1435" s="16">
        <f t="shared" si="962"/>
        <v>301087.37056478212</v>
      </c>
      <c r="AL1435" s="16">
        <f t="shared" si="963"/>
        <v>3890588.954781319</v>
      </c>
    </row>
    <row r="1436" spans="2:38">
      <c r="B1436" s="5" t="s">
        <v>37</v>
      </c>
      <c r="C1436" s="3"/>
      <c r="D1436" s="3"/>
      <c r="E1436" s="7"/>
      <c r="G1436" s="5" t="s">
        <v>37</v>
      </c>
      <c r="H1436" s="3"/>
      <c r="I1436" s="3"/>
      <c r="J1436" s="7"/>
      <c r="N1436" s="37" t="str">
        <f t="shared" si="941"/>
        <v/>
      </c>
      <c r="P1436" s="5" t="s">
        <v>37</v>
      </c>
      <c r="Q1436" s="3"/>
      <c r="R1436" s="3"/>
      <c r="S1436" s="7"/>
      <c r="U1436" s="5" t="s">
        <v>37</v>
      </c>
      <c r="V1436" s="3"/>
      <c r="W1436" s="3"/>
      <c r="X1436" s="7"/>
      <c r="Z1436" s="5" t="s">
        <v>37</v>
      </c>
      <c r="AA1436" s="3"/>
      <c r="AB1436" s="3"/>
      <c r="AC1436" s="7"/>
      <c r="AF1436" s="36"/>
      <c r="AJ1436" s="36"/>
      <c r="AL1436" s="36"/>
    </row>
    <row r="1437" spans="2:38">
      <c r="B1437" s="29" t="s">
        <v>98</v>
      </c>
      <c r="C1437" s="3">
        <v>407</v>
      </c>
      <c r="D1437" s="3"/>
      <c r="E1437" s="7">
        <v>407</v>
      </c>
      <c r="G1437" s="29" t="s">
        <v>98</v>
      </c>
      <c r="H1437" s="3">
        <v>20998</v>
      </c>
      <c r="I1437" s="3"/>
      <c r="J1437" s="7">
        <v>20998</v>
      </c>
      <c r="L1437">
        <f t="shared" ref="L1437:L1440" si="964">E1437</f>
        <v>407</v>
      </c>
      <c r="M1437">
        <f t="shared" ref="M1437:M1440" si="965">J1437</f>
        <v>20998</v>
      </c>
      <c r="N1437" s="19">
        <f t="shared" si="941"/>
        <v>51.59213759213759</v>
      </c>
      <c r="P1437" s="29" t="s">
        <v>98</v>
      </c>
      <c r="Q1437" s="3">
        <v>13981</v>
      </c>
      <c r="R1437" s="3"/>
      <c r="S1437" s="7">
        <v>13981</v>
      </c>
      <c r="U1437" s="29" t="s">
        <v>98</v>
      </c>
      <c r="V1437" s="3">
        <v>6589</v>
      </c>
      <c r="W1437" s="3"/>
      <c r="X1437" s="7">
        <v>6589</v>
      </c>
      <c r="Z1437" s="29" t="s">
        <v>98</v>
      </c>
      <c r="AA1437" s="3">
        <v>1301711</v>
      </c>
      <c r="AB1437" s="3"/>
      <c r="AC1437" s="7">
        <v>1301711</v>
      </c>
      <c r="AE1437">
        <f t="shared" ref="AE1437:AE1443" si="966">AC1437</f>
        <v>1301711</v>
      </c>
      <c r="AF1437" s="16">
        <f t="shared" ref="AF1437:AF1443" si="967">IF(AE1437/$AE$8&gt;0,AE1437/$AE$8,"")</f>
        <v>1301.711</v>
      </c>
      <c r="AH1437">
        <f t="shared" ref="AH1437:AH1443" si="968">J1437</f>
        <v>20998</v>
      </c>
      <c r="AI1437">
        <f t="shared" ref="AI1437:AI1443" si="969">AC1437</f>
        <v>1301711</v>
      </c>
      <c r="AJ1437" s="16">
        <f t="shared" ref="AJ1437:AJ1443" si="970">IF(AI1437*AH1437&gt;0,AI1437/AH1437*$AI$8,"")</f>
        <v>61992.142108772263</v>
      </c>
      <c r="AL1437" s="16">
        <f t="shared" ref="AL1437:AL1443" si="971">IF(AI1437*M1437&gt;0,M1437/L1437*AJ1437,"")</f>
        <v>3198307.125307125</v>
      </c>
    </row>
    <row r="1438" spans="2:38">
      <c r="B1438" s="29" t="s">
        <v>99</v>
      </c>
      <c r="C1438" s="3"/>
      <c r="D1438" s="3">
        <v>25</v>
      </c>
      <c r="E1438" s="7">
        <v>25</v>
      </c>
      <c r="G1438" s="29" t="s">
        <v>99</v>
      </c>
      <c r="H1438" s="3"/>
      <c r="I1438" s="3">
        <v>483</v>
      </c>
      <c r="J1438" s="7">
        <v>483</v>
      </c>
      <c r="L1438">
        <f t="shared" si="964"/>
        <v>25</v>
      </c>
      <c r="M1438">
        <f t="shared" si="965"/>
        <v>483</v>
      </c>
      <c r="N1438" s="19">
        <f t="shared" si="941"/>
        <v>19.32</v>
      </c>
      <c r="P1438" s="29" t="s">
        <v>99</v>
      </c>
      <c r="Q1438" s="3"/>
      <c r="R1438" s="3">
        <v>220</v>
      </c>
      <c r="S1438" s="7">
        <v>220</v>
      </c>
      <c r="U1438" s="29" t="s">
        <v>99</v>
      </c>
      <c r="V1438" s="3"/>
      <c r="W1438" s="3">
        <v>236</v>
      </c>
      <c r="X1438" s="7">
        <v>236</v>
      </c>
      <c r="Z1438" s="29" t="s">
        <v>99</v>
      </c>
      <c r="AA1438" s="3"/>
      <c r="AB1438" s="3">
        <v>25471</v>
      </c>
      <c r="AC1438" s="7">
        <v>25471</v>
      </c>
      <c r="AE1438">
        <f t="shared" si="966"/>
        <v>25471</v>
      </c>
      <c r="AF1438" s="16">
        <f t="shared" si="967"/>
        <v>25.471</v>
      </c>
      <c r="AH1438">
        <f t="shared" si="968"/>
        <v>483</v>
      </c>
      <c r="AI1438">
        <f t="shared" si="969"/>
        <v>25471</v>
      </c>
      <c r="AJ1438" s="16">
        <f t="shared" si="970"/>
        <v>52734.98964803313</v>
      </c>
      <c r="AL1438" s="16">
        <f t="shared" si="971"/>
        <v>1018840.0000000001</v>
      </c>
    </row>
    <row r="1439" spans="2:38">
      <c r="B1439" s="29" t="s">
        <v>100</v>
      </c>
      <c r="C1439" s="3">
        <v>414</v>
      </c>
      <c r="D1439" s="3"/>
      <c r="E1439" s="7">
        <v>414</v>
      </c>
      <c r="G1439" s="29" t="s">
        <v>100</v>
      </c>
      <c r="H1439" s="3">
        <v>7812</v>
      </c>
      <c r="I1439" s="3"/>
      <c r="J1439" s="7">
        <v>7812</v>
      </c>
      <c r="L1439">
        <f t="shared" si="964"/>
        <v>414</v>
      </c>
      <c r="M1439">
        <f t="shared" si="965"/>
        <v>7812</v>
      </c>
      <c r="N1439" s="19">
        <f t="shared" si="941"/>
        <v>18.869565217391305</v>
      </c>
      <c r="P1439" s="29" t="s">
        <v>100</v>
      </c>
      <c r="Q1439" s="3">
        <v>5484</v>
      </c>
      <c r="R1439" s="3"/>
      <c r="S1439" s="7">
        <v>5484</v>
      </c>
      <c r="U1439" s="29" t="s">
        <v>100</v>
      </c>
      <c r="V1439" s="3">
        <v>1879</v>
      </c>
      <c r="W1439" s="3"/>
      <c r="X1439" s="7">
        <v>1879</v>
      </c>
      <c r="Z1439" s="29" t="s">
        <v>100</v>
      </c>
      <c r="AA1439" s="3">
        <v>1014438</v>
      </c>
      <c r="AB1439" s="3"/>
      <c r="AC1439" s="7">
        <v>1014438</v>
      </c>
      <c r="AE1439">
        <f t="shared" si="966"/>
        <v>1014438</v>
      </c>
      <c r="AF1439" s="16">
        <f t="shared" si="967"/>
        <v>1014.438</v>
      </c>
      <c r="AH1439">
        <f t="shared" si="968"/>
        <v>7812</v>
      </c>
      <c r="AI1439">
        <f t="shared" si="969"/>
        <v>1014438</v>
      </c>
      <c r="AJ1439" s="16">
        <f t="shared" si="970"/>
        <v>129856.37480798773</v>
      </c>
      <c r="AL1439" s="16">
        <f t="shared" si="971"/>
        <v>2450333.3333333335</v>
      </c>
    </row>
    <row r="1440" spans="2:38">
      <c r="B1440" s="29" t="s">
        <v>101</v>
      </c>
      <c r="C1440" s="3">
        <v>110</v>
      </c>
      <c r="D1440" s="3"/>
      <c r="E1440" s="7">
        <v>110</v>
      </c>
      <c r="G1440" s="29" t="s">
        <v>101</v>
      </c>
      <c r="H1440" s="3">
        <v>1304</v>
      </c>
      <c r="I1440" s="3"/>
      <c r="J1440" s="7">
        <v>1304</v>
      </c>
      <c r="L1440">
        <f t="shared" si="964"/>
        <v>110</v>
      </c>
      <c r="M1440">
        <f t="shared" si="965"/>
        <v>1304</v>
      </c>
      <c r="N1440" s="19">
        <f t="shared" si="941"/>
        <v>11.854545454545455</v>
      </c>
      <c r="P1440" s="29" t="s">
        <v>101</v>
      </c>
      <c r="Q1440" s="3">
        <v>555</v>
      </c>
      <c r="R1440" s="3"/>
      <c r="S1440" s="7">
        <v>555</v>
      </c>
      <c r="U1440" s="29" t="s">
        <v>101</v>
      </c>
      <c r="V1440" s="3">
        <v>630</v>
      </c>
      <c r="W1440" s="3"/>
      <c r="X1440" s="7">
        <v>630</v>
      </c>
      <c r="Z1440" s="29" t="s">
        <v>101</v>
      </c>
      <c r="AA1440" s="3">
        <v>50288</v>
      </c>
      <c r="AB1440" s="3"/>
      <c r="AC1440" s="7">
        <v>50288</v>
      </c>
      <c r="AE1440">
        <f t="shared" si="966"/>
        <v>50288</v>
      </c>
      <c r="AF1440" s="16">
        <f t="shared" si="967"/>
        <v>50.287999999999997</v>
      </c>
      <c r="AH1440">
        <f t="shared" si="968"/>
        <v>1304</v>
      </c>
      <c r="AI1440">
        <f t="shared" si="969"/>
        <v>50288</v>
      </c>
      <c r="AJ1440" s="16">
        <f t="shared" si="970"/>
        <v>38564.417177914111</v>
      </c>
      <c r="AL1440" s="16">
        <f t="shared" si="971"/>
        <v>457163.63636363641</v>
      </c>
    </row>
    <row r="1441" spans="2:38">
      <c r="B1441" s="29" t="s">
        <v>102</v>
      </c>
      <c r="C1441" s="3"/>
      <c r="D1441" s="3">
        <v>17</v>
      </c>
      <c r="E1441" s="7">
        <v>17</v>
      </c>
      <c r="G1441" s="29" t="s">
        <v>102</v>
      </c>
      <c r="H1441" s="3"/>
      <c r="I1441" s="3">
        <v>249</v>
      </c>
      <c r="J1441" s="7">
        <v>249</v>
      </c>
      <c r="N1441" s="19" t="str">
        <f t="shared" si="941"/>
        <v/>
      </c>
      <c r="P1441" s="29" t="s">
        <v>102</v>
      </c>
      <c r="Q1441" s="3"/>
      <c r="R1441" s="3">
        <v>175</v>
      </c>
      <c r="S1441" s="7">
        <v>175</v>
      </c>
      <c r="U1441" s="29" t="s">
        <v>102</v>
      </c>
      <c r="V1441" s="3"/>
      <c r="W1441" s="3">
        <v>56</v>
      </c>
      <c r="X1441" s="7">
        <v>56</v>
      </c>
      <c r="Z1441" s="29" t="s">
        <v>102</v>
      </c>
      <c r="AA1441" s="3"/>
      <c r="AB1441" s="3">
        <v>196198</v>
      </c>
      <c r="AC1441" s="7">
        <v>196198</v>
      </c>
      <c r="AE1441">
        <f t="shared" si="966"/>
        <v>196198</v>
      </c>
      <c r="AF1441" s="16">
        <f t="shared" si="967"/>
        <v>196.19800000000001</v>
      </c>
      <c r="AH1441">
        <f t="shared" si="968"/>
        <v>249</v>
      </c>
      <c r="AI1441">
        <f t="shared" si="969"/>
        <v>196198</v>
      </c>
      <c r="AJ1441" s="16">
        <f t="shared" si="970"/>
        <v>787943.7751004016</v>
      </c>
      <c r="AL1441" s="16" t="str">
        <f t="shared" si="971"/>
        <v/>
      </c>
    </row>
    <row r="1442" spans="2:38">
      <c r="B1442" s="29" t="s">
        <v>103</v>
      </c>
      <c r="C1442" s="3"/>
      <c r="D1442" s="3">
        <v>4</v>
      </c>
      <c r="E1442" s="7">
        <v>4</v>
      </c>
      <c r="G1442" s="29" t="s">
        <v>103</v>
      </c>
      <c r="H1442" s="3"/>
      <c r="I1442" s="3">
        <v>43</v>
      </c>
      <c r="J1442" s="7">
        <v>43</v>
      </c>
      <c r="L1442">
        <f t="shared" ref="L1442:L1443" si="972">E1442</f>
        <v>4</v>
      </c>
      <c r="M1442">
        <f t="shared" ref="M1442:M1443" si="973">J1442</f>
        <v>43</v>
      </c>
      <c r="N1442" s="19">
        <f t="shared" si="941"/>
        <v>10.75</v>
      </c>
      <c r="P1442" s="29" t="s">
        <v>103</v>
      </c>
      <c r="Q1442" s="3"/>
      <c r="R1442" s="3">
        <v>21</v>
      </c>
      <c r="S1442" s="7">
        <v>21</v>
      </c>
      <c r="U1442" s="29" t="s">
        <v>103</v>
      </c>
      <c r="V1442" s="3"/>
      <c r="W1442" s="3">
        <v>18</v>
      </c>
      <c r="X1442" s="7">
        <v>18</v>
      </c>
      <c r="Z1442" s="29" t="s">
        <v>103</v>
      </c>
      <c r="AA1442" s="3"/>
      <c r="AB1442" s="3">
        <v>5434</v>
      </c>
      <c r="AC1442" s="7">
        <v>5434</v>
      </c>
      <c r="AE1442">
        <f t="shared" si="966"/>
        <v>5434</v>
      </c>
      <c r="AF1442" s="16">
        <f t="shared" si="967"/>
        <v>5.4340000000000002</v>
      </c>
      <c r="AH1442">
        <f t="shared" si="968"/>
        <v>43</v>
      </c>
      <c r="AI1442">
        <f t="shared" si="969"/>
        <v>5434</v>
      </c>
      <c r="AJ1442" s="16">
        <f t="shared" si="970"/>
        <v>126372.09302325582</v>
      </c>
      <c r="AL1442" s="16">
        <f t="shared" si="971"/>
        <v>1358500</v>
      </c>
    </row>
    <row r="1443" spans="2:38">
      <c r="B1443" s="30" t="s">
        <v>37</v>
      </c>
      <c r="C1443" s="7">
        <v>931</v>
      </c>
      <c r="D1443" s="7">
        <v>46</v>
      </c>
      <c r="E1443" s="7">
        <v>977</v>
      </c>
      <c r="G1443" s="30" t="s">
        <v>37</v>
      </c>
      <c r="H1443" s="7">
        <v>30114</v>
      </c>
      <c r="I1443" s="7">
        <v>775</v>
      </c>
      <c r="J1443" s="7">
        <v>30889</v>
      </c>
      <c r="L1443">
        <f t="shared" si="972"/>
        <v>977</v>
      </c>
      <c r="M1443">
        <f t="shared" si="973"/>
        <v>30889</v>
      </c>
      <c r="N1443" s="19">
        <f t="shared" si="941"/>
        <v>31.616171954964177</v>
      </c>
      <c r="P1443" s="30" t="s">
        <v>37</v>
      </c>
      <c r="Q1443" s="7">
        <v>20020</v>
      </c>
      <c r="R1443" s="7">
        <v>416</v>
      </c>
      <c r="S1443" s="7">
        <v>20436</v>
      </c>
      <c r="U1443" s="30" t="s">
        <v>37</v>
      </c>
      <c r="V1443" s="7">
        <v>9098</v>
      </c>
      <c r="W1443" s="7">
        <v>310</v>
      </c>
      <c r="X1443" s="7">
        <v>9408</v>
      </c>
      <c r="Z1443" s="30" t="s">
        <v>37</v>
      </c>
      <c r="AA1443" s="7">
        <v>2366437</v>
      </c>
      <c r="AB1443" s="7">
        <v>227103</v>
      </c>
      <c r="AC1443" s="7">
        <v>2593540</v>
      </c>
      <c r="AE1443">
        <f t="shared" si="966"/>
        <v>2593540</v>
      </c>
      <c r="AF1443" s="16">
        <f t="shared" si="967"/>
        <v>2593.54</v>
      </c>
      <c r="AH1443">
        <f t="shared" si="968"/>
        <v>30889</v>
      </c>
      <c r="AI1443">
        <f t="shared" si="969"/>
        <v>2593540</v>
      </c>
      <c r="AJ1443" s="16">
        <f t="shared" si="970"/>
        <v>83963.223153873536</v>
      </c>
      <c r="AL1443" s="16">
        <f t="shared" si="971"/>
        <v>2654595.7011258951</v>
      </c>
    </row>
    <row r="1444" spans="2:38">
      <c r="B1444" s="5" t="s">
        <v>38</v>
      </c>
      <c r="C1444" s="3"/>
      <c r="D1444" s="3"/>
      <c r="E1444" s="7"/>
      <c r="G1444" s="5" t="s">
        <v>38</v>
      </c>
      <c r="H1444" s="3"/>
      <c r="I1444" s="3"/>
      <c r="J1444" s="7"/>
      <c r="N1444" s="37" t="str">
        <f t="shared" si="941"/>
        <v/>
      </c>
      <c r="P1444" s="5" t="s">
        <v>38</v>
      </c>
      <c r="Q1444" s="3"/>
      <c r="R1444" s="3"/>
      <c r="S1444" s="7"/>
      <c r="U1444" s="5" t="s">
        <v>38</v>
      </c>
      <c r="V1444" s="3"/>
      <c r="W1444" s="3"/>
      <c r="X1444" s="7"/>
      <c r="Z1444" s="5" t="s">
        <v>38</v>
      </c>
      <c r="AA1444" s="3"/>
      <c r="AB1444" s="3"/>
      <c r="AC1444" s="7"/>
      <c r="AF1444" s="36"/>
      <c r="AJ1444" s="36"/>
      <c r="AL1444" s="36"/>
    </row>
    <row r="1445" spans="2:38">
      <c r="B1445" s="29" t="s">
        <v>104</v>
      </c>
      <c r="C1445" s="3">
        <v>373</v>
      </c>
      <c r="D1445" s="3"/>
      <c r="E1445" s="7">
        <v>373</v>
      </c>
      <c r="G1445" s="29" t="s">
        <v>104</v>
      </c>
      <c r="H1445" s="3">
        <v>3243</v>
      </c>
      <c r="I1445" s="3"/>
      <c r="J1445" s="7">
        <v>3243</v>
      </c>
      <c r="L1445">
        <f t="shared" ref="L1445:L1450" si="974">E1445</f>
        <v>373</v>
      </c>
      <c r="M1445">
        <f t="shared" ref="M1445:M1450" si="975">J1445</f>
        <v>3243</v>
      </c>
      <c r="N1445" s="19">
        <f t="shared" si="941"/>
        <v>8.6943699731903479</v>
      </c>
      <c r="P1445" s="29" t="s">
        <v>104</v>
      </c>
      <c r="Q1445" s="3">
        <v>2258</v>
      </c>
      <c r="R1445" s="3"/>
      <c r="S1445" s="7">
        <v>2258</v>
      </c>
      <c r="U1445" s="29" t="s">
        <v>104</v>
      </c>
      <c r="V1445" s="3">
        <v>576</v>
      </c>
      <c r="W1445" s="3"/>
      <c r="X1445" s="7">
        <v>576</v>
      </c>
      <c r="Z1445" s="29" t="s">
        <v>104</v>
      </c>
      <c r="AA1445" s="3">
        <v>295732</v>
      </c>
      <c r="AB1445" s="3"/>
      <c r="AC1445" s="7">
        <v>295732</v>
      </c>
      <c r="AE1445">
        <f t="shared" ref="AE1445:AE1450" si="976">AC1445</f>
        <v>295732</v>
      </c>
      <c r="AF1445" s="16">
        <f t="shared" ref="AF1445:AF1450" si="977">IF(AE1445/$AE$8&gt;0,AE1445/$AE$8,"")</f>
        <v>295.73200000000003</v>
      </c>
      <c r="AH1445">
        <f t="shared" ref="AH1445:AH1450" si="978">J1445</f>
        <v>3243</v>
      </c>
      <c r="AI1445">
        <f t="shared" ref="AI1445:AI1450" si="979">AC1445</f>
        <v>295732</v>
      </c>
      <c r="AJ1445" s="16">
        <f t="shared" ref="AJ1445:AJ1450" si="980">IF(AI1445*AH1445&gt;0,AI1445/AH1445*$AI$8,"")</f>
        <v>91190.872648781995</v>
      </c>
      <c r="AL1445" s="16">
        <f t="shared" ref="AL1445:AL1450" si="981">IF(AI1445&gt;0,M1445/L1445*AJ1445,"")</f>
        <v>792847.18498659518</v>
      </c>
    </row>
    <row r="1446" spans="2:38">
      <c r="B1446" s="29" t="s">
        <v>105</v>
      </c>
      <c r="C1446" s="3">
        <v>82</v>
      </c>
      <c r="D1446" s="3"/>
      <c r="E1446" s="7">
        <v>82</v>
      </c>
      <c r="G1446" s="29" t="s">
        <v>105</v>
      </c>
      <c r="H1446" s="3">
        <v>645</v>
      </c>
      <c r="I1446" s="3"/>
      <c r="J1446" s="7">
        <v>645</v>
      </c>
      <c r="L1446">
        <f t="shared" si="974"/>
        <v>82</v>
      </c>
      <c r="M1446">
        <f t="shared" si="975"/>
        <v>645</v>
      </c>
      <c r="N1446" s="19">
        <f t="shared" si="941"/>
        <v>7.8658536585365857</v>
      </c>
      <c r="P1446" s="29" t="s">
        <v>105</v>
      </c>
      <c r="Q1446" s="3">
        <v>456</v>
      </c>
      <c r="R1446" s="3"/>
      <c r="S1446" s="7">
        <v>456</v>
      </c>
      <c r="U1446" s="29" t="s">
        <v>105</v>
      </c>
      <c r="V1446" s="3">
        <v>97</v>
      </c>
      <c r="W1446" s="3"/>
      <c r="X1446" s="7">
        <v>97</v>
      </c>
      <c r="Z1446" s="29" t="s">
        <v>105</v>
      </c>
      <c r="AA1446" s="3">
        <v>74607</v>
      </c>
      <c r="AB1446" s="3"/>
      <c r="AC1446" s="7">
        <v>74607</v>
      </c>
      <c r="AE1446">
        <f t="shared" si="976"/>
        <v>74607</v>
      </c>
      <c r="AF1446" s="16">
        <f t="shared" si="977"/>
        <v>74.606999999999999</v>
      </c>
      <c r="AH1446">
        <f t="shared" si="978"/>
        <v>645</v>
      </c>
      <c r="AI1446">
        <f t="shared" si="979"/>
        <v>74607</v>
      </c>
      <c r="AJ1446" s="16">
        <f t="shared" si="980"/>
        <v>115669.76744186047</v>
      </c>
      <c r="AL1446" s="16">
        <f t="shared" si="981"/>
        <v>909841.46341463423</v>
      </c>
    </row>
    <row r="1447" spans="2:38">
      <c r="B1447" s="29" t="s">
        <v>106</v>
      </c>
      <c r="C1447" s="3">
        <v>75</v>
      </c>
      <c r="D1447" s="3"/>
      <c r="E1447" s="7">
        <v>75</v>
      </c>
      <c r="G1447" s="29" t="s">
        <v>106</v>
      </c>
      <c r="H1447" s="3">
        <v>768</v>
      </c>
      <c r="I1447" s="3"/>
      <c r="J1447" s="7">
        <v>768</v>
      </c>
      <c r="L1447">
        <f t="shared" si="974"/>
        <v>75</v>
      </c>
      <c r="M1447">
        <f t="shared" si="975"/>
        <v>768</v>
      </c>
      <c r="N1447" s="19">
        <f t="shared" si="941"/>
        <v>10.24</v>
      </c>
      <c r="P1447" s="29" t="s">
        <v>106</v>
      </c>
      <c r="Q1447" s="3">
        <v>525</v>
      </c>
      <c r="R1447" s="3"/>
      <c r="S1447" s="7">
        <v>525</v>
      </c>
      <c r="U1447" s="29" t="s">
        <v>106</v>
      </c>
      <c r="V1447" s="3">
        <v>166</v>
      </c>
      <c r="W1447" s="3"/>
      <c r="X1447" s="7">
        <v>166</v>
      </c>
      <c r="Z1447" s="29" t="s">
        <v>106</v>
      </c>
      <c r="AA1447" s="3">
        <v>62433</v>
      </c>
      <c r="AB1447" s="3"/>
      <c r="AC1447" s="7">
        <v>62433</v>
      </c>
      <c r="AE1447">
        <f t="shared" si="976"/>
        <v>62433</v>
      </c>
      <c r="AF1447" s="16">
        <f t="shared" si="977"/>
        <v>62.433</v>
      </c>
      <c r="AH1447">
        <f t="shared" si="978"/>
        <v>768</v>
      </c>
      <c r="AI1447">
        <f t="shared" si="979"/>
        <v>62433</v>
      </c>
      <c r="AJ1447" s="16">
        <f t="shared" si="980"/>
        <v>81292.96875</v>
      </c>
      <c r="AL1447" s="16">
        <f t="shared" si="981"/>
        <v>832440</v>
      </c>
    </row>
    <row r="1448" spans="2:38">
      <c r="B1448" s="29" t="s">
        <v>107</v>
      </c>
      <c r="C1448" s="3">
        <v>54</v>
      </c>
      <c r="D1448" s="3"/>
      <c r="E1448" s="7">
        <v>54</v>
      </c>
      <c r="G1448" s="29" t="s">
        <v>107</v>
      </c>
      <c r="H1448" s="3">
        <v>1271</v>
      </c>
      <c r="I1448" s="3"/>
      <c r="J1448" s="7">
        <v>1271</v>
      </c>
      <c r="L1448">
        <f t="shared" si="974"/>
        <v>54</v>
      </c>
      <c r="M1448">
        <f t="shared" si="975"/>
        <v>1271</v>
      </c>
      <c r="N1448" s="19">
        <f t="shared" si="941"/>
        <v>23.537037037037038</v>
      </c>
      <c r="P1448" s="29" t="s">
        <v>107</v>
      </c>
      <c r="Q1448" s="3">
        <v>1032</v>
      </c>
      <c r="R1448" s="3"/>
      <c r="S1448" s="7">
        <v>1032</v>
      </c>
      <c r="U1448" s="29" t="s">
        <v>107</v>
      </c>
      <c r="V1448" s="3">
        <v>182</v>
      </c>
      <c r="W1448" s="3"/>
      <c r="X1448" s="7">
        <v>182</v>
      </c>
      <c r="Z1448" s="29" t="s">
        <v>107</v>
      </c>
      <c r="AA1448" s="3">
        <v>133637</v>
      </c>
      <c r="AB1448" s="3"/>
      <c r="AC1448" s="7">
        <v>133637</v>
      </c>
      <c r="AE1448">
        <f t="shared" si="976"/>
        <v>133637</v>
      </c>
      <c r="AF1448" s="16">
        <f t="shared" si="977"/>
        <v>133.637</v>
      </c>
      <c r="AH1448">
        <f t="shared" si="978"/>
        <v>1271</v>
      </c>
      <c r="AI1448">
        <f t="shared" si="979"/>
        <v>133637</v>
      </c>
      <c r="AJ1448" s="16">
        <f t="shared" si="980"/>
        <v>105143.19433516916</v>
      </c>
      <c r="AL1448" s="16">
        <f t="shared" si="981"/>
        <v>2474759.2592592593</v>
      </c>
    </row>
    <row r="1449" spans="2:38">
      <c r="B1449" s="29" t="s">
        <v>108</v>
      </c>
      <c r="C1449" s="3">
        <v>269</v>
      </c>
      <c r="D1449" s="3"/>
      <c r="E1449" s="7">
        <v>269</v>
      </c>
      <c r="G1449" s="29" t="s">
        <v>108</v>
      </c>
      <c r="H1449" s="3">
        <v>3181</v>
      </c>
      <c r="I1449" s="3"/>
      <c r="J1449" s="7">
        <v>3181</v>
      </c>
      <c r="L1449">
        <f t="shared" si="974"/>
        <v>269</v>
      </c>
      <c r="M1449">
        <f t="shared" si="975"/>
        <v>3181</v>
      </c>
      <c r="N1449" s="19">
        <f t="shared" si="941"/>
        <v>11.825278810408921</v>
      </c>
      <c r="P1449" s="29" t="s">
        <v>108</v>
      </c>
      <c r="Q1449" s="3">
        <v>2101</v>
      </c>
      <c r="R1449" s="3"/>
      <c r="S1449" s="7">
        <v>2101</v>
      </c>
      <c r="U1449" s="29" t="s">
        <v>108</v>
      </c>
      <c r="V1449" s="3">
        <v>789</v>
      </c>
      <c r="W1449" s="3"/>
      <c r="X1449" s="7">
        <v>789</v>
      </c>
      <c r="Z1449" s="29" t="s">
        <v>108</v>
      </c>
      <c r="AA1449" s="3">
        <v>212679</v>
      </c>
      <c r="AB1449" s="3"/>
      <c r="AC1449" s="7">
        <v>212679</v>
      </c>
      <c r="AE1449">
        <f t="shared" si="976"/>
        <v>212679</v>
      </c>
      <c r="AF1449" s="16">
        <f t="shared" si="977"/>
        <v>212.679</v>
      </c>
      <c r="AH1449">
        <f t="shared" si="978"/>
        <v>3181</v>
      </c>
      <c r="AI1449">
        <f t="shared" si="979"/>
        <v>212679</v>
      </c>
      <c r="AJ1449" s="16">
        <f t="shared" si="980"/>
        <v>66859.16378497328</v>
      </c>
      <c r="AL1449" s="16">
        <f t="shared" si="981"/>
        <v>790628.252788104</v>
      </c>
    </row>
    <row r="1450" spans="2:38">
      <c r="B1450" s="30" t="s">
        <v>38</v>
      </c>
      <c r="C1450" s="7">
        <v>853</v>
      </c>
      <c r="D1450" s="7"/>
      <c r="E1450" s="7">
        <v>853</v>
      </c>
      <c r="G1450" s="30" t="s">
        <v>38</v>
      </c>
      <c r="H1450" s="7">
        <v>9108</v>
      </c>
      <c r="I1450" s="7"/>
      <c r="J1450" s="7">
        <v>9108</v>
      </c>
      <c r="L1450">
        <f t="shared" si="974"/>
        <v>853</v>
      </c>
      <c r="M1450">
        <f t="shared" si="975"/>
        <v>9108</v>
      </c>
      <c r="N1450" s="19">
        <f t="shared" si="941"/>
        <v>10.677608440797187</v>
      </c>
      <c r="P1450" s="30" t="s">
        <v>38</v>
      </c>
      <c r="Q1450" s="7">
        <v>6372</v>
      </c>
      <c r="R1450" s="7"/>
      <c r="S1450" s="7">
        <v>6372</v>
      </c>
      <c r="U1450" s="30" t="s">
        <v>38</v>
      </c>
      <c r="V1450" s="7">
        <v>1810</v>
      </c>
      <c r="W1450" s="7"/>
      <c r="X1450" s="7">
        <v>1810</v>
      </c>
      <c r="Z1450" s="30" t="s">
        <v>38</v>
      </c>
      <c r="AA1450" s="7">
        <v>779088</v>
      </c>
      <c r="AB1450" s="7"/>
      <c r="AC1450" s="7">
        <v>779088</v>
      </c>
      <c r="AE1450">
        <f t="shared" si="976"/>
        <v>779088</v>
      </c>
      <c r="AF1450" s="16">
        <f t="shared" si="977"/>
        <v>779.08799999999997</v>
      </c>
      <c r="AH1450">
        <f t="shared" si="978"/>
        <v>9108</v>
      </c>
      <c r="AI1450">
        <f t="shared" si="979"/>
        <v>779088</v>
      </c>
      <c r="AJ1450" s="16">
        <f t="shared" si="980"/>
        <v>85538.86693017128</v>
      </c>
      <c r="AL1450" s="16">
        <f t="shared" si="981"/>
        <v>913350.52754982421</v>
      </c>
    </row>
    <row r="1451" spans="2:38">
      <c r="B1451" s="5" t="s">
        <v>39</v>
      </c>
      <c r="C1451" s="3"/>
      <c r="D1451" s="3"/>
      <c r="E1451" s="7"/>
      <c r="G1451" s="5" t="s">
        <v>39</v>
      </c>
      <c r="H1451" s="3"/>
      <c r="I1451" s="3"/>
      <c r="J1451" s="7"/>
      <c r="N1451" s="37" t="str">
        <f t="shared" si="941"/>
        <v/>
      </c>
      <c r="P1451" s="5" t="s">
        <v>39</v>
      </c>
      <c r="Q1451" s="3"/>
      <c r="R1451" s="3"/>
      <c r="S1451" s="7"/>
      <c r="U1451" s="5" t="s">
        <v>39</v>
      </c>
      <c r="V1451" s="3"/>
      <c r="W1451" s="3"/>
      <c r="X1451" s="7"/>
      <c r="Z1451" s="5" t="s">
        <v>39</v>
      </c>
      <c r="AA1451" s="3"/>
      <c r="AB1451" s="3"/>
      <c r="AC1451" s="7"/>
      <c r="AF1451" s="36"/>
      <c r="AJ1451" s="36"/>
      <c r="AL1451" s="36"/>
    </row>
    <row r="1452" spans="2:38">
      <c r="B1452" s="29" t="s">
        <v>109</v>
      </c>
      <c r="C1452" s="3"/>
      <c r="D1452" s="3">
        <v>230</v>
      </c>
      <c r="E1452" s="7">
        <v>230</v>
      </c>
      <c r="G1452" s="29" t="s">
        <v>109</v>
      </c>
      <c r="H1452" s="3"/>
      <c r="I1452" s="3">
        <v>1462</v>
      </c>
      <c r="J1452" s="7">
        <v>1462</v>
      </c>
      <c r="N1452" s="19" t="str">
        <f t="shared" si="941"/>
        <v/>
      </c>
      <c r="P1452" s="29" t="s">
        <v>109</v>
      </c>
      <c r="Q1452" s="3"/>
      <c r="R1452" s="3">
        <v>581</v>
      </c>
      <c r="S1452" s="7">
        <v>581</v>
      </c>
      <c r="U1452" s="29" t="s">
        <v>109</v>
      </c>
      <c r="V1452" s="3"/>
      <c r="W1452" s="3">
        <v>637</v>
      </c>
      <c r="X1452" s="7">
        <v>637</v>
      </c>
      <c r="Z1452" s="29" t="s">
        <v>109</v>
      </c>
      <c r="AA1452" s="3"/>
      <c r="AB1452" s="3">
        <v>111683</v>
      </c>
      <c r="AC1452" s="7">
        <v>111683</v>
      </c>
      <c r="AE1452">
        <f t="shared" ref="AE1452:AE1484" si="982">AC1452</f>
        <v>111683</v>
      </c>
      <c r="AF1452" s="16">
        <f t="shared" ref="AF1452:AF1484" si="983">IF(AE1452/$AE$8&gt;0,AE1452/$AE$8,"")</f>
        <v>111.68300000000001</v>
      </c>
      <c r="AH1452">
        <f t="shared" ref="AH1452:AH1484" si="984">J1452</f>
        <v>1462</v>
      </c>
      <c r="AI1452">
        <f t="shared" ref="AI1452:AI1484" si="985">AC1452</f>
        <v>111683</v>
      </c>
      <c r="AJ1452" s="16">
        <f t="shared" ref="AJ1452:AJ1484" si="986">IF(AI1452*AH1452&gt;0,AI1452/AH1452*$AI$8,"")</f>
        <v>76390.560875512994</v>
      </c>
      <c r="AL1452" s="16" t="str">
        <f t="shared" ref="AL1452:AL1484" si="987">IF(AI1452*M1452&gt;0,M1452/L1452*AJ1452,"")</f>
        <v/>
      </c>
    </row>
    <row r="1453" spans="2:38">
      <c r="B1453" s="29" t="s">
        <v>110</v>
      </c>
      <c r="C1453" s="3"/>
      <c r="D1453" s="3"/>
      <c r="E1453" s="7"/>
      <c r="G1453" s="29" t="s">
        <v>110</v>
      </c>
      <c r="H1453" s="3"/>
      <c r="I1453" s="3"/>
      <c r="J1453" s="7"/>
      <c r="L1453">
        <f t="shared" ref="L1453:L1462" si="988">E1453</f>
        <v>0</v>
      </c>
      <c r="M1453">
        <f t="shared" ref="M1453:M1462" si="989">J1453</f>
        <v>0</v>
      </c>
      <c r="N1453" s="19" t="str">
        <f t="shared" si="941"/>
        <v/>
      </c>
      <c r="P1453" s="29" t="s">
        <v>110</v>
      </c>
      <c r="Q1453" s="3"/>
      <c r="R1453" s="3"/>
      <c r="S1453" s="7"/>
      <c r="U1453" s="29" t="s">
        <v>110</v>
      </c>
      <c r="V1453" s="3"/>
      <c r="W1453" s="3"/>
      <c r="X1453" s="7"/>
      <c r="Z1453" s="29" t="s">
        <v>110</v>
      </c>
      <c r="AA1453" s="3"/>
      <c r="AB1453" s="3"/>
      <c r="AC1453" s="7"/>
      <c r="AE1453">
        <f t="shared" si="982"/>
        <v>0</v>
      </c>
      <c r="AF1453" s="16" t="str">
        <f t="shared" si="983"/>
        <v/>
      </c>
      <c r="AH1453">
        <f t="shared" si="984"/>
        <v>0</v>
      </c>
      <c r="AI1453">
        <f t="shared" si="985"/>
        <v>0</v>
      </c>
      <c r="AJ1453" s="16" t="str">
        <f t="shared" si="986"/>
        <v/>
      </c>
      <c r="AL1453" s="16" t="str">
        <f t="shared" si="987"/>
        <v/>
      </c>
    </row>
    <row r="1454" spans="2:38">
      <c r="B1454" s="29" t="s">
        <v>159</v>
      </c>
      <c r="C1454" s="3">
        <v>3</v>
      </c>
      <c r="D1454" s="3"/>
      <c r="E1454" s="7">
        <v>3</v>
      </c>
      <c r="G1454" s="29" t="s">
        <v>159</v>
      </c>
      <c r="H1454" s="3">
        <v>10</v>
      </c>
      <c r="I1454" s="3"/>
      <c r="J1454" s="7">
        <v>10</v>
      </c>
      <c r="L1454">
        <f t="shared" si="988"/>
        <v>3</v>
      </c>
      <c r="M1454">
        <f t="shared" si="989"/>
        <v>10</v>
      </c>
      <c r="N1454" s="19">
        <f t="shared" si="941"/>
        <v>3.3333333333333335</v>
      </c>
      <c r="P1454" s="29" t="s">
        <v>159</v>
      </c>
      <c r="Q1454" s="3">
        <v>3</v>
      </c>
      <c r="R1454" s="3"/>
      <c r="S1454" s="7">
        <v>3</v>
      </c>
      <c r="U1454" s="29" t="s">
        <v>159</v>
      </c>
      <c r="V1454" s="3">
        <v>4</v>
      </c>
      <c r="W1454" s="3"/>
      <c r="X1454" s="7">
        <v>4</v>
      </c>
      <c r="Z1454" s="29" t="s">
        <v>159</v>
      </c>
      <c r="AA1454" s="3">
        <v>951</v>
      </c>
      <c r="AB1454" s="3"/>
      <c r="AC1454" s="7">
        <v>951</v>
      </c>
      <c r="AE1454">
        <f t="shared" si="982"/>
        <v>951</v>
      </c>
      <c r="AF1454" s="16">
        <f t="shared" si="983"/>
        <v>0.95099999999999996</v>
      </c>
      <c r="AH1454">
        <f t="shared" si="984"/>
        <v>10</v>
      </c>
      <c r="AI1454">
        <f t="shared" si="985"/>
        <v>951</v>
      </c>
      <c r="AJ1454" s="16">
        <f t="shared" si="986"/>
        <v>95100</v>
      </c>
      <c r="AL1454" s="16">
        <f t="shared" si="987"/>
        <v>317000</v>
      </c>
    </row>
    <row r="1455" spans="2:38">
      <c r="B1455" s="29" t="s">
        <v>111</v>
      </c>
      <c r="C1455" s="3">
        <v>7</v>
      </c>
      <c r="D1455" s="3"/>
      <c r="E1455" s="7">
        <v>7</v>
      </c>
      <c r="G1455" s="29" t="s">
        <v>111</v>
      </c>
      <c r="H1455" s="3">
        <v>12</v>
      </c>
      <c r="I1455" s="3"/>
      <c r="J1455" s="7">
        <v>12</v>
      </c>
      <c r="L1455">
        <f t="shared" si="988"/>
        <v>7</v>
      </c>
      <c r="M1455">
        <f t="shared" si="989"/>
        <v>12</v>
      </c>
      <c r="N1455" s="19">
        <f t="shared" si="941"/>
        <v>1.7142857142857142</v>
      </c>
      <c r="P1455" s="29" t="s">
        <v>111</v>
      </c>
      <c r="Q1455" s="3">
        <v>1</v>
      </c>
      <c r="R1455" s="3"/>
      <c r="S1455" s="7">
        <v>1</v>
      </c>
      <c r="U1455" s="29" t="s">
        <v>111</v>
      </c>
      <c r="V1455" s="3">
        <v>4</v>
      </c>
      <c r="W1455" s="3"/>
      <c r="X1455" s="7">
        <v>4</v>
      </c>
      <c r="Z1455" s="29" t="s">
        <v>111</v>
      </c>
      <c r="AA1455" s="3">
        <v>502</v>
      </c>
      <c r="AB1455" s="3"/>
      <c r="AC1455" s="7">
        <v>502</v>
      </c>
      <c r="AE1455">
        <f t="shared" si="982"/>
        <v>502</v>
      </c>
      <c r="AF1455" s="16">
        <f t="shared" si="983"/>
        <v>0.502</v>
      </c>
      <c r="AH1455">
        <f t="shared" si="984"/>
        <v>12</v>
      </c>
      <c r="AI1455">
        <f t="shared" si="985"/>
        <v>502</v>
      </c>
      <c r="AJ1455" s="16">
        <f t="shared" si="986"/>
        <v>41833.333333333336</v>
      </c>
      <c r="AL1455" s="16">
        <f t="shared" si="987"/>
        <v>71714.28571428571</v>
      </c>
    </row>
    <row r="1456" spans="2:38">
      <c r="B1456" s="29" t="s">
        <v>112</v>
      </c>
      <c r="C1456" s="3"/>
      <c r="D1456" s="3">
        <v>287</v>
      </c>
      <c r="E1456" s="7">
        <v>287</v>
      </c>
      <c r="G1456" s="29" t="s">
        <v>112</v>
      </c>
      <c r="H1456" s="3"/>
      <c r="I1456" s="3">
        <v>482</v>
      </c>
      <c r="J1456" s="7">
        <v>482</v>
      </c>
      <c r="L1456">
        <f t="shared" si="988"/>
        <v>287</v>
      </c>
      <c r="M1456">
        <f t="shared" si="989"/>
        <v>482</v>
      </c>
      <c r="N1456" s="19">
        <f t="shared" si="941"/>
        <v>1.6794425087108014</v>
      </c>
      <c r="P1456" s="29" t="s">
        <v>112</v>
      </c>
      <c r="Q1456" s="3"/>
      <c r="R1456" s="3">
        <v>110</v>
      </c>
      <c r="S1456" s="7">
        <v>110</v>
      </c>
      <c r="U1456" s="29" t="s">
        <v>112</v>
      </c>
      <c r="V1456" s="3"/>
      <c r="W1456" s="3">
        <v>76</v>
      </c>
      <c r="X1456" s="7">
        <v>76</v>
      </c>
      <c r="Z1456" s="29" t="s">
        <v>112</v>
      </c>
      <c r="AA1456" s="3"/>
      <c r="AB1456" s="3">
        <v>27897</v>
      </c>
      <c r="AC1456" s="7">
        <v>27897</v>
      </c>
      <c r="AE1456">
        <f t="shared" si="982"/>
        <v>27897</v>
      </c>
      <c r="AF1456" s="16">
        <f t="shared" si="983"/>
        <v>27.896999999999998</v>
      </c>
      <c r="AH1456">
        <f t="shared" si="984"/>
        <v>482</v>
      </c>
      <c r="AI1456">
        <f t="shared" si="985"/>
        <v>27897</v>
      </c>
      <c r="AJ1456" s="16">
        <f t="shared" si="986"/>
        <v>57877.593360995852</v>
      </c>
      <c r="AL1456" s="16">
        <f t="shared" si="987"/>
        <v>97202.090592334498</v>
      </c>
    </row>
    <row r="1457" spans="2:38">
      <c r="B1457" s="29" t="s">
        <v>113</v>
      </c>
      <c r="C1457" s="3">
        <v>2699</v>
      </c>
      <c r="D1457" s="3"/>
      <c r="E1457" s="7">
        <v>2699</v>
      </c>
      <c r="G1457" s="29" t="s">
        <v>113</v>
      </c>
      <c r="H1457" s="3">
        <v>10817</v>
      </c>
      <c r="I1457" s="3"/>
      <c r="J1457" s="7">
        <v>10817</v>
      </c>
      <c r="L1457">
        <f t="shared" si="988"/>
        <v>2699</v>
      </c>
      <c r="M1457">
        <f t="shared" si="989"/>
        <v>10817</v>
      </c>
      <c r="N1457" s="19">
        <f t="shared" si="941"/>
        <v>4.0077806595035197</v>
      </c>
      <c r="P1457" s="29" t="s">
        <v>113</v>
      </c>
      <c r="Q1457" s="3">
        <v>5551</v>
      </c>
      <c r="R1457" s="3"/>
      <c r="S1457" s="7">
        <v>5551</v>
      </c>
      <c r="U1457" s="29" t="s">
        <v>113</v>
      </c>
      <c r="V1457" s="3">
        <v>2468</v>
      </c>
      <c r="W1457" s="3"/>
      <c r="X1457" s="7">
        <v>2468</v>
      </c>
      <c r="Z1457" s="29" t="s">
        <v>113</v>
      </c>
      <c r="AA1457" s="3">
        <v>350156</v>
      </c>
      <c r="AB1457" s="3"/>
      <c r="AC1457" s="7">
        <v>350156</v>
      </c>
      <c r="AE1457">
        <f t="shared" si="982"/>
        <v>350156</v>
      </c>
      <c r="AF1457" s="16">
        <f t="shared" si="983"/>
        <v>350.15600000000001</v>
      </c>
      <c r="AH1457">
        <f t="shared" si="984"/>
        <v>10817</v>
      </c>
      <c r="AI1457">
        <f t="shared" si="985"/>
        <v>350156</v>
      </c>
      <c r="AJ1457" s="16">
        <f t="shared" si="986"/>
        <v>32370.897661089024</v>
      </c>
      <c r="AL1457" s="16">
        <f t="shared" si="987"/>
        <v>129735.45757688032</v>
      </c>
    </row>
    <row r="1458" spans="2:38">
      <c r="B1458" s="29" t="s">
        <v>114</v>
      </c>
      <c r="C1458" s="3"/>
      <c r="D1458" s="3">
        <v>9</v>
      </c>
      <c r="E1458" s="7">
        <v>9</v>
      </c>
      <c r="G1458" s="29" t="s">
        <v>114</v>
      </c>
      <c r="H1458" s="3"/>
      <c r="I1458" s="3">
        <v>17</v>
      </c>
      <c r="J1458" s="7">
        <v>17</v>
      </c>
      <c r="L1458">
        <f t="shared" si="988"/>
        <v>9</v>
      </c>
      <c r="M1458">
        <f t="shared" si="989"/>
        <v>17</v>
      </c>
      <c r="N1458" s="19">
        <f t="shared" si="941"/>
        <v>1.8888888888888888</v>
      </c>
      <c r="P1458" s="29" t="s">
        <v>114</v>
      </c>
      <c r="Q1458" s="3"/>
      <c r="R1458" s="3">
        <v>4</v>
      </c>
      <c r="S1458" s="7">
        <v>4</v>
      </c>
      <c r="U1458" s="29" t="s">
        <v>114</v>
      </c>
      <c r="V1458" s="3"/>
      <c r="W1458" s="3">
        <v>4</v>
      </c>
      <c r="X1458" s="7">
        <v>4</v>
      </c>
      <c r="Z1458" s="29" t="s">
        <v>114</v>
      </c>
      <c r="AA1458" s="3"/>
      <c r="AB1458" s="3">
        <v>950</v>
      </c>
      <c r="AC1458" s="7">
        <v>950</v>
      </c>
      <c r="AE1458">
        <f t="shared" si="982"/>
        <v>950</v>
      </c>
      <c r="AF1458" s="16">
        <f t="shared" si="983"/>
        <v>0.95</v>
      </c>
      <c r="AH1458">
        <f t="shared" si="984"/>
        <v>17</v>
      </c>
      <c r="AI1458">
        <f t="shared" si="985"/>
        <v>950</v>
      </c>
      <c r="AJ1458" s="16">
        <f t="shared" si="986"/>
        <v>55882.352941176468</v>
      </c>
      <c r="AL1458" s="16">
        <f t="shared" si="987"/>
        <v>105555.55555555555</v>
      </c>
    </row>
    <row r="1459" spans="2:38">
      <c r="B1459" s="29" t="s">
        <v>160</v>
      </c>
      <c r="C1459" s="3"/>
      <c r="D1459" s="3">
        <v>189</v>
      </c>
      <c r="E1459" s="7">
        <v>189</v>
      </c>
      <c r="G1459" s="29" t="s">
        <v>160</v>
      </c>
      <c r="H1459" s="3"/>
      <c r="I1459" s="3">
        <v>986</v>
      </c>
      <c r="J1459" s="7">
        <v>986</v>
      </c>
      <c r="L1459">
        <f t="shared" si="988"/>
        <v>189</v>
      </c>
      <c r="M1459">
        <f t="shared" si="989"/>
        <v>986</v>
      </c>
      <c r="N1459" s="19">
        <f t="shared" si="941"/>
        <v>5.2169312169312168</v>
      </c>
      <c r="P1459" s="29" t="s">
        <v>160</v>
      </c>
      <c r="Q1459" s="3"/>
      <c r="R1459" s="3">
        <v>620</v>
      </c>
      <c r="S1459" s="7">
        <v>620</v>
      </c>
      <c r="U1459" s="29" t="s">
        <v>160</v>
      </c>
      <c r="V1459" s="3"/>
      <c r="W1459" s="3">
        <v>169</v>
      </c>
      <c r="X1459" s="7">
        <v>169</v>
      </c>
      <c r="Z1459" s="29" t="s">
        <v>160</v>
      </c>
      <c r="AA1459" s="3"/>
      <c r="AB1459" s="3">
        <v>111377</v>
      </c>
      <c r="AC1459" s="7">
        <v>111377</v>
      </c>
      <c r="AE1459">
        <f t="shared" si="982"/>
        <v>111377</v>
      </c>
      <c r="AF1459" s="16">
        <f t="shared" si="983"/>
        <v>111.377</v>
      </c>
      <c r="AH1459">
        <f t="shared" si="984"/>
        <v>986</v>
      </c>
      <c r="AI1459">
        <f t="shared" si="985"/>
        <v>111377</v>
      </c>
      <c r="AJ1459" s="16">
        <f t="shared" si="986"/>
        <v>112958.41784989859</v>
      </c>
      <c r="AL1459" s="16">
        <f t="shared" si="987"/>
        <v>589296.29629629629</v>
      </c>
    </row>
    <row r="1460" spans="2:38">
      <c r="B1460" s="29" t="s">
        <v>115</v>
      </c>
      <c r="C1460" s="3"/>
      <c r="D1460" s="3">
        <v>16</v>
      </c>
      <c r="E1460" s="7">
        <v>16</v>
      </c>
      <c r="G1460" s="29" t="s">
        <v>115</v>
      </c>
      <c r="H1460" s="3"/>
      <c r="I1460" s="3">
        <v>58</v>
      </c>
      <c r="J1460" s="7">
        <v>58</v>
      </c>
      <c r="L1460">
        <f t="shared" si="988"/>
        <v>16</v>
      </c>
      <c r="M1460">
        <f t="shared" si="989"/>
        <v>58</v>
      </c>
      <c r="N1460" s="19">
        <f t="shared" ref="N1460:N1523" si="990">IF(M1460+L1460&gt;0,M1460/L1460,"")</f>
        <v>3.625</v>
      </c>
      <c r="P1460" s="29" t="s">
        <v>115</v>
      </c>
      <c r="Q1460" s="3"/>
      <c r="R1460" s="3">
        <v>26</v>
      </c>
      <c r="S1460" s="7">
        <v>26</v>
      </c>
      <c r="U1460" s="29" t="s">
        <v>115</v>
      </c>
      <c r="V1460" s="3"/>
      <c r="W1460" s="3">
        <v>16</v>
      </c>
      <c r="X1460" s="7">
        <v>16</v>
      </c>
      <c r="Z1460" s="29" t="s">
        <v>115</v>
      </c>
      <c r="AA1460" s="3"/>
      <c r="AB1460" s="3">
        <v>4230</v>
      </c>
      <c r="AC1460" s="7">
        <v>4230</v>
      </c>
      <c r="AE1460">
        <f t="shared" si="982"/>
        <v>4230</v>
      </c>
      <c r="AF1460" s="16">
        <f t="shared" si="983"/>
        <v>4.2300000000000004</v>
      </c>
      <c r="AH1460">
        <f t="shared" si="984"/>
        <v>58</v>
      </c>
      <c r="AI1460">
        <f t="shared" si="985"/>
        <v>4230</v>
      </c>
      <c r="AJ1460" s="16">
        <f t="shared" si="986"/>
        <v>72931.034482758623</v>
      </c>
      <c r="AL1460" s="16">
        <f t="shared" si="987"/>
        <v>264375</v>
      </c>
    </row>
    <row r="1461" spans="2:38">
      <c r="B1461" s="29" t="s">
        <v>116</v>
      </c>
      <c r="C1461" s="3"/>
      <c r="D1461" s="3"/>
      <c r="E1461" s="7"/>
      <c r="G1461" s="29" t="s">
        <v>116</v>
      </c>
      <c r="H1461" s="3"/>
      <c r="I1461" s="3"/>
      <c r="J1461" s="7"/>
      <c r="L1461">
        <f t="shared" si="988"/>
        <v>0</v>
      </c>
      <c r="M1461">
        <f t="shared" si="989"/>
        <v>0</v>
      </c>
      <c r="N1461" s="19" t="str">
        <f t="shared" si="990"/>
        <v/>
      </c>
      <c r="P1461" s="29" t="s">
        <v>116</v>
      </c>
      <c r="Q1461" s="3"/>
      <c r="R1461" s="3"/>
      <c r="S1461" s="7"/>
      <c r="U1461" s="29" t="s">
        <v>116</v>
      </c>
      <c r="V1461" s="3"/>
      <c r="W1461" s="3"/>
      <c r="X1461" s="7"/>
      <c r="Z1461" s="29" t="s">
        <v>116</v>
      </c>
      <c r="AA1461" s="3"/>
      <c r="AB1461" s="3"/>
      <c r="AC1461" s="7"/>
      <c r="AE1461">
        <f t="shared" si="982"/>
        <v>0</v>
      </c>
      <c r="AF1461" s="16" t="str">
        <f t="shared" si="983"/>
        <v/>
      </c>
      <c r="AH1461">
        <f t="shared" si="984"/>
        <v>0</v>
      </c>
      <c r="AI1461">
        <f t="shared" si="985"/>
        <v>0</v>
      </c>
      <c r="AJ1461" s="16" t="str">
        <f t="shared" si="986"/>
        <v/>
      </c>
      <c r="AL1461" s="16" t="str">
        <f t="shared" si="987"/>
        <v/>
      </c>
    </row>
    <row r="1462" spans="2:38">
      <c r="B1462" s="29" t="s">
        <v>117</v>
      </c>
      <c r="C1462" s="3"/>
      <c r="D1462" s="3">
        <v>4</v>
      </c>
      <c r="E1462" s="7">
        <v>4</v>
      </c>
      <c r="G1462" s="29" t="s">
        <v>117</v>
      </c>
      <c r="H1462" s="3"/>
      <c r="I1462" s="3">
        <v>7</v>
      </c>
      <c r="J1462" s="7">
        <v>7</v>
      </c>
      <c r="L1462">
        <f t="shared" si="988"/>
        <v>4</v>
      </c>
      <c r="M1462">
        <f t="shared" si="989"/>
        <v>7</v>
      </c>
      <c r="N1462" s="19">
        <f t="shared" si="990"/>
        <v>1.75</v>
      </c>
      <c r="P1462" s="29" t="s">
        <v>117</v>
      </c>
      <c r="Q1462" s="3"/>
      <c r="R1462" s="3"/>
      <c r="S1462" s="7"/>
      <c r="U1462" s="29" t="s">
        <v>117</v>
      </c>
      <c r="V1462" s="3"/>
      <c r="W1462" s="3">
        <v>3</v>
      </c>
      <c r="X1462" s="7">
        <v>3</v>
      </c>
      <c r="Z1462" s="29" t="s">
        <v>117</v>
      </c>
      <c r="AA1462" s="3"/>
      <c r="AB1462" s="3">
        <v>247</v>
      </c>
      <c r="AC1462" s="7">
        <v>247</v>
      </c>
      <c r="AE1462">
        <f t="shared" si="982"/>
        <v>247</v>
      </c>
      <c r="AF1462" s="16">
        <f t="shared" si="983"/>
        <v>0.247</v>
      </c>
      <c r="AH1462">
        <f t="shared" si="984"/>
        <v>7</v>
      </c>
      <c r="AI1462">
        <f t="shared" si="985"/>
        <v>247</v>
      </c>
      <c r="AJ1462" s="16">
        <f t="shared" si="986"/>
        <v>35285.714285714283</v>
      </c>
      <c r="AL1462" s="16">
        <f t="shared" si="987"/>
        <v>61749.999999999993</v>
      </c>
    </row>
    <row r="1463" spans="2:38">
      <c r="B1463" s="29" t="s">
        <v>118</v>
      </c>
      <c r="C1463" s="3"/>
      <c r="D1463" s="3">
        <v>4</v>
      </c>
      <c r="E1463" s="7">
        <v>4</v>
      </c>
      <c r="G1463" s="29" t="s">
        <v>118</v>
      </c>
      <c r="H1463" s="3"/>
      <c r="I1463" s="3">
        <v>7</v>
      </c>
      <c r="J1463" s="7">
        <v>7</v>
      </c>
      <c r="N1463" s="19" t="str">
        <f t="shared" si="990"/>
        <v/>
      </c>
      <c r="P1463" s="29" t="s">
        <v>118</v>
      </c>
      <c r="Q1463" s="3"/>
      <c r="R1463" s="3"/>
      <c r="S1463" s="7"/>
      <c r="U1463" s="29" t="s">
        <v>118</v>
      </c>
      <c r="V1463" s="3"/>
      <c r="W1463" s="3">
        <v>1</v>
      </c>
      <c r="X1463" s="7">
        <v>1</v>
      </c>
      <c r="Z1463" s="29" t="s">
        <v>118</v>
      </c>
      <c r="AA1463" s="3"/>
      <c r="AB1463" s="3">
        <v>354</v>
      </c>
      <c r="AC1463" s="7">
        <v>354</v>
      </c>
      <c r="AE1463">
        <f t="shared" si="982"/>
        <v>354</v>
      </c>
      <c r="AF1463" s="16">
        <f t="shared" si="983"/>
        <v>0.35399999999999998</v>
      </c>
      <c r="AH1463">
        <f t="shared" si="984"/>
        <v>7</v>
      </c>
      <c r="AI1463">
        <f t="shared" si="985"/>
        <v>354</v>
      </c>
      <c r="AJ1463" s="16">
        <f t="shared" si="986"/>
        <v>50571.428571428572</v>
      </c>
      <c r="AL1463" s="16" t="str">
        <f t="shared" si="987"/>
        <v/>
      </c>
    </row>
    <row r="1464" spans="2:38">
      <c r="B1464" s="29" t="s">
        <v>119</v>
      </c>
      <c r="C1464" s="3"/>
      <c r="D1464" s="3">
        <v>21</v>
      </c>
      <c r="E1464" s="7">
        <v>21</v>
      </c>
      <c r="G1464" s="29" t="s">
        <v>119</v>
      </c>
      <c r="H1464" s="3"/>
      <c r="I1464" s="3">
        <v>134</v>
      </c>
      <c r="J1464" s="7">
        <v>134</v>
      </c>
      <c r="L1464">
        <f t="shared" ref="L1464:L1473" si="991">E1464</f>
        <v>21</v>
      </c>
      <c r="M1464">
        <f t="shared" ref="M1464:M1473" si="992">J1464</f>
        <v>134</v>
      </c>
      <c r="N1464" s="19">
        <f t="shared" si="990"/>
        <v>6.3809523809523814</v>
      </c>
      <c r="P1464" s="29" t="s">
        <v>119</v>
      </c>
      <c r="Q1464" s="3"/>
      <c r="R1464" s="3">
        <v>71</v>
      </c>
      <c r="S1464" s="7">
        <v>71</v>
      </c>
      <c r="U1464" s="29" t="s">
        <v>119</v>
      </c>
      <c r="V1464" s="3"/>
      <c r="W1464" s="3">
        <v>41</v>
      </c>
      <c r="X1464" s="7">
        <v>41</v>
      </c>
      <c r="Z1464" s="29" t="s">
        <v>119</v>
      </c>
      <c r="AA1464" s="3"/>
      <c r="AB1464" s="3">
        <v>7422</v>
      </c>
      <c r="AC1464" s="7">
        <v>7422</v>
      </c>
      <c r="AE1464">
        <f t="shared" si="982"/>
        <v>7422</v>
      </c>
      <c r="AF1464" s="16">
        <f t="shared" si="983"/>
        <v>7.4219999999999997</v>
      </c>
      <c r="AH1464">
        <f t="shared" si="984"/>
        <v>134</v>
      </c>
      <c r="AI1464">
        <f t="shared" si="985"/>
        <v>7422</v>
      </c>
      <c r="AJ1464" s="16">
        <f t="shared" si="986"/>
        <v>55388.059701492537</v>
      </c>
      <c r="AL1464" s="16">
        <f t="shared" si="987"/>
        <v>353428.57142857148</v>
      </c>
    </row>
    <row r="1465" spans="2:38">
      <c r="B1465" s="29" t="s">
        <v>161</v>
      </c>
      <c r="C1465" s="3"/>
      <c r="D1465" s="3">
        <v>10</v>
      </c>
      <c r="E1465" s="7">
        <v>10</v>
      </c>
      <c r="G1465" s="29" t="s">
        <v>161</v>
      </c>
      <c r="H1465" s="3"/>
      <c r="I1465" s="3">
        <v>13</v>
      </c>
      <c r="J1465" s="7">
        <v>13</v>
      </c>
      <c r="L1465">
        <f t="shared" si="991"/>
        <v>10</v>
      </c>
      <c r="M1465">
        <f t="shared" si="992"/>
        <v>13</v>
      </c>
      <c r="N1465" s="19">
        <f t="shared" si="990"/>
        <v>1.3</v>
      </c>
      <c r="P1465" s="29" t="s">
        <v>161</v>
      </c>
      <c r="Q1465" s="3"/>
      <c r="R1465" s="3">
        <v>2</v>
      </c>
      <c r="S1465" s="7">
        <v>2</v>
      </c>
      <c r="U1465" s="29" t="s">
        <v>161</v>
      </c>
      <c r="V1465" s="3"/>
      <c r="W1465" s="3">
        <v>1</v>
      </c>
      <c r="X1465" s="7">
        <v>1</v>
      </c>
      <c r="Z1465" s="29" t="s">
        <v>161</v>
      </c>
      <c r="AA1465" s="3"/>
      <c r="AB1465" s="3">
        <v>838</v>
      </c>
      <c r="AC1465" s="7">
        <v>838</v>
      </c>
      <c r="AE1465">
        <f t="shared" si="982"/>
        <v>838</v>
      </c>
      <c r="AF1465" s="16">
        <f t="shared" si="983"/>
        <v>0.83799999999999997</v>
      </c>
      <c r="AH1465">
        <f t="shared" si="984"/>
        <v>13</v>
      </c>
      <c r="AI1465">
        <f t="shared" si="985"/>
        <v>838</v>
      </c>
      <c r="AJ1465" s="16">
        <f t="shared" si="986"/>
        <v>64461.538461538468</v>
      </c>
      <c r="AL1465" s="16">
        <f t="shared" si="987"/>
        <v>83800.000000000015</v>
      </c>
    </row>
    <row r="1466" spans="2:38">
      <c r="B1466" s="29" t="s">
        <v>162</v>
      </c>
      <c r="C1466" s="3"/>
      <c r="D1466" s="3">
        <v>2</v>
      </c>
      <c r="E1466" s="7">
        <v>2</v>
      </c>
      <c r="G1466" s="29" t="s">
        <v>162</v>
      </c>
      <c r="H1466" s="3"/>
      <c r="I1466" s="3"/>
      <c r="J1466" s="7"/>
      <c r="L1466">
        <f t="shared" si="991"/>
        <v>2</v>
      </c>
      <c r="M1466">
        <f t="shared" si="992"/>
        <v>0</v>
      </c>
      <c r="N1466" s="19">
        <f t="shared" si="990"/>
        <v>0</v>
      </c>
      <c r="P1466" s="29" t="s">
        <v>162</v>
      </c>
      <c r="Q1466" s="3"/>
      <c r="R1466" s="3"/>
      <c r="S1466" s="7"/>
      <c r="U1466" s="29" t="s">
        <v>162</v>
      </c>
      <c r="V1466" s="3"/>
      <c r="W1466" s="3"/>
      <c r="X1466" s="7"/>
      <c r="Z1466" s="29" t="s">
        <v>162</v>
      </c>
      <c r="AA1466" s="3"/>
      <c r="AB1466" s="3"/>
      <c r="AC1466" s="7"/>
      <c r="AE1466">
        <f t="shared" si="982"/>
        <v>0</v>
      </c>
      <c r="AF1466" s="16" t="str">
        <f t="shared" si="983"/>
        <v/>
      </c>
      <c r="AH1466">
        <f t="shared" si="984"/>
        <v>0</v>
      </c>
      <c r="AI1466">
        <f t="shared" si="985"/>
        <v>0</v>
      </c>
      <c r="AJ1466" s="16" t="str">
        <f t="shared" si="986"/>
        <v/>
      </c>
      <c r="AL1466" s="16" t="str">
        <f t="shared" si="987"/>
        <v/>
      </c>
    </row>
    <row r="1467" spans="2:38">
      <c r="B1467" s="29" t="s">
        <v>120</v>
      </c>
      <c r="C1467" s="3"/>
      <c r="D1467" s="3">
        <v>812</v>
      </c>
      <c r="E1467" s="7">
        <v>812</v>
      </c>
      <c r="G1467" s="29" t="s">
        <v>120</v>
      </c>
      <c r="H1467" s="3"/>
      <c r="I1467" s="3">
        <v>1760</v>
      </c>
      <c r="J1467" s="7">
        <v>1760</v>
      </c>
      <c r="L1467">
        <f t="shared" si="991"/>
        <v>812</v>
      </c>
      <c r="M1467">
        <f t="shared" si="992"/>
        <v>1760</v>
      </c>
      <c r="N1467" s="19">
        <f t="shared" si="990"/>
        <v>2.1674876847290641</v>
      </c>
      <c r="P1467" s="29" t="s">
        <v>120</v>
      </c>
      <c r="Q1467" s="3"/>
      <c r="R1467" s="3">
        <v>505</v>
      </c>
      <c r="S1467" s="7">
        <v>505</v>
      </c>
      <c r="U1467" s="29" t="s">
        <v>120</v>
      </c>
      <c r="V1467" s="3"/>
      <c r="W1467" s="3">
        <v>436</v>
      </c>
      <c r="X1467" s="7">
        <v>436</v>
      </c>
      <c r="Z1467" s="29" t="s">
        <v>120</v>
      </c>
      <c r="AA1467" s="3"/>
      <c r="AB1467" s="3">
        <v>67209</v>
      </c>
      <c r="AC1467" s="7">
        <v>67209</v>
      </c>
      <c r="AE1467">
        <f t="shared" si="982"/>
        <v>67209</v>
      </c>
      <c r="AF1467" s="16">
        <f t="shared" si="983"/>
        <v>67.209000000000003</v>
      </c>
      <c r="AH1467">
        <f t="shared" si="984"/>
        <v>1760</v>
      </c>
      <c r="AI1467">
        <f t="shared" si="985"/>
        <v>67209</v>
      </c>
      <c r="AJ1467" s="16">
        <f t="shared" si="986"/>
        <v>38186.931818181816</v>
      </c>
      <c r="AL1467" s="16">
        <f t="shared" si="987"/>
        <v>82769.704433497536</v>
      </c>
    </row>
    <row r="1468" spans="2:38">
      <c r="B1468" s="29" t="s">
        <v>121</v>
      </c>
      <c r="C1468" s="3"/>
      <c r="D1468" s="3">
        <v>2</v>
      </c>
      <c r="E1468" s="7">
        <v>2</v>
      </c>
      <c r="G1468" s="29" t="s">
        <v>121</v>
      </c>
      <c r="H1468" s="3"/>
      <c r="I1468" s="3"/>
      <c r="J1468" s="7"/>
      <c r="L1468">
        <f t="shared" si="991"/>
        <v>2</v>
      </c>
      <c r="M1468">
        <f t="shared" si="992"/>
        <v>0</v>
      </c>
      <c r="N1468" s="19">
        <f t="shared" si="990"/>
        <v>0</v>
      </c>
      <c r="P1468" s="29" t="s">
        <v>121</v>
      </c>
      <c r="Q1468" s="3"/>
      <c r="R1468" s="3"/>
      <c r="S1468" s="7"/>
      <c r="U1468" s="29" t="s">
        <v>121</v>
      </c>
      <c r="V1468" s="3"/>
      <c r="W1468" s="3"/>
      <c r="X1468" s="7"/>
      <c r="Z1468" s="29" t="s">
        <v>121</v>
      </c>
      <c r="AA1468" s="3"/>
      <c r="AB1468" s="3"/>
      <c r="AC1468" s="7"/>
      <c r="AE1468">
        <f t="shared" si="982"/>
        <v>0</v>
      </c>
      <c r="AF1468" s="16" t="str">
        <f t="shared" si="983"/>
        <v/>
      </c>
      <c r="AH1468">
        <f t="shared" si="984"/>
        <v>0</v>
      </c>
      <c r="AI1468">
        <f t="shared" si="985"/>
        <v>0</v>
      </c>
      <c r="AJ1468" s="16" t="str">
        <f t="shared" si="986"/>
        <v/>
      </c>
      <c r="AL1468" s="16" t="str">
        <f t="shared" si="987"/>
        <v/>
      </c>
    </row>
    <row r="1469" spans="2:38">
      <c r="B1469" s="29" t="s">
        <v>122</v>
      </c>
      <c r="C1469" s="3"/>
      <c r="D1469" s="3">
        <v>83</v>
      </c>
      <c r="E1469" s="7">
        <v>83</v>
      </c>
      <c r="G1469" s="29" t="s">
        <v>122</v>
      </c>
      <c r="H1469" s="3"/>
      <c r="I1469" s="3">
        <v>240</v>
      </c>
      <c r="J1469" s="7">
        <v>240</v>
      </c>
      <c r="L1469">
        <f t="shared" si="991"/>
        <v>83</v>
      </c>
      <c r="M1469">
        <f t="shared" si="992"/>
        <v>240</v>
      </c>
      <c r="N1469" s="19">
        <f t="shared" si="990"/>
        <v>2.8915662650602409</v>
      </c>
      <c r="P1469" s="29" t="s">
        <v>122</v>
      </c>
      <c r="Q1469" s="3"/>
      <c r="R1469" s="3">
        <v>77</v>
      </c>
      <c r="S1469" s="7">
        <v>77</v>
      </c>
      <c r="U1469" s="29" t="s">
        <v>122</v>
      </c>
      <c r="V1469" s="3"/>
      <c r="W1469" s="3">
        <v>79</v>
      </c>
      <c r="X1469" s="7">
        <v>79</v>
      </c>
      <c r="Z1469" s="29" t="s">
        <v>122</v>
      </c>
      <c r="AA1469" s="3"/>
      <c r="AB1469" s="3">
        <v>13569</v>
      </c>
      <c r="AC1469" s="7">
        <v>13569</v>
      </c>
      <c r="AE1469">
        <f t="shared" si="982"/>
        <v>13569</v>
      </c>
      <c r="AF1469" s="16">
        <f t="shared" si="983"/>
        <v>13.569000000000001</v>
      </c>
      <c r="AH1469">
        <f t="shared" si="984"/>
        <v>240</v>
      </c>
      <c r="AI1469">
        <f t="shared" si="985"/>
        <v>13569</v>
      </c>
      <c r="AJ1469" s="16">
        <f t="shared" si="986"/>
        <v>56537.5</v>
      </c>
      <c r="AL1469" s="16">
        <f t="shared" si="987"/>
        <v>163481.92771084336</v>
      </c>
    </row>
    <row r="1470" spans="2:38">
      <c r="B1470" s="29" t="s">
        <v>123</v>
      </c>
      <c r="C1470" s="3"/>
      <c r="D1470" s="3">
        <v>4</v>
      </c>
      <c r="E1470" s="7">
        <v>4</v>
      </c>
      <c r="G1470" s="29" t="s">
        <v>123</v>
      </c>
      <c r="H1470" s="3"/>
      <c r="I1470" s="3"/>
      <c r="J1470" s="7"/>
      <c r="L1470">
        <f t="shared" si="991"/>
        <v>4</v>
      </c>
      <c r="M1470">
        <f t="shared" si="992"/>
        <v>0</v>
      </c>
      <c r="N1470" s="19">
        <f t="shared" si="990"/>
        <v>0</v>
      </c>
      <c r="P1470" s="29" t="s">
        <v>123</v>
      </c>
      <c r="Q1470" s="3"/>
      <c r="R1470" s="3"/>
      <c r="S1470" s="7"/>
      <c r="U1470" s="29" t="s">
        <v>123</v>
      </c>
      <c r="V1470" s="3"/>
      <c r="W1470" s="3"/>
      <c r="X1470" s="7"/>
      <c r="Z1470" s="29" t="s">
        <v>123</v>
      </c>
      <c r="AA1470" s="3"/>
      <c r="AB1470" s="3"/>
      <c r="AC1470" s="7"/>
      <c r="AE1470">
        <f t="shared" si="982"/>
        <v>0</v>
      </c>
      <c r="AF1470" s="16" t="str">
        <f t="shared" si="983"/>
        <v/>
      </c>
      <c r="AH1470">
        <f t="shared" si="984"/>
        <v>0</v>
      </c>
      <c r="AI1470">
        <f t="shared" si="985"/>
        <v>0</v>
      </c>
      <c r="AJ1470" s="16" t="str">
        <f t="shared" si="986"/>
        <v/>
      </c>
      <c r="AL1470" s="16" t="str">
        <f t="shared" si="987"/>
        <v/>
      </c>
    </row>
    <row r="1471" spans="2:38">
      <c r="B1471" s="29" t="s">
        <v>124</v>
      </c>
      <c r="C1471" s="3"/>
      <c r="D1471" s="3">
        <v>3</v>
      </c>
      <c r="E1471" s="7">
        <v>3</v>
      </c>
      <c r="G1471" s="29" t="s">
        <v>124</v>
      </c>
      <c r="H1471" s="3"/>
      <c r="I1471" s="3">
        <v>6</v>
      </c>
      <c r="J1471" s="7">
        <v>6</v>
      </c>
      <c r="L1471">
        <f t="shared" si="991"/>
        <v>3</v>
      </c>
      <c r="M1471">
        <f t="shared" si="992"/>
        <v>6</v>
      </c>
      <c r="N1471" s="19">
        <f t="shared" si="990"/>
        <v>2</v>
      </c>
      <c r="P1471" s="29" t="s">
        <v>124</v>
      </c>
      <c r="Q1471" s="3"/>
      <c r="R1471" s="3"/>
      <c r="S1471" s="7"/>
      <c r="U1471" s="29" t="s">
        <v>124</v>
      </c>
      <c r="V1471" s="3"/>
      <c r="W1471" s="3">
        <v>3</v>
      </c>
      <c r="X1471" s="7">
        <v>3</v>
      </c>
      <c r="Z1471" s="29" t="s">
        <v>124</v>
      </c>
      <c r="AA1471" s="3"/>
      <c r="AB1471" s="3">
        <v>278</v>
      </c>
      <c r="AC1471" s="7">
        <v>278</v>
      </c>
      <c r="AE1471">
        <f t="shared" si="982"/>
        <v>278</v>
      </c>
      <c r="AF1471" s="16">
        <f t="shared" si="983"/>
        <v>0.27800000000000002</v>
      </c>
      <c r="AH1471">
        <f t="shared" si="984"/>
        <v>6</v>
      </c>
      <c r="AI1471">
        <f t="shared" si="985"/>
        <v>278</v>
      </c>
      <c r="AJ1471" s="16">
        <f t="shared" si="986"/>
        <v>46333.333333333336</v>
      </c>
      <c r="AL1471" s="16">
        <f t="shared" si="987"/>
        <v>92666.666666666672</v>
      </c>
    </row>
    <row r="1472" spans="2:38">
      <c r="B1472" s="29" t="s">
        <v>163</v>
      </c>
      <c r="C1472" s="3">
        <v>14</v>
      </c>
      <c r="D1472" s="3"/>
      <c r="E1472" s="7">
        <v>14</v>
      </c>
      <c r="G1472" s="29" t="s">
        <v>163</v>
      </c>
      <c r="H1472" s="3">
        <v>53</v>
      </c>
      <c r="I1472" s="3"/>
      <c r="J1472" s="7">
        <v>53</v>
      </c>
      <c r="L1472">
        <f t="shared" si="991"/>
        <v>14</v>
      </c>
      <c r="M1472">
        <f t="shared" si="992"/>
        <v>53</v>
      </c>
      <c r="N1472" s="19">
        <f t="shared" si="990"/>
        <v>3.7857142857142856</v>
      </c>
      <c r="P1472" s="29" t="s">
        <v>163</v>
      </c>
      <c r="Q1472" s="3">
        <v>26</v>
      </c>
      <c r="R1472" s="3"/>
      <c r="S1472" s="7">
        <v>26</v>
      </c>
      <c r="U1472" s="29" t="s">
        <v>163</v>
      </c>
      <c r="V1472" s="3">
        <v>13</v>
      </c>
      <c r="W1472" s="3"/>
      <c r="X1472" s="7">
        <v>13</v>
      </c>
      <c r="Z1472" s="29" t="s">
        <v>163</v>
      </c>
      <c r="AA1472" s="3">
        <v>4561</v>
      </c>
      <c r="AB1472" s="3"/>
      <c r="AC1472" s="7">
        <v>4561</v>
      </c>
      <c r="AE1472">
        <f t="shared" si="982"/>
        <v>4561</v>
      </c>
      <c r="AF1472" s="16">
        <f t="shared" si="983"/>
        <v>4.5609999999999999</v>
      </c>
      <c r="AH1472">
        <f t="shared" si="984"/>
        <v>53</v>
      </c>
      <c r="AI1472">
        <f t="shared" si="985"/>
        <v>4561</v>
      </c>
      <c r="AJ1472" s="16">
        <f t="shared" si="986"/>
        <v>86056.60377358491</v>
      </c>
      <c r="AL1472" s="16">
        <f t="shared" si="987"/>
        <v>325785.71428571426</v>
      </c>
    </row>
    <row r="1473" spans="2:38">
      <c r="B1473" s="29" t="s">
        <v>125</v>
      </c>
      <c r="C1473" s="3"/>
      <c r="D1473" s="3">
        <v>57</v>
      </c>
      <c r="E1473" s="7">
        <v>57</v>
      </c>
      <c r="G1473" s="29" t="s">
        <v>125</v>
      </c>
      <c r="H1473" s="3"/>
      <c r="I1473" s="3">
        <v>223</v>
      </c>
      <c r="J1473" s="7">
        <v>223</v>
      </c>
      <c r="L1473">
        <f t="shared" si="991"/>
        <v>57</v>
      </c>
      <c r="M1473">
        <f t="shared" si="992"/>
        <v>223</v>
      </c>
      <c r="N1473" s="19">
        <f t="shared" si="990"/>
        <v>3.9122807017543861</v>
      </c>
      <c r="P1473" s="29" t="s">
        <v>125</v>
      </c>
      <c r="Q1473" s="3"/>
      <c r="R1473" s="3">
        <v>143</v>
      </c>
      <c r="S1473" s="7">
        <v>143</v>
      </c>
      <c r="U1473" s="29" t="s">
        <v>125</v>
      </c>
      <c r="V1473" s="3"/>
      <c r="W1473" s="3">
        <v>21</v>
      </c>
      <c r="X1473" s="7">
        <v>21</v>
      </c>
      <c r="Z1473" s="29" t="s">
        <v>125</v>
      </c>
      <c r="AA1473" s="3"/>
      <c r="AB1473" s="3">
        <v>20044</v>
      </c>
      <c r="AC1473" s="7">
        <v>20044</v>
      </c>
      <c r="AE1473">
        <f t="shared" si="982"/>
        <v>20044</v>
      </c>
      <c r="AF1473" s="16">
        <f t="shared" si="983"/>
        <v>20.044</v>
      </c>
      <c r="AH1473">
        <f t="shared" si="984"/>
        <v>223</v>
      </c>
      <c r="AI1473">
        <f t="shared" si="985"/>
        <v>20044</v>
      </c>
      <c r="AJ1473" s="16">
        <f t="shared" si="986"/>
        <v>89883.408071748869</v>
      </c>
      <c r="AL1473" s="16">
        <f t="shared" si="987"/>
        <v>351649.12280701753</v>
      </c>
    </row>
    <row r="1474" spans="2:38">
      <c r="B1474" s="29" t="s">
        <v>126</v>
      </c>
      <c r="C1474" s="3">
        <v>465</v>
      </c>
      <c r="D1474" s="3"/>
      <c r="E1474" s="7">
        <v>465</v>
      </c>
      <c r="G1474" s="29" t="s">
        <v>126</v>
      </c>
      <c r="H1474" s="3">
        <v>1578</v>
      </c>
      <c r="I1474" s="3"/>
      <c r="J1474" s="7">
        <v>1578</v>
      </c>
      <c r="N1474" s="19" t="str">
        <f t="shared" si="990"/>
        <v/>
      </c>
      <c r="P1474" s="29" t="s">
        <v>126</v>
      </c>
      <c r="Q1474" s="3">
        <v>668</v>
      </c>
      <c r="R1474" s="3"/>
      <c r="S1474" s="7">
        <v>668</v>
      </c>
      <c r="U1474" s="29" t="s">
        <v>126</v>
      </c>
      <c r="V1474" s="3">
        <v>443</v>
      </c>
      <c r="W1474" s="3"/>
      <c r="X1474" s="7">
        <v>443</v>
      </c>
      <c r="Z1474" s="29" t="s">
        <v>126</v>
      </c>
      <c r="AA1474" s="3">
        <v>122711</v>
      </c>
      <c r="AB1474" s="3"/>
      <c r="AC1474" s="7">
        <v>122711</v>
      </c>
      <c r="AE1474">
        <f t="shared" si="982"/>
        <v>122711</v>
      </c>
      <c r="AF1474" s="16">
        <f t="shared" si="983"/>
        <v>122.711</v>
      </c>
      <c r="AH1474">
        <f t="shared" si="984"/>
        <v>1578</v>
      </c>
      <c r="AI1474">
        <f t="shared" si="985"/>
        <v>122711</v>
      </c>
      <c r="AJ1474" s="16">
        <f t="shared" si="986"/>
        <v>77763.624841571611</v>
      </c>
      <c r="AL1474" s="16" t="str">
        <f t="shared" si="987"/>
        <v/>
      </c>
    </row>
    <row r="1475" spans="2:38">
      <c r="B1475" s="29" t="s">
        <v>127</v>
      </c>
      <c r="C1475" s="3"/>
      <c r="D1475" s="3">
        <v>52</v>
      </c>
      <c r="E1475" s="7">
        <v>52</v>
      </c>
      <c r="G1475" s="29" t="s">
        <v>127</v>
      </c>
      <c r="H1475" s="3"/>
      <c r="I1475" s="3">
        <v>162</v>
      </c>
      <c r="J1475" s="7">
        <v>162</v>
      </c>
      <c r="L1475">
        <f t="shared" ref="L1475:L1484" si="993">E1475</f>
        <v>52</v>
      </c>
      <c r="M1475">
        <f t="shared" ref="M1475:M1484" si="994">J1475</f>
        <v>162</v>
      </c>
      <c r="N1475" s="19">
        <f t="shared" si="990"/>
        <v>3.1153846153846154</v>
      </c>
      <c r="P1475" s="29" t="s">
        <v>127</v>
      </c>
      <c r="Q1475" s="3"/>
      <c r="R1475" s="3">
        <v>83</v>
      </c>
      <c r="S1475" s="7">
        <v>83</v>
      </c>
      <c r="U1475" s="29" t="s">
        <v>127</v>
      </c>
      <c r="V1475" s="3"/>
      <c r="W1475" s="3">
        <v>26</v>
      </c>
      <c r="X1475" s="7">
        <v>26</v>
      </c>
      <c r="Z1475" s="29" t="s">
        <v>127</v>
      </c>
      <c r="AA1475" s="3"/>
      <c r="AB1475" s="3">
        <v>9088</v>
      </c>
      <c r="AC1475" s="7">
        <v>9088</v>
      </c>
      <c r="AE1475">
        <f t="shared" si="982"/>
        <v>9088</v>
      </c>
      <c r="AF1475" s="16">
        <f t="shared" si="983"/>
        <v>9.0879999999999992</v>
      </c>
      <c r="AH1475">
        <f t="shared" si="984"/>
        <v>162</v>
      </c>
      <c r="AI1475">
        <f t="shared" si="985"/>
        <v>9088</v>
      </c>
      <c r="AJ1475" s="16">
        <f t="shared" si="986"/>
        <v>56098.765432098764</v>
      </c>
      <c r="AL1475" s="16">
        <f t="shared" si="987"/>
        <v>174769.23076923078</v>
      </c>
    </row>
    <row r="1476" spans="2:38">
      <c r="B1476" s="29" t="s">
        <v>128</v>
      </c>
      <c r="C1476" s="3"/>
      <c r="D1476" s="3">
        <v>2</v>
      </c>
      <c r="E1476" s="7">
        <v>2</v>
      </c>
      <c r="G1476" s="29" t="s">
        <v>128</v>
      </c>
      <c r="H1476" s="3"/>
      <c r="I1476" s="3"/>
      <c r="J1476" s="7"/>
      <c r="L1476">
        <f t="shared" si="993"/>
        <v>2</v>
      </c>
      <c r="M1476">
        <f t="shared" si="994"/>
        <v>0</v>
      </c>
      <c r="N1476" s="19">
        <f t="shared" si="990"/>
        <v>0</v>
      </c>
      <c r="P1476" s="29" t="s">
        <v>128</v>
      </c>
      <c r="Q1476" s="3"/>
      <c r="R1476" s="3"/>
      <c r="S1476" s="7"/>
      <c r="U1476" s="29" t="s">
        <v>128</v>
      </c>
      <c r="V1476" s="3"/>
      <c r="W1476" s="3"/>
      <c r="X1476" s="7"/>
      <c r="Z1476" s="29" t="s">
        <v>128</v>
      </c>
      <c r="AA1476" s="3"/>
      <c r="AB1476" s="3"/>
      <c r="AC1476" s="7"/>
      <c r="AE1476">
        <f t="shared" si="982"/>
        <v>0</v>
      </c>
      <c r="AF1476" s="16" t="str">
        <f t="shared" si="983"/>
        <v/>
      </c>
      <c r="AH1476">
        <f t="shared" si="984"/>
        <v>0</v>
      </c>
      <c r="AI1476">
        <f t="shared" si="985"/>
        <v>0</v>
      </c>
      <c r="AJ1476" s="16" t="str">
        <f t="shared" si="986"/>
        <v/>
      </c>
      <c r="AL1476" s="16" t="str">
        <f t="shared" si="987"/>
        <v/>
      </c>
    </row>
    <row r="1477" spans="2:38">
      <c r="B1477" s="29" t="s">
        <v>129</v>
      </c>
      <c r="C1477" s="3">
        <v>294</v>
      </c>
      <c r="D1477" s="3"/>
      <c r="E1477" s="7">
        <v>294</v>
      </c>
      <c r="G1477" s="29" t="s">
        <v>129</v>
      </c>
      <c r="H1477" s="3">
        <v>1382</v>
      </c>
      <c r="I1477" s="3"/>
      <c r="J1477" s="7">
        <v>1382</v>
      </c>
      <c r="L1477">
        <f t="shared" si="993"/>
        <v>294</v>
      </c>
      <c r="M1477">
        <f t="shared" si="994"/>
        <v>1382</v>
      </c>
      <c r="N1477" s="19">
        <f t="shared" si="990"/>
        <v>4.7006802721088432</v>
      </c>
      <c r="P1477" s="29" t="s">
        <v>129</v>
      </c>
      <c r="Q1477" s="3">
        <v>729</v>
      </c>
      <c r="R1477" s="3"/>
      <c r="S1477" s="7">
        <v>729</v>
      </c>
      <c r="U1477" s="29" t="s">
        <v>129</v>
      </c>
      <c r="V1477" s="3">
        <v>342</v>
      </c>
      <c r="W1477" s="3"/>
      <c r="X1477" s="7">
        <v>342</v>
      </c>
      <c r="Z1477" s="29" t="s">
        <v>129</v>
      </c>
      <c r="AA1477" s="3">
        <v>118578</v>
      </c>
      <c r="AB1477" s="3"/>
      <c r="AC1477" s="7">
        <v>118578</v>
      </c>
      <c r="AE1477">
        <f t="shared" si="982"/>
        <v>118578</v>
      </c>
      <c r="AF1477" s="16">
        <f t="shared" si="983"/>
        <v>118.578</v>
      </c>
      <c r="AH1477">
        <f t="shared" si="984"/>
        <v>1382</v>
      </c>
      <c r="AI1477">
        <f t="shared" si="985"/>
        <v>118578</v>
      </c>
      <c r="AJ1477" s="16">
        <f t="shared" si="986"/>
        <v>85801.736613603469</v>
      </c>
      <c r="AL1477" s="16">
        <f t="shared" si="987"/>
        <v>403326.53061224485</v>
      </c>
    </row>
    <row r="1478" spans="2:38">
      <c r="B1478" s="29" t="s">
        <v>130</v>
      </c>
      <c r="C1478" s="3"/>
      <c r="D1478" s="3">
        <v>30</v>
      </c>
      <c r="E1478" s="7">
        <v>30</v>
      </c>
      <c r="G1478" s="29" t="s">
        <v>130</v>
      </c>
      <c r="H1478" s="3"/>
      <c r="I1478" s="3">
        <v>113</v>
      </c>
      <c r="J1478" s="7">
        <v>113</v>
      </c>
      <c r="L1478">
        <f t="shared" si="993"/>
        <v>30</v>
      </c>
      <c r="M1478">
        <f t="shared" si="994"/>
        <v>113</v>
      </c>
      <c r="N1478" s="19">
        <f t="shared" si="990"/>
        <v>3.7666666666666666</v>
      </c>
      <c r="P1478" s="29" t="s">
        <v>130</v>
      </c>
      <c r="Q1478" s="3"/>
      <c r="R1478" s="3">
        <v>35</v>
      </c>
      <c r="S1478" s="7">
        <v>35</v>
      </c>
      <c r="U1478" s="29" t="s">
        <v>130</v>
      </c>
      <c r="V1478" s="3"/>
      <c r="W1478" s="3">
        <v>45</v>
      </c>
      <c r="X1478" s="7">
        <v>45</v>
      </c>
      <c r="Z1478" s="29" t="s">
        <v>130</v>
      </c>
      <c r="AA1478" s="3"/>
      <c r="AB1478" s="3">
        <v>6349</v>
      </c>
      <c r="AC1478" s="7">
        <v>6349</v>
      </c>
      <c r="AE1478">
        <f t="shared" si="982"/>
        <v>6349</v>
      </c>
      <c r="AF1478" s="16">
        <f t="shared" si="983"/>
        <v>6.3490000000000002</v>
      </c>
      <c r="AH1478">
        <f t="shared" si="984"/>
        <v>113</v>
      </c>
      <c r="AI1478">
        <f t="shared" si="985"/>
        <v>6349</v>
      </c>
      <c r="AJ1478" s="16">
        <f t="shared" si="986"/>
        <v>56185.840707964599</v>
      </c>
      <c r="AL1478" s="16">
        <f t="shared" si="987"/>
        <v>211633.33333333331</v>
      </c>
    </row>
    <row r="1479" spans="2:38">
      <c r="B1479" s="29" t="s">
        <v>131</v>
      </c>
      <c r="C1479" s="3"/>
      <c r="D1479" s="3">
        <v>56</v>
      </c>
      <c r="E1479" s="7">
        <v>56</v>
      </c>
      <c r="G1479" s="29" t="s">
        <v>131</v>
      </c>
      <c r="H1479" s="3"/>
      <c r="I1479" s="3">
        <v>2162</v>
      </c>
      <c r="J1479" s="7">
        <v>2162</v>
      </c>
      <c r="L1479">
        <f t="shared" si="993"/>
        <v>56</v>
      </c>
      <c r="M1479">
        <f t="shared" si="994"/>
        <v>2162</v>
      </c>
      <c r="N1479" s="19">
        <f t="shared" si="990"/>
        <v>38.607142857142854</v>
      </c>
      <c r="P1479" s="29" t="s">
        <v>131</v>
      </c>
      <c r="Q1479" s="3"/>
      <c r="R1479" s="3">
        <v>1734</v>
      </c>
      <c r="S1479" s="7">
        <v>1734</v>
      </c>
      <c r="U1479" s="29" t="s">
        <v>131</v>
      </c>
      <c r="V1479" s="3"/>
      <c r="W1479" s="3">
        <v>369</v>
      </c>
      <c r="X1479" s="7">
        <v>369</v>
      </c>
      <c r="Z1479" s="29" t="s">
        <v>131</v>
      </c>
      <c r="AA1479" s="3"/>
      <c r="AB1479" s="3">
        <v>149805</v>
      </c>
      <c r="AC1479" s="7">
        <v>149805</v>
      </c>
      <c r="AE1479">
        <f t="shared" si="982"/>
        <v>149805</v>
      </c>
      <c r="AF1479" s="16">
        <f t="shared" si="983"/>
        <v>149.80500000000001</v>
      </c>
      <c r="AH1479">
        <f t="shared" si="984"/>
        <v>2162</v>
      </c>
      <c r="AI1479">
        <f t="shared" si="985"/>
        <v>149805</v>
      </c>
      <c r="AJ1479" s="16">
        <f t="shared" si="986"/>
        <v>69290.009250693794</v>
      </c>
      <c r="AL1479" s="16">
        <f t="shared" si="987"/>
        <v>2675089.285714285</v>
      </c>
    </row>
    <row r="1480" spans="2:38">
      <c r="B1480" s="29" t="s">
        <v>132</v>
      </c>
      <c r="C1480" s="3"/>
      <c r="D1480" s="3">
        <v>44</v>
      </c>
      <c r="E1480" s="7">
        <v>44</v>
      </c>
      <c r="G1480" s="29" t="s">
        <v>132</v>
      </c>
      <c r="H1480" s="3"/>
      <c r="I1480" s="3">
        <v>152</v>
      </c>
      <c r="J1480" s="7">
        <v>152</v>
      </c>
      <c r="L1480">
        <f t="shared" si="993"/>
        <v>44</v>
      </c>
      <c r="M1480">
        <f t="shared" si="994"/>
        <v>152</v>
      </c>
      <c r="N1480" s="19">
        <f t="shared" si="990"/>
        <v>3.4545454545454546</v>
      </c>
      <c r="P1480" s="29" t="s">
        <v>132</v>
      </c>
      <c r="Q1480" s="3"/>
      <c r="R1480" s="3">
        <v>70</v>
      </c>
      <c r="S1480" s="7">
        <v>70</v>
      </c>
      <c r="U1480" s="29" t="s">
        <v>132</v>
      </c>
      <c r="V1480" s="3"/>
      <c r="W1480" s="3">
        <v>35</v>
      </c>
      <c r="X1480" s="7">
        <v>35</v>
      </c>
      <c r="Z1480" s="29" t="s">
        <v>132</v>
      </c>
      <c r="AA1480" s="3"/>
      <c r="AB1480" s="3">
        <v>11851</v>
      </c>
      <c r="AC1480" s="7">
        <v>11851</v>
      </c>
      <c r="AE1480">
        <f t="shared" si="982"/>
        <v>11851</v>
      </c>
      <c r="AF1480" s="16">
        <f t="shared" si="983"/>
        <v>11.851000000000001</v>
      </c>
      <c r="AH1480">
        <f t="shared" si="984"/>
        <v>152</v>
      </c>
      <c r="AI1480">
        <f t="shared" si="985"/>
        <v>11851</v>
      </c>
      <c r="AJ1480" s="16">
        <f t="shared" si="986"/>
        <v>77967.105263157893</v>
      </c>
      <c r="AL1480" s="16">
        <f t="shared" si="987"/>
        <v>269340.90909090912</v>
      </c>
    </row>
    <row r="1481" spans="2:38">
      <c r="B1481" s="29" t="s">
        <v>133</v>
      </c>
      <c r="C1481" s="3"/>
      <c r="D1481" s="3">
        <v>6</v>
      </c>
      <c r="E1481" s="7">
        <v>6</v>
      </c>
      <c r="G1481" s="29" t="s">
        <v>133</v>
      </c>
      <c r="H1481" s="3"/>
      <c r="I1481" s="3">
        <v>22</v>
      </c>
      <c r="J1481" s="7">
        <v>22</v>
      </c>
      <c r="L1481">
        <f t="shared" si="993"/>
        <v>6</v>
      </c>
      <c r="M1481">
        <f t="shared" si="994"/>
        <v>22</v>
      </c>
      <c r="N1481" s="19">
        <f t="shared" si="990"/>
        <v>3.6666666666666665</v>
      </c>
      <c r="P1481" s="29" t="s">
        <v>133</v>
      </c>
      <c r="Q1481" s="3"/>
      <c r="R1481" s="3">
        <v>14</v>
      </c>
      <c r="S1481" s="7">
        <v>14</v>
      </c>
      <c r="U1481" s="29" t="s">
        <v>133</v>
      </c>
      <c r="V1481" s="3"/>
      <c r="W1481" s="3">
        <v>2</v>
      </c>
      <c r="X1481" s="7">
        <v>2</v>
      </c>
      <c r="Z1481" s="29" t="s">
        <v>133</v>
      </c>
      <c r="AA1481" s="3"/>
      <c r="AB1481" s="3">
        <v>1360</v>
      </c>
      <c r="AC1481" s="7">
        <v>1360</v>
      </c>
      <c r="AE1481">
        <f t="shared" si="982"/>
        <v>1360</v>
      </c>
      <c r="AF1481" s="16">
        <f t="shared" si="983"/>
        <v>1.36</v>
      </c>
      <c r="AH1481">
        <f t="shared" si="984"/>
        <v>22</v>
      </c>
      <c r="AI1481">
        <f t="shared" si="985"/>
        <v>1360</v>
      </c>
      <c r="AJ1481" s="16">
        <f t="shared" si="986"/>
        <v>61818.181818181823</v>
      </c>
      <c r="AL1481" s="16">
        <f t="shared" si="987"/>
        <v>226666.66666666669</v>
      </c>
    </row>
    <row r="1482" spans="2:38">
      <c r="B1482" s="29" t="s">
        <v>134</v>
      </c>
      <c r="C1482" s="3"/>
      <c r="D1482" s="3">
        <v>5</v>
      </c>
      <c r="E1482" s="7">
        <v>5</v>
      </c>
      <c r="G1482" s="29" t="s">
        <v>134</v>
      </c>
      <c r="H1482" s="3"/>
      <c r="I1482" s="3">
        <v>28</v>
      </c>
      <c r="J1482" s="7">
        <v>28</v>
      </c>
      <c r="L1482">
        <f t="shared" si="993"/>
        <v>5</v>
      </c>
      <c r="M1482">
        <f t="shared" si="994"/>
        <v>28</v>
      </c>
      <c r="N1482" s="19">
        <f t="shared" si="990"/>
        <v>5.6</v>
      </c>
      <c r="P1482" s="29" t="s">
        <v>134</v>
      </c>
      <c r="Q1482" s="3"/>
      <c r="R1482" s="3">
        <v>10</v>
      </c>
      <c r="S1482" s="7">
        <v>10</v>
      </c>
      <c r="U1482" s="29" t="s">
        <v>134</v>
      </c>
      <c r="V1482" s="3"/>
      <c r="W1482" s="3">
        <v>13</v>
      </c>
      <c r="X1482" s="7">
        <v>13</v>
      </c>
      <c r="Z1482" s="29" t="s">
        <v>134</v>
      </c>
      <c r="AA1482" s="3"/>
      <c r="AB1482" s="3">
        <v>1323</v>
      </c>
      <c r="AC1482" s="7">
        <v>1323</v>
      </c>
      <c r="AE1482">
        <f t="shared" si="982"/>
        <v>1323</v>
      </c>
      <c r="AF1482" s="16">
        <f t="shared" si="983"/>
        <v>1.323</v>
      </c>
      <c r="AH1482">
        <f t="shared" si="984"/>
        <v>28</v>
      </c>
      <c r="AI1482">
        <f t="shared" si="985"/>
        <v>1323</v>
      </c>
      <c r="AJ1482" s="16">
        <f t="shared" si="986"/>
        <v>47250</v>
      </c>
      <c r="AL1482" s="16">
        <f t="shared" si="987"/>
        <v>264600</v>
      </c>
    </row>
    <row r="1483" spans="2:38">
      <c r="B1483" s="29" t="s">
        <v>135</v>
      </c>
      <c r="C1483" s="3"/>
      <c r="D1483" s="3">
        <v>6</v>
      </c>
      <c r="E1483" s="7">
        <v>6</v>
      </c>
      <c r="G1483" s="29" t="s">
        <v>135</v>
      </c>
      <c r="H1483" s="3"/>
      <c r="I1483" s="3">
        <v>7</v>
      </c>
      <c r="J1483" s="7">
        <v>7</v>
      </c>
      <c r="L1483">
        <f t="shared" si="993"/>
        <v>6</v>
      </c>
      <c r="M1483">
        <f t="shared" si="994"/>
        <v>7</v>
      </c>
      <c r="N1483" s="19">
        <f t="shared" si="990"/>
        <v>1.1666666666666667</v>
      </c>
      <c r="P1483" s="29" t="s">
        <v>135</v>
      </c>
      <c r="Q1483" s="3"/>
      <c r="R1483" s="3">
        <v>1</v>
      </c>
      <c r="S1483" s="7">
        <v>1</v>
      </c>
      <c r="U1483" s="29" t="s">
        <v>135</v>
      </c>
      <c r="V1483" s="3"/>
      <c r="W1483" s="3"/>
      <c r="X1483" s="7"/>
      <c r="Z1483" s="29" t="s">
        <v>135</v>
      </c>
      <c r="AA1483" s="3"/>
      <c r="AB1483" s="3">
        <v>340</v>
      </c>
      <c r="AC1483" s="7">
        <v>340</v>
      </c>
      <c r="AE1483">
        <f t="shared" si="982"/>
        <v>340</v>
      </c>
      <c r="AF1483" s="16">
        <f t="shared" si="983"/>
        <v>0.34</v>
      </c>
      <c r="AH1483">
        <f t="shared" si="984"/>
        <v>7</v>
      </c>
      <c r="AI1483">
        <f t="shared" si="985"/>
        <v>340</v>
      </c>
      <c r="AJ1483" s="16">
        <f t="shared" si="986"/>
        <v>48571.428571428572</v>
      </c>
      <c r="AL1483" s="16">
        <f t="shared" si="987"/>
        <v>56666.666666666672</v>
      </c>
    </row>
    <row r="1484" spans="2:38">
      <c r="B1484" s="30" t="s">
        <v>39</v>
      </c>
      <c r="C1484" s="7">
        <v>3482</v>
      </c>
      <c r="D1484" s="7">
        <v>1934</v>
      </c>
      <c r="E1484" s="7">
        <v>5416</v>
      </c>
      <c r="G1484" s="30" t="s">
        <v>39</v>
      </c>
      <c r="H1484" s="7">
        <v>13852</v>
      </c>
      <c r="I1484" s="7">
        <v>8112</v>
      </c>
      <c r="J1484" s="7">
        <v>21964</v>
      </c>
      <c r="L1484">
        <f t="shared" si="993"/>
        <v>5416</v>
      </c>
      <c r="M1484">
        <f t="shared" si="994"/>
        <v>21964</v>
      </c>
      <c r="N1484" s="19">
        <f t="shared" si="990"/>
        <v>4.055391432791728</v>
      </c>
      <c r="P1484" s="30" t="s">
        <v>39</v>
      </c>
      <c r="Q1484" s="7">
        <v>6978</v>
      </c>
      <c r="R1484" s="7">
        <v>4140</v>
      </c>
      <c r="S1484" s="7">
        <v>11118</v>
      </c>
      <c r="U1484" s="30" t="s">
        <v>39</v>
      </c>
      <c r="V1484" s="7">
        <v>3274</v>
      </c>
      <c r="W1484" s="7">
        <v>1984</v>
      </c>
      <c r="X1484" s="7">
        <v>5258</v>
      </c>
      <c r="Z1484" s="30" t="s">
        <v>39</v>
      </c>
      <c r="AA1484" s="7">
        <v>597459</v>
      </c>
      <c r="AB1484" s="7">
        <v>554291</v>
      </c>
      <c r="AC1484" s="7">
        <v>1151750</v>
      </c>
      <c r="AE1484">
        <f t="shared" si="982"/>
        <v>1151750</v>
      </c>
      <c r="AF1484" s="16">
        <f t="shared" si="983"/>
        <v>1151.75</v>
      </c>
      <c r="AH1484">
        <f t="shared" si="984"/>
        <v>21964</v>
      </c>
      <c r="AI1484">
        <f t="shared" si="985"/>
        <v>1151750</v>
      </c>
      <c r="AJ1484" s="16">
        <f t="shared" si="986"/>
        <v>52438.080495356036</v>
      </c>
      <c r="AL1484" s="16">
        <f t="shared" si="987"/>
        <v>212656.94239290987</v>
      </c>
    </row>
    <row r="1485" spans="2:38">
      <c r="B1485" s="4" t="s">
        <v>191</v>
      </c>
      <c r="C1485" s="3"/>
      <c r="D1485" s="3"/>
      <c r="E1485" s="7"/>
      <c r="G1485" s="4" t="s">
        <v>191</v>
      </c>
      <c r="H1485" s="3"/>
      <c r="I1485" s="3"/>
      <c r="J1485" s="7"/>
      <c r="N1485" s="18" t="str">
        <f t="shared" si="990"/>
        <v/>
      </c>
      <c r="P1485" s="4" t="s">
        <v>191</v>
      </c>
      <c r="Q1485" s="3"/>
      <c r="R1485" s="3"/>
      <c r="S1485" s="7"/>
      <c r="U1485" s="4" t="s">
        <v>191</v>
      </c>
      <c r="V1485" s="3"/>
      <c r="W1485" s="3"/>
      <c r="X1485" s="7"/>
      <c r="Z1485" s="4" t="s">
        <v>191</v>
      </c>
      <c r="AA1485" s="3"/>
      <c r="AB1485" s="3"/>
      <c r="AC1485" s="7"/>
      <c r="AF1485" s="15"/>
      <c r="AJ1485" s="15"/>
      <c r="AL1485" s="15"/>
    </row>
    <row r="1486" spans="2:38">
      <c r="B1486" s="5" t="s">
        <v>13</v>
      </c>
      <c r="C1486" s="3"/>
      <c r="D1486" s="3"/>
      <c r="E1486" s="7"/>
      <c r="G1486" s="5" t="s">
        <v>13</v>
      </c>
      <c r="H1486" s="3"/>
      <c r="I1486" s="3"/>
      <c r="J1486" s="7"/>
      <c r="N1486" s="37" t="str">
        <f t="shared" si="990"/>
        <v/>
      </c>
      <c r="P1486" s="5" t="s">
        <v>13</v>
      </c>
      <c r="Q1486" s="3"/>
      <c r="R1486" s="3"/>
      <c r="S1486" s="7"/>
      <c r="U1486" s="5" t="s">
        <v>13</v>
      </c>
      <c r="V1486" s="3"/>
      <c r="W1486" s="3"/>
      <c r="X1486" s="7"/>
      <c r="Z1486" s="5" t="s">
        <v>13</v>
      </c>
      <c r="AA1486" s="3"/>
      <c r="AB1486" s="3"/>
      <c r="AC1486" s="7"/>
      <c r="AF1486" s="36"/>
      <c r="AJ1486" s="36"/>
      <c r="AL1486" s="36"/>
    </row>
    <row r="1487" spans="2:38">
      <c r="B1487" s="29" t="s">
        <v>13</v>
      </c>
      <c r="C1487" s="3">
        <v>6178</v>
      </c>
      <c r="D1487" s="3">
        <v>945</v>
      </c>
      <c r="E1487" s="7">
        <v>7123</v>
      </c>
      <c r="G1487" s="29" t="s">
        <v>13</v>
      </c>
      <c r="H1487" s="3">
        <v>57134</v>
      </c>
      <c r="I1487" s="3">
        <v>13784</v>
      </c>
      <c r="J1487" s="7">
        <v>70918</v>
      </c>
      <c r="L1487">
        <f t="shared" ref="L1487" si="995">E1487</f>
        <v>7123</v>
      </c>
      <c r="M1487">
        <f t="shared" ref="M1487" si="996">J1487</f>
        <v>70918</v>
      </c>
      <c r="N1487" s="19">
        <f t="shared" si="990"/>
        <v>9.9561982310824089</v>
      </c>
      <c r="P1487" s="29" t="s">
        <v>13</v>
      </c>
      <c r="Q1487" s="3">
        <v>40492</v>
      </c>
      <c r="R1487" s="3">
        <v>6749</v>
      </c>
      <c r="S1487" s="7">
        <v>47241</v>
      </c>
      <c r="U1487" s="29" t="s">
        <v>13</v>
      </c>
      <c r="V1487" s="3">
        <v>10271</v>
      </c>
      <c r="W1487" s="3">
        <v>6058</v>
      </c>
      <c r="X1487" s="7">
        <v>16329</v>
      </c>
      <c r="Z1487" s="29" t="s">
        <v>13</v>
      </c>
      <c r="AA1487" s="3">
        <v>7339189</v>
      </c>
      <c r="AB1487" s="3">
        <v>459231</v>
      </c>
      <c r="AC1487" s="7">
        <v>7798420</v>
      </c>
      <c r="AE1487">
        <f t="shared" ref="AE1487" si="997">AC1487</f>
        <v>7798420</v>
      </c>
      <c r="AF1487" s="16">
        <f t="shared" ref="AF1487" si="998">IF(AE1487/$AE$8&gt;0,AE1487/$AE$8,"")</f>
        <v>7798.42</v>
      </c>
      <c r="AH1487">
        <f t="shared" ref="AH1487" si="999">J1487</f>
        <v>70918</v>
      </c>
      <c r="AI1487">
        <f t="shared" ref="AI1487" si="1000">AC1487</f>
        <v>7798420</v>
      </c>
      <c r="AJ1487" s="16">
        <f t="shared" ref="AJ1487" si="1001">IF(AI1487*AH1487&gt;0,AI1487/AH1487*$AI$8,"")</f>
        <v>109963.90197129078</v>
      </c>
      <c r="AL1487" s="16">
        <f t="shared" ref="AL1487" si="1002">IF(AI1487*M1487&gt;0,M1487/L1487*AJ1487,"")</f>
        <v>1094822.4062894846</v>
      </c>
    </row>
    <row r="1488" spans="2:38">
      <c r="B1488" s="5" t="s">
        <v>33</v>
      </c>
      <c r="C1488" s="3"/>
      <c r="D1488" s="3"/>
      <c r="E1488" s="7"/>
      <c r="G1488" s="5" t="s">
        <v>33</v>
      </c>
      <c r="H1488" s="3"/>
      <c r="I1488" s="3"/>
      <c r="J1488" s="7"/>
      <c r="N1488" s="37" t="str">
        <f t="shared" si="990"/>
        <v/>
      </c>
      <c r="P1488" s="5" t="s">
        <v>33</v>
      </c>
      <c r="Q1488" s="3"/>
      <c r="R1488" s="3"/>
      <c r="S1488" s="7"/>
      <c r="U1488" s="5" t="s">
        <v>33</v>
      </c>
      <c r="V1488" s="3"/>
      <c r="W1488" s="3"/>
      <c r="X1488" s="7"/>
      <c r="Z1488" s="5" t="s">
        <v>33</v>
      </c>
      <c r="AA1488" s="3"/>
      <c r="AB1488" s="3"/>
      <c r="AC1488" s="7"/>
      <c r="AF1488" s="36"/>
      <c r="AJ1488" s="36"/>
      <c r="AL1488" s="36"/>
    </row>
    <row r="1489" spans="2:38">
      <c r="B1489" s="29" t="s">
        <v>45</v>
      </c>
      <c r="C1489" s="3">
        <v>5</v>
      </c>
      <c r="D1489" s="3"/>
      <c r="E1489" s="7">
        <v>5</v>
      </c>
      <c r="G1489" s="29" t="s">
        <v>45</v>
      </c>
      <c r="H1489" s="3"/>
      <c r="I1489" s="3"/>
      <c r="J1489" s="7"/>
      <c r="L1489">
        <f t="shared" ref="L1489:L1498" si="1003">E1489</f>
        <v>5</v>
      </c>
      <c r="M1489">
        <f t="shared" ref="M1489:M1498" si="1004">J1489</f>
        <v>0</v>
      </c>
      <c r="N1489" s="19">
        <f t="shared" si="990"/>
        <v>0</v>
      </c>
      <c r="P1489" s="29" t="s">
        <v>45</v>
      </c>
      <c r="Q1489" s="3"/>
      <c r="R1489" s="3"/>
      <c r="S1489" s="7"/>
      <c r="U1489" s="29" t="s">
        <v>45</v>
      </c>
      <c r="V1489" s="3"/>
      <c r="W1489" s="3"/>
      <c r="X1489" s="7"/>
      <c r="Z1489" s="29" t="s">
        <v>45</v>
      </c>
      <c r="AA1489" s="3">
        <v>43925</v>
      </c>
      <c r="AB1489" s="3"/>
      <c r="AC1489" s="7">
        <v>43925</v>
      </c>
      <c r="AE1489">
        <f t="shared" ref="AE1489:AE1498" si="1005">AC1489</f>
        <v>43925</v>
      </c>
      <c r="AF1489" s="16">
        <f t="shared" ref="AF1489:AF1498" si="1006">IF(AE1489/$AE$8&gt;0,AE1489/$AE$8,"")</f>
        <v>43.924999999999997</v>
      </c>
      <c r="AH1489">
        <f t="shared" ref="AH1489:AH1498" si="1007">J1489</f>
        <v>0</v>
      </c>
      <c r="AI1489">
        <f t="shared" ref="AI1489:AI1498" si="1008">AC1489</f>
        <v>43925</v>
      </c>
      <c r="AJ1489" s="16" t="str">
        <f t="shared" ref="AJ1489:AJ1498" si="1009">IF(AI1489*AH1489&gt;0,AI1489/AH1489*$AI$8,"")</f>
        <v/>
      </c>
      <c r="AL1489" s="16" t="str">
        <f t="shared" ref="AL1489:AL1498" si="1010">IF(AI1489*M1489&gt;0,M1489/L1489*AJ1489,"")</f>
        <v/>
      </c>
    </row>
    <row r="1490" spans="2:38">
      <c r="B1490" s="29" t="s">
        <v>46</v>
      </c>
      <c r="C1490" s="3">
        <v>231</v>
      </c>
      <c r="D1490" s="3"/>
      <c r="E1490" s="7">
        <v>231</v>
      </c>
      <c r="G1490" s="29" t="s">
        <v>46</v>
      </c>
      <c r="H1490" s="3"/>
      <c r="I1490" s="3"/>
      <c r="J1490" s="7"/>
      <c r="L1490">
        <f t="shared" si="1003"/>
        <v>231</v>
      </c>
      <c r="M1490">
        <f t="shared" si="1004"/>
        <v>0</v>
      </c>
      <c r="N1490" s="19">
        <f t="shared" si="990"/>
        <v>0</v>
      </c>
      <c r="P1490" s="29" t="s">
        <v>46</v>
      </c>
      <c r="Q1490" s="3"/>
      <c r="R1490" s="3"/>
      <c r="S1490" s="7"/>
      <c r="U1490" s="29" t="s">
        <v>46</v>
      </c>
      <c r="V1490" s="3"/>
      <c r="W1490" s="3"/>
      <c r="X1490" s="7"/>
      <c r="Z1490" s="29" t="s">
        <v>46</v>
      </c>
      <c r="AA1490" s="3">
        <v>198980</v>
      </c>
      <c r="AB1490" s="3"/>
      <c r="AC1490" s="7">
        <v>198980</v>
      </c>
      <c r="AE1490">
        <f t="shared" si="1005"/>
        <v>198980</v>
      </c>
      <c r="AF1490" s="16">
        <f t="shared" si="1006"/>
        <v>198.98</v>
      </c>
      <c r="AH1490">
        <f t="shared" si="1007"/>
        <v>0</v>
      </c>
      <c r="AI1490">
        <f t="shared" si="1008"/>
        <v>198980</v>
      </c>
      <c r="AJ1490" s="16" t="str">
        <f t="shared" si="1009"/>
        <v/>
      </c>
      <c r="AL1490" s="16" t="str">
        <f t="shared" si="1010"/>
        <v/>
      </c>
    </row>
    <row r="1491" spans="2:38">
      <c r="B1491" s="29" t="s">
        <v>47</v>
      </c>
      <c r="C1491" s="3">
        <v>43</v>
      </c>
      <c r="D1491" s="3"/>
      <c r="E1491" s="7">
        <v>43</v>
      </c>
      <c r="G1491" s="29" t="s">
        <v>47</v>
      </c>
      <c r="H1491" s="3">
        <v>445</v>
      </c>
      <c r="I1491" s="3"/>
      <c r="J1491" s="7">
        <v>445</v>
      </c>
      <c r="L1491">
        <f t="shared" si="1003"/>
        <v>43</v>
      </c>
      <c r="M1491">
        <f t="shared" si="1004"/>
        <v>445</v>
      </c>
      <c r="N1491" s="19">
        <f t="shared" si="990"/>
        <v>10.348837209302326</v>
      </c>
      <c r="P1491" s="29" t="s">
        <v>47</v>
      </c>
      <c r="Q1491" s="3">
        <v>339</v>
      </c>
      <c r="R1491" s="3"/>
      <c r="S1491" s="7">
        <v>339</v>
      </c>
      <c r="U1491" s="29" t="s">
        <v>47</v>
      </c>
      <c r="V1491" s="3">
        <v>59</v>
      </c>
      <c r="W1491" s="3"/>
      <c r="X1491" s="7">
        <v>59</v>
      </c>
      <c r="Z1491" s="29" t="s">
        <v>47</v>
      </c>
      <c r="AA1491" s="3">
        <v>39204</v>
      </c>
      <c r="AB1491" s="3"/>
      <c r="AC1491" s="7">
        <v>39204</v>
      </c>
      <c r="AE1491">
        <f t="shared" si="1005"/>
        <v>39204</v>
      </c>
      <c r="AF1491" s="16">
        <f t="shared" si="1006"/>
        <v>39.204000000000001</v>
      </c>
      <c r="AH1491">
        <f t="shared" si="1007"/>
        <v>445</v>
      </c>
      <c r="AI1491">
        <f t="shared" si="1008"/>
        <v>39204</v>
      </c>
      <c r="AJ1491" s="16">
        <f t="shared" si="1009"/>
        <v>88098.876404494382</v>
      </c>
      <c r="AL1491" s="16">
        <f t="shared" si="1010"/>
        <v>911720.93023255817</v>
      </c>
    </row>
    <row r="1492" spans="2:38">
      <c r="B1492" s="29" t="s">
        <v>145</v>
      </c>
      <c r="C1492" s="3"/>
      <c r="D1492" s="3">
        <v>59</v>
      </c>
      <c r="E1492" s="7">
        <v>59</v>
      </c>
      <c r="G1492" s="29" t="s">
        <v>145</v>
      </c>
      <c r="H1492" s="3"/>
      <c r="I1492" s="3"/>
      <c r="J1492" s="7">
        <v>233</v>
      </c>
      <c r="L1492">
        <f t="shared" si="1003"/>
        <v>59</v>
      </c>
      <c r="M1492">
        <f t="shared" si="1004"/>
        <v>233</v>
      </c>
      <c r="N1492" s="19">
        <f t="shared" si="990"/>
        <v>3.9491525423728815</v>
      </c>
      <c r="P1492" s="29" t="s">
        <v>145</v>
      </c>
      <c r="Q1492" s="3"/>
      <c r="R1492" s="3"/>
      <c r="S1492" s="7">
        <v>127</v>
      </c>
      <c r="U1492" s="29" t="s">
        <v>145</v>
      </c>
      <c r="V1492" s="3"/>
      <c r="W1492" s="3"/>
      <c r="X1492" s="7">
        <v>47</v>
      </c>
      <c r="Z1492" s="29" t="s">
        <v>145</v>
      </c>
      <c r="AA1492" s="3"/>
      <c r="AB1492" s="3"/>
      <c r="AC1492" s="7">
        <v>19191</v>
      </c>
      <c r="AE1492">
        <f t="shared" si="1005"/>
        <v>19191</v>
      </c>
      <c r="AF1492" s="16">
        <f t="shared" si="1006"/>
        <v>19.190999999999999</v>
      </c>
      <c r="AH1492">
        <f t="shared" si="1007"/>
        <v>233</v>
      </c>
      <c r="AI1492">
        <f t="shared" si="1008"/>
        <v>19191</v>
      </c>
      <c r="AJ1492" s="16">
        <f t="shared" si="1009"/>
        <v>82364.806866952786</v>
      </c>
      <c r="AL1492" s="16">
        <f t="shared" si="1010"/>
        <v>325271.18644067796</v>
      </c>
    </row>
    <row r="1493" spans="2:38">
      <c r="B1493" s="29" t="s">
        <v>48</v>
      </c>
      <c r="C1493" s="3">
        <v>306</v>
      </c>
      <c r="D1493" s="3"/>
      <c r="E1493" s="7">
        <v>306</v>
      </c>
      <c r="G1493" s="29" t="s">
        <v>48</v>
      </c>
      <c r="H1493" s="3">
        <v>3158</v>
      </c>
      <c r="I1493" s="3"/>
      <c r="J1493" s="7">
        <v>3158</v>
      </c>
      <c r="L1493">
        <f t="shared" si="1003"/>
        <v>306</v>
      </c>
      <c r="M1493">
        <f t="shared" si="1004"/>
        <v>3158</v>
      </c>
      <c r="N1493" s="19">
        <f t="shared" si="990"/>
        <v>10.320261437908497</v>
      </c>
      <c r="P1493" s="29" t="s">
        <v>48</v>
      </c>
      <c r="Q1493" s="3">
        <v>2405</v>
      </c>
      <c r="R1493" s="3"/>
      <c r="S1493" s="7">
        <v>2405</v>
      </c>
      <c r="U1493" s="29" t="s">
        <v>48</v>
      </c>
      <c r="V1493" s="3">
        <v>444</v>
      </c>
      <c r="W1493" s="3"/>
      <c r="X1493" s="7">
        <v>444</v>
      </c>
      <c r="Z1493" s="29" t="s">
        <v>48</v>
      </c>
      <c r="AA1493" s="3"/>
      <c r="AB1493" s="3"/>
      <c r="AC1493" s="7"/>
      <c r="AE1493">
        <f t="shared" si="1005"/>
        <v>0</v>
      </c>
      <c r="AF1493" s="16" t="str">
        <f t="shared" si="1006"/>
        <v/>
      </c>
      <c r="AH1493">
        <f t="shared" si="1007"/>
        <v>3158</v>
      </c>
      <c r="AI1493">
        <f t="shared" si="1008"/>
        <v>0</v>
      </c>
      <c r="AJ1493" s="16" t="str">
        <f t="shared" si="1009"/>
        <v/>
      </c>
      <c r="AL1493" s="16" t="str">
        <f t="shared" si="1010"/>
        <v/>
      </c>
    </row>
    <row r="1494" spans="2:38">
      <c r="B1494" s="29" t="s">
        <v>49</v>
      </c>
      <c r="C1494" s="3">
        <v>79</v>
      </c>
      <c r="D1494" s="3"/>
      <c r="E1494" s="7">
        <v>79</v>
      </c>
      <c r="G1494" s="29" t="s">
        <v>49</v>
      </c>
      <c r="H1494" s="3">
        <v>1526</v>
      </c>
      <c r="I1494" s="3"/>
      <c r="J1494" s="7">
        <v>1526</v>
      </c>
      <c r="L1494">
        <f t="shared" si="1003"/>
        <v>79</v>
      </c>
      <c r="M1494">
        <f t="shared" si="1004"/>
        <v>1526</v>
      </c>
      <c r="N1494" s="19">
        <f t="shared" si="990"/>
        <v>19.316455696202532</v>
      </c>
      <c r="P1494" s="29" t="s">
        <v>49</v>
      </c>
      <c r="Q1494" s="3">
        <v>1280</v>
      </c>
      <c r="R1494" s="3"/>
      <c r="S1494" s="7">
        <v>1280</v>
      </c>
      <c r="U1494" s="29" t="s">
        <v>49</v>
      </c>
      <c r="V1494" s="3">
        <v>162</v>
      </c>
      <c r="W1494" s="3"/>
      <c r="X1494" s="7">
        <v>162</v>
      </c>
      <c r="Z1494" s="29" t="s">
        <v>49</v>
      </c>
      <c r="AA1494" s="3">
        <v>255619</v>
      </c>
      <c r="AB1494" s="3"/>
      <c r="AC1494" s="7">
        <v>255619</v>
      </c>
      <c r="AE1494">
        <f t="shared" si="1005"/>
        <v>255619</v>
      </c>
      <c r="AF1494" s="16">
        <f t="shared" si="1006"/>
        <v>255.619</v>
      </c>
      <c r="AH1494">
        <f t="shared" si="1007"/>
        <v>1526</v>
      </c>
      <c r="AI1494">
        <f t="shared" si="1008"/>
        <v>255619</v>
      </c>
      <c r="AJ1494" s="16">
        <f t="shared" si="1009"/>
        <v>167509.17431192662</v>
      </c>
      <c r="AL1494" s="16">
        <f t="shared" si="1010"/>
        <v>3235683.5443037977</v>
      </c>
    </row>
    <row r="1495" spans="2:38">
      <c r="B1495" s="29" t="s">
        <v>146</v>
      </c>
      <c r="C1495" s="3">
        <v>9</v>
      </c>
      <c r="D1495" s="3"/>
      <c r="E1495" s="7">
        <v>9</v>
      </c>
      <c r="G1495" s="29" t="s">
        <v>146</v>
      </c>
      <c r="H1495" s="3"/>
      <c r="I1495" s="3"/>
      <c r="J1495" s="7"/>
      <c r="L1495">
        <f t="shared" si="1003"/>
        <v>9</v>
      </c>
      <c r="M1495">
        <f t="shared" si="1004"/>
        <v>0</v>
      </c>
      <c r="N1495" s="19">
        <f t="shared" si="990"/>
        <v>0</v>
      </c>
      <c r="P1495" s="29" t="s">
        <v>146</v>
      </c>
      <c r="Q1495" s="3"/>
      <c r="R1495" s="3"/>
      <c r="S1495" s="7"/>
      <c r="U1495" s="29" t="s">
        <v>146</v>
      </c>
      <c r="V1495" s="3"/>
      <c r="W1495" s="3"/>
      <c r="X1495" s="7"/>
      <c r="Z1495" s="29" t="s">
        <v>146</v>
      </c>
      <c r="AA1495" s="3"/>
      <c r="AB1495" s="3"/>
      <c r="AC1495" s="7"/>
      <c r="AE1495">
        <f t="shared" si="1005"/>
        <v>0</v>
      </c>
      <c r="AF1495" s="16" t="str">
        <f t="shared" si="1006"/>
        <v/>
      </c>
      <c r="AH1495">
        <f t="shared" si="1007"/>
        <v>0</v>
      </c>
      <c r="AI1495">
        <f t="shared" si="1008"/>
        <v>0</v>
      </c>
      <c r="AJ1495" s="16" t="str">
        <f t="shared" si="1009"/>
        <v/>
      </c>
      <c r="AL1495" s="16" t="str">
        <f t="shared" si="1010"/>
        <v/>
      </c>
    </row>
    <row r="1496" spans="2:38">
      <c r="B1496" s="29" t="s">
        <v>3</v>
      </c>
      <c r="C1496" s="3">
        <v>3</v>
      </c>
      <c r="D1496" s="3"/>
      <c r="E1496" s="7">
        <v>3</v>
      </c>
      <c r="G1496" s="29" t="s">
        <v>3</v>
      </c>
      <c r="H1496" s="3"/>
      <c r="I1496" s="3"/>
      <c r="J1496" s="7"/>
      <c r="L1496">
        <f t="shared" si="1003"/>
        <v>3</v>
      </c>
      <c r="M1496">
        <f t="shared" si="1004"/>
        <v>0</v>
      </c>
      <c r="N1496" s="19">
        <f t="shared" si="990"/>
        <v>0</v>
      </c>
      <c r="P1496" s="29" t="s">
        <v>3</v>
      </c>
      <c r="Q1496" s="3"/>
      <c r="R1496" s="3"/>
      <c r="S1496" s="7"/>
      <c r="U1496" s="29" t="s">
        <v>3</v>
      </c>
      <c r="V1496" s="3"/>
      <c r="W1496" s="3"/>
      <c r="X1496" s="7"/>
      <c r="Z1496" s="29" t="s">
        <v>3</v>
      </c>
      <c r="AA1496" s="3">
        <v>1740</v>
      </c>
      <c r="AB1496" s="3"/>
      <c r="AC1496" s="7">
        <v>1740</v>
      </c>
      <c r="AE1496">
        <f t="shared" si="1005"/>
        <v>1740</v>
      </c>
      <c r="AF1496" s="16">
        <f t="shared" si="1006"/>
        <v>1.74</v>
      </c>
      <c r="AH1496">
        <f t="shared" si="1007"/>
        <v>0</v>
      </c>
      <c r="AI1496">
        <f t="shared" si="1008"/>
        <v>1740</v>
      </c>
      <c r="AJ1496" s="16" t="str">
        <f t="shared" si="1009"/>
        <v/>
      </c>
      <c r="AL1496" s="16" t="str">
        <f t="shared" si="1010"/>
        <v/>
      </c>
    </row>
    <row r="1497" spans="2:38">
      <c r="B1497" s="29" t="s">
        <v>50</v>
      </c>
      <c r="C1497" s="3">
        <v>73</v>
      </c>
      <c r="D1497" s="3"/>
      <c r="E1497" s="7">
        <v>73</v>
      </c>
      <c r="G1497" s="29" t="s">
        <v>50</v>
      </c>
      <c r="H1497" s="3">
        <v>561</v>
      </c>
      <c r="I1497" s="3"/>
      <c r="J1497" s="7">
        <v>561</v>
      </c>
      <c r="L1497">
        <f t="shared" si="1003"/>
        <v>73</v>
      </c>
      <c r="M1497">
        <f t="shared" si="1004"/>
        <v>561</v>
      </c>
      <c r="N1497" s="19">
        <f t="shared" si="990"/>
        <v>7.6849315068493151</v>
      </c>
      <c r="P1497" s="29" t="s">
        <v>50</v>
      </c>
      <c r="Q1497" s="3">
        <v>393</v>
      </c>
      <c r="R1497" s="3"/>
      <c r="S1497" s="7">
        <v>393</v>
      </c>
      <c r="U1497" s="29" t="s">
        <v>50</v>
      </c>
      <c r="V1497" s="3">
        <v>93</v>
      </c>
      <c r="W1497" s="3"/>
      <c r="X1497" s="7">
        <v>93</v>
      </c>
      <c r="Z1497" s="29" t="s">
        <v>50</v>
      </c>
      <c r="AA1497" s="3">
        <v>56390</v>
      </c>
      <c r="AB1497" s="3"/>
      <c r="AC1497" s="7">
        <v>56390</v>
      </c>
      <c r="AE1497">
        <f t="shared" si="1005"/>
        <v>56390</v>
      </c>
      <c r="AF1497" s="16">
        <f t="shared" si="1006"/>
        <v>56.39</v>
      </c>
      <c r="AH1497">
        <f t="shared" si="1007"/>
        <v>561</v>
      </c>
      <c r="AI1497">
        <f t="shared" si="1008"/>
        <v>56390</v>
      </c>
      <c r="AJ1497" s="16">
        <f t="shared" si="1009"/>
        <v>100516.93404634581</v>
      </c>
      <c r="AL1497" s="16">
        <f t="shared" si="1010"/>
        <v>772465.75342465751</v>
      </c>
    </row>
    <row r="1498" spans="2:38">
      <c r="B1498" s="30" t="s">
        <v>33</v>
      </c>
      <c r="C1498" s="7">
        <v>749</v>
      </c>
      <c r="D1498" s="7">
        <v>59</v>
      </c>
      <c r="E1498" s="7">
        <v>808</v>
      </c>
      <c r="G1498" s="30" t="s">
        <v>33</v>
      </c>
      <c r="H1498" s="7">
        <v>7669</v>
      </c>
      <c r="I1498" s="7"/>
      <c r="J1498" s="7"/>
      <c r="L1498">
        <f t="shared" si="1003"/>
        <v>808</v>
      </c>
      <c r="M1498">
        <f t="shared" si="1004"/>
        <v>0</v>
      </c>
      <c r="N1498" s="19">
        <f t="shared" si="990"/>
        <v>0</v>
      </c>
      <c r="P1498" s="30" t="s">
        <v>33</v>
      </c>
      <c r="Q1498" s="7">
        <v>5856</v>
      </c>
      <c r="R1498" s="7"/>
      <c r="S1498" s="7"/>
      <c r="U1498" s="30" t="s">
        <v>33</v>
      </c>
      <c r="V1498" s="7">
        <v>1043</v>
      </c>
      <c r="W1498" s="7"/>
      <c r="X1498" s="7"/>
      <c r="Z1498" s="30" t="s">
        <v>33</v>
      </c>
      <c r="AA1498" s="7">
        <v>1012392</v>
      </c>
      <c r="AB1498" s="7"/>
      <c r="AC1498" s="7"/>
      <c r="AE1498">
        <f t="shared" si="1005"/>
        <v>0</v>
      </c>
      <c r="AF1498" s="16" t="str">
        <f t="shared" si="1006"/>
        <v/>
      </c>
      <c r="AH1498">
        <f t="shared" si="1007"/>
        <v>0</v>
      </c>
      <c r="AI1498">
        <f t="shared" si="1008"/>
        <v>0</v>
      </c>
      <c r="AJ1498" s="16" t="str">
        <f t="shared" si="1009"/>
        <v/>
      </c>
      <c r="AL1498" s="16" t="str">
        <f t="shared" si="1010"/>
        <v/>
      </c>
    </row>
    <row r="1499" spans="2:38">
      <c r="B1499" s="5" t="s">
        <v>34</v>
      </c>
      <c r="C1499" s="3"/>
      <c r="D1499" s="3"/>
      <c r="E1499" s="7"/>
      <c r="G1499" s="5" t="s">
        <v>34</v>
      </c>
      <c r="H1499" s="3"/>
      <c r="I1499" s="3"/>
      <c r="J1499" s="7"/>
      <c r="N1499" s="37" t="str">
        <f t="shared" si="990"/>
        <v/>
      </c>
      <c r="P1499" s="5" t="s">
        <v>34</v>
      </c>
      <c r="Q1499" s="3"/>
      <c r="R1499" s="3"/>
      <c r="S1499" s="7"/>
      <c r="U1499" s="5" t="s">
        <v>34</v>
      </c>
      <c r="V1499" s="3"/>
      <c r="W1499" s="3"/>
      <c r="X1499" s="7"/>
      <c r="Z1499" s="5" t="s">
        <v>34</v>
      </c>
      <c r="AA1499" s="3"/>
      <c r="AB1499" s="3"/>
      <c r="AC1499" s="7"/>
      <c r="AF1499" s="36"/>
      <c r="AJ1499" s="36"/>
      <c r="AL1499" s="36"/>
    </row>
    <row r="1500" spans="2:38">
      <c r="B1500" s="29" t="s">
        <v>54</v>
      </c>
      <c r="C1500" s="3">
        <v>537</v>
      </c>
      <c r="D1500" s="3"/>
      <c r="E1500" s="7">
        <v>537</v>
      </c>
      <c r="G1500" s="29" t="s">
        <v>54</v>
      </c>
      <c r="H1500" s="3">
        <v>5573</v>
      </c>
      <c r="I1500" s="3"/>
      <c r="J1500" s="7">
        <v>5573</v>
      </c>
      <c r="L1500">
        <f t="shared" ref="L1500:L1509" si="1011">E1500</f>
        <v>537</v>
      </c>
      <c r="M1500">
        <f t="shared" ref="M1500:M1509" si="1012">J1500</f>
        <v>5573</v>
      </c>
      <c r="N1500" s="19">
        <f t="shared" si="990"/>
        <v>10.3780260707635</v>
      </c>
      <c r="P1500" s="29" t="s">
        <v>54</v>
      </c>
      <c r="Q1500" s="3">
        <v>4170</v>
      </c>
      <c r="R1500" s="3"/>
      <c r="S1500" s="7">
        <v>4170</v>
      </c>
      <c r="U1500" s="29" t="s">
        <v>54</v>
      </c>
      <c r="V1500" s="3">
        <v>851</v>
      </c>
      <c r="W1500" s="3"/>
      <c r="X1500" s="7">
        <v>851</v>
      </c>
      <c r="Z1500" s="29" t="s">
        <v>54</v>
      </c>
      <c r="AA1500" s="3">
        <v>767675</v>
      </c>
      <c r="AB1500" s="3"/>
      <c r="AC1500" s="7">
        <v>767675</v>
      </c>
      <c r="AE1500">
        <f t="shared" ref="AE1500:AE1513" si="1013">AC1500</f>
        <v>767675</v>
      </c>
      <c r="AF1500" s="16">
        <f t="shared" ref="AF1500:AF1513" si="1014">IF(AE1500/$AE$8&gt;0,AE1500/$AE$8,"")</f>
        <v>767.67499999999995</v>
      </c>
      <c r="AH1500">
        <f t="shared" ref="AH1500:AH1513" si="1015">J1500</f>
        <v>5573</v>
      </c>
      <c r="AI1500">
        <f t="shared" ref="AI1500:AI1513" si="1016">AC1500</f>
        <v>767675</v>
      </c>
      <c r="AJ1500" s="16">
        <f t="shared" ref="AJ1500:AJ1513" si="1017">IF(AI1500*AH1500&gt;0,AI1500/AH1500*$AI$8,"")</f>
        <v>137748.96823972726</v>
      </c>
      <c r="AL1500" s="16">
        <f t="shared" ref="AL1500:AL1513" si="1018">IF(AI1500*M1500&gt;0,M1500/L1500*AJ1500,"")</f>
        <v>1429562.3836126628</v>
      </c>
    </row>
    <row r="1501" spans="2:38">
      <c r="B1501" s="29" t="s">
        <v>55</v>
      </c>
      <c r="C1501" s="3">
        <v>57</v>
      </c>
      <c r="D1501" s="3"/>
      <c r="E1501" s="7">
        <v>57</v>
      </c>
      <c r="G1501" s="29" t="s">
        <v>55</v>
      </c>
      <c r="H1501" s="3">
        <v>360</v>
      </c>
      <c r="I1501" s="3"/>
      <c r="J1501" s="7">
        <v>360</v>
      </c>
      <c r="L1501">
        <f t="shared" si="1011"/>
        <v>57</v>
      </c>
      <c r="M1501">
        <f t="shared" si="1012"/>
        <v>360</v>
      </c>
      <c r="N1501" s="19">
        <f t="shared" si="990"/>
        <v>6.3157894736842106</v>
      </c>
      <c r="P1501" s="29" t="s">
        <v>55</v>
      </c>
      <c r="Q1501" s="3">
        <v>212</v>
      </c>
      <c r="R1501" s="3"/>
      <c r="S1501" s="7">
        <v>212</v>
      </c>
      <c r="U1501" s="29" t="s">
        <v>55</v>
      </c>
      <c r="V1501" s="3">
        <v>91</v>
      </c>
      <c r="W1501" s="3"/>
      <c r="X1501" s="7">
        <v>91</v>
      </c>
      <c r="Z1501" s="29" t="s">
        <v>55</v>
      </c>
      <c r="AA1501" s="3">
        <v>51724</v>
      </c>
      <c r="AB1501" s="3"/>
      <c r="AC1501" s="7">
        <v>51724</v>
      </c>
      <c r="AE1501">
        <f t="shared" si="1013"/>
        <v>51724</v>
      </c>
      <c r="AF1501" s="16">
        <f t="shared" si="1014"/>
        <v>51.723999999999997</v>
      </c>
      <c r="AH1501">
        <f t="shared" si="1015"/>
        <v>360</v>
      </c>
      <c r="AI1501">
        <f t="shared" si="1016"/>
        <v>51724</v>
      </c>
      <c r="AJ1501" s="16">
        <f t="shared" si="1017"/>
        <v>143677.77777777778</v>
      </c>
      <c r="AL1501" s="16">
        <f t="shared" si="1018"/>
        <v>907438.59649122809</v>
      </c>
    </row>
    <row r="1502" spans="2:38">
      <c r="B1502" s="29" t="s">
        <v>147</v>
      </c>
      <c r="C1502" s="3">
        <v>392</v>
      </c>
      <c r="D1502" s="3"/>
      <c r="E1502" s="7">
        <v>392</v>
      </c>
      <c r="G1502" s="29" t="s">
        <v>147</v>
      </c>
      <c r="H1502" s="3">
        <v>1511</v>
      </c>
      <c r="I1502" s="3"/>
      <c r="J1502" s="7">
        <v>1511</v>
      </c>
      <c r="L1502">
        <f t="shared" si="1011"/>
        <v>392</v>
      </c>
      <c r="M1502">
        <f t="shared" si="1012"/>
        <v>1511</v>
      </c>
      <c r="N1502" s="19">
        <f t="shared" si="990"/>
        <v>3.8545918367346941</v>
      </c>
      <c r="P1502" s="29" t="s">
        <v>147</v>
      </c>
      <c r="Q1502" s="3">
        <v>806</v>
      </c>
      <c r="R1502" s="3"/>
      <c r="S1502" s="7">
        <v>806</v>
      </c>
      <c r="U1502" s="29" t="s">
        <v>147</v>
      </c>
      <c r="V1502" s="3">
        <v>304</v>
      </c>
      <c r="W1502" s="3"/>
      <c r="X1502" s="7">
        <v>304</v>
      </c>
      <c r="Z1502" s="29" t="s">
        <v>147</v>
      </c>
      <c r="AA1502" s="3">
        <v>111018</v>
      </c>
      <c r="AB1502" s="3"/>
      <c r="AC1502" s="7">
        <v>111018</v>
      </c>
      <c r="AE1502">
        <f t="shared" si="1013"/>
        <v>111018</v>
      </c>
      <c r="AF1502" s="16">
        <f t="shared" si="1014"/>
        <v>111.018</v>
      </c>
      <c r="AH1502">
        <f t="shared" si="1015"/>
        <v>1511</v>
      </c>
      <c r="AI1502">
        <f t="shared" si="1016"/>
        <v>111018</v>
      </c>
      <c r="AJ1502" s="16">
        <f t="shared" si="1017"/>
        <v>73473.196558570475</v>
      </c>
      <c r="AL1502" s="16">
        <f t="shared" si="1018"/>
        <v>283209.18367346935</v>
      </c>
    </row>
    <row r="1503" spans="2:38">
      <c r="B1503" s="29" t="s">
        <v>56</v>
      </c>
      <c r="C1503" s="3">
        <v>16</v>
      </c>
      <c r="D1503" s="3"/>
      <c r="E1503" s="7">
        <v>16</v>
      </c>
      <c r="G1503" s="29" t="s">
        <v>56</v>
      </c>
      <c r="H1503" s="3">
        <v>173</v>
      </c>
      <c r="I1503" s="3"/>
      <c r="J1503" s="7">
        <v>173</v>
      </c>
      <c r="L1503">
        <f t="shared" si="1011"/>
        <v>16</v>
      </c>
      <c r="M1503">
        <f t="shared" si="1012"/>
        <v>173</v>
      </c>
      <c r="N1503" s="19">
        <f t="shared" si="990"/>
        <v>10.8125</v>
      </c>
      <c r="P1503" s="29" t="s">
        <v>56</v>
      </c>
      <c r="Q1503" s="3">
        <v>126</v>
      </c>
      <c r="R1503" s="3"/>
      <c r="S1503" s="7">
        <v>126</v>
      </c>
      <c r="U1503" s="29" t="s">
        <v>56</v>
      </c>
      <c r="V1503" s="3">
        <v>30</v>
      </c>
      <c r="W1503" s="3"/>
      <c r="X1503" s="7">
        <v>30</v>
      </c>
      <c r="Z1503" s="29" t="s">
        <v>56</v>
      </c>
      <c r="AA1503" s="3">
        <v>16393</v>
      </c>
      <c r="AB1503" s="3"/>
      <c r="AC1503" s="7">
        <v>16393</v>
      </c>
      <c r="AE1503">
        <f t="shared" si="1013"/>
        <v>16393</v>
      </c>
      <c r="AF1503" s="16">
        <f t="shared" si="1014"/>
        <v>16.393000000000001</v>
      </c>
      <c r="AH1503">
        <f t="shared" si="1015"/>
        <v>173</v>
      </c>
      <c r="AI1503">
        <f t="shared" si="1016"/>
        <v>16393</v>
      </c>
      <c r="AJ1503" s="16">
        <f t="shared" si="1017"/>
        <v>94757.225433526022</v>
      </c>
      <c r="AL1503" s="16">
        <f t="shared" si="1018"/>
        <v>1024562.5000000001</v>
      </c>
    </row>
    <row r="1504" spans="2:38">
      <c r="B1504" s="29" t="s">
        <v>57</v>
      </c>
      <c r="C1504" s="3">
        <v>475</v>
      </c>
      <c r="D1504" s="3"/>
      <c r="E1504" s="7">
        <v>475</v>
      </c>
      <c r="G1504" s="29" t="s">
        <v>57</v>
      </c>
      <c r="H1504" s="3">
        <v>4364</v>
      </c>
      <c r="I1504" s="3"/>
      <c r="J1504" s="7">
        <v>4364</v>
      </c>
      <c r="L1504">
        <f t="shared" si="1011"/>
        <v>475</v>
      </c>
      <c r="M1504">
        <f t="shared" si="1012"/>
        <v>4364</v>
      </c>
      <c r="N1504" s="19">
        <f t="shared" si="990"/>
        <v>9.1873684210526321</v>
      </c>
      <c r="P1504" s="29" t="s">
        <v>57</v>
      </c>
      <c r="Q1504" s="3">
        <v>3255</v>
      </c>
      <c r="R1504" s="3"/>
      <c r="S1504" s="7">
        <v>3255</v>
      </c>
      <c r="U1504" s="29" t="s">
        <v>57</v>
      </c>
      <c r="V1504" s="3">
        <v>628</v>
      </c>
      <c r="W1504" s="3"/>
      <c r="X1504" s="7">
        <v>628</v>
      </c>
      <c r="Z1504" s="29" t="s">
        <v>57</v>
      </c>
      <c r="AA1504" s="3">
        <v>549311</v>
      </c>
      <c r="AB1504" s="3"/>
      <c r="AC1504" s="7">
        <v>549311</v>
      </c>
      <c r="AE1504">
        <f t="shared" si="1013"/>
        <v>549311</v>
      </c>
      <c r="AF1504" s="16">
        <f t="shared" si="1014"/>
        <v>549.31100000000004</v>
      </c>
      <c r="AH1504">
        <f t="shared" si="1015"/>
        <v>4364</v>
      </c>
      <c r="AI1504">
        <f t="shared" si="1016"/>
        <v>549311</v>
      </c>
      <c r="AJ1504" s="16">
        <f t="shared" si="1017"/>
        <v>125873.28139321723</v>
      </c>
      <c r="AL1504" s="16">
        <f t="shared" si="1018"/>
        <v>1156444.2105263157</v>
      </c>
    </row>
    <row r="1505" spans="2:38">
      <c r="B1505" s="29" t="s">
        <v>58</v>
      </c>
      <c r="C1505" s="3">
        <v>10</v>
      </c>
      <c r="D1505" s="3"/>
      <c r="E1505" s="7">
        <v>10</v>
      </c>
      <c r="G1505" s="29" t="s">
        <v>58</v>
      </c>
      <c r="H1505" s="3">
        <v>81</v>
      </c>
      <c r="I1505" s="3"/>
      <c r="J1505" s="7">
        <v>81</v>
      </c>
      <c r="L1505">
        <f t="shared" si="1011"/>
        <v>10</v>
      </c>
      <c r="M1505">
        <f t="shared" si="1012"/>
        <v>81</v>
      </c>
      <c r="N1505" s="19">
        <f t="shared" si="990"/>
        <v>8.1</v>
      </c>
      <c r="P1505" s="29" t="s">
        <v>58</v>
      </c>
      <c r="Q1505" s="3">
        <v>48</v>
      </c>
      <c r="R1505" s="3"/>
      <c r="S1505" s="7">
        <v>48</v>
      </c>
      <c r="U1505" s="29" t="s">
        <v>58</v>
      </c>
      <c r="V1505" s="3">
        <v>23</v>
      </c>
      <c r="W1505" s="3"/>
      <c r="X1505" s="7">
        <v>23</v>
      </c>
      <c r="Z1505" s="29" t="s">
        <v>58</v>
      </c>
      <c r="AA1505" s="3">
        <v>6199</v>
      </c>
      <c r="AB1505" s="3"/>
      <c r="AC1505" s="7">
        <v>6199</v>
      </c>
      <c r="AE1505">
        <f t="shared" si="1013"/>
        <v>6199</v>
      </c>
      <c r="AF1505" s="16">
        <f t="shared" si="1014"/>
        <v>6.1989999999999998</v>
      </c>
      <c r="AH1505">
        <f t="shared" si="1015"/>
        <v>81</v>
      </c>
      <c r="AI1505">
        <f t="shared" si="1016"/>
        <v>6199</v>
      </c>
      <c r="AJ1505" s="16">
        <f t="shared" si="1017"/>
        <v>76530.864197530856</v>
      </c>
      <c r="AL1505" s="16">
        <f t="shared" si="1018"/>
        <v>619899.99999999988</v>
      </c>
    </row>
    <row r="1506" spans="2:38">
      <c r="B1506" s="29" t="s">
        <v>59</v>
      </c>
      <c r="C1506" s="3">
        <v>413</v>
      </c>
      <c r="D1506" s="3"/>
      <c r="E1506" s="7">
        <v>413</v>
      </c>
      <c r="G1506" s="29" t="s">
        <v>59</v>
      </c>
      <c r="H1506" s="3">
        <v>2376</v>
      </c>
      <c r="I1506" s="3"/>
      <c r="J1506" s="7">
        <v>2376</v>
      </c>
      <c r="L1506">
        <f t="shared" si="1011"/>
        <v>413</v>
      </c>
      <c r="M1506">
        <f t="shared" si="1012"/>
        <v>2376</v>
      </c>
      <c r="N1506" s="19">
        <f t="shared" si="990"/>
        <v>5.7530266343825662</v>
      </c>
      <c r="P1506" s="29" t="s">
        <v>59</v>
      </c>
      <c r="Q1506" s="3">
        <v>1572</v>
      </c>
      <c r="R1506" s="3"/>
      <c r="S1506" s="7">
        <v>1572</v>
      </c>
      <c r="U1506" s="29" t="s">
        <v>59</v>
      </c>
      <c r="V1506" s="3">
        <v>372</v>
      </c>
      <c r="W1506" s="3"/>
      <c r="X1506" s="7">
        <v>372</v>
      </c>
      <c r="Z1506" s="29" t="s">
        <v>59</v>
      </c>
      <c r="AA1506" s="3">
        <v>177358</v>
      </c>
      <c r="AB1506" s="3"/>
      <c r="AC1506" s="7">
        <v>177358</v>
      </c>
      <c r="AE1506">
        <f t="shared" si="1013"/>
        <v>177358</v>
      </c>
      <c r="AF1506" s="16">
        <f t="shared" si="1014"/>
        <v>177.358</v>
      </c>
      <c r="AH1506">
        <f t="shared" si="1015"/>
        <v>2376</v>
      </c>
      <c r="AI1506">
        <f t="shared" si="1016"/>
        <v>177358</v>
      </c>
      <c r="AJ1506" s="16">
        <f t="shared" si="1017"/>
        <v>74645.622895622888</v>
      </c>
      <c r="AL1506" s="16">
        <f t="shared" si="1018"/>
        <v>429438.25665859558</v>
      </c>
    </row>
    <row r="1507" spans="2:38">
      <c r="B1507" s="29" t="s">
        <v>148</v>
      </c>
      <c r="C1507" s="3">
        <v>20</v>
      </c>
      <c r="D1507" s="3"/>
      <c r="E1507" s="7">
        <v>20</v>
      </c>
      <c r="G1507" s="29" t="s">
        <v>148</v>
      </c>
      <c r="H1507" s="3">
        <v>168</v>
      </c>
      <c r="I1507" s="3"/>
      <c r="J1507" s="7">
        <v>168</v>
      </c>
      <c r="L1507">
        <f t="shared" si="1011"/>
        <v>20</v>
      </c>
      <c r="M1507">
        <f t="shared" si="1012"/>
        <v>168</v>
      </c>
      <c r="N1507" s="19">
        <f t="shared" si="990"/>
        <v>8.4</v>
      </c>
      <c r="P1507" s="29" t="s">
        <v>148</v>
      </c>
      <c r="Q1507" s="3">
        <v>119</v>
      </c>
      <c r="R1507" s="3"/>
      <c r="S1507" s="7">
        <v>119</v>
      </c>
      <c r="U1507" s="29" t="s">
        <v>148</v>
      </c>
      <c r="V1507" s="3">
        <v>29</v>
      </c>
      <c r="W1507" s="3"/>
      <c r="X1507" s="7">
        <v>29</v>
      </c>
      <c r="Z1507" s="29" t="s">
        <v>148</v>
      </c>
      <c r="AA1507" s="3">
        <v>26079</v>
      </c>
      <c r="AB1507" s="3"/>
      <c r="AC1507" s="7">
        <v>26079</v>
      </c>
      <c r="AE1507">
        <f t="shared" si="1013"/>
        <v>26079</v>
      </c>
      <c r="AF1507" s="16">
        <f t="shared" si="1014"/>
        <v>26.079000000000001</v>
      </c>
      <c r="AH1507">
        <f t="shared" si="1015"/>
        <v>168</v>
      </c>
      <c r="AI1507">
        <f t="shared" si="1016"/>
        <v>26079</v>
      </c>
      <c r="AJ1507" s="16">
        <f t="shared" si="1017"/>
        <v>155232.14285714287</v>
      </c>
      <c r="AL1507" s="16">
        <f t="shared" si="1018"/>
        <v>1303950.0000000002</v>
      </c>
    </row>
    <row r="1508" spans="2:38">
      <c r="B1508" s="29" t="s">
        <v>60</v>
      </c>
      <c r="C1508" s="3">
        <v>48</v>
      </c>
      <c r="D1508" s="3"/>
      <c r="E1508" s="7">
        <v>48</v>
      </c>
      <c r="G1508" s="29" t="s">
        <v>60</v>
      </c>
      <c r="H1508" s="3">
        <v>169</v>
      </c>
      <c r="I1508" s="3"/>
      <c r="J1508" s="7">
        <v>169</v>
      </c>
      <c r="L1508">
        <f t="shared" si="1011"/>
        <v>48</v>
      </c>
      <c r="M1508">
        <f t="shared" si="1012"/>
        <v>169</v>
      </c>
      <c r="N1508" s="19">
        <f t="shared" si="990"/>
        <v>3.5208333333333335</v>
      </c>
      <c r="P1508" s="29" t="s">
        <v>60</v>
      </c>
      <c r="Q1508" s="3">
        <v>86</v>
      </c>
      <c r="R1508" s="3"/>
      <c r="S1508" s="7">
        <v>86</v>
      </c>
      <c r="U1508" s="29" t="s">
        <v>60</v>
      </c>
      <c r="V1508" s="3">
        <v>34</v>
      </c>
      <c r="W1508" s="3"/>
      <c r="X1508" s="7">
        <v>34</v>
      </c>
      <c r="Z1508" s="29" t="s">
        <v>60</v>
      </c>
      <c r="AA1508" s="3">
        <v>12840</v>
      </c>
      <c r="AB1508" s="3"/>
      <c r="AC1508" s="7">
        <v>12840</v>
      </c>
      <c r="AE1508">
        <f t="shared" si="1013"/>
        <v>12840</v>
      </c>
      <c r="AF1508" s="16">
        <f t="shared" si="1014"/>
        <v>12.84</v>
      </c>
      <c r="AH1508">
        <f t="shared" si="1015"/>
        <v>169</v>
      </c>
      <c r="AI1508">
        <f t="shared" si="1016"/>
        <v>12840</v>
      </c>
      <c r="AJ1508" s="16">
        <f t="shared" si="1017"/>
        <v>75976.331360946744</v>
      </c>
      <c r="AL1508" s="16">
        <f t="shared" si="1018"/>
        <v>267500</v>
      </c>
    </row>
    <row r="1509" spans="2:38">
      <c r="B1509" s="29" t="s">
        <v>61</v>
      </c>
      <c r="C1509" s="3">
        <v>103</v>
      </c>
      <c r="D1509" s="3"/>
      <c r="E1509" s="7">
        <v>103</v>
      </c>
      <c r="G1509" s="29" t="s">
        <v>61</v>
      </c>
      <c r="H1509" s="3">
        <v>435</v>
      </c>
      <c r="I1509" s="3"/>
      <c r="J1509" s="7">
        <v>435</v>
      </c>
      <c r="L1509">
        <f t="shared" si="1011"/>
        <v>103</v>
      </c>
      <c r="M1509">
        <f t="shared" si="1012"/>
        <v>435</v>
      </c>
      <c r="N1509" s="19">
        <f t="shared" si="990"/>
        <v>4.2233009708737868</v>
      </c>
      <c r="P1509" s="29" t="s">
        <v>61</v>
      </c>
      <c r="Q1509" s="3">
        <v>220</v>
      </c>
      <c r="R1509" s="3"/>
      <c r="S1509" s="7">
        <v>220</v>
      </c>
      <c r="U1509" s="29" t="s">
        <v>61</v>
      </c>
      <c r="V1509" s="3">
        <v>109</v>
      </c>
      <c r="W1509" s="3"/>
      <c r="X1509" s="7">
        <v>109</v>
      </c>
      <c r="Z1509" s="29" t="s">
        <v>61</v>
      </c>
      <c r="AA1509" s="3">
        <v>28945</v>
      </c>
      <c r="AB1509" s="3"/>
      <c r="AC1509" s="7">
        <v>28945</v>
      </c>
      <c r="AE1509">
        <f t="shared" si="1013"/>
        <v>28945</v>
      </c>
      <c r="AF1509" s="16">
        <f t="shared" si="1014"/>
        <v>28.945</v>
      </c>
      <c r="AH1509">
        <f t="shared" si="1015"/>
        <v>435</v>
      </c>
      <c r="AI1509">
        <f t="shared" si="1016"/>
        <v>28945</v>
      </c>
      <c r="AJ1509" s="16">
        <f t="shared" si="1017"/>
        <v>66540.229885057473</v>
      </c>
      <c r="AL1509" s="16">
        <f t="shared" si="1018"/>
        <v>281019.4174757282</v>
      </c>
    </row>
    <row r="1510" spans="2:38">
      <c r="B1510" s="29" t="s">
        <v>149</v>
      </c>
      <c r="C1510" s="3">
        <v>68</v>
      </c>
      <c r="D1510" s="3"/>
      <c r="E1510" s="7">
        <v>68</v>
      </c>
      <c r="G1510" s="29" t="s">
        <v>149</v>
      </c>
      <c r="H1510" s="3">
        <v>688</v>
      </c>
      <c r="I1510" s="3"/>
      <c r="J1510" s="7">
        <v>688</v>
      </c>
      <c r="N1510" s="19" t="str">
        <f t="shared" si="990"/>
        <v/>
      </c>
      <c r="P1510" s="29" t="s">
        <v>149</v>
      </c>
      <c r="Q1510" s="3">
        <v>541</v>
      </c>
      <c r="R1510" s="3"/>
      <c r="S1510" s="7">
        <v>541</v>
      </c>
      <c r="U1510" s="29" t="s">
        <v>149</v>
      </c>
      <c r="V1510" s="3">
        <v>78</v>
      </c>
      <c r="W1510" s="3"/>
      <c r="X1510" s="7">
        <v>78</v>
      </c>
      <c r="Z1510" s="29" t="s">
        <v>149</v>
      </c>
      <c r="AA1510" s="3">
        <v>127573</v>
      </c>
      <c r="AB1510" s="3"/>
      <c r="AC1510" s="7">
        <v>127573</v>
      </c>
      <c r="AE1510">
        <f t="shared" si="1013"/>
        <v>127573</v>
      </c>
      <c r="AF1510" s="16">
        <f t="shared" si="1014"/>
        <v>127.57299999999999</v>
      </c>
      <c r="AH1510">
        <f t="shared" si="1015"/>
        <v>688</v>
      </c>
      <c r="AI1510">
        <f t="shared" si="1016"/>
        <v>127573</v>
      </c>
      <c r="AJ1510" s="16">
        <f t="shared" si="1017"/>
        <v>185425.87209302327</v>
      </c>
      <c r="AL1510" s="16" t="str">
        <f t="shared" si="1018"/>
        <v/>
      </c>
    </row>
    <row r="1511" spans="2:38">
      <c r="B1511" s="29" t="s">
        <v>62</v>
      </c>
      <c r="C1511" s="3">
        <v>175</v>
      </c>
      <c r="D1511" s="3"/>
      <c r="E1511" s="7">
        <v>175</v>
      </c>
      <c r="G1511" s="29" t="s">
        <v>62</v>
      </c>
      <c r="H1511" s="3">
        <v>1135</v>
      </c>
      <c r="I1511" s="3"/>
      <c r="J1511" s="7">
        <v>1135</v>
      </c>
      <c r="L1511">
        <f t="shared" ref="L1511:L1513" si="1019">E1511</f>
        <v>175</v>
      </c>
      <c r="M1511">
        <f t="shared" ref="M1511:M1513" si="1020">J1511</f>
        <v>1135</v>
      </c>
      <c r="N1511" s="19">
        <f t="shared" si="990"/>
        <v>6.4857142857142858</v>
      </c>
      <c r="P1511" s="29" t="s">
        <v>62</v>
      </c>
      <c r="Q1511" s="3">
        <v>781</v>
      </c>
      <c r="R1511" s="3"/>
      <c r="S1511" s="7">
        <v>781</v>
      </c>
      <c r="U1511" s="29" t="s">
        <v>62</v>
      </c>
      <c r="V1511" s="3">
        <v>169</v>
      </c>
      <c r="W1511" s="3"/>
      <c r="X1511" s="7">
        <v>169</v>
      </c>
      <c r="Z1511" s="29" t="s">
        <v>62</v>
      </c>
      <c r="AA1511" s="3">
        <v>104623</v>
      </c>
      <c r="AB1511" s="3"/>
      <c r="AC1511" s="7">
        <v>104623</v>
      </c>
      <c r="AE1511">
        <f t="shared" si="1013"/>
        <v>104623</v>
      </c>
      <c r="AF1511" s="16">
        <f t="shared" si="1014"/>
        <v>104.623</v>
      </c>
      <c r="AH1511">
        <f t="shared" si="1015"/>
        <v>1135</v>
      </c>
      <c r="AI1511">
        <f t="shared" si="1016"/>
        <v>104623</v>
      </c>
      <c r="AJ1511" s="16">
        <f t="shared" si="1017"/>
        <v>92178.854625550652</v>
      </c>
      <c r="AL1511" s="16">
        <f t="shared" si="1018"/>
        <v>597845.7142857142</v>
      </c>
    </row>
    <row r="1512" spans="2:38">
      <c r="B1512" s="29" t="s">
        <v>63</v>
      </c>
      <c r="C1512" s="3">
        <v>255</v>
      </c>
      <c r="D1512" s="3"/>
      <c r="E1512" s="7">
        <v>255</v>
      </c>
      <c r="G1512" s="29" t="s">
        <v>63</v>
      </c>
      <c r="H1512" s="3">
        <v>1572</v>
      </c>
      <c r="I1512" s="3"/>
      <c r="J1512" s="7">
        <v>1572</v>
      </c>
      <c r="L1512">
        <f t="shared" si="1019"/>
        <v>255</v>
      </c>
      <c r="M1512">
        <f t="shared" si="1020"/>
        <v>1572</v>
      </c>
      <c r="N1512" s="19">
        <f t="shared" si="990"/>
        <v>6.1647058823529415</v>
      </c>
      <c r="P1512" s="29" t="s">
        <v>63</v>
      </c>
      <c r="Q1512" s="3">
        <v>1014</v>
      </c>
      <c r="R1512" s="3"/>
      <c r="S1512" s="7">
        <v>1014</v>
      </c>
      <c r="U1512" s="29" t="s">
        <v>63</v>
      </c>
      <c r="V1512" s="3">
        <v>299</v>
      </c>
      <c r="W1512" s="3"/>
      <c r="X1512" s="7">
        <v>299</v>
      </c>
      <c r="Z1512" s="29" t="s">
        <v>63</v>
      </c>
      <c r="AA1512" s="3">
        <v>145546</v>
      </c>
      <c r="AB1512" s="3"/>
      <c r="AC1512" s="7">
        <v>145546</v>
      </c>
      <c r="AE1512">
        <f t="shared" si="1013"/>
        <v>145546</v>
      </c>
      <c r="AF1512" s="16">
        <f t="shared" si="1014"/>
        <v>145.54599999999999</v>
      </c>
      <c r="AH1512">
        <f t="shared" si="1015"/>
        <v>1572</v>
      </c>
      <c r="AI1512">
        <f t="shared" si="1016"/>
        <v>145546</v>
      </c>
      <c r="AJ1512" s="16">
        <f t="shared" si="1017"/>
        <v>92586.513994910943</v>
      </c>
      <c r="AL1512" s="16">
        <f t="shared" si="1018"/>
        <v>570768.62745098048</v>
      </c>
    </row>
    <row r="1513" spans="2:38">
      <c r="B1513" s="30" t="s">
        <v>34</v>
      </c>
      <c r="C1513" s="7">
        <v>2569</v>
      </c>
      <c r="D1513" s="7"/>
      <c r="E1513" s="7">
        <v>2569</v>
      </c>
      <c r="G1513" s="30" t="s">
        <v>34</v>
      </c>
      <c r="H1513" s="7">
        <v>18605</v>
      </c>
      <c r="I1513" s="7"/>
      <c r="J1513" s="7">
        <v>18605</v>
      </c>
      <c r="L1513">
        <f t="shared" si="1019"/>
        <v>2569</v>
      </c>
      <c r="M1513">
        <f t="shared" si="1020"/>
        <v>18605</v>
      </c>
      <c r="N1513" s="19">
        <f t="shared" si="990"/>
        <v>7.2421175554690542</v>
      </c>
      <c r="P1513" s="30" t="s">
        <v>34</v>
      </c>
      <c r="Q1513" s="7">
        <v>12950</v>
      </c>
      <c r="R1513" s="7"/>
      <c r="S1513" s="7">
        <v>12950</v>
      </c>
      <c r="U1513" s="30" t="s">
        <v>34</v>
      </c>
      <c r="V1513" s="7">
        <v>3017</v>
      </c>
      <c r="W1513" s="7"/>
      <c r="X1513" s="7">
        <v>3017</v>
      </c>
      <c r="Z1513" s="30" t="s">
        <v>34</v>
      </c>
      <c r="AA1513" s="7">
        <v>2125284</v>
      </c>
      <c r="AB1513" s="7"/>
      <c r="AC1513" s="7">
        <v>2125284</v>
      </c>
      <c r="AE1513">
        <f t="shared" si="1013"/>
        <v>2125284</v>
      </c>
      <c r="AF1513" s="16">
        <f t="shared" si="1014"/>
        <v>2125.2840000000001</v>
      </c>
      <c r="AH1513">
        <f t="shared" si="1015"/>
        <v>18605</v>
      </c>
      <c r="AI1513">
        <f t="shared" si="1016"/>
        <v>2125284</v>
      </c>
      <c r="AJ1513" s="16">
        <f t="shared" si="1017"/>
        <v>114231.87315237839</v>
      </c>
      <c r="AL1513" s="16">
        <f t="shared" si="1018"/>
        <v>827280.65395095374</v>
      </c>
    </row>
    <row r="1514" spans="2:38">
      <c r="B1514" s="5" t="s">
        <v>35</v>
      </c>
      <c r="C1514" s="3"/>
      <c r="D1514" s="3"/>
      <c r="E1514" s="7"/>
      <c r="G1514" s="5" t="s">
        <v>35</v>
      </c>
      <c r="H1514" s="3"/>
      <c r="I1514" s="3"/>
      <c r="J1514" s="7"/>
      <c r="N1514" s="37" t="str">
        <f t="shared" si="990"/>
        <v/>
      </c>
      <c r="P1514" s="5" t="s">
        <v>35</v>
      </c>
      <c r="Q1514" s="3"/>
      <c r="R1514" s="3"/>
      <c r="S1514" s="7"/>
      <c r="U1514" s="5" t="s">
        <v>35</v>
      </c>
      <c r="V1514" s="3"/>
      <c r="W1514" s="3"/>
      <c r="X1514" s="7"/>
      <c r="Z1514" s="5" t="s">
        <v>35</v>
      </c>
      <c r="AA1514" s="3"/>
      <c r="AB1514" s="3"/>
      <c r="AC1514" s="7"/>
      <c r="AF1514" s="36"/>
      <c r="AJ1514" s="36"/>
      <c r="AL1514" s="36"/>
    </row>
    <row r="1515" spans="2:38">
      <c r="B1515" s="29" t="s">
        <v>150</v>
      </c>
      <c r="C1515" s="3">
        <v>3</v>
      </c>
      <c r="D1515" s="3"/>
      <c r="E1515" s="7">
        <v>3</v>
      </c>
      <c r="G1515" s="29" t="s">
        <v>150</v>
      </c>
      <c r="H1515" s="3"/>
      <c r="I1515" s="3"/>
      <c r="J1515" s="7"/>
      <c r="L1515">
        <f t="shared" ref="L1515:L1520" si="1021">E1515</f>
        <v>3</v>
      </c>
      <c r="M1515">
        <f t="shared" ref="M1515:M1520" si="1022">J1515</f>
        <v>0</v>
      </c>
      <c r="N1515" s="19">
        <f t="shared" si="990"/>
        <v>0</v>
      </c>
      <c r="P1515" s="29" t="s">
        <v>150</v>
      </c>
      <c r="Q1515" s="3"/>
      <c r="R1515" s="3"/>
      <c r="S1515" s="7"/>
      <c r="U1515" s="29" t="s">
        <v>150</v>
      </c>
      <c r="V1515" s="3"/>
      <c r="W1515" s="3"/>
      <c r="X1515" s="7"/>
      <c r="Z1515" s="29" t="s">
        <v>150</v>
      </c>
      <c r="AA1515" s="3"/>
      <c r="AB1515" s="3"/>
      <c r="AC1515" s="7"/>
      <c r="AE1515">
        <f t="shared" ref="AE1515:AE1542" si="1023">AC1515</f>
        <v>0</v>
      </c>
      <c r="AF1515" s="16" t="str">
        <f t="shared" ref="AF1515:AF1542" si="1024">IF(AE1515/$AE$8&gt;0,AE1515/$AE$8,"")</f>
        <v/>
      </c>
      <c r="AH1515">
        <f t="shared" ref="AH1515:AH1542" si="1025">J1515</f>
        <v>0</v>
      </c>
      <c r="AI1515">
        <f t="shared" ref="AI1515:AI1542" si="1026">AC1515</f>
        <v>0</v>
      </c>
      <c r="AJ1515" s="16" t="str">
        <f t="shared" ref="AJ1515:AJ1542" si="1027">IF(AI1515*AH1515&gt;0,AI1515/AH1515*$AI$8,"")</f>
        <v/>
      </c>
      <c r="AL1515" s="16" t="str">
        <f t="shared" ref="AL1515:AL1542" si="1028">IF(AI1515*M1515&gt;0,M1515/L1515*AJ1515,"")</f>
        <v/>
      </c>
    </row>
    <row r="1516" spans="2:38">
      <c r="B1516" s="29" t="s">
        <v>67</v>
      </c>
      <c r="C1516" s="3"/>
      <c r="D1516" s="3"/>
      <c r="E1516" s="7"/>
      <c r="G1516" s="29" t="s">
        <v>67</v>
      </c>
      <c r="H1516" s="3"/>
      <c r="I1516" s="3"/>
      <c r="J1516" s="7"/>
      <c r="L1516">
        <f t="shared" si="1021"/>
        <v>0</v>
      </c>
      <c r="M1516">
        <f t="shared" si="1022"/>
        <v>0</v>
      </c>
      <c r="N1516" s="19" t="str">
        <f t="shared" si="990"/>
        <v/>
      </c>
      <c r="P1516" s="29" t="s">
        <v>67</v>
      </c>
      <c r="Q1516" s="3"/>
      <c r="R1516" s="3"/>
      <c r="S1516" s="7"/>
      <c r="U1516" s="29" t="s">
        <v>67</v>
      </c>
      <c r="V1516" s="3"/>
      <c r="W1516" s="3"/>
      <c r="X1516" s="7"/>
      <c r="Z1516" s="29" t="s">
        <v>67</v>
      </c>
      <c r="AA1516" s="3"/>
      <c r="AB1516" s="3"/>
      <c r="AC1516" s="7"/>
      <c r="AE1516">
        <f t="shared" si="1023"/>
        <v>0</v>
      </c>
      <c r="AF1516" s="16" t="str">
        <f t="shared" si="1024"/>
        <v/>
      </c>
      <c r="AH1516">
        <f t="shared" si="1025"/>
        <v>0</v>
      </c>
      <c r="AI1516">
        <f t="shared" si="1026"/>
        <v>0</v>
      </c>
      <c r="AJ1516" s="16" t="str">
        <f t="shared" si="1027"/>
        <v/>
      </c>
      <c r="AL1516" s="16" t="str">
        <f t="shared" si="1028"/>
        <v/>
      </c>
    </row>
    <row r="1517" spans="2:38">
      <c r="B1517" s="29" t="s">
        <v>68</v>
      </c>
      <c r="C1517" s="3"/>
      <c r="D1517" s="3">
        <v>3</v>
      </c>
      <c r="E1517" s="7">
        <v>3</v>
      </c>
      <c r="G1517" s="29" t="s">
        <v>68</v>
      </c>
      <c r="H1517" s="3"/>
      <c r="I1517" s="3">
        <v>6</v>
      </c>
      <c r="J1517" s="7">
        <v>6</v>
      </c>
      <c r="L1517">
        <f t="shared" si="1021"/>
        <v>3</v>
      </c>
      <c r="M1517">
        <f t="shared" si="1022"/>
        <v>6</v>
      </c>
      <c r="N1517" s="19">
        <f t="shared" si="990"/>
        <v>2</v>
      </c>
      <c r="P1517" s="29" t="s">
        <v>68</v>
      </c>
      <c r="Q1517" s="3"/>
      <c r="R1517" s="3">
        <v>2</v>
      </c>
      <c r="S1517" s="7">
        <v>2</v>
      </c>
      <c r="U1517" s="29" t="s">
        <v>68</v>
      </c>
      <c r="V1517" s="3"/>
      <c r="W1517" s="3">
        <v>1</v>
      </c>
      <c r="X1517" s="7">
        <v>1</v>
      </c>
      <c r="Z1517" s="29" t="s">
        <v>68</v>
      </c>
      <c r="AA1517" s="3"/>
      <c r="AB1517" s="3">
        <v>331</v>
      </c>
      <c r="AC1517" s="7">
        <v>331</v>
      </c>
      <c r="AE1517">
        <f t="shared" si="1023"/>
        <v>331</v>
      </c>
      <c r="AF1517" s="16">
        <f t="shared" si="1024"/>
        <v>0.33100000000000002</v>
      </c>
      <c r="AH1517">
        <f t="shared" si="1025"/>
        <v>6</v>
      </c>
      <c r="AI1517">
        <f t="shared" si="1026"/>
        <v>331</v>
      </c>
      <c r="AJ1517" s="16">
        <f t="shared" si="1027"/>
        <v>55166.666666666664</v>
      </c>
      <c r="AL1517" s="16">
        <f t="shared" si="1028"/>
        <v>110333.33333333333</v>
      </c>
    </row>
    <row r="1518" spans="2:38">
      <c r="B1518" s="29" t="s">
        <v>69</v>
      </c>
      <c r="C1518" s="3">
        <v>7</v>
      </c>
      <c r="D1518" s="3"/>
      <c r="E1518" s="7">
        <v>7</v>
      </c>
      <c r="G1518" s="29" t="s">
        <v>69</v>
      </c>
      <c r="H1518" s="3">
        <v>16</v>
      </c>
      <c r="I1518" s="3"/>
      <c r="J1518" s="7">
        <v>16</v>
      </c>
      <c r="L1518">
        <f t="shared" si="1021"/>
        <v>7</v>
      </c>
      <c r="M1518">
        <f t="shared" si="1022"/>
        <v>16</v>
      </c>
      <c r="N1518" s="19">
        <f t="shared" si="990"/>
        <v>2.2857142857142856</v>
      </c>
      <c r="P1518" s="29" t="s">
        <v>69</v>
      </c>
      <c r="Q1518" s="3">
        <v>3</v>
      </c>
      <c r="R1518" s="3"/>
      <c r="S1518" s="7">
        <v>3</v>
      </c>
      <c r="U1518" s="29" t="s">
        <v>69</v>
      </c>
      <c r="V1518" s="3">
        <v>6</v>
      </c>
      <c r="W1518" s="3"/>
      <c r="X1518" s="7">
        <v>6</v>
      </c>
      <c r="Z1518" s="29" t="s">
        <v>69</v>
      </c>
      <c r="AA1518" s="3">
        <v>1778</v>
      </c>
      <c r="AB1518" s="3"/>
      <c r="AC1518" s="7">
        <v>1778</v>
      </c>
      <c r="AE1518">
        <f t="shared" si="1023"/>
        <v>1778</v>
      </c>
      <c r="AF1518" s="16">
        <f t="shared" si="1024"/>
        <v>1.778</v>
      </c>
      <c r="AH1518">
        <f t="shared" si="1025"/>
        <v>16</v>
      </c>
      <c r="AI1518">
        <f t="shared" si="1026"/>
        <v>1778</v>
      </c>
      <c r="AJ1518" s="16">
        <f t="shared" si="1027"/>
        <v>111125</v>
      </c>
      <c r="AL1518" s="16">
        <f t="shared" si="1028"/>
        <v>254000</v>
      </c>
    </row>
    <row r="1519" spans="2:38">
      <c r="B1519" s="29" t="s">
        <v>70</v>
      </c>
      <c r="C1519" s="3">
        <v>2</v>
      </c>
      <c r="D1519" s="3"/>
      <c r="E1519" s="7">
        <v>2</v>
      </c>
      <c r="G1519" s="29" t="s">
        <v>70</v>
      </c>
      <c r="H1519" s="3"/>
      <c r="I1519" s="3"/>
      <c r="J1519" s="7"/>
      <c r="L1519">
        <f t="shared" si="1021"/>
        <v>2</v>
      </c>
      <c r="M1519">
        <f t="shared" si="1022"/>
        <v>0</v>
      </c>
      <c r="N1519" s="19">
        <f t="shared" si="990"/>
        <v>0</v>
      </c>
      <c r="P1519" s="29" t="s">
        <v>70</v>
      </c>
      <c r="Q1519" s="3"/>
      <c r="R1519" s="3"/>
      <c r="S1519" s="7"/>
      <c r="U1519" s="29" t="s">
        <v>70</v>
      </c>
      <c r="V1519" s="3"/>
      <c r="W1519" s="3"/>
      <c r="X1519" s="7"/>
      <c r="Z1519" s="29" t="s">
        <v>70</v>
      </c>
      <c r="AA1519" s="3"/>
      <c r="AB1519" s="3"/>
      <c r="AC1519" s="7"/>
      <c r="AE1519">
        <f t="shared" si="1023"/>
        <v>0</v>
      </c>
      <c r="AF1519" s="16" t="str">
        <f t="shared" si="1024"/>
        <v/>
      </c>
      <c r="AH1519">
        <f t="shared" si="1025"/>
        <v>0</v>
      </c>
      <c r="AI1519">
        <f t="shared" si="1026"/>
        <v>0</v>
      </c>
      <c r="AJ1519" s="16" t="str">
        <f t="shared" si="1027"/>
        <v/>
      </c>
      <c r="AL1519" s="16" t="str">
        <f t="shared" si="1028"/>
        <v/>
      </c>
    </row>
    <row r="1520" spans="2:38">
      <c r="B1520" s="29" t="s">
        <v>151</v>
      </c>
      <c r="C1520" s="3"/>
      <c r="D1520" s="3"/>
      <c r="E1520" s="7"/>
      <c r="G1520" s="29" t="s">
        <v>151</v>
      </c>
      <c r="H1520" s="3"/>
      <c r="I1520" s="3"/>
      <c r="J1520" s="7"/>
      <c r="L1520">
        <f t="shared" si="1021"/>
        <v>0</v>
      </c>
      <c r="M1520">
        <f t="shared" si="1022"/>
        <v>0</v>
      </c>
      <c r="N1520" s="19" t="str">
        <f t="shared" si="990"/>
        <v/>
      </c>
      <c r="P1520" s="29" t="s">
        <v>151</v>
      </c>
      <c r="Q1520" s="3"/>
      <c r="R1520" s="3"/>
      <c r="S1520" s="7"/>
      <c r="U1520" s="29" t="s">
        <v>151</v>
      </c>
      <c r="V1520" s="3"/>
      <c r="W1520" s="3"/>
      <c r="X1520" s="7"/>
      <c r="Z1520" s="29" t="s">
        <v>151</v>
      </c>
      <c r="AA1520" s="3"/>
      <c r="AB1520" s="3"/>
      <c r="AC1520" s="7"/>
      <c r="AE1520">
        <f t="shared" si="1023"/>
        <v>0</v>
      </c>
      <c r="AF1520" s="16" t="str">
        <f t="shared" si="1024"/>
        <v/>
      </c>
      <c r="AH1520">
        <f t="shared" si="1025"/>
        <v>0</v>
      </c>
      <c r="AI1520">
        <f t="shared" si="1026"/>
        <v>0</v>
      </c>
      <c r="AJ1520" s="16" t="str">
        <f t="shared" si="1027"/>
        <v/>
      </c>
      <c r="AL1520" s="16" t="str">
        <f t="shared" si="1028"/>
        <v/>
      </c>
    </row>
    <row r="1521" spans="2:38">
      <c r="B1521" s="29" t="s">
        <v>71</v>
      </c>
      <c r="C1521" s="3">
        <v>14</v>
      </c>
      <c r="D1521" s="3"/>
      <c r="E1521" s="7">
        <v>14</v>
      </c>
      <c r="G1521" s="29" t="s">
        <v>71</v>
      </c>
      <c r="H1521" s="3">
        <v>182</v>
      </c>
      <c r="I1521" s="3"/>
      <c r="J1521" s="7">
        <v>182</v>
      </c>
      <c r="N1521" s="19" t="str">
        <f t="shared" si="990"/>
        <v/>
      </c>
      <c r="P1521" s="29" t="s">
        <v>71</v>
      </c>
      <c r="Q1521" s="3">
        <v>143</v>
      </c>
      <c r="R1521" s="3"/>
      <c r="S1521" s="7">
        <v>143</v>
      </c>
      <c r="U1521" s="29" t="s">
        <v>71</v>
      </c>
      <c r="V1521" s="3">
        <v>23</v>
      </c>
      <c r="W1521" s="3"/>
      <c r="X1521" s="7">
        <v>23</v>
      </c>
      <c r="Z1521" s="29" t="s">
        <v>71</v>
      </c>
      <c r="AA1521" s="3">
        <v>26755</v>
      </c>
      <c r="AB1521" s="3"/>
      <c r="AC1521" s="7">
        <v>26755</v>
      </c>
      <c r="AE1521">
        <f t="shared" si="1023"/>
        <v>26755</v>
      </c>
      <c r="AF1521" s="16">
        <f t="shared" si="1024"/>
        <v>26.754999999999999</v>
      </c>
      <c r="AH1521">
        <f t="shared" si="1025"/>
        <v>182</v>
      </c>
      <c r="AI1521">
        <f t="shared" si="1026"/>
        <v>26755</v>
      </c>
      <c r="AJ1521" s="16">
        <f t="shared" si="1027"/>
        <v>147005.49450549451</v>
      </c>
      <c r="AL1521" s="16" t="str">
        <f t="shared" si="1028"/>
        <v/>
      </c>
    </row>
    <row r="1522" spans="2:38">
      <c r="B1522" s="29" t="s">
        <v>72</v>
      </c>
      <c r="C1522" s="3"/>
      <c r="D1522" s="3">
        <v>1</v>
      </c>
      <c r="E1522" s="7">
        <v>1</v>
      </c>
      <c r="G1522" s="29" t="s">
        <v>72</v>
      </c>
      <c r="H1522" s="3"/>
      <c r="I1522" s="3"/>
      <c r="J1522" s="7"/>
      <c r="L1522">
        <f t="shared" ref="L1522:L1531" si="1029">E1522</f>
        <v>1</v>
      </c>
      <c r="M1522">
        <f t="shared" ref="M1522:M1531" si="1030">J1522</f>
        <v>0</v>
      </c>
      <c r="N1522" s="19">
        <f t="shared" si="990"/>
        <v>0</v>
      </c>
      <c r="P1522" s="29" t="s">
        <v>72</v>
      </c>
      <c r="Q1522" s="3"/>
      <c r="R1522" s="3"/>
      <c r="S1522" s="7"/>
      <c r="U1522" s="29" t="s">
        <v>72</v>
      </c>
      <c r="V1522" s="3"/>
      <c r="W1522" s="3"/>
      <c r="X1522" s="7"/>
      <c r="Z1522" s="29" t="s">
        <v>72</v>
      </c>
      <c r="AA1522" s="3"/>
      <c r="AB1522" s="3"/>
      <c r="AC1522" s="7"/>
      <c r="AE1522">
        <f t="shared" si="1023"/>
        <v>0</v>
      </c>
      <c r="AF1522" s="16" t="str">
        <f t="shared" si="1024"/>
        <v/>
      </c>
      <c r="AH1522">
        <f t="shared" si="1025"/>
        <v>0</v>
      </c>
      <c r="AI1522">
        <f t="shared" si="1026"/>
        <v>0</v>
      </c>
      <c r="AJ1522" s="16" t="str">
        <f t="shared" si="1027"/>
        <v/>
      </c>
      <c r="AL1522" s="16" t="str">
        <f t="shared" si="1028"/>
        <v/>
      </c>
    </row>
    <row r="1523" spans="2:38">
      <c r="B1523" s="29" t="s">
        <v>73</v>
      </c>
      <c r="C1523" s="3">
        <v>225</v>
      </c>
      <c r="D1523" s="3"/>
      <c r="E1523" s="7">
        <v>225</v>
      </c>
      <c r="G1523" s="29" t="s">
        <v>73</v>
      </c>
      <c r="H1523" s="3">
        <v>3972</v>
      </c>
      <c r="I1523" s="3"/>
      <c r="J1523" s="7">
        <v>3972</v>
      </c>
      <c r="L1523">
        <f t="shared" si="1029"/>
        <v>225</v>
      </c>
      <c r="M1523">
        <f t="shared" si="1030"/>
        <v>3972</v>
      </c>
      <c r="N1523" s="19">
        <f t="shared" si="990"/>
        <v>17.653333333333332</v>
      </c>
      <c r="P1523" s="29" t="s">
        <v>73</v>
      </c>
      <c r="Q1523" s="3">
        <v>3105</v>
      </c>
      <c r="R1523" s="3"/>
      <c r="S1523" s="7">
        <v>3105</v>
      </c>
      <c r="U1523" s="29" t="s">
        <v>73</v>
      </c>
      <c r="V1523" s="3">
        <v>639</v>
      </c>
      <c r="W1523" s="3"/>
      <c r="X1523" s="7">
        <v>639</v>
      </c>
      <c r="Z1523" s="29" t="s">
        <v>73</v>
      </c>
      <c r="AA1523" s="3">
        <v>480528</v>
      </c>
      <c r="AB1523" s="3"/>
      <c r="AC1523" s="7">
        <v>480528</v>
      </c>
      <c r="AE1523">
        <f t="shared" si="1023"/>
        <v>480528</v>
      </c>
      <c r="AF1523" s="16">
        <f t="shared" si="1024"/>
        <v>480.52800000000002</v>
      </c>
      <c r="AH1523">
        <f t="shared" si="1025"/>
        <v>3972</v>
      </c>
      <c r="AI1523">
        <f t="shared" si="1026"/>
        <v>480528</v>
      </c>
      <c r="AJ1523" s="16">
        <f t="shared" si="1027"/>
        <v>120978.85196374622</v>
      </c>
      <c r="AL1523" s="16">
        <f t="shared" si="1028"/>
        <v>2135679.9999999995</v>
      </c>
    </row>
    <row r="1524" spans="2:38">
      <c r="B1524" s="29" t="s">
        <v>74</v>
      </c>
      <c r="C1524" s="3"/>
      <c r="D1524" s="3"/>
      <c r="E1524" s="7"/>
      <c r="G1524" s="29" t="s">
        <v>74</v>
      </c>
      <c r="H1524" s="3"/>
      <c r="I1524" s="3"/>
      <c r="J1524" s="7"/>
      <c r="L1524">
        <f t="shared" si="1029"/>
        <v>0</v>
      </c>
      <c r="M1524">
        <f t="shared" si="1030"/>
        <v>0</v>
      </c>
      <c r="N1524" s="19" t="str">
        <f t="shared" ref="N1524:N1587" si="1031">IF(M1524+L1524&gt;0,M1524/L1524,"")</f>
        <v/>
      </c>
      <c r="P1524" s="29" t="s">
        <v>74</v>
      </c>
      <c r="Q1524" s="3"/>
      <c r="R1524" s="3"/>
      <c r="S1524" s="7"/>
      <c r="U1524" s="29" t="s">
        <v>74</v>
      </c>
      <c r="V1524" s="3"/>
      <c r="W1524" s="3"/>
      <c r="X1524" s="7"/>
      <c r="Z1524" s="29" t="s">
        <v>74</v>
      </c>
      <c r="AA1524" s="3"/>
      <c r="AB1524" s="3"/>
      <c r="AC1524" s="7"/>
      <c r="AE1524">
        <f t="shared" si="1023"/>
        <v>0</v>
      </c>
      <c r="AF1524" s="16" t="str">
        <f t="shared" si="1024"/>
        <v/>
      </c>
      <c r="AH1524">
        <f t="shared" si="1025"/>
        <v>0</v>
      </c>
      <c r="AI1524">
        <f t="shared" si="1026"/>
        <v>0</v>
      </c>
      <c r="AJ1524" s="16" t="str">
        <f t="shared" si="1027"/>
        <v/>
      </c>
      <c r="AL1524" s="16" t="str">
        <f t="shared" si="1028"/>
        <v/>
      </c>
    </row>
    <row r="1525" spans="2:38">
      <c r="B1525" s="29" t="s">
        <v>75</v>
      </c>
      <c r="C1525" s="3"/>
      <c r="D1525" s="3">
        <v>2</v>
      </c>
      <c r="E1525" s="7">
        <v>2</v>
      </c>
      <c r="G1525" s="29" t="s">
        <v>75</v>
      </c>
      <c r="H1525" s="3"/>
      <c r="I1525" s="3"/>
      <c r="J1525" s="7"/>
      <c r="L1525">
        <f t="shared" si="1029"/>
        <v>2</v>
      </c>
      <c r="M1525">
        <f t="shared" si="1030"/>
        <v>0</v>
      </c>
      <c r="N1525" s="19">
        <f t="shared" si="1031"/>
        <v>0</v>
      </c>
      <c r="P1525" s="29" t="s">
        <v>75</v>
      </c>
      <c r="Q1525" s="3"/>
      <c r="R1525" s="3"/>
      <c r="S1525" s="7"/>
      <c r="U1525" s="29" t="s">
        <v>75</v>
      </c>
      <c r="V1525" s="3"/>
      <c r="W1525" s="3"/>
      <c r="X1525" s="7"/>
      <c r="Z1525" s="29" t="s">
        <v>75</v>
      </c>
      <c r="AA1525" s="3"/>
      <c r="AB1525" s="3"/>
      <c r="AC1525" s="7"/>
      <c r="AE1525">
        <f t="shared" si="1023"/>
        <v>0</v>
      </c>
      <c r="AF1525" s="16" t="str">
        <f t="shared" si="1024"/>
        <v/>
      </c>
      <c r="AH1525">
        <f t="shared" si="1025"/>
        <v>0</v>
      </c>
      <c r="AI1525">
        <f t="shared" si="1026"/>
        <v>0</v>
      </c>
      <c r="AJ1525" s="16" t="str">
        <f t="shared" si="1027"/>
        <v/>
      </c>
      <c r="AL1525" s="16" t="str">
        <f t="shared" si="1028"/>
        <v/>
      </c>
    </row>
    <row r="1526" spans="2:38">
      <c r="B1526" s="29" t="s">
        <v>76</v>
      </c>
      <c r="C1526" s="3"/>
      <c r="D1526" s="3">
        <v>275</v>
      </c>
      <c r="E1526" s="7">
        <v>275</v>
      </c>
      <c r="G1526" s="29" t="s">
        <v>76</v>
      </c>
      <c r="H1526" s="3"/>
      <c r="I1526" s="3">
        <v>10901</v>
      </c>
      <c r="J1526" s="7">
        <v>10901</v>
      </c>
      <c r="L1526">
        <f t="shared" si="1029"/>
        <v>275</v>
      </c>
      <c r="M1526">
        <f t="shared" si="1030"/>
        <v>10901</v>
      </c>
      <c r="N1526" s="19">
        <f t="shared" si="1031"/>
        <v>39.64</v>
      </c>
      <c r="P1526" s="29" t="s">
        <v>76</v>
      </c>
      <c r="Q1526" s="3"/>
      <c r="R1526" s="3">
        <v>5439</v>
      </c>
      <c r="S1526" s="7">
        <v>5439</v>
      </c>
      <c r="U1526" s="29" t="s">
        <v>76</v>
      </c>
      <c r="V1526" s="3"/>
      <c r="W1526" s="3">
        <v>5178</v>
      </c>
      <c r="X1526" s="7">
        <v>5178</v>
      </c>
      <c r="Z1526" s="29" t="s">
        <v>76</v>
      </c>
      <c r="AA1526" s="3"/>
      <c r="AB1526" s="3">
        <v>248541</v>
      </c>
      <c r="AC1526" s="7">
        <v>248541</v>
      </c>
      <c r="AE1526">
        <f t="shared" si="1023"/>
        <v>248541</v>
      </c>
      <c r="AF1526" s="16">
        <f t="shared" si="1024"/>
        <v>248.541</v>
      </c>
      <c r="AH1526">
        <f t="shared" si="1025"/>
        <v>10901</v>
      </c>
      <c r="AI1526">
        <f t="shared" si="1026"/>
        <v>248541</v>
      </c>
      <c r="AJ1526" s="16">
        <f t="shared" si="1027"/>
        <v>22799.834877534169</v>
      </c>
      <c r="AL1526" s="16">
        <f t="shared" si="1028"/>
        <v>903785.45454545447</v>
      </c>
    </row>
    <row r="1527" spans="2:38">
      <c r="B1527" s="29" t="s">
        <v>152</v>
      </c>
      <c r="C1527" s="3"/>
      <c r="D1527" s="3">
        <v>1</v>
      </c>
      <c r="E1527" s="7">
        <v>1</v>
      </c>
      <c r="G1527" s="29" t="s">
        <v>152</v>
      </c>
      <c r="H1527" s="3"/>
      <c r="I1527" s="3"/>
      <c r="J1527" s="7"/>
      <c r="L1527">
        <f t="shared" si="1029"/>
        <v>1</v>
      </c>
      <c r="M1527">
        <f t="shared" si="1030"/>
        <v>0</v>
      </c>
      <c r="N1527" s="19">
        <f t="shared" si="1031"/>
        <v>0</v>
      </c>
      <c r="P1527" s="29" t="s">
        <v>152</v>
      </c>
      <c r="Q1527" s="3"/>
      <c r="R1527" s="3"/>
      <c r="S1527" s="7"/>
      <c r="U1527" s="29" t="s">
        <v>152</v>
      </c>
      <c r="V1527" s="3"/>
      <c r="W1527" s="3"/>
      <c r="X1527" s="7"/>
      <c r="Z1527" s="29" t="s">
        <v>152</v>
      </c>
      <c r="AA1527" s="3"/>
      <c r="AB1527" s="3"/>
      <c r="AC1527" s="7"/>
      <c r="AE1527">
        <f t="shared" si="1023"/>
        <v>0</v>
      </c>
      <c r="AF1527" s="16" t="str">
        <f t="shared" si="1024"/>
        <v/>
      </c>
      <c r="AH1527">
        <f t="shared" si="1025"/>
        <v>0</v>
      </c>
      <c r="AI1527">
        <f t="shared" si="1026"/>
        <v>0</v>
      </c>
      <c r="AJ1527" s="16" t="str">
        <f t="shared" si="1027"/>
        <v/>
      </c>
      <c r="AL1527" s="16" t="str">
        <f t="shared" si="1028"/>
        <v/>
      </c>
    </row>
    <row r="1528" spans="2:38">
      <c r="B1528" s="29" t="s">
        <v>77</v>
      </c>
      <c r="C1528" s="3">
        <v>1</v>
      </c>
      <c r="D1528" s="3"/>
      <c r="E1528" s="7">
        <v>1</v>
      </c>
      <c r="G1528" s="29" t="s">
        <v>77</v>
      </c>
      <c r="H1528" s="3"/>
      <c r="I1528" s="3"/>
      <c r="J1528" s="7"/>
      <c r="L1528">
        <f t="shared" si="1029"/>
        <v>1</v>
      </c>
      <c r="M1528">
        <f t="shared" si="1030"/>
        <v>0</v>
      </c>
      <c r="N1528" s="19">
        <f t="shared" si="1031"/>
        <v>0</v>
      </c>
      <c r="P1528" s="29" t="s">
        <v>77</v>
      </c>
      <c r="Q1528" s="3"/>
      <c r="R1528" s="3"/>
      <c r="S1528" s="7"/>
      <c r="U1528" s="29" t="s">
        <v>77</v>
      </c>
      <c r="V1528" s="3"/>
      <c r="W1528" s="3"/>
      <c r="X1528" s="7"/>
      <c r="Z1528" s="29" t="s">
        <v>77</v>
      </c>
      <c r="AA1528" s="3"/>
      <c r="AB1528" s="3"/>
      <c r="AC1528" s="7"/>
      <c r="AE1528">
        <f t="shared" si="1023"/>
        <v>0</v>
      </c>
      <c r="AF1528" s="16" t="str">
        <f t="shared" si="1024"/>
        <v/>
      </c>
      <c r="AH1528">
        <f t="shared" si="1025"/>
        <v>0</v>
      </c>
      <c r="AI1528">
        <f t="shared" si="1026"/>
        <v>0</v>
      </c>
      <c r="AJ1528" s="16" t="str">
        <f t="shared" si="1027"/>
        <v/>
      </c>
      <c r="AL1528" s="16" t="str">
        <f t="shared" si="1028"/>
        <v/>
      </c>
    </row>
    <row r="1529" spans="2:38">
      <c r="B1529" s="29" t="s">
        <v>78</v>
      </c>
      <c r="C1529" s="3">
        <v>1</v>
      </c>
      <c r="D1529" s="3"/>
      <c r="E1529" s="7">
        <v>1</v>
      </c>
      <c r="G1529" s="29" t="s">
        <v>78</v>
      </c>
      <c r="H1529" s="3"/>
      <c r="I1529" s="3"/>
      <c r="J1529" s="7"/>
      <c r="L1529">
        <f t="shared" si="1029"/>
        <v>1</v>
      </c>
      <c r="M1529">
        <f t="shared" si="1030"/>
        <v>0</v>
      </c>
      <c r="N1529" s="19">
        <f t="shared" si="1031"/>
        <v>0</v>
      </c>
      <c r="P1529" s="29" t="s">
        <v>78</v>
      </c>
      <c r="Q1529" s="3"/>
      <c r="R1529" s="3"/>
      <c r="S1529" s="7"/>
      <c r="U1529" s="29" t="s">
        <v>78</v>
      </c>
      <c r="V1529" s="3"/>
      <c r="W1529" s="3"/>
      <c r="X1529" s="7"/>
      <c r="Z1529" s="29" t="s">
        <v>78</v>
      </c>
      <c r="AA1529" s="3"/>
      <c r="AB1529" s="3"/>
      <c r="AC1529" s="7"/>
      <c r="AE1529">
        <f t="shared" si="1023"/>
        <v>0</v>
      </c>
      <c r="AF1529" s="16" t="str">
        <f t="shared" si="1024"/>
        <v/>
      </c>
      <c r="AH1529">
        <f t="shared" si="1025"/>
        <v>0</v>
      </c>
      <c r="AI1529">
        <f t="shared" si="1026"/>
        <v>0</v>
      </c>
      <c r="AJ1529" s="16" t="str">
        <f t="shared" si="1027"/>
        <v/>
      </c>
      <c r="AL1529" s="16" t="str">
        <f t="shared" si="1028"/>
        <v/>
      </c>
    </row>
    <row r="1530" spans="2:38">
      <c r="B1530" s="29" t="s">
        <v>79</v>
      </c>
      <c r="C1530" s="3">
        <v>82</v>
      </c>
      <c r="D1530" s="3"/>
      <c r="E1530" s="7">
        <v>82</v>
      </c>
      <c r="G1530" s="29" t="s">
        <v>79</v>
      </c>
      <c r="H1530" s="3">
        <v>975</v>
      </c>
      <c r="I1530" s="3"/>
      <c r="J1530" s="7">
        <v>975</v>
      </c>
      <c r="L1530">
        <f t="shared" si="1029"/>
        <v>82</v>
      </c>
      <c r="M1530">
        <f t="shared" si="1030"/>
        <v>975</v>
      </c>
      <c r="N1530" s="19">
        <f t="shared" si="1031"/>
        <v>11.890243902439025</v>
      </c>
      <c r="P1530" s="29" t="s">
        <v>79</v>
      </c>
      <c r="Q1530" s="3">
        <v>721</v>
      </c>
      <c r="R1530" s="3"/>
      <c r="S1530" s="7">
        <v>721</v>
      </c>
      <c r="U1530" s="29" t="s">
        <v>79</v>
      </c>
      <c r="V1530" s="3">
        <v>170</v>
      </c>
      <c r="W1530" s="3"/>
      <c r="X1530" s="7">
        <v>170</v>
      </c>
      <c r="Z1530" s="29" t="s">
        <v>79</v>
      </c>
      <c r="AA1530" s="3">
        <v>145256</v>
      </c>
      <c r="AB1530" s="3"/>
      <c r="AC1530" s="7">
        <v>145256</v>
      </c>
      <c r="AE1530">
        <f t="shared" si="1023"/>
        <v>145256</v>
      </c>
      <c r="AF1530" s="16">
        <f t="shared" si="1024"/>
        <v>145.256</v>
      </c>
      <c r="AH1530">
        <f t="shared" si="1025"/>
        <v>975</v>
      </c>
      <c r="AI1530">
        <f t="shared" si="1026"/>
        <v>145256</v>
      </c>
      <c r="AJ1530" s="16">
        <f t="shared" si="1027"/>
        <v>148980.51282051281</v>
      </c>
      <c r="AL1530" s="16">
        <f t="shared" si="1028"/>
        <v>1771414.6341463414</v>
      </c>
    </row>
    <row r="1531" spans="2:38">
      <c r="B1531" s="29" t="s">
        <v>80</v>
      </c>
      <c r="C1531" s="3">
        <v>37</v>
      </c>
      <c r="D1531" s="3"/>
      <c r="E1531" s="7">
        <v>37</v>
      </c>
      <c r="G1531" s="29" t="s">
        <v>80</v>
      </c>
      <c r="H1531" s="3">
        <v>683</v>
      </c>
      <c r="I1531" s="3"/>
      <c r="J1531" s="7">
        <v>683</v>
      </c>
      <c r="L1531">
        <f t="shared" si="1029"/>
        <v>37</v>
      </c>
      <c r="M1531">
        <f t="shared" si="1030"/>
        <v>683</v>
      </c>
      <c r="N1531" s="19">
        <f t="shared" si="1031"/>
        <v>18.45945945945946</v>
      </c>
      <c r="P1531" s="29" t="s">
        <v>80</v>
      </c>
      <c r="Q1531" s="3">
        <v>571</v>
      </c>
      <c r="R1531" s="3"/>
      <c r="S1531" s="7">
        <v>571</v>
      </c>
      <c r="U1531" s="29" t="s">
        <v>80</v>
      </c>
      <c r="V1531" s="3">
        <v>74</v>
      </c>
      <c r="W1531" s="3"/>
      <c r="X1531" s="7">
        <v>74</v>
      </c>
      <c r="Z1531" s="29" t="s">
        <v>80</v>
      </c>
      <c r="AA1531" s="3">
        <v>97283</v>
      </c>
      <c r="AB1531" s="3"/>
      <c r="AC1531" s="7">
        <v>97283</v>
      </c>
      <c r="AE1531">
        <f t="shared" si="1023"/>
        <v>97283</v>
      </c>
      <c r="AF1531" s="16">
        <f t="shared" si="1024"/>
        <v>97.283000000000001</v>
      </c>
      <c r="AH1531">
        <f t="shared" si="1025"/>
        <v>683</v>
      </c>
      <c r="AI1531">
        <f t="shared" si="1026"/>
        <v>97283</v>
      </c>
      <c r="AJ1531" s="16">
        <f t="shared" si="1027"/>
        <v>142434.84626647146</v>
      </c>
      <c r="AL1531" s="16">
        <f t="shared" si="1028"/>
        <v>2629270.2702702703</v>
      </c>
    </row>
    <row r="1532" spans="2:38">
      <c r="B1532" s="29" t="s">
        <v>153</v>
      </c>
      <c r="C1532" s="3">
        <v>17</v>
      </c>
      <c r="D1532" s="3"/>
      <c r="E1532" s="7">
        <v>17</v>
      </c>
      <c r="G1532" s="29" t="s">
        <v>153</v>
      </c>
      <c r="H1532" s="3">
        <v>157</v>
      </c>
      <c r="I1532" s="3"/>
      <c r="J1532" s="7">
        <v>157</v>
      </c>
      <c r="N1532" s="19" t="str">
        <f t="shared" si="1031"/>
        <v/>
      </c>
      <c r="P1532" s="29" t="s">
        <v>153</v>
      </c>
      <c r="Q1532" s="3">
        <v>92</v>
      </c>
      <c r="R1532" s="3"/>
      <c r="S1532" s="7">
        <v>92</v>
      </c>
      <c r="U1532" s="29" t="s">
        <v>153</v>
      </c>
      <c r="V1532" s="3">
        <v>47</v>
      </c>
      <c r="W1532" s="3"/>
      <c r="X1532" s="7">
        <v>47</v>
      </c>
      <c r="Z1532" s="29" t="s">
        <v>153</v>
      </c>
      <c r="AA1532" s="3">
        <v>35115</v>
      </c>
      <c r="AB1532" s="3"/>
      <c r="AC1532" s="7">
        <v>35115</v>
      </c>
      <c r="AE1532">
        <f t="shared" si="1023"/>
        <v>35115</v>
      </c>
      <c r="AF1532" s="16">
        <f t="shared" si="1024"/>
        <v>35.115000000000002</v>
      </c>
      <c r="AH1532">
        <f t="shared" si="1025"/>
        <v>157</v>
      </c>
      <c r="AI1532">
        <f t="shared" si="1026"/>
        <v>35115</v>
      </c>
      <c r="AJ1532" s="16">
        <f t="shared" si="1027"/>
        <v>223662.42038216561</v>
      </c>
      <c r="AL1532" s="16" t="str">
        <f t="shared" si="1028"/>
        <v/>
      </c>
    </row>
    <row r="1533" spans="2:38">
      <c r="B1533" s="29" t="s">
        <v>154</v>
      </c>
      <c r="C1533" s="3"/>
      <c r="D1533" s="3">
        <v>2</v>
      </c>
      <c r="E1533" s="7">
        <v>2</v>
      </c>
      <c r="G1533" s="29" t="s">
        <v>154</v>
      </c>
      <c r="H1533" s="3"/>
      <c r="I1533" s="3"/>
      <c r="J1533" s="7"/>
      <c r="L1533">
        <f t="shared" ref="L1533:L1542" si="1032">E1533</f>
        <v>2</v>
      </c>
      <c r="M1533">
        <f t="shared" ref="M1533:M1542" si="1033">J1533</f>
        <v>0</v>
      </c>
      <c r="N1533" s="19">
        <f t="shared" si="1031"/>
        <v>0</v>
      </c>
      <c r="P1533" s="29" t="s">
        <v>154</v>
      </c>
      <c r="Q1533" s="3"/>
      <c r="R1533" s="3"/>
      <c r="S1533" s="7"/>
      <c r="U1533" s="29" t="s">
        <v>154</v>
      </c>
      <c r="V1533" s="3"/>
      <c r="W1533" s="3"/>
      <c r="X1533" s="7"/>
      <c r="Z1533" s="29" t="s">
        <v>154</v>
      </c>
      <c r="AA1533" s="3"/>
      <c r="AB1533" s="3"/>
      <c r="AC1533" s="7"/>
      <c r="AE1533">
        <f t="shared" si="1023"/>
        <v>0</v>
      </c>
      <c r="AF1533" s="16" t="str">
        <f t="shared" si="1024"/>
        <v/>
      </c>
      <c r="AH1533">
        <f t="shared" si="1025"/>
        <v>0</v>
      </c>
      <c r="AI1533">
        <f t="shared" si="1026"/>
        <v>0</v>
      </c>
      <c r="AJ1533" s="16" t="str">
        <f t="shared" si="1027"/>
        <v/>
      </c>
      <c r="AL1533" s="16" t="str">
        <f t="shared" si="1028"/>
        <v/>
      </c>
    </row>
    <row r="1534" spans="2:38">
      <c r="B1534" s="29" t="s">
        <v>81</v>
      </c>
      <c r="C1534" s="3">
        <v>264</v>
      </c>
      <c r="D1534" s="3"/>
      <c r="E1534" s="7">
        <v>264</v>
      </c>
      <c r="G1534" s="29" t="s">
        <v>81</v>
      </c>
      <c r="H1534" s="3">
        <v>3256</v>
      </c>
      <c r="I1534" s="3"/>
      <c r="J1534" s="7">
        <v>3256</v>
      </c>
      <c r="L1534">
        <f t="shared" si="1032"/>
        <v>264</v>
      </c>
      <c r="M1534">
        <f t="shared" si="1033"/>
        <v>3256</v>
      </c>
      <c r="N1534" s="19">
        <f t="shared" si="1031"/>
        <v>12.333333333333334</v>
      </c>
      <c r="P1534" s="29" t="s">
        <v>81</v>
      </c>
      <c r="Q1534" s="3">
        <v>2441</v>
      </c>
      <c r="R1534" s="3"/>
      <c r="S1534" s="7">
        <v>2441</v>
      </c>
      <c r="U1534" s="29" t="s">
        <v>81</v>
      </c>
      <c r="V1534" s="3">
        <v>545</v>
      </c>
      <c r="W1534" s="3"/>
      <c r="X1534" s="7">
        <v>545</v>
      </c>
      <c r="Z1534" s="29" t="s">
        <v>81</v>
      </c>
      <c r="AA1534" s="3">
        <v>438794</v>
      </c>
      <c r="AB1534" s="3"/>
      <c r="AC1534" s="7">
        <v>438794</v>
      </c>
      <c r="AE1534">
        <f t="shared" si="1023"/>
        <v>438794</v>
      </c>
      <c r="AF1534" s="16">
        <f t="shared" si="1024"/>
        <v>438.79399999999998</v>
      </c>
      <c r="AH1534">
        <f t="shared" si="1025"/>
        <v>3256</v>
      </c>
      <c r="AI1534">
        <f t="shared" si="1026"/>
        <v>438794</v>
      </c>
      <c r="AJ1534" s="16">
        <f t="shared" si="1027"/>
        <v>134764.74201474202</v>
      </c>
      <c r="AL1534" s="16">
        <f t="shared" si="1028"/>
        <v>1662098.4848484851</v>
      </c>
    </row>
    <row r="1535" spans="2:38">
      <c r="B1535" s="29" t="s">
        <v>82</v>
      </c>
      <c r="C1535" s="3"/>
      <c r="D1535" s="3">
        <v>2</v>
      </c>
      <c r="E1535" s="7">
        <v>2</v>
      </c>
      <c r="G1535" s="29" t="s">
        <v>82</v>
      </c>
      <c r="H1535" s="3"/>
      <c r="I1535" s="3"/>
      <c r="J1535" s="7"/>
      <c r="L1535">
        <f t="shared" si="1032"/>
        <v>2</v>
      </c>
      <c r="M1535">
        <f t="shared" si="1033"/>
        <v>0</v>
      </c>
      <c r="N1535" s="19">
        <f t="shared" si="1031"/>
        <v>0</v>
      </c>
      <c r="P1535" s="29" t="s">
        <v>82</v>
      </c>
      <c r="Q1535" s="3"/>
      <c r="R1535" s="3"/>
      <c r="S1535" s="7"/>
      <c r="U1535" s="29" t="s">
        <v>82</v>
      </c>
      <c r="V1535" s="3"/>
      <c r="W1535" s="3"/>
      <c r="X1535" s="7"/>
      <c r="Z1535" s="29" t="s">
        <v>82</v>
      </c>
      <c r="AA1535" s="3"/>
      <c r="AB1535" s="3"/>
      <c r="AC1535" s="7"/>
      <c r="AE1535">
        <f t="shared" si="1023"/>
        <v>0</v>
      </c>
      <c r="AF1535" s="16" t="str">
        <f t="shared" si="1024"/>
        <v/>
      </c>
      <c r="AH1535">
        <f t="shared" si="1025"/>
        <v>0</v>
      </c>
      <c r="AI1535">
        <f t="shared" si="1026"/>
        <v>0</v>
      </c>
      <c r="AJ1535" s="16" t="str">
        <f t="shared" si="1027"/>
        <v/>
      </c>
      <c r="AL1535" s="16" t="str">
        <f t="shared" si="1028"/>
        <v/>
      </c>
    </row>
    <row r="1536" spans="2:38">
      <c r="B1536" s="29" t="s">
        <v>83</v>
      </c>
      <c r="C1536" s="3"/>
      <c r="D1536" s="3">
        <v>6</v>
      </c>
      <c r="E1536" s="7">
        <v>6</v>
      </c>
      <c r="G1536" s="29" t="s">
        <v>83</v>
      </c>
      <c r="H1536" s="3"/>
      <c r="I1536" s="3">
        <v>16</v>
      </c>
      <c r="J1536" s="7">
        <v>16</v>
      </c>
      <c r="L1536">
        <f t="shared" si="1032"/>
        <v>6</v>
      </c>
      <c r="M1536">
        <f t="shared" si="1033"/>
        <v>16</v>
      </c>
      <c r="N1536" s="19">
        <f t="shared" si="1031"/>
        <v>2.6666666666666665</v>
      </c>
      <c r="P1536" s="29" t="s">
        <v>83</v>
      </c>
      <c r="Q1536" s="3"/>
      <c r="R1536" s="3">
        <v>5</v>
      </c>
      <c r="S1536" s="7">
        <v>5</v>
      </c>
      <c r="U1536" s="29" t="s">
        <v>83</v>
      </c>
      <c r="V1536" s="3"/>
      <c r="W1536" s="3">
        <v>5</v>
      </c>
      <c r="X1536" s="7">
        <v>5</v>
      </c>
      <c r="Z1536" s="29" t="s">
        <v>83</v>
      </c>
      <c r="AA1536" s="3"/>
      <c r="AB1536" s="3">
        <v>900</v>
      </c>
      <c r="AC1536" s="7">
        <v>900</v>
      </c>
      <c r="AE1536">
        <f t="shared" si="1023"/>
        <v>900</v>
      </c>
      <c r="AF1536" s="16">
        <f t="shared" si="1024"/>
        <v>0.9</v>
      </c>
      <c r="AH1536">
        <f t="shared" si="1025"/>
        <v>16</v>
      </c>
      <c r="AI1536">
        <f t="shared" si="1026"/>
        <v>900</v>
      </c>
      <c r="AJ1536" s="16">
        <f t="shared" si="1027"/>
        <v>56250</v>
      </c>
      <c r="AL1536" s="16">
        <f t="shared" si="1028"/>
        <v>150000</v>
      </c>
    </row>
    <row r="1537" spans="2:38">
      <c r="B1537" s="29" t="s">
        <v>84</v>
      </c>
      <c r="C1537" s="3"/>
      <c r="D1537" s="3">
        <v>4</v>
      </c>
      <c r="E1537" s="7">
        <v>4</v>
      </c>
      <c r="G1537" s="29" t="s">
        <v>84</v>
      </c>
      <c r="H1537" s="3"/>
      <c r="I1537" s="3"/>
      <c r="J1537" s="7"/>
      <c r="L1537">
        <f t="shared" si="1032"/>
        <v>4</v>
      </c>
      <c r="M1537">
        <f t="shared" si="1033"/>
        <v>0</v>
      </c>
      <c r="N1537" s="19">
        <f t="shared" si="1031"/>
        <v>0</v>
      </c>
      <c r="P1537" s="29" t="s">
        <v>84</v>
      </c>
      <c r="Q1537" s="3"/>
      <c r="R1537" s="3"/>
      <c r="S1537" s="7"/>
      <c r="U1537" s="29" t="s">
        <v>84</v>
      </c>
      <c r="V1537" s="3"/>
      <c r="W1537" s="3"/>
      <c r="X1537" s="7"/>
      <c r="Z1537" s="29" t="s">
        <v>84</v>
      </c>
      <c r="AA1537" s="3"/>
      <c r="AB1537" s="3"/>
      <c r="AC1537" s="7"/>
      <c r="AE1537">
        <f t="shared" si="1023"/>
        <v>0</v>
      </c>
      <c r="AF1537" s="16" t="str">
        <f t="shared" si="1024"/>
        <v/>
      </c>
      <c r="AH1537">
        <f t="shared" si="1025"/>
        <v>0</v>
      </c>
      <c r="AI1537">
        <f t="shared" si="1026"/>
        <v>0</v>
      </c>
      <c r="AJ1537" s="16" t="str">
        <f t="shared" si="1027"/>
        <v/>
      </c>
      <c r="AL1537" s="16" t="str">
        <f t="shared" si="1028"/>
        <v/>
      </c>
    </row>
    <row r="1538" spans="2:38">
      <c r="B1538" s="29" t="s">
        <v>155</v>
      </c>
      <c r="C1538" s="3"/>
      <c r="D1538" s="3">
        <v>15</v>
      </c>
      <c r="E1538" s="7">
        <v>15</v>
      </c>
      <c r="G1538" s="29" t="s">
        <v>155</v>
      </c>
      <c r="H1538" s="3"/>
      <c r="I1538" s="3">
        <v>332</v>
      </c>
      <c r="J1538" s="7">
        <v>332</v>
      </c>
      <c r="L1538">
        <f t="shared" si="1032"/>
        <v>15</v>
      </c>
      <c r="M1538">
        <f t="shared" si="1033"/>
        <v>332</v>
      </c>
      <c r="N1538" s="19">
        <f t="shared" si="1031"/>
        <v>22.133333333333333</v>
      </c>
      <c r="P1538" s="29" t="s">
        <v>155</v>
      </c>
      <c r="Q1538" s="3"/>
      <c r="R1538" s="3">
        <v>215</v>
      </c>
      <c r="S1538" s="7">
        <v>215</v>
      </c>
      <c r="U1538" s="29" t="s">
        <v>155</v>
      </c>
      <c r="V1538" s="3"/>
      <c r="W1538" s="3">
        <v>101</v>
      </c>
      <c r="X1538" s="7">
        <v>101</v>
      </c>
      <c r="Z1538" s="29" t="s">
        <v>155</v>
      </c>
      <c r="AA1538" s="3"/>
      <c r="AB1538" s="3">
        <v>34437</v>
      </c>
      <c r="AC1538" s="7">
        <v>34437</v>
      </c>
      <c r="AE1538">
        <f t="shared" si="1023"/>
        <v>34437</v>
      </c>
      <c r="AF1538" s="16">
        <f t="shared" si="1024"/>
        <v>34.436999999999998</v>
      </c>
      <c r="AH1538">
        <f t="shared" si="1025"/>
        <v>332</v>
      </c>
      <c r="AI1538">
        <f t="shared" si="1026"/>
        <v>34437</v>
      </c>
      <c r="AJ1538" s="16">
        <f t="shared" si="1027"/>
        <v>103725.90361445783</v>
      </c>
      <c r="AL1538" s="16">
        <f t="shared" si="1028"/>
        <v>2295800</v>
      </c>
    </row>
    <row r="1539" spans="2:38">
      <c r="B1539" s="29" t="s">
        <v>156</v>
      </c>
      <c r="C1539" s="3">
        <v>38</v>
      </c>
      <c r="D1539" s="3"/>
      <c r="E1539" s="7">
        <v>38</v>
      </c>
      <c r="G1539" s="29" t="s">
        <v>156</v>
      </c>
      <c r="H1539" s="3">
        <v>180</v>
      </c>
      <c r="I1539" s="3"/>
      <c r="J1539" s="7">
        <v>180</v>
      </c>
      <c r="L1539">
        <f t="shared" si="1032"/>
        <v>38</v>
      </c>
      <c r="M1539">
        <f t="shared" si="1033"/>
        <v>180</v>
      </c>
      <c r="N1539" s="19">
        <f t="shared" si="1031"/>
        <v>4.7368421052631575</v>
      </c>
      <c r="P1539" s="29" t="s">
        <v>156</v>
      </c>
      <c r="Q1539" s="3">
        <v>100</v>
      </c>
      <c r="R1539" s="3"/>
      <c r="S1539" s="7">
        <v>100</v>
      </c>
      <c r="U1539" s="29" t="s">
        <v>156</v>
      </c>
      <c r="V1539" s="3">
        <v>40</v>
      </c>
      <c r="W1539" s="3"/>
      <c r="X1539" s="7">
        <v>40</v>
      </c>
      <c r="Z1539" s="29" t="s">
        <v>156</v>
      </c>
      <c r="AA1539" s="3">
        <v>12814</v>
      </c>
      <c r="AB1539" s="3"/>
      <c r="AC1539" s="7">
        <v>12814</v>
      </c>
      <c r="AE1539">
        <f t="shared" si="1023"/>
        <v>12814</v>
      </c>
      <c r="AF1539" s="16">
        <f t="shared" si="1024"/>
        <v>12.814</v>
      </c>
      <c r="AH1539">
        <f t="shared" si="1025"/>
        <v>180</v>
      </c>
      <c r="AI1539">
        <f t="shared" si="1026"/>
        <v>12814</v>
      </c>
      <c r="AJ1539" s="16">
        <f t="shared" si="1027"/>
        <v>71188.888888888876</v>
      </c>
      <c r="AL1539" s="16">
        <f t="shared" si="1028"/>
        <v>337210.52631578938</v>
      </c>
    </row>
    <row r="1540" spans="2:38">
      <c r="B1540" s="29" t="s">
        <v>85</v>
      </c>
      <c r="C1540" s="3"/>
      <c r="D1540" s="3"/>
      <c r="E1540" s="7"/>
      <c r="G1540" s="29" t="s">
        <v>85</v>
      </c>
      <c r="H1540" s="3"/>
      <c r="I1540" s="3"/>
      <c r="J1540" s="7"/>
      <c r="L1540">
        <f t="shared" si="1032"/>
        <v>0</v>
      </c>
      <c r="M1540">
        <f t="shared" si="1033"/>
        <v>0</v>
      </c>
      <c r="N1540" s="19" t="str">
        <f t="shared" si="1031"/>
        <v/>
      </c>
      <c r="P1540" s="29" t="s">
        <v>85</v>
      </c>
      <c r="Q1540" s="3"/>
      <c r="R1540" s="3"/>
      <c r="S1540" s="7"/>
      <c r="U1540" s="29" t="s">
        <v>85</v>
      </c>
      <c r="V1540" s="3"/>
      <c r="W1540" s="3"/>
      <c r="X1540" s="7"/>
      <c r="Z1540" s="29" t="s">
        <v>85</v>
      </c>
      <c r="AA1540" s="3"/>
      <c r="AB1540" s="3"/>
      <c r="AC1540" s="7"/>
      <c r="AE1540">
        <f t="shared" si="1023"/>
        <v>0</v>
      </c>
      <c r="AF1540" s="16" t="str">
        <f t="shared" si="1024"/>
        <v/>
      </c>
      <c r="AH1540">
        <f t="shared" si="1025"/>
        <v>0</v>
      </c>
      <c r="AI1540">
        <f t="shared" si="1026"/>
        <v>0</v>
      </c>
      <c r="AJ1540" s="16" t="str">
        <f t="shared" si="1027"/>
        <v/>
      </c>
      <c r="AL1540" s="16" t="str">
        <f t="shared" si="1028"/>
        <v/>
      </c>
    </row>
    <row r="1541" spans="2:38">
      <c r="B1541" s="29" t="s">
        <v>86</v>
      </c>
      <c r="C1541" s="3"/>
      <c r="D1541" s="3"/>
      <c r="E1541" s="7"/>
      <c r="G1541" s="29" t="s">
        <v>86</v>
      </c>
      <c r="H1541" s="3"/>
      <c r="I1541" s="3"/>
      <c r="J1541" s="7"/>
      <c r="L1541">
        <f t="shared" si="1032"/>
        <v>0</v>
      </c>
      <c r="M1541">
        <f t="shared" si="1033"/>
        <v>0</v>
      </c>
      <c r="N1541" s="19" t="str">
        <f t="shared" si="1031"/>
        <v/>
      </c>
      <c r="P1541" s="29" t="s">
        <v>86</v>
      </c>
      <c r="Q1541" s="3"/>
      <c r="R1541" s="3"/>
      <c r="S1541" s="7"/>
      <c r="U1541" s="29" t="s">
        <v>86</v>
      </c>
      <c r="V1541" s="3"/>
      <c r="W1541" s="3"/>
      <c r="X1541" s="7"/>
      <c r="Z1541" s="29" t="s">
        <v>86</v>
      </c>
      <c r="AA1541" s="3"/>
      <c r="AB1541" s="3"/>
      <c r="AC1541" s="7"/>
      <c r="AE1541">
        <f t="shared" si="1023"/>
        <v>0</v>
      </c>
      <c r="AF1541" s="16" t="str">
        <f t="shared" si="1024"/>
        <v/>
      </c>
      <c r="AH1541">
        <f t="shared" si="1025"/>
        <v>0</v>
      </c>
      <c r="AI1541">
        <f t="shared" si="1026"/>
        <v>0</v>
      </c>
      <c r="AJ1541" s="16" t="str">
        <f t="shared" si="1027"/>
        <v/>
      </c>
      <c r="AL1541" s="16" t="str">
        <f t="shared" si="1028"/>
        <v/>
      </c>
    </row>
    <row r="1542" spans="2:38">
      <c r="B1542" s="30" t="s">
        <v>35</v>
      </c>
      <c r="C1542" s="7">
        <v>691</v>
      </c>
      <c r="D1542" s="7">
        <v>311</v>
      </c>
      <c r="E1542" s="7">
        <v>1002</v>
      </c>
      <c r="G1542" s="30" t="s">
        <v>35</v>
      </c>
      <c r="H1542" s="7">
        <v>9488</v>
      </c>
      <c r="I1542" s="7">
        <v>11353</v>
      </c>
      <c r="J1542" s="7">
        <v>20841</v>
      </c>
      <c r="L1542">
        <f t="shared" si="1032"/>
        <v>1002</v>
      </c>
      <c r="M1542">
        <f t="shared" si="1033"/>
        <v>20841</v>
      </c>
      <c r="N1542" s="19">
        <f t="shared" si="1031"/>
        <v>20.799401197604791</v>
      </c>
      <c r="P1542" s="30" t="s">
        <v>35</v>
      </c>
      <c r="Q1542" s="7">
        <v>7228</v>
      </c>
      <c r="R1542" s="7">
        <v>5737</v>
      </c>
      <c r="S1542" s="7">
        <v>12965</v>
      </c>
      <c r="U1542" s="30" t="s">
        <v>35</v>
      </c>
      <c r="V1542" s="7">
        <v>1552</v>
      </c>
      <c r="W1542" s="7">
        <v>5295</v>
      </c>
      <c r="X1542" s="7">
        <v>6847</v>
      </c>
      <c r="Z1542" s="30" t="s">
        <v>35</v>
      </c>
      <c r="AA1542" s="7">
        <v>1250495</v>
      </c>
      <c r="AB1542" s="7">
        <v>291552</v>
      </c>
      <c r="AC1542" s="7">
        <v>1542047</v>
      </c>
      <c r="AE1542">
        <f t="shared" si="1023"/>
        <v>1542047</v>
      </c>
      <c r="AF1542" s="16">
        <f t="shared" si="1024"/>
        <v>1542.047</v>
      </c>
      <c r="AH1542">
        <f t="shared" si="1025"/>
        <v>20841</v>
      </c>
      <c r="AI1542">
        <f t="shared" si="1026"/>
        <v>1542047</v>
      </c>
      <c r="AJ1542" s="16">
        <f t="shared" si="1027"/>
        <v>73991.027301952883</v>
      </c>
      <c r="AL1542" s="16">
        <f t="shared" si="1028"/>
        <v>1538969.0618762476</v>
      </c>
    </row>
    <row r="1543" spans="2:38">
      <c r="B1543" s="5" t="s">
        <v>36</v>
      </c>
      <c r="C1543" s="3"/>
      <c r="D1543" s="3"/>
      <c r="E1543" s="7"/>
      <c r="G1543" s="5" t="s">
        <v>36</v>
      </c>
      <c r="H1543" s="3"/>
      <c r="I1543" s="3"/>
      <c r="J1543" s="7"/>
      <c r="N1543" s="37" t="str">
        <f t="shared" si="1031"/>
        <v/>
      </c>
      <c r="P1543" s="5" t="s">
        <v>36</v>
      </c>
      <c r="Q1543" s="3"/>
      <c r="R1543" s="3"/>
      <c r="S1543" s="7"/>
      <c r="U1543" s="5" t="s">
        <v>36</v>
      </c>
      <c r="V1543" s="3"/>
      <c r="W1543" s="3"/>
      <c r="X1543" s="7"/>
      <c r="Z1543" s="5" t="s">
        <v>36</v>
      </c>
      <c r="AA1543" s="3"/>
      <c r="AB1543" s="3"/>
      <c r="AC1543" s="7"/>
      <c r="AF1543" s="36"/>
      <c r="AJ1543" s="36"/>
      <c r="AL1543" s="36"/>
    </row>
    <row r="1544" spans="2:38">
      <c r="B1544" s="29" t="s">
        <v>157</v>
      </c>
      <c r="C1544" s="3">
        <v>57</v>
      </c>
      <c r="D1544" s="3"/>
      <c r="E1544" s="7">
        <v>57</v>
      </c>
      <c r="G1544" s="29" t="s">
        <v>157</v>
      </c>
      <c r="H1544" s="3">
        <v>542</v>
      </c>
      <c r="I1544" s="3"/>
      <c r="J1544" s="7">
        <v>542</v>
      </c>
      <c r="L1544">
        <f t="shared" ref="L1544:L1548" si="1034">E1544</f>
        <v>57</v>
      </c>
      <c r="M1544">
        <f t="shared" ref="M1544:M1548" si="1035">J1544</f>
        <v>542</v>
      </c>
      <c r="N1544" s="19">
        <f t="shared" si="1031"/>
        <v>9.5087719298245617</v>
      </c>
      <c r="P1544" s="29" t="s">
        <v>157</v>
      </c>
      <c r="Q1544" s="3">
        <v>408</v>
      </c>
      <c r="R1544" s="3"/>
      <c r="S1544" s="7">
        <v>408</v>
      </c>
      <c r="U1544" s="29" t="s">
        <v>157</v>
      </c>
      <c r="V1544" s="3">
        <v>75</v>
      </c>
      <c r="W1544" s="3"/>
      <c r="X1544" s="7">
        <v>75</v>
      </c>
      <c r="Z1544" s="29" t="s">
        <v>157</v>
      </c>
      <c r="AA1544" s="3">
        <v>78560</v>
      </c>
      <c r="AB1544" s="3"/>
      <c r="AC1544" s="7">
        <v>78560</v>
      </c>
      <c r="AE1544">
        <f t="shared" ref="AE1544:AE1548" si="1036">AC1544</f>
        <v>78560</v>
      </c>
      <c r="AF1544" s="16">
        <f t="shared" ref="AF1544:AF1548" si="1037">IF(AE1544/$AE$8&gt;0,AE1544/$AE$8,"")</f>
        <v>78.56</v>
      </c>
      <c r="AH1544">
        <f t="shared" ref="AH1544:AH1548" si="1038">J1544</f>
        <v>542</v>
      </c>
      <c r="AI1544">
        <f t="shared" ref="AI1544:AI1548" si="1039">AC1544</f>
        <v>78560</v>
      </c>
      <c r="AJ1544" s="16">
        <f t="shared" ref="AJ1544:AJ1548" si="1040">IF(AI1544*AH1544&gt;0,AI1544/AH1544*$AI$8,"")</f>
        <v>144944.64944649444</v>
      </c>
      <c r="AL1544" s="16">
        <f t="shared" ref="AL1544:AL1548" si="1041">IF(AI1544*M1544&gt;0,M1544/L1544*AJ1544,"")</f>
        <v>1378245.6140350876</v>
      </c>
    </row>
    <row r="1545" spans="2:38">
      <c r="B1545" s="29" t="s">
        <v>94</v>
      </c>
      <c r="C1545" s="3">
        <v>604</v>
      </c>
      <c r="D1545" s="3"/>
      <c r="E1545" s="7">
        <v>604</v>
      </c>
      <c r="G1545" s="29" t="s">
        <v>94</v>
      </c>
      <c r="H1545" s="3">
        <v>8165</v>
      </c>
      <c r="I1545" s="3"/>
      <c r="J1545" s="7">
        <v>8165</v>
      </c>
      <c r="L1545">
        <f t="shared" si="1034"/>
        <v>604</v>
      </c>
      <c r="M1545">
        <f t="shared" si="1035"/>
        <v>8165</v>
      </c>
      <c r="N1545" s="19">
        <f t="shared" si="1031"/>
        <v>13.518211920529801</v>
      </c>
      <c r="P1545" s="29" t="s">
        <v>94</v>
      </c>
      <c r="Q1545" s="3">
        <v>6335</v>
      </c>
      <c r="R1545" s="3"/>
      <c r="S1545" s="7">
        <v>6335</v>
      </c>
      <c r="U1545" s="29" t="s">
        <v>94</v>
      </c>
      <c r="V1545" s="3">
        <v>1205</v>
      </c>
      <c r="W1545" s="3"/>
      <c r="X1545" s="7">
        <v>1205</v>
      </c>
      <c r="Z1545" s="29" t="s">
        <v>94</v>
      </c>
      <c r="AA1545" s="3">
        <v>1969953</v>
      </c>
      <c r="AB1545" s="3"/>
      <c r="AC1545" s="7">
        <v>1969953</v>
      </c>
      <c r="AE1545">
        <f t="shared" si="1036"/>
        <v>1969953</v>
      </c>
      <c r="AF1545" s="16">
        <f t="shared" si="1037"/>
        <v>1969.953</v>
      </c>
      <c r="AH1545">
        <f t="shared" si="1038"/>
        <v>8165</v>
      </c>
      <c r="AI1545">
        <f t="shared" si="1039"/>
        <v>1969953</v>
      </c>
      <c r="AJ1545" s="16">
        <f t="shared" si="1040"/>
        <v>241267.97305572566</v>
      </c>
      <c r="AL1545" s="16">
        <f t="shared" si="1041"/>
        <v>3261511.5894039734</v>
      </c>
    </row>
    <row r="1546" spans="2:38">
      <c r="B1546" s="29" t="s">
        <v>158</v>
      </c>
      <c r="C1546" s="3">
        <v>6</v>
      </c>
      <c r="D1546" s="3"/>
      <c r="E1546" s="7">
        <v>6</v>
      </c>
      <c r="G1546" s="29" t="s">
        <v>158</v>
      </c>
      <c r="H1546" s="3">
        <v>61</v>
      </c>
      <c r="I1546" s="3"/>
      <c r="J1546" s="7">
        <v>61</v>
      </c>
      <c r="L1546">
        <f t="shared" si="1034"/>
        <v>6</v>
      </c>
      <c r="M1546">
        <f t="shared" si="1035"/>
        <v>61</v>
      </c>
      <c r="N1546" s="19">
        <f t="shared" si="1031"/>
        <v>10.166666666666666</v>
      </c>
      <c r="P1546" s="29" t="s">
        <v>158</v>
      </c>
      <c r="Q1546" s="3">
        <v>35</v>
      </c>
      <c r="R1546" s="3"/>
      <c r="S1546" s="7">
        <v>35</v>
      </c>
      <c r="U1546" s="29" t="s">
        <v>158</v>
      </c>
      <c r="V1546" s="3">
        <v>20</v>
      </c>
      <c r="W1546" s="3"/>
      <c r="X1546" s="7">
        <v>20</v>
      </c>
      <c r="Z1546" s="29" t="s">
        <v>158</v>
      </c>
      <c r="AA1546" s="3">
        <v>8064</v>
      </c>
      <c r="AB1546" s="3"/>
      <c r="AC1546" s="7">
        <v>8064</v>
      </c>
      <c r="AE1546">
        <f t="shared" si="1036"/>
        <v>8064</v>
      </c>
      <c r="AF1546" s="16">
        <f t="shared" si="1037"/>
        <v>8.0640000000000001</v>
      </c>
      <c r="AH1546">
        <f t="shared" si="1038"/>
        <v>61</v>
      </c>
      <c r="AI1546">
        <f t="shared" si="1039"/>
        <v>8064</v>
      </c>
      <c r="AJ1546" s="16">
        <f t="shared" si="1040"/>
        <v>132196.72131147541</v>
      </c>
      <c r="AL1546" s="16">
        <f t="shared" si="1041"/>
        <v>1344000</v>
      </c>
    </row>
    <row r="1547" spans="2:38">
      <c r="B1547" s="29" t="s">
        <v>95</v>
      </c>
      <c r="C1547" s="3">
        <v>46</v>
      </c>
      <c r="D1547" s="3"/>
      <c r="E1547" s="7">
        <v>46</v>
      </c>
      <c r="G1547" s="29" t="s">
        <v>95</v>
      </c>
      <c r="H1547" s="3">
        <v>255</v>
      </c>
      <c r="I1547" s="3"/>
      <c r="J1547" s="7">
        <v>255</v>
      </c>
      <c r="L1547">
        <f t="shared" si="1034"/>
        <v>46</v>
      </c>
      <c r="M1547">
        <f t="shared" si="1035"/>
        <v>255</v>
      </c>
      <c r="N1547" s="19">
        <f t="shared" si="1031"/>
        <v>5.5434782608695654</v>
      </c>
      <c r="P1547" s="29" t="s">
        <v>95</v>
      </c>
      <c r="Q1547" s="3">
        <v>144</v>
      </c>
      <c r="R1547" s="3"/>
      <c r="S1547" s="7">
        <v>144</v>
      </c>
      <c r="U1547" s="29" t="s">
        <v>95</v>
      </c>
      <c r="V1547" s="3">
        <v>63</v>
      </c>
      <c r="W1547" s="3"/>
      <c r="X1547" s="7">
        <v>63</v>
      </c>
      <c r="Z1547" s="29" t="s">
        <v>95</v>
      </c>
      <c r="AA1547" s="3">
        <v>45580</v>
      </c>
      <c r="AB1547" s="3"/>
      <c r="AC1547" s="7">
        <v>45580</v>
      </c>
      <c r="AE1547">
        <f t="shared" si="1036"/>
        <v>45580</v>
      </c>
      <c r="AF1547" s="16">
        <f t="shared" si="1037"/>
        <v>45.58</v>
      </c>
      <c r="AH1547">
        <f t="shared" si="1038"/>
        <v>255</v>
      </c>
      <c r="AI1547">
        <f t="shared" si="1039"/>
        <v>45580</v>
      </c>
      <c r="AJ1547" s="16">
        <f t="shared" si="1040"/>
        <v>178745.09803921569</v>
      </c>
      <c r="AL1547" s="16">
        <f t="shared" si="1041"/>
        <v>990869.56521739135</v>
      </c>
    </row>
    <row r="1548" spans="2:38">
      <c r="B1548" s="30" t="s">
        <v>36</v>
      </c>
      <c r="C1548" s="7">
        <v>713</v>
      </c>
      <c r="D1548" s="7"/>
      <c r="E1548" s="7">
        <v>713</v>
      </c>
      <c r="G1548" s="30" t="s">
        <v>36</v>
      </c>
      <c r="H1548" s="7">
        <v>9023</v>
      </c>
      <c r="I1548" s="7"/>
      <c r="J1548" s="7">
        <v>9023</v>
      </c>
      <c r="L1548">
        <f t="shared" si="1034"/>
        <v>713</v>
      </c>
      <c r="M1548">
        <f t="shared" si="1035"/>
        <v>9023</v>
      </c>
      <c r="N1548" s="19">
        <f t="shared" si="1031"/>
        <v>12.654978962131837</v>
      </c>
      <c r="P1548" s="30" t="s">
        <v>36</v>
      </c>
      <c r="Q1548" s="7">
        <v>6922</v>
      </c>
      <c r="R1548" s="7"/>
      <c r="S1548" s="7">
        <v>6922</v>
      </c>
      <c r="U1548" s="30" t="s">
        <v>36</v>
      </c>
      <c r="V1548" s="7">
        <v>1363</v>
      </c>
      <c r="W1548" s="7"/>
      <c r="X1548" s="7">
        <v>1363</v>
      </c>
      <c r="Z1548" s="30" t="s">
        <v>36</v>
      </c>
      <c r="AA1548" s="7">
        <v>2102157</v>
      </c>
      <c r="AB1548" s="7"/>
      <c r="AC1548" s="7">
        <v>2102157</v>
      </c>
      <c r="AE1548">
        <f t="shared" si="1036"/>
        <v>2102157</v>
      </c>
      <c r="AF1548" s="16">
        <f t="shared" si="1037"/>
        <v>2102.1570000000002</v>
      </c>
      <c r="AH1548">
        <f t="shared" si="1038"/>
        <v>9023</v>
      </c>
      <c r="AI1548">
        <f t="shared" si="1039"/>
        <v>2102157</v>
      </c>
      <c r="AJ1548" s="16">
        <f t="shared" si="1040"/>
        <v>232977.61276737228</v>
      </c>
      <c r="AL1548" s="16">
        <f t="shared" si="1041"/>
        <v>2948326.7882187939</v>
      </c>
    </row>
    <row r="1549" spans="2:38">
      <c r="B1549" s="5" t="s">
        <v>37</v>
      </c>
      <c r="C1549" s="3"/>
      <c r="D1549" s="3"/>
      <c r="E1549" s="7"/>
      <c r="G1549" s="5" t="s">
        <v>37</v>
      </c>
      <c r="H1549" s="3"/>
      <c r="I1549" s="3"/>
      <c r="J1549" s="7"/>
      <c r="N1549" s="37" t="str">
        <f t="shared" si="1031"/>
        <v/>
      </c>
      <c r="P1549" s="5" t="s">
        <v>37</v>
      </c>
      <c r="Q1549" s="3"/>
      <c r="R1549" s="3"/>
      <c r="S1549" s="7"/>
      <c r="U1549" s="5" t="s">
        <v>37</v>
      </c>
      <c r="V1549" s="3"/>
      <c r="W1549" s="3"/>
      <c r="X1549" s="7"/>
      <c r="Z1549" s="5" t="s">
        <v>37</v>
      </c>
      <c r="AA1549" s="3"/>
      <c r="AB1549" s="3"/>
      <c r="AC1549" s="7"/>
      <c r="AF1549" s="36"/>
      <c r="AJ1549" s="36"/>
      <c r="AL1549" s="36"/>
    </row>
    <row r="1550" spans="2:38">
      <c r="B1550" s="29" t="s">
        <v>98</v>
      </c>
      <c r="C1550" s="3">
        <v>133</v>
      </c>
      <c r="D1550" s="3"/>
      <c r="E1550" s="7">
        <v>133</v>
      </c>
      <c r="G1550" s="29" t="s">
        <v>98</v>
      </c>
      <c r="H1550" s="3">
        <v>3780</v>
      </c>
      <c r="I1550" s="3"/>
      <c r="J1550" s="7">
        <v>3780</v>
      </c>
      <c r="L1550">
        <f t="shared" ref="L1550:L1553" si="1042">E1550</f>
        <v>133</v>
      </c>
      <c r="M1550">
        <f t="shared" ref="M1550:M1553" si="1043">J1550</f>
        <v>3780</v>
      </c>
      <c r="N1550" s="19">
        <f t="shared" si="1031"/>
        <v>28.421052631578949</v>
      </c>
      <c r="P1550" s="29" t="s">
        <v>98</v>
      </c>
      <c r="Q1550" s="3">
        <v>2468</v>
      </c>
      <c r="R1550" s="3"/>
      <c r="S1550" s="7">
        <v>2468</v>
      </c>
      <c r="U1550" s="29" t="s">
        <v>98</v>
      </c>
      <c r="V1550" s="3">
        <v>1172</v>
      </c>
      <c r="W1550" s="3"/>
      <c r="X1550" s="7">
        <v>1172</v>
      </c>
      <c r="Z1550" s="29" t="s">
        <v>98</v>
      </c>
      <c r="AA1550" s="3">
        <v>209615</v>
      </c>
      <c r="AB1550" s="3"/>
      <c r="AC1550" s="7">
        <v>209615</v>
      </c>
      <c r="AE1550">
        <f t="shared" ref="AE1550:AE1556" si="1044">AC1550</f>
        <v>209615</v>
      </c>
      <c r="AF1550" s="16">
        <f t="shared" ref="AF1550:AF1556" si="1045">IF(AE1550/$AE$8&gt;0,AE1550/$AE$8,"")</f>
        <v>209.61500000000001</v>
      </c>
      <c r="AH1550">
        <f t="shared" ref="AH1550:AH1556" si="1046">J1550</f>
        <v>3780</v>
      </c>
      <c r="AI1550">
        <f t="shared" ref="AI1550:AI1556" si="1047">AC1550</f>
        <v>209615</v>
      </c>
      <c r="AJ1550" s="16">
        <f t="shared" ref="AJ1550:AJ1556" si="1048">IF(AI1550*AH1550&gt;0,AI1550/AH1550*$AI$8,"")</f>
        <v>55453.703703703701</v>
      </c>
      <c r="AL1550" s="16">
        <f t="shared" ref="AL1550:AL1556" si="1049">IF(AI1550*M1550&gt;0,M1550/L1550*AJ1550,"")</f>
        <v>1576052.6315789474</v>
      </c>
    </row>
    <row r="1551" spans="2:38">
      <c r="B1551" s="29" t="s">
        <v>99</v>
      </c>
      <c r="C1551" s="3"/>
      <c r="D1551" s="3">
        <v>5</v>
      </c>
      <c r="E1551" s="7">
        <v>5</v>
      </c>
      <c r="G1551" s="29" t="s">
        <v>99</v>
      </c>
      <c r="H1551" s="3"/>
      <c r="I1551" s="3">
        <v>188</v>
      </c>
      <c r="J1551" s="7">
        <v>188</v>
      </c>
      <c r="L1551">
        <f t="shared" si="1042"/>
        <v>5</v>
      </c>
      <c r="M1551">
        <f t="shared" si="1043"/>
        <v>188</v>
      </c>
      <c r="N1551" s="19">
        <f t="shared" si="1031"/>
        <v>37.6</v>
      </c>
      <c r="P1551" s="29" t="s">
        <v>99</v>
      </c>
      <c r="Q1551" s="3"/>
      <c r="R1551" s="3">
        <v>94</v>
      </c>
      <c r="S1551" s="7">
        <v>94</v>
      </c>
      <c r="U1551" s="29" t="s">
        <v>99</v>
      </c>
      <c r="V1551" s="3"/>
      <c r="W1551" s="3">
        <v>89</v>
      </c>
      <c r="X1551" s="7">
        <v>89</v>
      </c>
      <c r="Z1551" s="29" t="s">
        <v>99</v>
      </c>
      <c r="AA1551" s="3"/>
      <c r="AB1551" s="3"/>
      <c r="AC1551" s="7"/>
      <c r="AE1551">
        <f t="shared" si="1044"/>
        <v>0</v>
      </c>
      <c r="AF1551" s="16" t="str">
        <f t="shared" si="1045"/>
        <v/>
      </c>
      <c r="AH1551">
        <f t="shared" si="1046"/>
        <v>188</v>
      </c>
      <c r="AI1551">
        <f t="shared" si="1047"/>
        <v>0</v>
      </c>
      <c r="AJ1551" s="16" t="str">
        <f t="shared" si="1048"/>
        <v/>
      </c>
      <c r="AL1551" s="16" t="str">
        <f t="shared" si="1049"/>
        <v/>
      </c>
    </row>
    <row r="1552" spans="2:38">
      <c r="B1552" s="29" t="s">
        <v>100</v>
      </c>
      <c r="C1552" s="3">
        <v>93</v>
      </c>
      <c r="D1552" s="3"/>
      <c r="E1552" s="7">
        <v>93</v>
      </c>
      <c r="G1552" s="29" t="s">
        <v>100</v>
      </c>
      <c r="H1552" s="3">
        <v>1635</v>
      </c>
      <c r="I1552" s="3"/>
      <c r="J1552" s="7">
        <v>1635</v>
      </c>
      <c r="L1552">
        <f t="shared" si="1042"/>
        <v>93</v>
      </c>
      <c r="M1552">
        <f t="shared" si="1043"/>
        <v>1635</v>
      </c>
      <c r="N1552" s="19">
        <f t="shared" si="1031"/>
        <v>17.580645161290324</v>
      </c>
      <c r="P1552" s="29" t="s">
        <v>100</v>
      </c>
      <c r="Q1552" s="3">
        <v>1048</v>
      </c>
      <c r="R1552" s="3"/>
      <c r="S1552" s="7">
        <v>1048</v>
      </c>
      <c r="U1552" s="29" t="s">
        <v>100</v>
      </c>
      <c r="V1552" s="3">
        <v>493</v>
      </c>
      <c r="W1552" s="3"/>
      <c r="X1552" s="7">
        <v>493</v>
      </c>
      <c r="Z1552" s="29" t="s">
        <v>100</v>
      </c>
      <c r="AA1552" s="3">
        <v>236048</v>
      </c>
      <c r="AB1552" s="3"/>
      <c r="AC1552" s="7">
        <v>236048</v>
      </c>
      <c r="AE1552">
        <f t="shared" si="1044"/>
        <v>236048</v>
      </c>
      <c r="AF1552" s="16">
        <f t="shared" si="1045"/>
        <v>236.048</v>
      </c>
      <c r="AH1552">
        <f t="shared" si="1046"/>
        <v>1635</v>
      </c>
      <c r="AI1552">
        <f t="shared" si="1047"/>
        <v>236048</v>
      </c>
      <c r="AJ1552" s="16">
        <f t="shared" si="1048"/>
        <v>144371.86544342508</v>
      </c>
      <c r="AL1552" s="16">
        <f t="shared" si="1049"/>
        <v>2538150.537634409</v>
      </c>
    </row>
    <row r="1553" spans="2:38">
      <c r="B1553" s="29" t="s">
        <v>101</v>
      </c>
      <c r="C1553" s="3">
        <v>22</v>
      </c>
      <c r="D1553" s="3"/>
      <c r="E1553" s="7">
        <v>22</v>
      </c>
      <c r="G1553" s="29" t="s">
        <v>101</v>
      </c>
      <c r="H1553" s="3">
        <v>796</v>
      </c>
      <c r="I1553" s="3"/>
      <c r="J1553" s="7">
        <v>796</v>
      </c>
      <c r="L1553">
        <f t="shared" si="1042"/>
        <v>22</v>
      </c>
      <c r="M1553">
        <f t="shared" si="1043"/>
        <v>796</v>
      </c>
      <c r="N1553" s="19">
        <f t="shared" si="1031"/>
        <v>36.18181818181818</v>
      </c>
      <c r="P1553" s="29" t="s">
        <v>101</v>
      </c>
      <c r="Q1553" s="3">
        <v>602</v>
      </c>
      <c r="R1553" s="3"/>
      <c r="S1553" s="7">
        <v>602</v>
      </c>
      <c r="U1553" s="29" t="s">
        <v>101</v>
      </c>
      <c r="V1553" s="3">
        <v>171</v>
      </c>
      <c r="W1553" s="3"/>
      <c r="X1553" s="7">
        <v>171</v>
      </c>
      <c r="Z1553" s="29" t="s">
        <v>101</v>
      </c>
      <c r="AA1553" s="3">
        <v>63546</v>
      </c>
      <c r="AB1553" s="3"/>
      <c r="AC1553" s="7">
        <v>63546</v>
      </c>
      <c r="AE1553">
        <f t="shared" si="1044"/>
        <v>63546</v>
      </c>
      <c r="AF1553" s="16">
        <f t="shared" si="1045"/>
        <v>63.545999999999999</v>
      </c>
      <c r="AH1553">
        <f t="shared" si="1046"/>
        <v>796</v>
      </c>
      <c r="AI1553">
        <f t="shared" si="1047"/>
        <v>63546</v>
      </c>
      <c r="AJ1553" s="16">
        <f t="shared" si="1048"/>
        <v>79831.658291457294</v>
      </c>
      <c r="AL1553" s="16">
        <f t="shared" si="1049"/>
        <v>2888454.5454545454</v>
      </c>
    </row>
    <row r="1554" spans="2:38">
      <c r="B1554" s="29" t="s">
        <v>102</v>
      </c>
      <c r="C1554" s="3"/>
      <c r="D1554" s="3">
        <v>4</v>
      </c>
      <c r="E1554" s="7">
        <v>4</v>
      </c>
      <c r="G1554" s="29" t="s">
        <v>102</v>
      </c>
      <c r="H1554" s="3"/>
      <c r="I1554" s="3"/>
      <c r="J1554" s="7"/>
      <c r="N1554" s="19" t="str">
        <f t="shared" si="1031"/>
        <v/>
      </c>
      <c r="P1554" s="29" t="s">
        <v>102</v>
      </c>
      <c r="Q1554" s="3"/>
      <c r="R1554" s="3"/>
      <c r="S1554" s="7"/>
      <c r="U1554" s="29" t="s">
        <v>102</v>
      </c>
      <c r="V1554" s="3"/>
      <c r="W1554" s="3"/>
      <c r="X1554" s="7"/>
      <c r="Z1554" s="29" t="s">
        <v>102</v>
      </c>
      <c r="AA1554" s="3"/>
      <c r="AB1554" s="3"/>
      <c r="AC1554" s="7"/>
      <c r="AE1554">
        <f t="shared" si="1044"/>
        <v>0</v>
      </c>
      <c r="AF1554" s="16" t="str">
        <f t="shared" si="1045"/>
        <v/>
      </c>
      <c r="AH1554">
        <f t="shared" si="1046"/>
        <v>0</v>
      </c>
      <c r="AI1554">
        <f t="shared" si="1047"/>
        <v>0</v>
      </c>
      <c r="AJ1554" s="16" t="str">
        <f t="shared" si="1048"/>
        <v/>
      </c>
      <c r="AL1554" s="16" t="str">
        <f t="shared" si="1049"/>
        <v/>
      </c>
    </row>
    <row r="1555" spans="2:38">
      <c r="B1555" s="29" t="s">
        <v>103</v>
      </c>
      <c r="C1555" s="3"/>
      <c r="D1555" s="3"/>
      <c r="E1555" s="7"/>
      <c r="G1555" s="29" t="s">
        <v>103</v>
      </c>
      <c r="H1555" s="3"/>
      <c r="I1555" s="3"/>
      <c r="J1555" s="7"/>
      <c r="L1555">
        <f t="shared" ref="L1555:L1556" si="1050">E1555</f>
        <v>0</v>
      </c>
      <c r="M1555">
        <f t="shared" ref="M1555:M1556" si="1051">J1555</f>
        <v>0</v>
      </c>
      <c r="N1555" s="19" t="str">
        <f t="shared" si="1031"/>
        <v/>
      </c>
      <c r="P1555" s="29" t="s">
        <v>103</v>
      </c>
      <c r="Q1555" s="3"/>
      <c r="R1555" s="3"/>
      <c r="S1555" s="7"/>
      <c r="U1555" s="29" t="s">
        <v>103</v>
      </c>
      <c r="V1555" s="3"/>
      <c r="W1555" s="3"/>
      <c r="X1555" s="7"/>
      <c r="Z1555" s="29" t="s">
        <v>103</v>
      </c>
      <c r="AA1555" s="3"/>
      <c r="AB1555" s="3"/>
      <c r="AC1555" s="7"/>
      <c r="AE1555">
        <f t="shared" si="1044"/>
        <v>0</v>
      </c>
      <c r="AF1555" s="16" t="str">
        <f t="shared" si="1045"/>
        <v/>
      </c>
      <c r="AH1555">
        <f t="shared" si="1046"/>
        <v>0</v>
      </c>
      <c r="AI1555">
        <f t="shared" si="1047"/>
        <v>0</v>
      </c>
      <c r="AJ1555" s="16" t="str">
        <f t="shared" si="1048"/>
        <v/>
      </c>
      <c r="AL1555" s="16" t="str">
        <f t="shared" si="1049"/>
        <v/>
      </c>
    </row>
    <row r="1556" spans="2:38">
      <c r="B1556" s="30" t="s">
        <v>37</v>
      </c>
      <c r="C1556" s="7">
        <v>248</v>
      </c>
      <c r="D1556" s="7">
        <v>9</v>
      </c>
      <c r="E1556" s="7">
        <v>257</v>
      </c>
      <c r="G1556" s="30" t="s">
        <v>37</v>
      </c>
      <c r="H1556" s="7">
        <v>6211</v>
      </c>
      <c r="I1556" s="7"/>
      <c r="J1556" s="7"/>
      <c r="L1556">
        <f t="shared" si="1050"/>
        <v>257</v>
      </c>
      <c r="M1556">
        <f t="shared" si="1051"/>
        <v>0</v>
      </c>
      <c r="N1556" s="19">
        <f t="shared" si="1031"/>
        <v>0</v>
      </c>
      <c r="P1556" s="30" t="s">
        <v>37</v>
      </c>
      <c r="Q1556" s="7">
        <v>4118</v>
      </c>
      <c r="R1556" s="7"/>
      <c r="S1556" s="7"/>
      <c r="U1556" s="30" t="s">
        <v>37</v>
      </c>
      <c r="V1556" s="7">
        <v>1836</v>
      </c>
      <c r="W1556" s="7"/>
      <c r="X1556" s="7"/>
      <c r="Z1556" s="30" t="s">
        <v>37</v>
      </c>
      <c r="AA1556" s="7">
        <v>509209</v>
      </c>
      <c r="AB1556" s="7"/>
      <c r="AC1556" s="7"/>
      <c r="AE1556">
        <f t="shared" si="1044"/>
        <v>0</v>
      </c>
      <c r="AF1556" s="16" t="str">
        <f t="shared" si="1045"/>
        <v/>
      </c>
      <c r="AH1556">
        <f t="shared" si="1046"/>
        <v>0</v>
      </c>
      <c r="AI1556">
        <f t="shared" si="1047"/>
        <v>0</v>
      </c>
      <c r="AJ1556" s="16" t="str">
        <f t="shared" si="1048"/>
        <v/>
      </c>
      <c r="AL1556" s="16" t="str">
        <f t="shared" si="1049"/>
        <v/>
      </c>
    </row>
    <row r="1557" spans="2:38">
      <c r="B1557" s="5" t="s">
        <v>38</v>
      </c>
      <c r="C1557" s="3"/>
      <c r="D1557" s="3"/>
      <c r="E1557" s="7"/>
      <c r="G1557" s="5" t="s">
        <v>38</v>
      </c>
      <c r="H1557" s="3"/>
      <c r="I1557" s="3"/>
      <c r="J1557" s="7"/>
      <c r="N1557" s="37" t="str">
        <f t="shared" si="1031"/>
        <v/>
      </c>
      <c r="P1557" s="5" t="s">
        <v>38</v>
      </c>
      <c r="Q1557" s="3"/>
      <c r="R1557" s="3"/>
      <c r="S1557" s="7"/>
      <c r="U1557" s="5" t="s">
        <v>38</v>
      </c>
      <c r="V1557" s="3"/>
      <c r="W1557" s="3"/>
      <c r="X1557" s="7"/>
      <c r="Z1557" s="5" t="s">
        <v>38</v>
      </c>
      <c r="AA1557" s="3"/>
      <c r="AB1557" s="3"/>
      <c r="AC1557" s="7"/>
      <c r="AF1557" s="36"/>
      <c r="AJ1557" s="36"/>
      <c r="AL1557" s="36"/>
    </row>
    <row r="1558" spans="2:38">
      <c r="B1558" s="29" t="s">
        <v>104</v>
      </c>
      <c r="C1558" s="3">
        <v>122</v>
      </c>
      <c r="D1558" s="3"/>
      <c r="E1558" s="7">
        <v>122</v>
      </c>
      <c r="G1558" s="29" t="s">
        <v>104</v>
      </c>
      <c r="H1558" s="3">
        <v>710</v>
      </c>
      <c r="I1558" s="3"/>
      <c r="J1558" s="7">
        <v>710</v>
      </c>
      <c r="L1558">
        <f t="shared" ref="L1558:L1563" si="1052">E1558</f>
        <v>122</v>
      </c>
      <c r="M1558">
        <f t="shared" ref="M1558:M1563" si="1053">J1558</f>
        <v>710</v>
      </c>
      <c r="N1558" s="19">
        <f t="shared" si="1031"/>
        <v>5.8196721311475406</v>
      </c>
      <c r="P1558" s="29" t="s">
        <v>104</v>
      </c>
      <c r="Q1558" s="3">
        <v>445</v>
      </c>
      <c r="R1558" s="3"/>
      <c r="S1558" s="7">
        <v>445</v>
      </c>
      <c r="U1558" s="29" t="s">
        <v>104</v>
      </c>
      <c r="V1558" s="3">
        <v>133</v>
      </c>
      <c r="W1558" s="3"/>
      <c r="X1558" s="7">
        <v>133</v>
      </c>
      <c r="Z1558" s="29" t="s">
        <v>104</v>
      </c>
      <c r="AA1558" s="3">
        <v>63353</v>
      </c>
      <c r="AB1558" s="3"/>
      <c r="AC1558" s="7">
        <v>63353</v>
      </c>
      <c r="AE1558">
        <f t="shared" ref="AE1558:AE1563" si="1054">AC1558</f>
        <v>63353</v>
      </c>
      <c r="AF1558" s="16">
        <f t="shared" ref="AF1558:AF1563" si="1055">IF(AE1558/$AE$8&gt;0,AE1558/$AE$8,"")</f>
        <v>63.353000000000002</v>
      </c>
      <c r="AH1558">
        <f t="shared" ref="AH1558:AH1563" si="1056">J1558</f>
        <v>710</v>
      </c>
      <c r="AI1558">
        <f t="shared" ref="AI1558:AI1563" si="1057">AC1558</f>
        <v>63353</v>
      </c>
      <c r="AJ1558" s="16">
        <f t="shared" ref="AJ1558:AJ1563" si="1058">IF(AI1558*AH1558&gt;0,AI1558/AH1558*$AI$8,"")</f>
        <v>89229.57746478873</v>
      </c>
      <c r="AL1558" s="16">
        <f t="shared" ref="AL1558:AL1563" si="1059">IF(AI1558&gt;0,M1558/L1558*AJ1558,"")</f>
        <v>519286.88524590159</v>
      </c>
    </row>
    <row r="1559" spans="2:38">
      <c r="B1559" s="29" t="s">
        <v>105</v>
      </c>
      <c r="C1559" s="3">
        <v>19</v>
      </c>
      <c r="D1559" s="3"/>
      <c r="E1559" s="7">
        <v>19</v>
      </c>
      <c r="G1559" s="29" t="s">
        <v>105</v>
      </c>
      <c r="H1559" s="3">
        <v>124</v>
      </c>
      <c r="I1559" s="3"/>
      <c r="J1559" s="7">
        <v>124</v>
      </c>
      <c r="L1559">
        <f t="shared" si="1052"/>
        <v>19</v>
      </c>
      <c r="M1559">
        <f t="shared" si="1053"/>
        <v>124</v>
      </c>
      <c r="N1559" s="19">
        <f t="shared" si="1031"/>
        <v>6.5263157894736841</v>
      </c>
      <c r="P1559" s="29" t="s">
        <v>105</v>
      </c>
      <c r="Q1559" s="3">
        <v>85</v>
      </c>
      <c r="R1559" s="3"/>
      <c r="S1559" s="7">
        <v>85</v>
      </c>
      <c r="U1559" s="29" t="s">
        <v>105</v>
      </c>
      <c r="V1559" s="3">
        <v>20</v>
      </c>
      <c r="W1559" s="3"/>
      <c r="X1559" s="7">
        <v>20</v>
      </c>
      <c r="Z1559" s="29" t="s">
        <v>105</v>
      </c>
      <c r="AA1559" s="3">
        <v>15327</v>
      </c>
      <c r="AB1559" s="3"/>
      <c r="AC1559" s="7">
        <v>15327</v>
      </c>
      <c r="AE1559">
        <f t="shared" si="1054"/>
        <v>15327</v>
      </c>
      <c r="AF1559" s="16">
        <f t="shared" si="1055"/>
        <v>15.327</v>
      </c>
      <c r="AH1559">
        <f t="shared" si="1056"/>
        <v>124</v>
      </c>
      <c r="AI1559">
        <f t="shared" si="1057"/>
        <v>15327</v>
      </c>
      <c r="AJ1559" s="16">
        <f t="shared" si="1058"/>
        <v>123604.83870967742</v>
      </c>
      <c r="AL1559" s="16">
        <f t="shared" si="1059"/>
        <v>806684.21052631584</v>
      </c>
    </row>
    <row r="1560" spans="2:38">
      <c r="B1560" s="29" t="s">
        <v>106</v>
      </c>
      <c r="C1560" s="3">
        <v>35</v>
      </c>
      <c r="D1560" s="3"/>
      <c r="E1560" s="7">
        <v>35</v>
      </c>
      <c r="G1560" s="29" t="s">
        <v>106</v>
      </c>
      <c r="H1560" s="3">
        <v>321</v>
      </c>
      <c r="I1560" s="3"/>
      <c r="J1560" s="7">
        <v>321</v>
      </c>
      <c r="L1560">
        <f t="shared" si="1052"/>
        <v>35</v>
      </c>
      <c r="M1560">
        <f t="shared" si="1053"/>
        <v>321</v>
      </c>
      <c r="N1560" s="19">
        <f t="shared" si="1031"/>
        <v>9.1714285714285708</v>
      </c>
      <c r="P1560" s="29" t="s">
        <v>106</v>
      </c>
      <c r="Q1560" s="3">
        <v>211</v>
      </c>
      <c r="R1560" s="3"/>
      <c r="S1560" s="7">
        <v>211</v>
      </c>
      <c r="U1560" s="29" t="s">
        <v>106</v>
      </c>
      <c r="V1560" s="3">
        <v>73</v>
      </c>
      <c r="W1560" s="3"/>
      <c r="X1560" s="7">
        <v>73</v>
      </c>
      <c r="Z1560" s="29" t="s">
        <v>106</v>
      </c>
      <c r="AA1560" s="3">
        <v>22940</v>
      </c>
      <c r="AB1560" s="3"/>
      <c r="AC1560" s="7">
        <v>22940</v>
      </c>
      <c r="AE1560">
        <f t="shared" si="1054"/>
        <v>22940</v>
      </c>
      <c r="AF1560" s="16">
        <f t="shared" si="1055"/>
        <v>22.94</v>
      </c>
      <c r="AH1560">
        <f t="shared" si="1056"/>
        <v>321</v>
      </c>
      <c r="AI1560">
        <f t="shared" si="1057"/>
        <v>22940</v>
      </c>
      <c r="AJ1560" s="16">
        <f t="shared" si="1058"/>
        <v>71464.174454828666</v>
      </c>
      <c r="AL1560" s="16">
        <f t="shared" si="1059"/>
        <v>655428.57142857148</v>
      </c>
    </row>
    <row r="1561" spans="2:38">
      <c r="B1561" s="29" t="s">
        <v>107</v>
      </c>
      <c r="C1561" s="3">
        <v>24</v>
      </c>
      <c r="D1561" s="3"/>
      <c r="E1561" s="7">
        <v>24</v>
      </c>
      <c r="G1561" s="29" t="s">
        <v>107</v>
      </c>
      <c r="H1561" s="3">
        <v>512</v>
      </c>
      <c r="I1561" s="3"/>
      <c r="J1561" s="7">
        <v>512</v>
      </c>
      <c r="L1561">
        <f t="shared" si="1052"/>
        <v>24</v>
      </c>
      <c r="M1561">
        <f t="shared" si="1053"/>
        <v>512</v>
      </c>
      <c r="N1561" s="19">
        <f t="shared" si="1031"/>
        <v>21.333333333333332</v>
      </c>
      <c r="P1561" s="29" t="s">
        <v>107</v>
      </c>
      <c r="Q1561" s="3">
        <v>363</v>
      </c>
      <c r="R1561" s="3"/>
      <c r="S1561" s="7">
        <v>363</v>
      </c>
      <c r="U1561" s="29" t="s">
        <v>107</v>
      </c>
      <c r="V1561" s="3">
        <v>125</v>
      </c>
      <c r="W1561" s="3"/>
      <c r="X1561" s="7">
        <v>125</v>
      </c>
      <c r="Z1561" s="29" t="s">
        <v>107</v>
      </c>
      <c r="AA1561" s="3">
        <v>44310</v>
      </c>
      <c r="AB1561" s="3"/>
      <c r="AC1561" s="7">
        <v>44310</v>
      </c>
      <c r="AE1561">
        <f t="shared" si="1054"/>
        <v>44310</v>
      </c>
      <c r="AF1561" s="16">
        <f t="shared" si="1055"/>
        <v>44.31</v>
      </c>
      <c r="AH1561">
        <f t="shared" si="1056"/>
        <v>512</v>
      </c>
      <c r="AI1561">
        <f t="shared" si="1057"/>
        <v>44310</v>
      </c>
      <c r="AJ1561" s="16">
        <f t="shared" si="1058"/>
        <v>86542.96875</v>
      </c>
      <c r="AL1561" s="16">
        <f t="shared" si="1059"/>
        <v>1846250</v>
      </c>
    </row>
    <row r="1562" spans="2:38">
      <c r="B1562" s="29" t="s">
        <v>108</v>
      </c>
      <c r="C1562" s="3">
        <v>72</v>
      </c>
      <c r="D1562" s="3"/>
      <c r="E1562" s="7">
        <v>72</v>
      </c>
      <c r="G1562" s="29" t="s">
        <v>108</v>
      </c>
      <c r="H1562" s="3">
        <v>760</v>
      </c>
      <c r="I1562" s="3"/>
      <c r="J1562" s="7">
        <v>760</v>
      </c>
      <c r="L1562">
        <f t="shared" si="1052"/>
        <v>72</v>
      </c>
      <c r="M1562">
        <f t="shared" si="1053"/>
        <v>760</v>
      </c>
      <c r="N1562" s="19">
        <f t="shared" si="1031"/>
        <v>10.555555555555555</v>
      </c>
      <c r="P1562" s="29" t="s">
        <v>108</v>
      </c>
      <c r="Q1562" s="3">
        <v>482</v>
      </c>
      <c r="R1562" s="3"/>
      <c r="S1562" s="7">
        <v>482</v>
      </c>
      <c r="U1562" s="29" t="s">
        <v>108</v>
      </c>
      <c r="V1562" s="3">
        <v>200</v>
      </c>
      <c r="W1562" s="3"/>
      <c r="X1562" s="7">
        <v>200</v>
      </c>
      <c r="Z1562" s="29" t="s">
        <v>108</v>
      </c>
      <c r="AA1562" s="3">
        <v>44654</v>
      </c>
      <c r="AB1562" s="3"/>
      <c r="AC1562" s="7">
        <v>44654</v>
      </c>
      <c r="AE1562">
        <f t="shared" si="1054"/>
        <v>44654</v>
      </c>
      <c r="AF1562" s="16">
        <f t="shared" si="1055"/>
        <v>44.654000000000003</v>
      </c>
      <c r="AH1562">
        <f t="shared" si="1056"/>
        <v>760</v>
      </c>
      <c r="AI1562">
        <f t="shared" si="1057"/>
        <v>44654</v>
      </c>
      <c r="AJ1562" s="16">
        <f t="shared" si="1058"/>
        <v>58755.26315789474</v>
      </c>
      <c r="AL1562" s="16">
        <f t="shared" si="1059"/>
        <v>620194.4444444445</v>
      </c>
    </row>
    <row r="1563" spans="2:38">
      <c r="B1563" s="30" t="s">
        <v>38</v>
      </c>
      <c r="C1563" s="7">
        <v>272</v>
      </c>
      <c r="D1563" s="7"/>
      <c r="E1563" s="7">
        <v>272</v>
      </c>
      <c r="G1563" s="30" t="s">
        <v>38</v>
      </c>
      <c r="H1563" s="7">
        <v>2427</v>
      </c>
      <c r="I1563" s="7"/>
      <c r="J1563" s="7">
        <v>2427</v>
      </c>
      <c r="L1563">
        <f t="shared" si="1052"/>
        <v>272</v>
      </c>
      <c r="M1563">
        <f t="shared" si="1053"/>
        <v>2427</v>
      </c>
      <c r="N1563" s="19">
        <f t="shared" si="1031"/>
        <v>8.922794117647058</v>
      </c>
      <c r="P1563" s="30" t="s">
        <v>38</v>
      </c>
      <c r="Q1563" s="7">
        <v>1586</v>
      </c>
      <c r="R1563" s="7"/>
      <c r="S1563" s="7">
        <v>1586</v>
      </c>
      <c r="U1563" s="30" t="s">
        <v>38</v>
      </c>
      <c r="V1563" s="7">
        <v>551</v>
      </c>
      <c r="W1563" s="7"/>
      <c r="X1563" s="7">
        <v>551</v>
      </c>
      <c r="Z1563" s="30" t="s">
        <v>38</v>
      </c>
      <c r="AA1563" s="7">
        <v>190584</v>
      </c>
      <c r="AB1563" s="7"/>
      <c r="AC1563" s="7">
        <v>190584</v>
      </c>
      <c r="AE1563">
        <f t="shared" si="1054"/>
        <v>190584</v>
      </c>
      <c r="AF1563" s="16">
        <f t="shared" si="1055"/>
        <v>190.584</v>
      </c>
      <c r="AH1563">
        <f t="shared" si="1056"/>
        <v>2427</v>
      </c>
      <c r="AI1563">
        <f t="shared" si="1057"/>
        <v>190584</v>
      </c>
      <c r="AJ1563" s="16">
        <f t="shared" si="1058"/>
        <v>78526.576019777509</v>
      </c>
      <c r="AL1563" s="16">
        <f t="shared" si="1059"/>
        <v>700676.4705882353</v>
      </c>
    </row>
    <row r="1564" spans="2:38">
      <c r="B1564" s="5" t="s">
        <v>39</v>
      </c>
      <c r="C1564" s="3"/>
      <c r="D1564" s="3"/>
      <c r="E1564" s="7"/>
      <c r="G1564" s="5" t="s">
        <v>39</v>
      </c>
      <c r="H1564" s="3"/>
      <c r="I1564" s="3"/>
      <c r="J1564" s="7"/>
      <c r="N1564" s="37" t="str">
        <f t="shared" si="1031"/>
        <v/>
      </c>
      <c r="P1564" s="5" t="s">
        <v>39</v>
      </c>
      <c r="Q1564" s="3"/>
      <c r="R1564" s="3"/>
      <c r="S1564" s="7"/>
      <c r="U1564" s="5" t="s">
        <v>39</v>
      </c>
      <c r="V1564" s="3"/>
      <c r="W1564" s="3"/>
      <c r="X1564" s="7"/>
      <c r="Z1564" s="5" t="s">
        <v>39</v>
      </c>
      <c r="AA1564" s="3"/>
      <c r="AB1564" s="3"/>
      <c r="AC1564" s="7"/>
      <c r="AF1564" s="36"/>
      <c r="AJ1564" s="36"/>
      <c r="AL1564" s="36"/>
    </row>
    <row r="1565" spans="2:38">
      <c r="B1565" s="29" t="s">
        <v>109</v>
      </c>
      <c r="C1565" s="3"/>
      <c r="D1565" s="3">
        <v>97</v>
      </c>
      <c r="E1565" s="7">
        <v>97</v>
      </c>
      <c r="G1565" s="29" t="s">
        <v>109</v>
      </c>
      <c r="H1565" s="3"/>
      <c r="I1565" s="3">
        <v>481</v>
      </c>
      <c r="J1565" s="7">
        <v>481</v>
      </c>
      <c r="N1565" s="19" t="str">
        <f t="shared" si="1031"/>
        <v/>
      </c>
      <c r="P1565" s="29" t="s">
        <v>109</v>
      </c>
      <c r="Q1565" s="3"/>
      <c r="R1565" s="3">
        <v>112</v>
      </c>
      <c r="S1565" s="7">
        <v>112</v>
      </c>
      <c r="U1565" s="29" t="s">
        <v>109</v>
      </c>
      <c r="V1565" s="3"/>
      <c r="W1565" s="3">
        <v>263</v>
      </c>
      <c r="X1565" s="7">
        <v>263</v>
      </c>
      <c r="Z1565" s="29" t="s">
        <v>109</v>
      </c>
      <c r="AA1565" s="3"/>
      <c r="AB1565" s="3">
        <v>23564</v>
      </c>
      <c r="AC1565" s="7">
        <v>23564</v>
      </c>
      <c r="AE1565">
        <f t="shared" ref="AE1565:AE1597" si="1060">AC1565</f>
        <v>23564</v>
      </c>
      <c r="AF1565" s="16">
        <f t="shared" ref="AF1565:AF1597" si="1061">IF(AE1565/$AE$8&gt;0,AE1565/$AE$8,"")</f>
        <v>23.564</v>
      </c>
      <c r="AH1565">
        <f t="shared" ref="AH1565:AH1597" si="1062">J1565</f>
        <v>481</v>
      </c>
      <c r="AI1565">
        <f t="shared" ref="AI1565:AI1597" si="1063">AC1565</f>
        <v>23564</v>
      </c>
      <c r="AJ1565" s="16">
        <f t="shared" ref="AJ1565:AJ1597" si="1064">IF(AI1565*AH1565&gt;0,AI1565/AH1565*$AI$8,"")</f>
        <v>48989.604989604988</v>
      </c>
      <c r="AL1565" s="16" t="str">
        <f t="shared" ref="AL1565:AL1597" si="1065">IF(AI1565*M1565&gt;0,M1565/L1565*AJ1565,"")</f>
        <v/>
      </c>
    </row>
    <row r="1566" spans="2:38">
      <c r="B1566" s="29" t="s">
        <v>110</v>
      </c>
      <c r="C1566" s="3"/>
      <c r="D1566" s="3"/>
      <c r="E1566" s="7"/>
      <c r="G1566" s="29" t="s">
        <v>110</v>
      </c>
      <c r="H1566" s="3"/>
      <c r="I1566" s="3"/>
      <c r="J1566" s="7"/>
      <c r="L1566">
        <f t="shared" ref="L1566:L1575" si="1066">E1566</f>
        <v>0</v>
      </c>
      <c r="M1566">
        <f t="shared" ref="M1566:M1575" si="1067">J1566</f>
        <v>0</v>
      </c>
      <c r="N1566" s="19" t="str">
        <f t="shared" si="1031"/>
        <v/>
      </c>
      <c r="P1566" s="29" t="s">
        <v>110</v>
      </c>
      <c r="Q1566" s="3"/>
      <c r="R1566" s="3"/>
      <c r="S1566" s="7"/>
      <c r="U1566" s="29" t="s">
        <v>110</v>
      </c>
      <c r="V1566" s="3"/>
      <c r="W1566" s="3"/>
      <c r="X1566" s="7"/>
      <c r="Z1566" s="29" t="s">
        <v>110</v>
      </c>
      <c r="AA1566" s="3"/>
      <c r="AB1566" s="3"/>
      <c r="AC1566" s="7"/>
      <c r="AE1566">
        <f t="shared" si="1060"/>
        <v>0</v>
      </c>
      <c r="AF1566" s="16" t="str">
        <f t="shared" si="1061"/>
        <v/>
      </c>
      <c r="AH1566">
        <f t="shared" si="1062"/>
        <v>0</v>
      </c>
      <c r="AI1566">
        <f t="shared" si="1063"/>
        <v>0</v>
      </c>
      <c r="AJ1566" s="16" t="str">
        <f t="shared" si="1064"/>
        <v/>
      </c>
      <c r="AL1566" s="16" t="str">
        <f t="shared" si="1065"/>
        <v/>
      </c>
    </row>
    <row r="1567" spans="2:38">
      <c r="B1567" s="29" t="s">
        <v>159</v>
      </c>
      <c r="C1567" s="3">
        <v>1</v>
      </c>
      <c r="D1567" s="3"/>
      <c r="E1567" s="7">
        <v>1</v>
      </c>
      <c r="G1567" s="29" t="s">
        <v>159</v>
      </c>
      <c r="H1567" s="3"/>
      <c r="I1567" s="3"/>
      <c r="J1567" s="7"/>
      <c r="L1567">
        <f t="shared" si="1066"/>
        <v>1</v>
      </c>
      <c r="M1567">
        <f t="shared" si="1067"/>
        <v>0</v>
      </c>
      <c r="N1567" s="19">
        <f t="shared" si="1031"/>
        <v>0</v>
      </c>
      <c r="P1567" s="29" t="s">
        <v>159</v>
      </c>
      <c r="Q1567" s="3"/>
      <c r="R1567" s="3"/>
      <c r="S1567" s="7"/>
      <c r="U1567" s="29" t="s">
        <v>159</v>
      </c>
      <c r="V1567" s="3"/>
      <c r="W1567" s="3"/>
      <c r="X1567" s="7"/>
      <c r="Z1567" s="29" t="s">
        <v>159</v>
      </c>
      <c r="AA1567" s="3"/>
      <c r="AB1567" s="3"/>
      <c r="AC1567" s="7"/>
      <c r="AE1567">
        <f t="shared" si="1060"/>
        <v>0</v>
      </c>
      <c r="AF1567" s="16" t="str">
        <f t="shared" si="1061"/>
        <v/>
      </c>
      <c r="AH1567">
        <f t="shared" si="1062"/>
        <v>0</v>
      </c>
      <c r="AI1567">
        <f t="shared" si="1063"/>
        <v>0</v>
      </c>
      <c r="AJ1567" s="16" t="str">
        <f t="shared" si="1064"/>
        <v/>
      </c>
      <c r="AL1567" s="16" t="str">
        <f t="shared" si="1065"/>
        <v/>
      </c>
    </row>
    <row r="1568" spans="2:38">
      <c r="B1568" s="29" t="s">
        <v>111</v>
      </c>
      <c r="C1568" s="3"/>
      <c r="D1568" s="3"/>
      <c r="E1568" s="7"/>
      <c r="G1568" s="29" t="s">
        <v>111</v>
      </c>
      <c r="H1568" s="3"/>
      <c r="I1568" s="3"/>
      <c r="J1568" s="7"/>
      <c r="L1568">
        <f t="shared" si="1066"/>
        <v>0</v>
      </c>
      <c r="M1568">
        <f t="shared" si="1067"/>
        <v>0</v>
      </c>
      <c r="N1568" s="19" t="str">
        <f t="shared" si="1031"/>
        <v/>
      </c>
      <c r="P1568" s="29" t="s">
        <v>111</v>
      </c>
      <c r="Q1568" s="3"/>
      <c r="R1568" s="3"/>
      <c r="S1568" s="7"/>
      <c r="U1568" s="29" t="s">
        <v>111</v>
      </c>
      <c r="V1568" s="3"/>
      <c r="W1568" s="3"/>
      <c r="X1568" s="7"/>
      <c r="Z1568" s="29" t="s">
        <v>111</v>
      </c>
      <c r="AA1568" s="3"/>
      <c r="AB1568" s="3"/>
      <c r="AC1568" s="7"/>
      <c r="AE1568">
        <f t="shared" si="1060"/>
        <v>0</v>
      </c>
      <c r="AF1568" s="16" t="str">
        <f t="shared" si="1061"/>
        <v/>
      </c>
      <c r="AH1568">
        <f t="shared" si="1062"/>
        <v>0</v>
      </c>
      <c r="AI1568">
        <f t="shared" si="1063"/>
        <v>0</v>
      </c>
      <c r="AJ1568" s="16" t="str">
        <f t="shared" si="1064"/>
        <v/>
      </c>
      <c r="AL1568" s="16" t="str">
        <f t="shared" si="1065"/>
        <v/>
      </c>
    </row>
    <row r="1569" spans="2:38">
      <c r="B1569" s="29" t="s">
        <v>112</v>
      </c>
      <c r="C1569" s="3"/>
      <c r="D1569" s="3">
        <v>82</v>
      </c>
      <c r="E1569" s="7">
        <v>82</v>
      </c>
      <c r="G1569" s="29" t="s">
        <v>112</v>
      </c>
      <c r="H1569" s="3"/>
      <c r="I1569" s="3">
        <v>256</v>
      </c>
      <c r="J1569" s="7">
        <v>256</v>
      </c>
      <c r="L1569">
        <f t="shared" si="1066"/>
        <v>82</v>
      </c>
      <c r="M1569">
        <f t="shared" si="1067"/>
        <v>256</v>
      </c>
      <c r="N1569" s="19">
        <f t="shared" si="1031"/>
        <v>3.1219512195121952</v>
      </c>
      <c r="P1569" s="29" t="s">
        <v>112</v>
      </c>
      <c r="Q1569" s="3"/>
      <c r="R1569" s="3">
        <v>122</v>
      </c>
      <c r="S1569" s="7">
        <v>122</v>
      </c>
      <c r="U1569" s="29" t="s">
        <v>112</v>
      </c>
      <c r="V1569" s="3"/>
      <c r="W1569" s="3">
        <v>46</v>
      </c>
      <c r="X1569" s="7">
        <v>46</v>
      </c>
      <c r="Z1569" s="29" t="s">
        <v>112</v>
      </c>
      <c r="AA1569" s="3"/>
      <c r="AB1569" s="3">
        <v>18482</v>
      </c>
      <c r="AC1569" s="7">
        <v>18482</v>
      </c>
      <c r="AE1569">
        <f t="shared" si="1060"/>
        <v>18482</v>
      </c>
      <c r="AF1569" s="16">
        <f t="shared" si="1061"/>
        <v>18.481999999999999</v>
      </c>
      <c r="AH1569">
        <f t="shared" si="1062"/>
        <v>256</v>
      </c>
      <c r="AI1569">
        <f t="shared" si="1063"/>
        <v>18482</v>
      </c>
      <c r="AJ1569" s="16">
        <f t="shared" si="1064"/>
        <v>72195.3125</v>
      </c>
      <c r="AL1569" s="16">
        <f t="shared" si="1065"/>
        <v>225390.24390243902</v>
      </c>
    </row>
    <row r="1570" spans="2:38">
      <c r="B1570" s="29" t="s">
        <v>113</v>
      </c>
      <c r="C1570" s="3">
        <v>747</v>
      </c>
      <c r="D1570" s="3"/>
      <c r="E1570" s="7">
        <v>747</v>
      </c>
      <c r="G1570" s="29" t="s">
        <v>113</v>
      </c>
      <c r="H1570" s="3">
        <v>2928</v>
      </c>
      <c r="I1570" s="3"/>
      <c r="J1570" s="7">
        <v>2928</v>
      </c>
      <c r="L1570">
        <f t="shared" si="1066"/>
        <v>747</v>
      </c>
      <c r="M1570">
        <f t="shared" si="1067"/>
        <v>2928</v>
      </c>
      <c r="N1570" s="19">
        <f t="shared" si="1031"/>
        <v>3.9196787148594376</v>
      </c>
      <c r="P1570" s="29" t="s">
        <v>113</v>
      </c>
      <c r="Q1570" s="3">
        <v>1446</v>
      </c>
      <c r="R1570" s="3"/>
      <c r="S1570" s="7">
        <v>1446</v>
      </c>
      <c r="U1570" s="29" t="s">
        <v>113</v>
      </c>
      <c r="V1570" s="3">
        <v>706</v>
      </c>
      <c r="W1570" s="3"/>
      <c r="X1570" s="7">
        <v>706</v>
      </c>
      <c r="Z1570" s="29" t="s">
        <v>113</v>
      </c>
      <c r="AA1570" s="3">
        <v>90777</v>
      </c>
      <c r="AB1570" s="3"/>
      <c r="AC1570" s="7">
        <v>90777</v>
      </c>
      <c r="AE1570">
        <f t="shared" si="1060"/>
        <v>90777</v>
      </c>
      <c r="AF1570" s="16">
        <f t="shared" si="1061"/>
        <v>90.777000000000001</v>
      </c>
      <c r="AH1570">
        <f t="shared" si="1062"/>
        <v>2928</v>
      </c>
      <c r="AI1570">
        <f t="shared" si="1063"/>
        <v>90777</v>
      </c>
      <c r="AJ1570" s="16">
        <f t="shared" si="1064"/>
        <v>31003.073770491803</v>
      </c>
      <c r="AL1570" s="16">
        <f t="shared" si="1065"/>
        <v>121522.08835341365</v>
      </c>
    </row>
    <row r="1571" spans="2:38">
      <c r="B1571" s="29" t="s">
        <v>114</v>
      </c>
      <c r="C1571" s="3"/>
      <c r="D1571" s="3">
        <v>3</v>
      </c>
      <c r="E1571" s="7">
        <v>3</v>
      </c>
      <c r="G1571" s="29" t="s">
        <v>114</v>
      </c>
      <c r="H1571" s="3"/>
      <c r="I1571" s="3">
        <v>4</v>
      </c>
      <c r="J1571" s="7">
        <v>4</v>
      </c>
      <c r="L1571">
        <f t="shared" si="1066"/>
        <v>3</v>
      </c>
      <c r="M1571">
        <f t="shared" si="1067"/>
        <v>4</v>
      </c>
      <c r="N1571" s="19">
        <f t="shared" si="1031"/>
        <v>1.3333333333333333</v>
      </c>
      <c r="P1571" s="29" t="s">
        <v>114</v>
      </c>
      <c r="Q1571" s="3"/>
      <c r="R1571" s="3">
        <v>1</v>
      </c>
      <c r="S1571" s="7">
        <v>1</v>
      </c>
      <c r="U1571" s="29" t="s">
        <v>114</v>
      </c>
      <c r="V1571" s="3"/>
      <c r="W1571" s="3"/>
      <c r="X1571" s="7"/>
      <c r="Z1571" s="29" t="s">
        <v>114</v>
      </c>
      <c r="AA1571" s="3"/>
      <c r="AB1571" s="3">
        <v>279</v>
      </c>
      <c r="AC1571" s="7">
        <v>279</v>
      </c>
      <c r="AE1571">
        <f t="shared" si="1060"/>
        <v>279</v>
      </c>
      <c r="AF1571" s="16">
        <f t="shared" si="1061"/>
        <v>0.27900000000000003</v>
      </c>
      <c r="AH1571">
        <f t="shared" si="1062"/>
        <v>4</v>
      </c>
      <c r="AI1571">
        <f t="shared" si="1063"/>
        <v>279</v>
      </c>
      <c r="AJ1571" s="16">
        <f t="shared" si="1064"/>
        <v>69750</v>
      </c>
      <c r="AL1571" s="16">
        <f t="shared" si="1065"/>
        <v>93000</v>
      </c>
    </row>
    <row r="1572" spans="2:38">
      <c r="B1572" s="29" t="s">
        <v>160</v>
      </c>
      <c r="C1572" s="3"/>
      <c r="D1572" s="3">
        <v>47</v>
      </c>
      <c r="E1572" s="7">
        <v>47</v>
      </c>
      <c r="G1572" s="29" t="s">
        <v>160</v>
      </c>
      <c r="H1572" s="3"/>
      <c r="I1572" s="3">
        <v>166</v>
      </c>
      <c r="J1572" s="7">
        <v>166</v>
      </c>
      <c r="L1572">
        <f t="shared" si="1066"/>
        <v>47</v>
      </c>
      <c r="M1572">
        <f t="shared" si="1067"/>
        <v>166</v>
      </c>
      <c r="N1572" s="19">
        <f t="shared" si="1031"/>
        <v>3.5319148936170213</v>
      </c>
      <c r="P1572" s="29" t="s">
        <v>160</v>
      </c>
      <c r="Q1572" s="3"/>
      <c r="R1572" s="3">
        <v>91</v>
      </c>
      <c r="S1572" s="7">
        <v>91</v>
      </c>
      <c r="U1572" s="29" t="s">
        <v>160</v>
      </c>
      <c r="V1572" s="3"/>
      <c r="W1572" s="3">
        <v>27</v>
      </c>
      <c r="X1572" s="7">
        <v>27</v>
      </c>
      <c r="Z1572" s="29" t="s">
        <v>160</v>
      </c>
      <c r="AA1572" s="3"/>
      <c r="AB1572" s="3">
        <v>30072</v>
      </c>
      <c r="AC1572" s="7">
        <v>30072</v>
      </c>
      <c r="AE1572">
        <f t="shared" si="1060"/>
        <v>30072</v>
      </c>
      <c r="AF1572" s="16">
        <f t="shared" si="1061"/>
        <v>30.071999999999999</v>
      </c>
      <c r="AH1572">
        <f t="shared" si="1062"/>
        <v>166</v>
      </c>
      <c r="AI1572">
        <f t="shared" si="1063"/>
        <v>30072</v>
      </c>
      <c r="AJ1572" s="16">
        <f t="shared" si="1064"/>
        <v>181156.62650602407</v>
      </c>
      <c r="AL1572" s="16">
        <f t="shared" si="1065"/>
        <v>639829.78723404242</v>
      </c>
    </row>
    <row r="1573" spans="2:38">
      <c r="B1573" s="29" t="s">
        <v>115</v>
      </c>
      <c r="C1573" s="3"/>
      <c r="D1573" s="3">
        <v>6</v>
      </c>
      <c r="E1573" s="7">
        <v>6</v>
      </c>
      <c r="G1573" s="29" t="s">
        <v>115</v>
      </c>
      <c r="H1573" s="3"/>
      <c r="I1573" s="3">
        <v>13</v>
      </c>
      <c r="J1573" s="7">
        <v>13</v>
      </c>
      <c r="L1573">
        <f t="shared" si="1066"/>
        <v>6</v>
      </c>
      <c r="M1573">
        <f t="shared" si="1067"/>
        <v>13</v>
      </c>
      <c r="N1573" s="19">
        <f t="shared" si="1031"/>
        <v>2.1666666666666665</v>
      </c>
      <c r="P1573" s="29" t="s">
        <v>115</v>
      </c>
      <c r="Q1573" s="3"/>
      <c r="R1573" s="3">
        <v>2</v>
      </c>
      <c r="S1573" s="7">
        <v>2</v>
      </c>
      <c r="U1573" s="29" t="s">
        <v>115</v>
      </c>
      <c r="V1573" s="3"/>
      <c r="W1573" s="3">
        <v>5</v>
      </c>
      <c r="X1573" s="7">
        <v>5</v>
      </c>
      <c r="Z1573" s="29" t="s">
        <v>115</v>
      </c>
      <c r="AA1573" s="3"/>
      <c r="AB1573" s="3">
        <v>739</v>
      </c>
      <c r="AC1573" s="7">
        <v>739</v>
      </c>
      <c r="AE1573">
        <f t="shared" si="1060"/>
        <v>739</v>
      </c>
      <c r="AF1573" s="16">
        <f t="shared" si="1061"/>
        <v>0.73899999999999999</v>
      </c>
      <c r="AH1573">
        <f t="shared" si="1062"/>
        <v>13</v>
      </c>
      <c r="AI1573">
        <f t="shared" si="1063"/>
        <v>739</v>
      </c>
      <c r="AJ1573" s="16">
        <f t="shared" si="1064"/>
        <v>56846.153846153844</v>
      </c>
      <c r="AL1573" s="16">
        <f t="shared" si="1065"/>
        <v>123166.66666666666</v>
      </c>
    </row>
    <row r="1574" spans="2:38">
      <c r="B1574" s="29" t="s">
        <v>116</v>
      </c>
      <c r="C1574" s="3"/>
      <c r="D1574" s="3"/>
      <c r="E1574" s="7"/>
      <c r="G1574" s="29" t="s">
        <v>116</v>
      </c>
      <c r="H1574" s="3"/>
      <c r="I1574" s="3"/>
      <c r="J1574" s="7"/>
      <c r="L1574">
        <f t="shared" si="1066"/>
        <v>0</v>
      </c>
      <c r="M1574">
        <f t="shared" si="1067"/>
        <v>0</v>
      </c>
      <c r="N1574" s="19" t="str">
        <f t="shared" si="1031"/>
        <v/>
      </c>
      <c r="P1574" s="29" t="s">
        <v>116</v>
      </c>
      <c r="Q1574" s="3"/>
      <c r="R1574" s="3"/>
      <c r="S1574" s="7"/>
      <c r="U1574" s="29" t="s">
        <v>116</v>
      </c>
      <c r="V1574" s="3"/>
      <c r="W1574" s="3"/>
      <c r="X1574" s="7"/>
      <c r="Z1574" s="29" t="s">
        <v>116</v>
      </c>
      <c r="AA1574" s="3"/>
      <c r="AB1574" s="3"/>
      <c r="AC1574" s="7"/>
      <c r="AE1574">
        <f t="shared" si="1060"/>
        <v>0</v>
      </c>
      <c r="AF1574" s="16" t="str">
        <f t="shared" si="1061"/>
        <v/>
      </c>
      <c r="AH1574">
        <f t="shared" si="1062"/>
        <v>0</v>
      </c>
      <c r="AI1574">
        <f t="shared" si="1063"/>
        <v>0</v>
      </c>
      <c r="AJ1574" s="16" t="str">
        <f t="shared" si="1064"/>
        <v/>
      </c>
      <c r="AL1574" s="16" t="str">
        <f t="shared" si="1065"/>
        <v/>
      </c>
    </row>
    <row r="1575" spans="2:38">
      <c r="B1575" s="29" t="s">
        <v>117</v>
      </c>
      <c r="C1575" s="3"/>
      <c r="D1575" s="3">
        <v>1</v>
      </c>
      <c r="E1575" s="7">
        <v>1</v>
      </c>
      <c r="G1575" s="29" t="s">
        <v>117</v>
      </c>
      <c r="H1575" s="3"/>
      <c r="I1575" s="3"/>
      <c r="J1575" s="7"/>
      <c r="L1575">
        <f t="shared" si="1066"/>
        <v>1</v>
      </c>
      <c r="M1575">
        <f t="shared" si="1067"/>
        <v>0</v>
      </c>
      <c r="N1575" s="19">
        <f t="shared" si="1031"/>
        <v>0</v>
      </c>
      <c r="P1575" s="29" t="s">
        <v>117</v>
      </c>
      <c r="Q1575" s="3"/>
      <c r="R1575" s="3"/>
      <c r="S1575" s="7"/>
      <c r="U1575" s="29" t="s">
        <v>117</v>
      </c>
      <c r="V1575" s="3"/>
      <c r="W1575" s="3"/>
      <c r="X1575" s="7"/>
      <c r="Z1575" s="29" t="s">
        <v>117</v>
      </c>
      <c r="AA1575" s="3"/>
      <c r="AB1575" s="3"/>
      <c r="AC1575" s="7"/>
      <c r="AE1575">
        <f t="shared" si="1060"/>
        <v>0</v>
      </c>
      <c r="AF1575" s="16" t="str">
        <f t="shared" si="1061"/>
        <v/>
      </c>
      <c r="AH1575">
        <f t="shared" si="1062"/>
        <v>0</v>
      </c>
      <c r="AI1575">
        <f t="shared" si="1063"/>
        <v>0</v>
      </c>
      <c r="AJ1575" s="16" t="str">
        <f t="shared" si="1064"/>
        <v/>
      </c>
      <c r="AL1575" s="16" t="str">
        <f t="shared" si="1065"/>
        <v/>
      </c>
    </row>
    <row r="1576" spans="2:38">
      <c r="B1576" s="29" t="s">
        <v>118</v>
      </c>
      <c r="C1576" s="3"/>
      <c r="D1576" s="3">
        <v>2</v>
      </c>
      <c r="E1576" s="7">
        <v>2</v>
      </c>
      <c r="G1576" s="29" t="s">
        <v>118</v>
      </c>
      <c r="H1576" s="3"/>
      <c r="I1576" s="3"/>
      <c r="J1576" s="7"/>
      <c r="N1576" s="19" t="str">
        <f t="shared" si="1031"/>
        <v/>
      </c>
      <c r="P1576" s="29" t="s">
        <v>118</v>
      </c>
      <c r="Q1576" s="3"/>
      <c r="R1576" s="3"/>
      <c r="S1576" s="7"/>
      <c r="U1576" s="29" t="s">
        <v>118</v>
      </c>
      <c r="V1576" s="3"/>
      <c r="W1576" s="3"/>
      <c r="X1576" s="7"/>
      <c r="Z1576" s="29" t="s">
        <v>118</v>
      </c>
      <c r="AA1576" s="3"/>
      <c r="AB1576" s="3"/>
      <c r="AC1576" s="7"/>
      <c r="AE1576">
        <f t="shared" si="1060"/>
        <v>0</v>
      </c>
      <c r="AF1576" s="16" t="str">
        <f t="shared" si="1061"/>
        <v/>
      </c>
      <c r="AH1576">
        <f t="shared" si="1062"/>
        <v>0</v>
      </c>
      <c r="AI1576">
        <f t="shared" si="1063"/>
        <v>0</v>
      </c>
      <c r="AJ1576" s="16" t="str">
        <f t="shared" si="1064"/>
        <v/>
      </c>
      <c r="AL1576" s="16" t="str">
        <f t="shared" si="1065"/>
        <v/>
      </c>
    </row>
    <row r="1577" spans="2:38">
      <c r="B1577" s="29" t="s">
        <v>119</v>
      </c>
      <c r="C1577" s="3"/>
      <c r="D1577" s="3">
        <v>1</v>
      </c>
      <c r="E1577" s="7">
        <v>1</v>
      </c>
      <c r="G1577" s="29" t="s">
        <v>119</v>
      </c>
      <c r="H1577" s="3"/>
      <c r="I1577" s="3"/>
      <c r="J1577" s="7"/>
      <c r="L1577">
        <f t="shared" ref="L1577:L1586" si="1068">E1577</f>
        <v>1</v>
      </c>
      <c r="M1577">
        <f t="shared" ref="M1577:M1586" si="1069">J1577</f>
        <v>0</v>
      </c>
      <c r="N1577" s="19">
        <f t="shared" si="1031"/>
        <v>0</v>
      </c>
      <c r="P1577" s="29" t="s">
        <v>119</v>
      </c>
      <c r="Q1577" s="3"/>
      <c r="R1577" s="3"/>
      <c r="S1577" s="7"/>
      <c r="U1577" s="29" t="s">
        <v>119</v>
      </c>
      <c r="V1577" s="3"/>
      <c r="W1577" s="3"/>
      <c r="X1577" s="7"/>
      <c r="Z1577" s="29" t="s">
        <v>119</v>
      </c>
      <c r="AA1577" s="3"/>
      <c r="AB1577" s="3"/>
      <c r="AC1577" s="7"/>
      <c r="AE1577">
        <f t="shared" si="1060"/>
        <v>0</v>
      </c>
      <c r="AF1577" s="16" t="str">
        <f t="shared" si="1061"/>
        <v/>
      </c>
      <c r="AH1577">
        <f t="shared" si="1062"/>
        <v>0</v>
      </c>
      <c r="AI1577">
        <f t="shared" si="1063"/>
        <v>0</v>
      </c>
      <c r="AJ1577" s="16" t="str">
        <f t="shared" si="1064"/>
        <v/>
      </c>
      <c r="AL1577" s="16" t="str">
        <f t="shared" si="1065"/>
        <v/>
      </c>
    </row>
    <row r="1578" spans="2:38">
      <c r="B1578" s="29" t="s">
        <v>161</v>
      </c>
      <c r="C1578" s="3"/>
      <c r="D1578" s="3">
        <v>6</v>
      </c>
      <c r="E1578" s="7">
        <v>6</v>
      </c>
      <c r="G1578" s="29" t="s">
        <v>161</v>
      </c>
      <c r="H1578" s="3"/>
      <c r="I1578" s="3">
        <v>15</v>
      </c>
      <c r="J1578" s="7">
        <v>15</v>
      </c>
      <c r="L1578">
        <f t="shared" si="1068"/>
        <v>6</v>
      </c>
      <c r="M1578">
        <f t="shared" si="1069"/>
        <v>15</v>
      </c>
      <c r="N1578" s="19">
        <f t="shared" si="1031"/>
        <v>2.5</v>
      </c>
      <c r="P1578" s="29" t="s">
        <v>161</v>
      </c>
      <c r="Q1578" s="3"/>
      <c r="R1578" s="3">
        <v>4</v>
      </c>
      <c r="S1578" s="7">
        <v>4</v>
      </c>
      <c r="U1578" s="29" t="s">
        <v>161</v>
      </c>
      <c r="V1578" s="3"/>
      <c r="W1578" s="3">
        <v>5</v>
      </c>
      <c r="X1578" s="7">
        <v>5</v>
      </c>
      <c r="Z1578" s="29" t="s">
        <v>161</v>
      </c>
      <c r="AA1578" s="3"/>
      <c r="AB1578" s="3">
        <v>2221</v>
      </c>
      <c r="AC1578" s="7">
        <v>2221</v>
      </c>
      <c r="AE1578">
        <f t="shared" si="1060"/>
        <v>2221</v>
      </c>
      <c r="AF1578" s="16">
        <f t="shared" si="1061"/>
        <v>2.2210000000000001</v>
      </c>
      <c r="AH1578">
        <f t="shared" si="1062"/>
        <v>15</v>
      </c>
      <c r="AI1578">
        <f t="shared" si="1063"/>
        <v>2221</v>
      </c>
      <c r="AJ1578" s="16">
        <f t="shared" si="1064"/>
        <v>148066.66666666666</v>
      </c>
      <c r="AL1578" s="16">
        <f t="shared" si="1065"/>
        <v>370166.66666666663</v>
      </c>
    </row>
    <row r="1579" spans="2:38">
      <c r="B1579" s="29" t="s">
        <v>162</v>
      </c>
      <c r="C1579" s="3"/>
      <c r="D1579" s="3"/>
      <c r="E1579" s="7"/>
      <c r="G1579" s="29" t="s">
        <v>162</v>
      </c>
      <c r="H1579" s="3"/>
      <c r="I1579" s="3"/>
      <c r="J1579" s="7"/>
      <c r="L1579">
        <f t="shared" si="1068"/>
        <v>0</v>
      </c>
      <c r="M1579">
        <f t="shared" si="1069"/>
        <v>0</v>
      </c>
      <c r="N1579" s="19" t="str">
        <f t="shared" si="1031"/>
        <v/>
      </c>
      <c r="P1579" s="29" t="s">
        <v>162</v>
      </c>
      <c r="Q1579" s="3"/>
      <c r="R1579" s="3"/>
      <c r="S1579" s="7"/>
      <c r="U1579" s="29" t="s">
        <v>162</v>
      </c>
      <c r="V1579" s="3"/>
      <c r="W1579" s="3"/>
      <c r="X1579" s="7"/>
      <c r="Z1579" s="29" t="s">
        <v>162</v>
      </c>
      <c r="AA1579" s="3"/>
      <c r="AB1579" s="3"/>
      <c r="AC1579" s="7"/>
      <c r="AE1579">
        <f t="shared" si="1060"/>
        <v>0</v>
      </c>
      <c r="AF1579" s="16" t="str">
        <f t="shared" si="1061"/>
        <v/>
      </c>
      <c r="AH1579">
        <f t="shared" si="1062"/>
        <v>0</v>
      </c>
      <c r="AI1579">
        <f t="shared" si="1063"/>
        <v>0</v>
      </c>
      <c r="AJ1579" s="16" t="str">
        <f t="shared" si="1064"/>
        <v/>
      </c>
      <c r="AL1579" s="16" t="str">
        <f t="shared" si="1065"/>
        <v/>
      </c>
    </row>
    <row r="1580" spans="2:38">
      <c r="B1580" s="29" t="s">
        <v>120</v>
      </c>
      <c r="C1580" s="3"/>
      <c r="D1580" s="3">
        <v>231</v>
      </c>
      <c r="E1580" s="7">
        <v>231</v>
      </c>
      <c r="G1580" s="29" t="s">
        <v>120</v>
      </c>
      <c r="H1580" s="3"/>
      <c r="I1580" s="3">
        <v>602</v>
      </c>
      <c r="J1580" s="7">
        <v>602</v>
      </c>
      <c r="L1580">
        <f t="shared" si="1068"/>
        <v>231</v>
      </c>
      <c r="M1580">
        <f t="shared" si="1069"/>
        <v>602</v>
      </c>
      <c r="N1580" s="19">
        <f t="shared" si="1031"/>
        <v>2.606060606060606</v>
      </c>
      <c r="P1580" s="29" t="s">
        <v>120</v>
      </c>
      <c r="Q1580" s="3"/>
      <c r="R1580" s="3">
        <v>230</v>
      </c>
      <c r="S1580" s="7">
        <v>230</v>
      </c>
      <c r="U1580" s="29" t="s">
        <v>120</v>
      </c>
      <c r="V1580" s="3"/>
      <c r="W1580" s="3">
        <v>137</v>
      </c>
      <c r="X1580" s="7">
        <v>137</v>
      </c>
      <c r="Z1580" s="29" t="s">
        <v>120</v>
      </c>
      <c r="AA1580" s="3"/>
      <c r="AB1580" s="3">
        <v>21196</v>
      </c>
      <c r="AC1580" s="7">
        <v>21196</v>
      </c>
      <c r="AE1580">
        <f t="shared" si="1060"/>
        <v>21196</v>
      </c>
      <c r="AF1580" s="16">
        <f t="shared" si="1061"/>
        <v>21.196000000000002</v>
      </c>
      <c r="AH1580">
        <f t="shared" si="1062"/>
        <v>602</v>
      </c>
      <c r="AI1580">
        <f t="shared" si="1063"/>
        <v>21196</v>
      </c>
      <c r="AJ1580" s="16">
        <f t="shared" si="1064"/>
        <v>35209.302325581397</v>
      </c>
      <c r="AL1580" s="16">
        <f t="shared" si="1065"/>
        <v>91757.57575757576</v>
      </c>
    </row>
    <row r="1581" spans="2:38">
      <c r="B1581" s="29" t="s">
        <v>121</v>
      </c>
      <c r="C1581" s="3"/>
      <c r="D1581" s="3">
        <v>2</v>
      </c>
      <c r="E1581" s="7">
        <v>2</v>
      </c>
      <c r="G1581" s="29" t="s">
        <v>121</v>
      </c>
      <c r="H1581" s="3"/>
      <c r="I1581" s="3"/>
      <c r="J1581" s="7"/>
      <c r="L1581">
        <f t="shared" si="1068"/>
        <v>2</v>
      </c>
      <c r="M1581">
        <f t="shared" si="1069"/>
        <v>0</v>
      </c>
      <c r="N1581" s="19">
        <f t="shared" si="1031"/>
        <v>0</v>
      </c>
      <c r="P1581" s="29" t="s">
        <v>121</v>
      </c>
      <c r="Q1581" s="3"/>
      <c r="R1581" s="3"/>
      <c r="S1581" s="7"/>
      <c r="U1581" s="29" t="s">
        <v>121</v>
      </c>
      <c r="V1581" s="3"/>
      <c r="W1581" s="3"/>
      <c r="X1581" s="7"/>
      <c r="Z1581" s="29" t="s">
        <v>121</v>
      </c>
      <c r="AA1581" s="3"/>
      <c r="AB1581" s="3"/>
      <c r="AC1581" s="7"/>
      <c r="AE1581">
        <f t="shared" si="1060"/>
        <v>0</v>
      </c>
      <c r="AF1581" s="16" t="str">
        <f t="shared" si="1061"/>
        <v/>
      </c>
      <c r="AH1581">
        <f t="shared" si="1062"/>
        <v>0</v>
      </c>
      <c r="AI1581">
        <f t="shared" si="1063"/>
        <v>0</v>
      </c>
      <c r="AJ1581" s="16" t="str">
        <f t="shared" si="1064"/>
        <v/>
      </c>
      <c r="AL1581" s="16" t="str">
        <f t="shared" si="1065"/>
        <v/>
      </c>
    </row>
    <row r="1582" spans="2:38">
      <c r="B1582" s="29" t="s">
        <v>122</v>
      </c>
      <c r="C1582" s="3"/>
      <c r="D1582" s="3">
        <v>20</v>
      </c>
      <c r="E1582" s="7">
        <v>20</v>
      </c>
      <c r="G1582" s="29" t="s">
        <v>122</v>
      </c>
      <c r="H1582" s="3"/>
      <c r="I1582" s="3">
        <v>48</v>
      </c>
      <c r="J1582" s="7">
        <v>48</v>
      </c>
      <c r="L1582">
        <f t="shared" si="1068"/>
        <v>20</v>
      </c>
      <c r="M1582">
        <f t="shared" si="1069"/>
        <v>48</v>
      </c>
      <c r="N1582" s="19">
        <f t="shared" si="1031"/>
        <v>2.4</v>
      </c>
      <c r="P1582" s="29" t="s">
        <v>122</v>
      </c>
      <c r="Q1582" s="3"/>
      <c r="R1582" s="3">
        <v>15</v>
      </c>
      <c r="S1582" s="7">
        <v>15</v>
      </c>
      <c r="U1582" s="29" t="s">
        <v>122</v>
      </c>
      <c r="V1582" s="3"/>
      <c r="W1582" s="3">
        <v>13</v>
      </c>
      <c r="X1582" s="7">
        <v>13</v>
      </c>
      <c r="Z1582" s="29" t="s">
        <v>122</v>
      </c>
      <c r="AA1582" s="3"/>
      <c r="AB1582" s="3">
        <v>1810</v>
      </c>
      <c r="AC1582" s="7">
        <v>1810</v>
      </c>
      <c r="AE1582">
        <f t="shared" si="1060"/>
        <v>1810</v>
      </c>
      <c r="AF1582" s="16">
        <f t="shared" si="1061"/>
        <v>1.81</v>
      </c>
      <c r="AH1582">
        <f t="shared" si="1062"/>
        <v>48</v>
      </c>
      <c r="AI1582">
        <f t="shared" si="1063"/>
        <v>1810</v>
      </c>
      <c r="AJ1582" s="16">
        <f t="shared" si="1064"/>
        <v>37708.333333333336</v>
      </c>
      <c r="AL1582" s="16">
        <f t="shared" si="1065"/>
        <v>90500</v>
      </c>
    </row>
    <row r="1583" spans="2:38">
      <c r="B1583" s="29" t="s">
        <v>123</v>
      </c>
      <c r="C1583" s="3"/>
      <c r="D1583" s="3">
        <v>2</v>
      </c>
      <c r="E1583" s="7">
        <v>2</v>
      </c>
      <c r="G1583" s="29" t="s">
        <v>123</v>
      </c>
      <c r="H1583" s="3"/>
      <c r="I1583" s="3"/>
      <c r="J1583" s="7"/>
      <c r="L1583">
        <f t="shared" si="1068"/>
        <v>2</v>
      </c>
      <c r="M1583">
        <f t="shared" si="1069"/>
        <v>0</v>
      </c>
      <c r="N1583" s="19">
        <f t="shared" si="1031"/>
        <v>0</v>
      </c>
      <c r="P1583" s="29" t="s">
        <v>123</v>
      </c>
      <c r="Q1583" s="3"/>
      <c r="R1583" s="3"/>
      <c r="S1583" s="7"/>
      <c r="U1583" s="29" t="s">
        <v>123</v>
      </c>
      <c r="V1583" s="3"/>
      <c r="W1583" s="3"/>
      <c r="X1583" s="7"/>
      <c r="Z1583" s="29" t="s">
        <v>123</v>
      </c>
      <c r="AA1583" s="3"/>
      <c r="AB1583" s="3"/>
      <c r="AC1583" s="7"/>
      <c r="AE1583">
        <f t="shared" si="1060"/>
        <v>0</v>
      </c>
      <c r="AF1583" s="16" t="str">
        <f t="shared" si="1061"/>
        <v/>
      </c>
      <c r="AH1583">
        <f t="shared" si="1062"/>
        <v>0</v>
      </c>
      <c r="AI1583">
        <f t="shared" si="1063"/>
        <v>0</v>
      </c>
      <c r="AJ1583" s="16" t="str">
        <f t="shared" si="1064"/>
        <v/>
      </c>
      <c r="AL1583" s="16" t="str">
        <f t="shared" si="1065"/>
        <v/>
      </c>
    </row>
    <row r="1584" spans="2:38">
      <c r="B1584" s="29" t="s">
        <v>124</v>
      </c>
      <c r="C1584" s="3"/>
      <c r="D1584" s="3"/>
      <c r="E1584" s="7"/>
      <c r="G1584" s="29" t="s">
        <v>124</v>
      </c>
      <c r="H1584" s="3"/>
      <c r="I1584" s="3"/>
      <c r="J1584" s="7"/>
      <c r="L1584">
        <f t="shared" si="1068"/>
        <v>0</v>
      </c>
      <c r="M1584">
        <f t="shared" si="1069"/>
        <v>0</v>
      </c>
      <c r="N1584" s="19" t="str">
        <f t="shared" si="1031"/>
        <v/>
      </c>
      <c r="P1584" s="29" t="s">
        <v>124</v>
      </c>
      <c r="Q1584" s="3"/>
      <c r="R1584" s="3"/>
      <c r="S1584" s="7"/>
      <c r="U1584" s="29" t="s">
        <v>124</v>
      </c>
      <c r="V1584" s="3"/>
      <c r="W1584" s="3"/>
      <c r="X1584" s="7"/>
      <c r="Z1584" s="29" t="s">
        <v>124</v>
      </c>
      <c r="AA1584" s="3"/>
      <c r="AB1584" s="3"/>
      <c r="AC1584" s="7"/>
      <c r="AE1584">
        <f t="shared" si="1060"/>
        <v>0</v>
      </c>
      <c r="AF1584" s="16" t="str">
        <f t="shared" si="1061"/>
        <v/>
      </c>
      <c r="AH1584">
        <f t="shared" si="1062"/>
        <v>0</v>
      </c>
      <c r="AI1584">
        <f t="shared" si="1063"/>
        <v>0</v>
      </c>
      <c r="AJ1584" s="16" t="str">
        <f t="shared" si="1064"/>
        <v/>
      </c>
      <c r="AL1584" s="16" t="str">
        <f t="shared" si="1065"/>
        <v/>
      </c>
    </row>
    <row r="1585" spans="2:38">
      <c r="B1585" s="29" t="s">
        <v>163</v>
      </c>
      <c r="C1585" s="3">
        <v>2</v>
      </c>
      <c r="D1585" s="3"/>
      <c r="E1585" s="7">
        <v>2</v>
      </c>
      <c r="G1585" s="29" t="s">
        <v>163</v>
      </c>
      <c r="H1585" s="3"/>
      <c r="I1585" s="3"/>
      <c r="J1585" s="7"/>
      <c r="L1585">
        <f t="shared" si="1068"/>
        <v>2</v>
      </c>
      <c r="M1585">
        <f t="shared" si="1069"/>
        <v>0</v>
      </c>
      <c r="N1585" s="19">
        <f t="shared" si="1031"/>
        <v>0</v>
      </c>
      <c r="P1585" s="29" t="s">
        <v>163</v>
      </c>
      <c r="Q1585" s="3"/>
      <c r="R1585" s="3"/>
      <c r="S1585" s="7"/>
      <c r="U1585" s="29" t="s">
        <v>163</v>
      </c>
      <c r="V1585" s="3"/>
      <c r="W1585" s="3"/>
      <c r="X1585" s="7"/>
      <c r="Z1585" s="29" t="s">
        <v>163</v>
      </c>
      <c r="AA1585" s="3"/>
      <c r="AB1585" s="3"/>
      <c r="AC1585" s="7"/>
      <c r="AE1585">
        <f t="shared" si="1060"/>
        <v>0</v>
      </c>
      <c r="AF1585" s="16" t="str">
        <f t="shared" si="1061"/>
        <v/>
      </c>
      <c r="AH1585">
        <f t="shared" si="1062"/>
        <v>0</v>
      </c>
      <c r="AI1585">
        <f t="shared" si="1063"/>
        <v>0</v>
      </c>
      <c r="AJ1585" s="16" t="str">
        <f t="shared" si="1064"/>
        <v/>
      </c>
      <c r="AL1585" s="16" t="str">
        <f t="shared" si="1065"/>
        <v/>
      </c>
    </row>
    <row r="1586" spans="2:38">
      <c r="B1586" s="29" t="s">
        <v>125</v>
      </c>
      <c r="C1586" s="3"/>
      <c r="D1586" s="3">
        <v>14</v>
      </c>
      <c r="E1586" s="7">
        <v>14</v>
      </c>
      <c r="G1586" s="29" t="s">
        <v>125</v>
      </c>
      <c r="H1586" s="3"/>
      <c r="I1586" s="3">
        <v>33</v>
      </c>
      <c r="J1586" s="7">
        <v>33</v>
      </c>
      <c r="L1586">
        <f t="shared" si="1068"/>
        <v>14</v>
      </c>
      <c r="M1586">
        <f t="shared" si="1069"/>
        <v>33</v>
      </c>
      <c r="N1586" s="19">
        <f t="shared" si="1031"/>
        <v>2.3571428571428572</v>
      </c>
      <c r="P1586" s="29" t="s">
        <v>125</v>
      </c>
      <c r="Q1586" s="3"/>
      <c r="R1586" s="3">
        <v>12</v>
      </c>
      <c r="S1586" s="7">
        <v>12</v>
      </c>
      <c r="U1586" s="29" t="s">
        <v>125</v>
      </c>
      <c r="V1586" s="3"/>
      <c r="W1586" s="3">
        <v>7</v>
      </c>
      <c r="X1586" s="7">
        <v>7</v>
      </c>
      <c r="Z1586" s="29" t="s">
        <v>125</v>
      </c>
      <c r="AA1586" s="3"/>
      <c r="AB1586" s="3">
        <v>2626</v>
      </c>
      <c r="AC1586" s="7">
        <v>2626</v>
      </c>
      <c r="AE1586">
        <f t="shared" si="1060"/>
        <v>2626</v>
      </c>
      <c r="AF1586" s="16">
        <f t="shared" si="1061"/>
        <v>2.6259999999999999</v>
      </c>
      <c r="AH1586">
        <f t="shared" si="1062"/>
        <v>33</v>
      </c>
      <c r="AI1586">
        <f t="shared" si="1063"/>
        <v>2626</v>
      </c>
      <c r="AJ1586" s="16">
        <f t="shared" si="1064"/>
        <v>79575.757575757583</v>
      </c>
      <c r="AL1586" s="16">
        <f t="shared" si="1065"/>
        <v>187571.42857142858</v>
      </c>
    </row>
    <row r="1587" spans="2:38">
      <c r="B1587" s="29" t="s">
        <v>126</v>
      </c>
      <c r="C1587" s="3">
        <v>121</v>
      </c>
      <c r="D1587" s="3"/>
      <c r="E1587" s="7">
        <v>121</v>
      </c>
      <c r="G1587" s="29" t="s">
        <v>126</v>
      </c>
      <c r="H1587" s="3">
        <v>400</v>
      </c>
      <c r="I1587" s="3"/>
      <c r="J1587" s="7">
        <v>400</v>
      </c>
      <c r="N1587" s="19" t="str">
        <f t="shared" si="1031"/>
        <v/>
      </c>
      <c r="P1587" s="29" t="s">
        <v>126</v>
      </c>
      <c r="Q1587" s="3">
        <v>161</v>
      </c>
      <c r="R1587" s="3"/>
      <c r="S1587" s="7">
        <v>161</v>
      </c>
      <c r="U1587" s="29" t="s">
        <v>126</v>
      </c>
      <c r="V1587" s="3">
        <v>118</v>
      </c>
      <c r="W1587" s="3"/>
      <c r="X1587" s="7">
        <v>118</v>
      </c>
      <c r="Z1587" s="29" t="s">
        <v>126</v>
      </c>
      <c r="AA1587" s="3">
        <v>29208</v>
      </c>
      <c r="AB1587" s="3"/>
      <c r="AC1587" s="7">
        <v>29208</v>
      </c>
      <c r="AE1587">
        <f t="shared" si="1060"/>
        <v>29208</v>
      </c>
      <c r="AF1587" s="16">
        <f t="shared" si="1061"/>
        <v>29.207999999999998</v>
      </c>
      <c r="AH1587">
        <f t="shared" si="1062"/>
        <v>400</v>
      </c>
      <c r="AI1587">
        <f t="shared" si="1063"/>
        <v>29208</v>
      </c>
      <c r="AJ1587" s="16">
        <f t="shared" si="1064"/>
        <v>73020</v>
      </c>
      <c r="AL1587" s="16" t="str">
        <f t="shared" si="1065"/>
        <v/>
      </c>
    </row>
    <row r="1588" spans="2:38">
      <c r="B1588" s="29" t="s">
        <v>127</v>
      </c>
      <c r="C1588" s="3"/>
      <c r="D1588" s="3">
        <v>14</v>
      </c>
      <c r="E1588" s="7">
        <v>14</v>
      </c>
      <c r="G1588" s="29" t="s">
        <v>127</v>
      </c>
      <c r="H1588" s="3"/>
      <c r="I1588" s="3">
        <v>27</v>
      </c>
      <c r="J1588" s="7">
        <v>27</v>
      </c>
      <c r="L1588">
        <f t="shared" ref="L1588:L1597" si="1070">E1588</f>
        <v>14</v>
      </c>
      <c r="M1588">
        <f t="shared" ref="M1588:M1597" si="1071">J1588</f>
        <v>27</v>
      </c>
      <c r="N1588" s="19">
        <f t="shared" ref="N1588:N1651" si="1072">IF(M1588+L1588&gt;0,M1588/L1588,"")</f>
        <v>1.9285714285714286</v>
      </c>
      <c r="P1588" s="29" t="s">
        <v>127</v>
      </c>
      <c r="Q1588" s="3"/>
      <c r="R1588" s="3">
        <v>10</v>
      </c>
      <c r="S1588" s="7">
        <v>10</v>
      </c>
      <c r="U1588" s="29" t="s">
        <v>127</v>
      </c>
      <c r="V1588" s="3"/>
      <c r="W1588" s="3">
        <v>3</v>
      </c>
      <c r="X1588" s="7">
        <v>3</v>
      </c>
      <c r="Z1588" s="29" t="s">
        <v>127</v>
      </c>
      <c r="AA1588" s="3"/>
      <c r="AB1588" s="3">
        <v>1950</v>
      </c>
      <c r="AC1588" s="7">
        <v>1950</v>
      </c>
      <c r="AE1588">
        <f t="shared" si="1060"/>
        <v>1950</v>
      </c>
      <c r="AF1588" s="16">
        <f t="shared" si="1061"/>
        <v>1.95</v>
      </c>
      <c r="AH1588">
        <f t="shared" si="1062"/>
        <v>27</v>
      </c>
      <c r="AI1588">
        <f t="shared" si="1063"/>
        <v>1950</v>
      </c>
      <c r="AJ1588" s="16">
        <f t="shared" si="1064"/>
        <v>72222.222222222234</v>
      </c>
      <c r="AL1588" s="16">
        <f t="shared" si="1065"/>
        <v>139285.71428571432</v>
      </c>
    </row>
    <row r="1589" spans="2:38">
      <c r="B1589" s="29" t="s">
        <v>128</v>
      </c>
      <c r="C1589" s="3"/>
      <c r="D1589" s="3"/>
      <c r="E1589" s="7"/>
      <c r="G1589" s="29" t="s">
        <v>128</v>
      </c>
      <c r="H1589" s="3"/>
      <c r="I1589" s="3"/>
      <c r="J1589" s="7"/>
      <c r="L1589">
        <f t="shared" si="1070"/>
        <v>0</v>
      </c>
      <c r="M1589">
        <f t="shared" si="1071"/>
        <v>0</v>
      </c>
      <c r="N1589" s="19" t="str">
        <f t="shared" si="1072"/>
        <v/>
      </c>
      <c r="P1589" s="29" t="s">
        <v>128</v>
      </c>
      <c r="Q1589" s="3"/>
      <c r="R1589" s="3"/>
      <c r="S1589" s="7"/>
      <c r="U1589" s="29" t="s">
        <v>128</v>
      </c>
      <c r="V1589" s="3"/>
      <c r="W1589" s="3"/>
      <c r="X1589" s="7"/>
      <c r="Z1589" s="29" t="s">
        <v>128</v>
      </c>
      <c r="AA1589" s="3"/>
      <c r="AB1589" s="3"/>
      <c r="AC1589" s="7"/>
      <c r="AE1589">
        <f t="shared" si="1060"/>
        <v>0</v>
      </c>
      <c r="AF1589" s="16" t="str">
        <f t="shared" si="1061"/>
        <v/>
      </c>
      <c r="AH1589">
        <f t="shared" si="1062"/>
        <v>0</v>
      </c>
      <c r="AI1589">
        <f t="shared" si="1063"/>
        <v>0</v>
      </c>
      <c r="AJ1589" s="16" t="str">
        <f t="shared" si="1064"/>
        <v/>
      </c>
      <c r="AL1589" s="16" t="str">
        <f t="shared" si="1065"/>
        <v/>
      </c>
    </row>
    <row r="1590" spans="2:38">
      <c r="B1590" s="29" t="s">
        <v>129</v>
      </c>
      <c r="C1590" s="3">
        <v>65</v>
      </c>
      <c r="D1590" s="3"/>
      <c r="E1590" s="7">
        <v>65</v>
      </c>
      <c r="G1590" s="29" t="s">
        <v>129</v>
      </c>
      <c r="H1590" s="3">
        <v>352</v>
      </c>
      <c r="I1590" s="3"/>
      <c r="J1590" s="7">
        <v>352</v>
      </c>
      <c r="L1590">
        <f t="shared" si="1070"/>
        <v>65</v>
      </c>
      <c r="M1590">
        <f t="shared" si="1071"/>
        <v>352</v>
      </c>
      <c r="N1590" s="19">
        <f t="shared" si="1072"/>
        <v>5.4153846153846157</v>
      </c>
      <c r="P1590" s="29" t="s">
        <v>129</v>
      </c>
      <c r="Q1590" s="3">
        <v>205</v>
      </c>
      <c r="R1590" s="3"/>
      <c r="S1590" s="7">
        <v>205</v>
      </c>
      <c r="U1590" s="29" t="s">
        <v>129</v>
      </c>
      <c r="V1590" s="3">
        <v>78</v>
      </c>
      <c r="W1590" s="3"/>
      <c r="X1590" s="7">
        <v>78</v>
      </c>
      <c r="Z1590" s="29" t="s">
        <v>129</v>
      </c>
      <c r="AA1590" s="3">
        <v>27497</v>
      </c>
      <c r="AB1590" s="3"/>
      <c r="AC1590" s="7">
        <v>27497</v>
      </c>
      <c r="AE1590">
        <f t="shared" si="1060"/>
        <v>27497</v>
      </c>
      <c r="AF1590" s="16">
        <f t="shared" si="1061"/>
        <v>27.497</v>
      </c>
      <c r="AH1590">
        <f t="shared" si="1062"/>
        <v>352</v>
      </c>
      <c r="AI1590">
        <f t="shared" si="1063"/>
        <v>27497</v>
      </c>
      <c r="AJ1590" s="16">
        <f t="shared" si="1064"/>
        <v>78116.477272727265</v>
      </c>
      <c r="AL1590" s="16">
        <f t="shared" si="1065"/>
        <v>423030.76923076919</v>
      </c>
    </row>
    <row r="1591" spans="2:38">
      <c r="B1591" s="29" t="s">
        <v>130</v>
      </c>
      <c r="C1591" s="3"/>
      <c r="D1591" s="3">
        <v>5</v>
      </c>
      <c r="E1591" s="7">
        <v>5</v>
      </c>
      <c r="G1591" s="29" t="s">
        <v>130</v>
      </c>
      <c r="H1591" s="3"/>
      <c r="I1591" s="3">
        <v>9</v>
      </c>
      <c r="J1591" s="7">
        <v>9</v>
      </c>
      <c r="L1591">
        <f t="shared" si="1070"/>
        <v>5</v>
      </c>
      <c r="M1591">
        <f t="shared" si="1071"/>
        <v>9</v>
      </c>
      <c r="N1591" s="19">
        <f t="shared" si="1072"/>
        <v>1.8</v>
      </c>
      <c r="P1591" s="29" t="s">
        <v>130</v>
      </c>
      <c r="Q1591" s="3"/>
      <c r="R1591" s="3">
        <v>3</v>
      </c>
      <c r="S1591" s="7">
        <v>3</v>
      </c>
      <c r="U1591" s="29" t="s">
        <v>130</v>
      </c>
      <c r="V1591" s="3"/>
      <c r="W1591" s="3">
        <v>1</v>
      </c>
      <c r="X1591" s="7">
        <v>1</v>
      </c>
      <c r="Z1591" s="29" t="s">
        <v>130</v>
      </c>
      <c r="AA1591" s="3"/>
      <c r="AB1591" s="3">
        <v>669</v>
      </c>
      <c r="AC1591" s="7">
        <v>669</v>
      </c>
      <c r="AE1591">
        <f t="shared" si="1060"/>
        <v>669</v>
      </c>
      <c r="AF1591" s="16">
        <f t="shared" si="1061"/>
        <v>0.66900000000000004</v>
      </c>
      <c r="AH1591">
        <f t="shared" si="1062"/>
        <v>9</v>
      </c>
      <c r="AI1591">
        <f t="shared" si="1063"/>
        <v>669</v>
      </c>
      <c r="AJ1591" s="16">
        <f t="shared" si="1064"/>
        <v>74333.333333333328</v>
      </c>
      <c r="AL1591" s="16">
        <f t="shared" si="1065"/>
        <v>133800</v>
      </c>
    </row>
    <row r="1592" spans="2:38">
      <c r="B1592" s="29" t="s">
        <v>131</v>
      </c>
      <c r="C1592" s="3"/>
      <c r="D1592" s="3">
        <v>17</v>
      </c>
      <c r="E1592" s="7">
        <v>17</v>
      </c>
      <c r="G1592" s="29" t="s">
        <v>131</v>
      </c>
      <c r="H1592" s="3"/>
      <c r="I1592" s="3">
        <v>176</v>
      </c>
      <c r="J1592" s="7">
        <v>176</v>
      </c>
      <c r="L1592">
        <f t="shared" si="1070"/>
        <v>17</v>
      </c>
      <c r="M1592">
        <f t="shared" si="1071"/>
        <v>176</v>
      </c>
      <c r="N1592" s="19">
        <f t="shared" si="1072"/>
        <v>10.352941176470589</v>
      </c>
      <c r="P1592" s="29" t="s">
        <v>131</v>
      </c>
      <c r="Q1592" s="3"/>
      <c r="R1592" s="3">
        <v>78</v>
      </c>
      <c r="S1592" s="7">
        <v>78</v>
      </c>
      <c r="U1592" s="29" t="s">
        <v>131</v>
      </c>
      <c r="V1592" s="3"/>
      <c r="W1592" s="3">
        <v>80</v>
      </c>
      <c r="X1592" s="7">
        <v>80</v>
      </c>
      <c r="Z1592" s="29" t="s">
        <v>131</v>
      </c>
      <c r="AA1592" s="3"/>
      <c r="AB1592" s="3">
        <v>5506</v>
      </c>
      <c r="AC1592" s="7">
        <v>5506</v>
      </c>
      <c r="AE1592">
        <f t="shared" si="1060"/>
        <v>5506</v>
      </c>
      <c r="AF1592" s="16">
        <f t="shared" si="1061"/>
        <v>5.5060000000000002</v>
      </c>
      <c r="AH1592">
        <f t="shared" si="1062"/>
        <v>176</v>
      </c>
      <c r="AI1592">
        <f t="shared" si="1063"/>
        <v>5506</v>
      </c>
      <c r="AJ1592" s="16">
        <f t="shared" si="1064"/>
        <v>31284.090909090912</v>
      </c>
      <c r="AL1592" s="16">
        <f t="shared" si="1065"/>
        <v>323882.3529411765</v>
      </c>
    </row>
    <row r="1593" spans="2:38">
      <c r="B1593" s="29" t="s">
        <v>132</v>
      </c>
      <c r="C1593" s="3"/>
      <c r="D1593" s="3">
        <v>13</v>
      </c>
      <c r="E1593" s="7">
        <v>13</v>
      </c>
      <c r="G1593" s="29" t="s">
        <v>132</v>
      </c>
      <c r="H1593" s="3"/>
      <c r="I1593" s="3">
        <v>64</v>
      </c>
      <c r="J1593" s="7">
        <v>64</v>
      </c>
      <c r="L1593">
        <f t="shared" si="1070"/>
        <v>13</v>
      </c>
      <c r="M1593">
        <f t="shared" si="1071"/>
        <v>64</v>
      </c>
      <c r="N1593" s="19">
        <f t="shared" si="1072"/>
        <v>4.9230769230769234</v>
      </c>
      <c r="P1593" s="29" t="s">
        <v>132</v>
      </c>
      <c r="Q1593" s="3"/>
      <c r="R1593" s="3">
        <v>41</v>
      </c>
      <c r="S1593" s="7">
        <v>41</v>
      </c>
      <c r="U1593" s="29" t="s">
        <v>132</v>
      </c>
      <c r="V1593" s="3"/>
      <c r="W1593" s="3">
        <v>9</v>
      </c>
      <c r="X1593" s="7">
        <v>9</v>
      </c>
      <c r="Z1593" s="29" t="s">
        <v>132</v>
      </c>
      <c r="AA1593" s="3"/>
      <c r="AB1593" s="3">
        <v>7530</v>
      </c>
      <c r="AC1593" s="7">
        <v>7530</v>
      </c>
      <c r="AE1593">
        <f t="shared" si="1060"/>
        <v>7530</v>
      </c>
      <c r="AF1593" s="16">
        <f t="shared" si="1061"/>
        <v>7.53</v>
      </c>
      <c r="AH1593">
        <f t="shared" si="1062"/>
        <v>64</v>
      </c>
      <c r="AI1593">
        <f t="shared" si="1063"/>
        <v>7530</v>
      </c>
      <c r="AJ1593" s="16">
        <f t="shared" si="1064"/>
        <v>117656.25</v>
      </c>
      <c r="AL1593" s="16">
        <f t="shared" si="1065"/>
        <v>579230.76923076925</v>
      </c>
    </row>
    <row r="1594" spans="2:38">
      <c r="B1594" s="29" t="s">
        <v>133</v>
      </c>
      <c r="C1594" s="3"/>
      <c r="D1594" s="3"/>
      <c r="E1594" s="7"/>
      <c r="G1594" s="29" t="s">
        <v>133</v>
      </c>
      <c r="H1594" s="3"/>
      <c r="I1594" s="3"/>
      <c r="J1594" s="7"/>
      <c r="L1594">
        <f t="shared" si="1070"/>
        <v>0</v>
      </c>
      <c r="M1594">
        <f t="shared" si="1071"/>
        <v>0</v>
      </c>
      <c r="N1594" s="19" t="str">
        <f t="shared" si="1072"/>
        <v/>
      </c>
      <c r="P1594" s="29" t="s">
        <v>133</v>
      </c>
      <c r="Q1594" s="3"/>
      <c r="R1594" s="3"/>
      <c r="S1594" s="7"/>
      <c r="U1594" s="29" t="s">
        <v>133</v>
      </c>
      <c r="V1594" s="3"/>
      <c r="W1594" s="3"/>
      <c r="X1594" s="7"/>
      <c r="Z1594" s="29" t="s">
        <v>133</v>
      </c>
      <c r="AA1594" s="3"/>
      <c r="AB1594" s="3"/>
      <c r="AC1594" s="7"/>
      <c r="AE1594">
        <f t="shared" si="1060"/>
        <v>0</v>
      </c>
      <c r="AF1594" s="16" t="str">
        <f t="shared" si="1061"/>
        <v/>
      </c>
      <c r="AH1594">
        <f t="shared" si="1062"/>
        <v>0</v>
      </c>
      <c r="AI1594">
        <f t="shared" si="1063"/>
        <v>0</v>
      </c>
      <c r="AJ1594" s="16" t="str">
        <f t="shared" si="1064"/>
        <v/>
      </c>
      <c r="AL1594" s="16" t="str">
        <f t="shared" si="1065"/>
        <v/>
      </c>
    </row>
    <row r="1595" spans="2:38">
      <c r="B1595" s="29" t="s">
        <v>134</v>
      </c>
      <c r="C1595" s="3"/>
      <c r="D1595" s="3">
        <v>3</v>
      </c>
      <c r="E1595" s="7">
        <v>3</v>
      </c>
      <c r="G1595" s="29" t="s">
        <v>134</v>
      </c>
      <c r="H1595" s="3"/>
      <c r="I1595" s="3"/>
      <c r="J1595" s="7"/>
      <c r="L1595">
        <f t="shared" si="1070"/>
        <v>3</v>
      </c>
      <c r="M1595">
        <f t="shared" si="1071"/>
        <v>0</v>
      </c>
      <c r="N1595" s="19">
        <f t="shared" si="1072"/>
        <v>0</v>
      </c>
      <c r="P1595" s="29" t="s">
        <v>134</v>
      </c>
      <c r="Q1595" s="3"/>
      <c r="R1595" s="3"/>
      <c r="S1595" s="7"/>
      <c r="U1595" s="29" t="s">
        <v>134</v>
      </c>
      <c r="V1595" s="3"/>
      <c r="W1595" s="3"/>
      <c r="X1595" s="7"/>
      <c r="Z1595" s="29" t="s">
        <v>134</v>
      </c>
      <c r="AA1595" s="3"/>
      <c r="AB1595" s="3"/>
      <c r="AC1595" s="7"/>
      <c r="AE1595">
        <f t="shared" si="1060"/>
        <v>0</v>
      </c>
      <c r="AF1595" s="16" t="str">
        <f t="shared" si="1061"/>
        <v/>
      </c>
      <c r="AH1595">
        <f t="shared" si="1062"/>
        <v>0</v>
      </c>
      <c r="AI1595">
        <f t="shared" si="1063"/>
        <v>0</v>
      </c>
      <c r="AJ1595" s="16" t="str">
        <f t="shared" si="1064"/>
        <v/>
      </c>
      <c r="AL1595" s="16" t="str">
        <f t="shared" si="1065"/>
        <v/>
      </c>
    </row>
    <row r="1596" spans="2:38">
      <c r="B1596" s="29" t="s">
        <v>135</v>
      </c>
      <c r="C1596" s="3"/>
      <c r="D1596" s="3"/>
      <c r="E1596" s="7"/>
      <c r="G1596" s="29" t="s">
        <v>135</v>
      </c>
      <c r="H1596" s="3"/>
      <c r="I1596" s="3"/>
      <c r="J1596" s="7"/>
      <c r="L1596">
        <f t="shared" si="1070"/>
        <v>0</v>
      </c>
      <c r="M1596">
        <f t="shared" si="1071"/>
        <v>0</v>
      </c>
      <c r="N1596" s="19" t="str">
        <f t="shared" si="1072"/>
        <v/>
      </c>
      <c r="P1596" s="29" t="s">
        <v>135</v>
      </c>
      <c r="Q1596" s="3"/>
      <c r="R1596" s="3"/>
      <c r="S1596" s="7"/>
      <c r="U1596" s="29" t="s">
        <v>135</v>
      </c>
      <c r="V1596" s="3"/>
      <c r="W1596" s="3"/>
      <c r="X1596" s="7"/>
      <c r="Z1596" s="29" t="s">
        <v>135</v>
      </c>
      <c r="AA1596" s="3"/>
      <c r="AB1596" s="3"/>
      <c r="AC1596" s="7"/>
      <c r="AE1596">
        <f t="shared" si="1060"/>
        <v>0</v>
      </c>
      <c r="AF1596" s="16" t="str">
        <f t="shared" si="1061"/>
        <v/>
      </c>
      <c r="AH1596">
        <f t="shared" si="1062"/>
        <v>0</v>
      </c>
      <c r="AI1596">
        <f t="shared" si="1063"/>
        <v>0</v>
      </c>
      <c r="AJ1596" s="16" t="str">
        <f t="shared" si="1064"/>
        <v/>
      </c>
      <c r="AL1596" s="16" t="str">
        <f t="shared" si="1065"/>
        <v/>
      </c>
    </row>
    <row r="1597" spans="2:38">
      <c r="B1597" s="30" t="s">
        <v>39</v>
      </c>
      <c r="C1597" s="7">
        <v>936</v>
      </c>
      <c r="D1597" s="7">
        <v>566</v>
      </c>
      <c r="E1597" s="7">
        <v>1502</v>
      </c>
      <c r="G1597" s="30" t="s">
        <v>39</v>
      </c>
      <c r="H1597" s="7">
        <v>3711</v>
      </c>
      <c r="I1597" s="7">
        <v>1966</v>
      </c>
      <c r="J1597" s="7">
        <v>5677</v>
      </c>
      <c r="L1597">
        <f t="shared" si="1070"/>
        <v>1502</v>
      </c>
      <c r="M1597">
        <f t="shared" si="1071"/>
        <v>5677</v>
      </c>
      <c r="N1597" s="19">
        <f t="shared" si="1072"/>
        <v>3.7796271637816243</v>
      </c>
      <c r="P1597" s="30" t="s">
        <v>39</v>
      </c>
      <c r="Q1597" s="7">
        <v>1832</v>
      </c>
      <c r="R1597" s="7">
        <v>762</v>
      </c>
      <c r="S1597" s="7">
        <v>2594</v>
      </c>
      <c r="U1597" s="30" t="s">
        <v>39</v>
      </c>
      <c r="V1597" s="7">
        <v>909</v>
      </c>
      <c r="W1597" s="7">
        <v>616</v>
      </c>
      <c r="X1597" s="7">
        <v>1525</v>
      </c>
      <c r="Z1597" s="30" t="s">
        <v>39</v>
      </c>
      <c r="AA1597" s="7">
        <v>149068</v>
      </c>
      <c r="AB1597" s="7">
        <v>122077</v>
      </c>
      <c r="AC1597" s="7">
        <v>271145</v>
      </c>
      <c r="AE1597">
        <f t="shared" si="1060"/>
        <v>271145</v>
      </c>
      <c r="AF1597" s="16">
        <f t="shared" si="1061"/>
        <v>271.14499999999998</v>
      </c>
      <c r="AH1597">
        <f t="shared" si="1062"/>
        <v>5677</v>
      </c>
      <c r="AI1597">
        <f t="shared" si="1063"/>
        <v>271145</v>
      </c>
      <c r="AJ1597" s="16">
        <f t="shared" si="1064"/>
        <v>47762.022194821206</v>
      </c>
      <c r="AL1597" s="16">
        <f t="shared" si="1065"/>
        <v>180522.63648468707</v>
      </c>
    </row>
    <row r="1598" spans="2:38">
      <c r="B1598" s="4" t="s">
        <v>192</v>
      </c>
      <c r="C1598" s="3"/>
      <c r="D1598" s="3"/>
      <c r="E1598" s="7"/>
      <c r="G1598" s="4" t="s">
        <v>192</v>
      </c>
      <c r="H1598" s="3"/>
      <c r="I1598" s="3"/>
      <c r="J1598" s="7"/>
      <c r="N1598" s="18" t="str">
        <f t="shared" si="1072"/>
        <v/>
      </c>
      <c r="P1598" s="4" t="s">
        <v>192</v>
      </c>
      <c r="Q1598" s="3"/>
      <c r="R1598" s="3"/>
      <c r="S1598" s="7"/>
      <c r="U1598" s="4" t="s">
        <v>192</v>
      </c>
      <c r="V1598" s="3"/>
      <c r="W1598" s="3"/>
      <c r="X1598" s="7"/>
      <c r="Z1598" s="4" t="s">
        <v>192</v>
      </c>
      <c r="AA1598" s="3"/>
      <c r="AB1598" s="3"/>
      <c r="AC1598" s="7"/>
      <c r="AF1598" s="15"/>
      <c r="AJ1598" s="15"/>
      <c r="AL1598" s="15"/>
    </row>
    <row r="1599" spans="2:38">
      <c r="B1599" s="5" t="s">
        <v>13</v>
      </c>
      <c r="C1599" s="3"/>
      <c r="D1599" s="3"/>
      <c r="E1599" s="7"/>
      <c r="G1599" s="5" t="s">
        <v>13</v>
      </c>
      <c r="H1599" s="3"/>
      <c r="I1599" s="3"/>
      <c r="J1599" s="7"/>
      <c r="N1599" s="37" t="str">
        <f t="shared" si="1072"/>
        <v/>
      </c>
      <c r="P1599" s="5" t="s">
        <v>13</v>
      </c>
      <c r="Q1599" s="3"/>
      <c r="R1599" s="3"/>
      <c r="S1599" s="7"/>
      <c r="U1599" s="5" t="s">
        <v>13</v>
      </c>
      <c r="V1599" s="3"/>
      <c r="W1599" s="3"/>
      <c r="X1599" s="7"/>
      <c r="Z1599" s="5" t="s">
        <v>13</v>
      </c>
      <c r="AA1599" s="3"/>
      <c r="AB1599" s="3"/>
      <c r="AC1599" s="7"/>
      <c r="AF1599" s="36"/>
      <c r="AJ1599" s="36"/>
      <c r="AL1599" s="36"/>
    </row>
    <row r="1600" spans="2:38">
      <c r="B1600" s="29" t="s">
        <v>13</v>
      </c>
      <c r="C1600" s="3">
        <v>29082</v>
      </c>
      <c r="D1600" s="3">
        <v>4225</v>
      </c>
      <c r="E1600" s="7">
        <v>33307</v>
      </c>
      <c r="G1600" s="29" t="s">
        <v>13</v>
      </c>
      <c r="H1600" s="3">
        <v>240580</v>
      </c>
      <c r="I1600" s="3">
        <v>47159</v>
      </c>
      <c r="J1600" s="7">
        <v>287739</v>
      </c>
      <c r="L1600">
        <f t="shared" ref="L1600" si="1073">E1600</f>
        <v>33307</v>
      </c>
      <c r="M1600">
        <f t="shared" ref="M1600" si="1074">J1600</f>
        <v>287739</v>
      </c>
      <c r="N1600" s="19">
        <f t="shared" si="1072"/>
        <v>8.6389948058966581</v>
      </c>
      <c r="P1600" s="29" t="s">
        <v>13</v>
      </c>
      <c r="Q1600" s="3">
        <v>184997</v>
      </c>
      <c r="R1600" s="3">
        <v>31261</v>
      </c>
      <c r="S1600" s="7">
        <v>216258</v>
      </c>
      <c r="U1600" s="29" t="s">
        <v>13</v>
      </c>
      <c r="V1600" s="3">
        <v>25538</v>
      </c>
      <c r="W1600" s="3">
        <v>11537</v>
      </c>
      <c r="X1600" s="7">
        <v>37075</v>
      </c>
      <c r="Z1600" s="29" t="s">
        <v>13</v>
      </c>
      <c r="AA1600" s="3">
        <v>32126043</v>
      </c>
      <c r="AB1600" s="3">
        <v>1880513</v>
      </c>
      <c r="AC1600" s="7">
        <v>34006556</v>
      </c>
      <c r="AE1600">
        <f t="shared" ref="AE1600" si="1075">AC1600</f>
        <v>34006556</v>
      </c>
      <c r="AF1600" s="16">
        <f t="shared" ref="AF1600" si="1076">IF(AE1600/$AE$8&gt;0,AE1600/$AE$8,"")</f>
        <v>34006.555999999997</v>
      </c>
      <c r="AH1600">
        <f t="shared" ref="AH1600" si="1077">J1600</f>
        <v>287739</v>
      </c>
      <c r="AI1600">
        <f t="shared" ref="AI1600" si="1078">AC1600</f>
        <v>34006556</v>
      </c>
      <c r="AJ1600" s="16">
        <f t="shared" ref="AJ1600" si="1079">IF(AI1600*AH1600&gt;0,AI1600/AH1600*$AI$8,"")</f>
        <v>118185.42498583786</v>
      </c>
      <c r="AL1600" s="16">
        <f t="shared" ref="AL1600" si="1080">IF(AI1600*M1600&gt;0,M1600/L1600*AJ1600,"")</f>
        <v>1021003.2725853424</v>
      </c>
    </row>
    <row r="1601" spans="2:38">
      <c r="B1601" s="5" t="s">
        <v>33</v>
      </c>
      <c r="C1601" s="3"/>
      <c r="D1601" s="3"/>
      <c r="E1601" s="7"/>
      <c r="G1601" s="5" t="s">
        <v>33</v>
      </c>
      <c r="H1601" s="3"/>
      <c r="I1601" s="3"/>
      <c r="J1601" s="7"/>
      <c r="N1601" s="37" t="str">
        <f t="shared" si="1072"/>
        <v/>
      </c>
      <c r="P1601" s="5" t="s">
        <v>33</v>
      </c>
      <c r="Q1601" s="3"/>
      <c r="R1601" s="3"/>
      <c r="S1601" s="7"/>
      <c r="U1601" s="5" t="s">
        <v>33</v>
      </c>
      <c r="V1601" s="3"/>
      <c r="W1601" s="3"/>
      <c r="X1601" s="7"/>
      <c r="Z1601" s="5" t="s">
        <v>33</v>
      </c>
      <c r="AA1601" s="3"/>
      <c r="AB1601" s="3"/>
      <c r="AC1601" s="7"/>
      <c r="AF1601" s="36"/>
      <c r="AJ1601" s="36"/>
      <c r="AL1601" s="36"/>
    </row>
    <row r="1602" spans="2:38">
      <c r="B1602" s="29" t="s">
        <v>45</v>
      </c>
      <c r="C1602" s="3">
        <v>38</v>
      </c>
      <c r="D1602" s="3"/>
      <c r="E1602" s="7">
        <v>38</v>
      </c>
      <c r="G1602" s="29" t="s">
        <v>45</v>
      </c>
      <c r="H1602" s="3">
        <v>337</v>
      </c>
      <c r="I1602" s="3"/>
      <c r="J1602" s="7">
        <v>337</v>
      </c>
      <c r="L1602">
        <f t="shared" ref="L1602:L1611" si="1081">E1602</f>
        <v>38</v>
      </c>
      <c r="M1602">
        <f t="shared" ref="M1602:M1611" si="1082">J1602</f>
        <v>337</v>
      </c>
      <c r="N1602" s="19">
        <f t="shared" si="1072"/>
        <v>8.8684210526315788</v>
      </c>
      <c r="P1602" s="29" t="s">
        <v>45</v>
      </c>
      <c r="Q1602" s="3">
        <v>264</v>
      </c>
      <c r="R1602" s="3"/>
      <c r="S1602" s="7">
        <v>264</v>
      </c>
      <c r="U1602" s="29" t="s">
        <v>45</v>
      </c>
      <c r="V1602" s="3">
        <v>34</v>
      </c>
      <c r="W1602" s="3"/>
      <c r="X1602" s="7">
        <v>34</v>
      </c>
      <c r="Z1602" s="29" t="s">
        <v>45</v>
      </c>
      <c r="AA1602" s="3">
        <v>41884</v>
      </c>
      <c r="AB1602" s="3"/>
      <c r="AC1602" s="7">
        <v>41884</v>
      </c>
      <c r="AE1602">
        <f t="shared" ref="AE1602:AE1611" si="1083">AC1602</f>
        <v>41884</v>
      </c>
      <c r="AF1602" s="16">
        <f t="shared" ref="AF1602:AF1611" si="1084">IF(AE1602/$AE$8&gt;0,AE1602/$AE$8,"")</f>
        <v>41.884</v>
      </c>
      <c r="AH1602">
        <f t="shared" ref="AH1602:AH1611" si="1085">J1602</f>
        <v>337</v>
      </c>
      <c r="AI1602">
        <f t="shared" ref="AI1602:AI1611" si="1086">AC1602</f>
        <v>41884</v>
      </c>
      <c r="AJ1602" s="16">
        <f t="shared" ref="AJ1602:AJ1611" si="1087">IF(AI1602*AH1602&gt;0,AI1602/AH1602*$AI$8,"")</f>
        <v>124284.86646884274</v>
      </c>
      <c r="AL1602" s="16">
        <f t="shared" ref="AL1602:AL1611" si="1088">IF(AI1602*M1602&gt;0,M1602/L1602*AJ1602,"")</f>
        <v>1102210.5263157894</v>
      </c>
    </row>
    <row r="1603" spans="2:38">
      <c r="B1603" s="29" t="s">
        <v>46</v>
      </c>
      <c r="C1603" s="3">
        <v>1164</v>
      </c>
      <c r="D1603" s="3"/>
      <c r="E1603" s="7">
        <v>1164</v>
      </c>
      <c r="G1603" s="29" t="s">
        <v>46</v>
      </c>
      <c r="H1603" s="3">
        <v>6228</v>
      </c>
      <c r="I1603" s="3"/>
      <c r="J1603" s="7">
        <v>6228</v>
      </c>
      <c r="L1603">
        <f t="shared" si="1081"/>
        <v>1164</v>
      </c>
      <c r="M1603">
        <f t="shared" si="1082"/>
        <v>6228</v>
      </c>
      <c r="N1603" s="19">
        <f t="shared" si="1072"/>
        <v>5.3505154639175254</v>
      </c>
      <c r="P1603" s="29" t="s">
        <v>46</v>
      </c>
      <c r="Q1603" s="3">
        <v>4339</v>
      </c>
      <c r="R1603" s="3"/>
      <c r="S1603" s="7">
        <v>4339</v>
      </c>
      <c r="U1603" s="29" t="s">
        <v>46</v>
      </c>
      <c r="V1603" s="3">
        <v>682</v>
      </c>
      <c r="W1603" s="3"/>
      <c r="X1603" s="7">
        <v>682</v>
      </c>
      <c r="Z1603" s="29" t="s">
        <v>46</v>
      </c>
      <c r="AA1603" s="3">
        <v>653410</v>
      </c>
      <c r="AB1603" s="3"/>
      <c r="AC1603" s="7">
        <v>653410</v>
      </c>
      <c r="AE1603">
        <f t="shared" si="1083"/>
        <v>653410</v>
      </c>
      <c r="AF1603" s="16">
        <f t="shared" si="1084"/>
        <v>653.41</v>
      </c>
      <c r="AH1603">
        <f t="shared" si="1085"/>
        <v>6228</v>
      </c>
      <c r="AI1603">
        <f t="shared" si="1086"/>
        <v>653410</v>
      </c>
      <c r="AJ1603" s="16">
        <f t="shared" si="1087"/>
        <v>104914.90044958254</v>
      </c>
      <c r="AL1603" s="16">
        <f t="shared" si="1088"/>
        <v>561348.79725085909</v>
      </c>
    </row>
    <row r="1604" spans="2:38">
      <c r="B1604" s="29" t="s">
        <v>47</v>
      </c>
      <c r="C1604" s="3">
        <v>193</v>
      </c>
      <c r="D1604" s="3"/>
      <c r="E1604" s="7">
        <v>193</v>
      </c>
      <c r="G1604" s="29" t="s">
        <v>47</v>
      </c>
      <c r="H1604" s="3">
        <v>1835</v>
      </c>
      <c r="I1604" s="3"/>
      <c r="J1604" s="7">
        <v>1835</v>
      </c>
      <c r="L1604">
        <f t="shared" si="1081"/>
        <v>193</v>
      </c>
      <c r="M1604">
        <f t="shared" si="1082"/>
        <v>1835</v>
      </c>
      <c r="N1604" s="19">
        <f t="shared" si="1072"/>
        <v>9.5077720207253886</v>
      </c>
      <c r="P1604" s="29" t="s">
        <v>47</v>
      </c>
      <c r="Q1604" s="3">
        <v>1448</v>
      </c>
      <c r="R1604" s="3"/>
      <c r="S1604" s="7">
        <v>1448</v>
      </c>
      <c r="U1604" s="29" t="s">
        <v>47</v>
      </c>
      <c r="V1604" s="3">
        <v>190</v>
      </c>
      <c r="W1604" s="3"/>
      <c r="X1604" s="7">
        <v>190</v>
      </c>
      <c r="Z1604" s="29" t="s">
        <v>47</v>
      </c>
      <c r="AA1604" s="3">
        <v>170109</v>
      </c>
      <c r="AB1604" s="3"/>
      <c r="AC1604" s="7">
        <v>170109</v>
      </c>
      <c r="AE1604">
        <f t="shared" si="1083"/>
        <v>170109</v>
      </c>
      <c r="AF1604" s="16">
        <f t="shared" si="1084"/>
        <v>170.10900000000001</v>
      </c>
      <c r="AH1604">
        <f t="shared" si="1085"/>
        <v>1835</v>
      </c>
      <c r="AI1604">
        <f t="shared" si="1086"/>
        <v>170109</v>
      </c>
      <c r="AJ1604" s="16">
        <f t="shared" si="1087"/>
        <v>92702.452316076291</v>
      </c>
      <c r="AL1604" s="16">
        <f t="shared" si="1088"/>
        <v>881393.78238341969</v>
      </c>
    </row>
    <row r="1605" spans="2:38">
      <c r="B1605" s="29" t="s">
        <v>145</v>
      </c>
      <c r="C1605" s="3"/>
      <c r="D1605" s="3">
        <v>456</v>
      </c>
      <c r="E1605" s="7">
        <v>456</v>
      </c>
      <c r="G1605" s="29" t="s">
        <v>145</v>
      </c>
      <c r="H1605" s="3"/>
      <c r="I1605" s="3">
        <v>1172</v>
      </c>
      <c r="J1605" s="7">
        <v>1172</v>
      </c>
      <c r="L1605">
        <f t="shared" si="1081"/>
        <v>456</v>
      </c>
      <c r="M1605">
        <f t="shared" si="1082"/>
        <v>1172</v>
      </c>
      <c r="N1605" s="19">
        <f t="shared" si="1072"/>
        <v>2.5701754385964914</v>
      </c>
      <c r="P1605" s="29" t="s">
        <v>145</v>
      </c>
      <c r="Q1605" s="3"/>
      <c r="R1605" s="3">
        <v>568</v>
      </c>
      <c r="S1605" s="7">
        <v>568</v>
      </c>
      <c r="U1605" s="29" t="s">
        <v>145</v>
      </c>
      <c r="V1605" s="3"/>
      <c r="W1605" s="3">
        <v>138</v>
      </c>
      <c r="X1605" s="7">
        <v>138</v>
      </c>
      <c r="Z1605" s="29" t="s">
        <v>145</v>
      </c>
      <c r="AA1605" s="3"/>
      <c r="AB1605" s="3">
        <v>91591</v>
      </c>
      <c r="AC1605" s="7">
        <v>91591</v>
      </c>
      <c r="AE1605">
        <f t="shared" si="1083"/>
        <v>91591</v>
      </c>
      <c r="AF1605" s="16">
        <f t="shared" si="1084"/>
        <v>91.590999999999994</v>
      </c>
      <c r="AH1605">
        <f t="shared" si="1085"/>
        <v>1172</v>
      </c>
      <c r="AI1605">
        <f t="shared" si="1086"/>
        <v>91591</v>
      </c>
      <c r="AJ1605" s="16">
        <f t="shared" si="1087"/>
        <v>78149.317406143338</v>
      </c>
      <c r="AL1605" s="16">
        <f t="shared" si="1088"/>
        <v>200857.45614035087</v>
      </c>
    </row>
    <row r="1606" spans="2:38">
      <c r="B1606" s="29" t="s">
        <v>48</v>
      </c>
      <c r="C1606" s="3">
        <v>2267</v>
      </c>
      <c r="D1606" s="3"/>
      <c r="E1606" s="7">
        <v>2267</v>
      </c>
      <c r="G1606" s="29" t="s">
        <v>48</v>
      </c>
      <c r="H1606" s="3">
        <v>22492</v>
      </c>
      <c r="I1606" s="3"/>
      <c r="J1606" s="7">
        <v>22492</v>
      </c>
      <c r="L1606">
        <f t="shared" si="1081"/>
        <v>2267</v>
      </c>
      <c r="M1606">
        <f t="shared" si="1082"/>
        <v>22492</v>
      </c>
      <c r="N1606" s="19">
        <f t="shared" si="1072"/>
        <v>9.9214821349801507</v>
      </c>
      <c r="P1606" s="29" t="s">
        <v>48</v>
      </c>
      <c r="Q1606" s="3">
        <v>18725</v>
      </c>
      <c r="R1606" s="3"/>
      <c r="S1606" s="7">
        <v>18725</v>
      </c>
      <c r="U1606" s="29" t="s">
        <v>48</v>
      </c>
      <c r="V1606" s="3">
        <v>1435</v>
      </c>
      <c r="W1606" s="3"/>
      <c r="X1606" s="7">
        <v>1435</v>
      </c>
      <c r="Z1606" s="29" t="s">
        <v>48</v>
      </c>
      <c r="AA1606" s="3">
        <v>2933174</v>
      </c>
      <c r="AB1606" s="3"/>
      <c r="AC1606" s="7">
        <v>2933174</v>
      </c>
      <c r="AE1606">
        <f t="shared" si="1083"/>
        <v>2933174</v>
      </c>
      <c r="AF1606" s="16">
        <f t="shared" si="1084"/>
        <v>2933.174</v>
      </c>
      <c r="AH1606">
        <f t="shared" si="1085"/>
        <v>22492</v>
      </c>
      <c r="AI1606">
        <f t="shared" si="1086"/>
        <v>2933174</v>
      </c>
      <c r="AJ1606" s="16">
        <f t="shared" si="1087"/>
        <v>130409.65676685044</v>
      </c>
      <c r="AL1606" s="16">
        <f t="shared" si="1088"/>
        <v>1293857.0798412</v>
      </c>
    </row>
    <row r="1607" spans="2:38">
      <c r="B1607" s="29" t="s">
        <v>49</v>
      </c>
      <c r="C1607" s="3">
        <v>375</v>
      </c>
      <c r="D1607" s="3"/>
      <c r="E1607" s="7">
        <v>375</v>
      </c>
      <c r="G1607" s="29" t="s">
        <v>49</v>
      </c>
      <c r="H1607" s="3">
        <v>7543</v>
      </c>
      <c r="I1607" s="3"/>
      <c r="J1607" s="7">
        <v>7543</v>
      </c>
      <c r="L1607">
        <f t="shared" si="1081"/>
        <v>375</v>
      </c>
      <c r="M1607">
        <f t="shared" si="1082"/>
        <v>7543</v>
      </c>
      <c r="N1607" s="19">
        <f t="shared" si="1072"/>
        <v>20.114666666666668</v>
      </c>
      <c r="P1607" s="29" t="s">
        <v>49</v>
      </c>
      <c r="Q1607" s="3">
        <v>6721</v>
      </c>
      <c r="R1607" s="3"/>
      <c r="S1607" s="7">
        <v>6721</v>
      </c>
      <c r="U1607" s="29" t="s">
        <v>49</v>
      </c>
      <c r="V1607" s="3">
        <v>440</v>
      </c>
      <c r="W1607" s="3"/>
      <c r="X1607" s="7">
        <v>440</v>
      </c>
      <c r="Z1607" s="29" t="s">
        <v>49</v>
      </c>
      <c r="AA1607" s="3">
        <v>1212067</v>
      </c>
      <c r="AB1607" s="3"/>
      <c r="AC1607" s="7">
        <v>1212067</v>
      </c>
      <c r="AE1607">
        <f t="shared" si="1083"/>
        <v>1212067</v>
      </c>
      <c r="AF1607" s="16">
        <f t="shared" si="1084"/>
        <v>1212.067</v>
      </c>
      <c r="AH1607">
        <f t="shared" si="1085"/>
        <v>7543</v>
      </c>
      <c r="AI1607">
        <f t="shared" si="1086"/>
        <v>1212067</v>
      </c>
      <c r="AJ1607" s="16">
        <f t="shared" si="1087"/>
        <v>160687.65743073047</v>
      </c>
      <c r="AL1607" s="16">
        <f t="shared" si="1088"/>
        <v>3232178.6666666665</v>
      </c>
    </row>
    <row r="1608" spans="2:38">
      <c r="B1608" s="29" t="s">
        <v>146</v>
      </c>
      <c r="C1608" s="3">
        <v>71</v>
      </c>
      <c r="D1608" s="3"/>
      <c r="E1608" s="7">
        <v>71</v>
      </c>
      <c r="G1608" s="29" t="s">
        <v>146</v>
      </c>
      <c r="H1608" s="3">
        <v>630</v>
      </c>
      <c r="I1608" s="3"/>
      <c r="J1608" s="7">
        <v>630</v>
      </c>
      <c r="L1608">
        <f t="shared" si="1081"/>
        <v>71</v>
      </c>
      <c r="M1608">
        <f t="shared" si="1082"/>
        <v>630</v>
      </c>
      <c r="N1608" s="19">
        <f t="shared" si="1072"/>
        <v>8.873239436619718</v>
      </c>
      <c r="P1608" s="29" t="s">
        <v>146</v>
      </c>
      <c r="Q1608" s="3">
        <v>511</v>
      </c>
      <c r="R1608" s="3"/>
      <c r="S1608" s="7">
        <v>511</v>
      </c>
      <c r="U1608" s="29" t="s">
        <v>146</v>
      </c>
      <c r="V1608" s="3">
        <v>47</v>
      </c>
      <c r="W1608" s="3"/>
      <c r="X1608" s="7">
        <v>47</v>
      </c>
      <c r="Z1608" s="29" t="s">
        <v>146</v>
      </c>
      <c r="AA1608" s="3">
        <v>117319</v>
      </c>
      <c r="AB1608" s="3"/>
      <c r="AC1608" s="7">
        <v>117319</v>
      </c>
      <c r="AE1608">
        <f t="shared" si="1083"/>
        <v>117319</v>
      </c>
      <c r="AF1608" s="16">
        <f t="shared" si="1084"/>
        <v>117.319</v>
      </c>
      <c r="AH1608">
        <f t="shared" si="1085"/>
        <v>630</v>
      </c>
      <c r="AI1608">
        <f t="shared" si="1086"/>
        <v>117319</v>
      </c>
      <c r="AJ1608" s="16">
        <f t="shared" si="1087"/>
        <v>186220.63492063491</v>
      </c>
      <c r="AL1608" s="16">
        <f t="shared" si="1088"/>
        <v>1652380.2816901407</v>
      </c>
    </row>
    <row r="1609" spans="2:38">
      <c r="B1609" s="29" t="s">
        <v>3</v>
      </c>
      <c r="C1609" s="3">
        <v>44</v>
      </c>
      <c r="D1609" s="3"/>
      <c r="E1609" s="7">
        <v>44</v>
      </c>
      <c r="G1609" s="29" t="s">
        <v>3</v>
      </c>
      <c r="H1609" s="3">
        <v>357</v>
      </c>
      <c r="I1609" s="3"/>
      <c r="J1609" s="7">
        <v>357</v>
      </c>
      <c r="L1609">
        <f t="shared" si="1081"/>
        <v>44</v>
      </c>
      <c r="M1609">
        <f t="shared" si="1082"/>
        <v>357</v>
      </c>
      <c r="N1609" s="19">
        <f t="shared" si="1072"/>
        <v>8.1136363636363633</v>
      </c>
      <c r="P1609" s="29" t="s">
        <v>3</v>
      </c>
      <c r="Q1609" s="3">
        <v>276</v>
      </c>
      <c r="R1609" s="3"/>
      <c r="S1609" s="7">
        <v>276</v>
      </c>
      <c r="U1609" s="29" t="s">
        <v>3</v>
      </c>
      <c r="V1609" s="3">
        <v>37</v>
      </c>
      <c r="W1609" s="3"/>
      <c r="X1609" s="7">
        <v>37</v>
      </c>
      <c r="Z1609" s="29" t="s">
        <v>3</v>
      </c>
      <c r="AA1609" s="3">
        <v>38004</v>
      </c>
      <c r="AB1609" s="3"/>
      <c r="AC1609" s="7">
        <v>38004</v>
      </c>
      <c r="AE1609">
        <f t="shared" si="1083"/>
        <v>38004</v>
      </c>
      <c r="AF1609" s="16">
        <f t="shared" si="1084"/>
        <v>38.003999999999998</v>
      </c>
      <c r="AH1609">
        <f t="shared" si="1085"/>
        <v>357</v>
      </c>
      <c r="AI1609">
        <f t="shared" si="1086"/>
        <v>38004</v>
      </c>
      <c r="AJ1609" s="16">
        <f t="shared" si="1087"/>
        <v>106453.78151260504</v>
      </c>
      <c r="AL1609" s="16">
        <f t="shared" si="1088"/>
        <v>863727.27272727271</v>
      </c>
    </row>
    <row r="1610" spans="2:38">
      <c r="B1610" s="29" t="s">
        <v>50</v>
      </c>
      <c r="C1610" s="3">
        <v>782</v>
      </c>
      <c r="D1610" s="3"/>
      <c r="E1610" s="7">
        <v>782</v>
      </c>
      <c r="G1610" s="29" t="s">
        <v>50</v>
      </c>
      <c r="H1610" s="3">
        <v>3311</v>
      </c>
      <c r="I1610" s="3"/>
      <c r="J1610" s="7">
        <v>3311</v>
      </c>
      <c r="L1610">
        <f t="shared" si="1081"/>
        <v>782</v>
      </c>
      <c r="M1610">
        <f t="shared" si="1082"/>
        <v>3311</v>
      </c>
      <c r="N1610" s="19">
        <f t="shared" si="1072"/>
        <v>4.2340153452685421</v>
      </c>
      <c r="P1610" s="29" t="s">
        <v>50</v>
      </c>
      <c r="Q1610" s="3">
        <v>2187</v>
      </c>
      <c r="R1610" s="3"/>
      <c r="S1610" s="7">
        <v>2187</v>
      </c>
      <c r="U1610" s="29" t="s">
        <v>50</v>
      </c>
      <c r="V1610" s="3">
        <v>321</v>
      </c>
      <c r="W1610" s="3"/>
      <c r="X1610" s="7">
        <v>321</v>
      </c>
      <c r="Z1610" s="29" t="s">
        <v>50</v>
      </c>
      <c r="AA1610" s="3">
        <v>290987</v>
      </c>
      <c r="AB1610" s="3"/>
      <c r="AC1610" s="7">
        <v>290987</v>
      </c>
      <c r="AE1610">
        <f t="shared" si="1083"/>
        <v>290987</v>
      </c>
      <c r="AF1610" s="16">
        <f t="shared" si="1084"/>
        <v>290.98700000000002</v>
      </c>
      <c r="AH1610">
        <f t="shared" si="1085"/>
        <v>3311</v>
      </c>
      <c r="AI1610">
        <f t="shared" si="1086"/>
        <v>290987</v>
      </c>
      <c r="AJ1610" s="16">
        <f t="shared" si="1087"/>
        <v>87884.929024463912</v>
      </c>
      <c r="AL1610" s="16">
        <f t="shared" si="1088"/>
        <v>372106.13810741686</v>
      </c>
    </row>
    <row r="1611" spans="2:38">
      <c r="B1611" s="30" t="s">
        <v>33</v>
      </c>
      <c r="C1611" s="7">
        <v>4934</v>
      </c>
      <c r="D1611" s="7">
        <v>456</v>
      </c>
      <c r="E1611" s="7">
        <v>5390</v>
      </c>
      <c r="G1611" s="30" t="s">
        <v>33</v>
      </c>
      <c r="H1611" s="7">
        <v>42733</v>
      </c>
      <c r="I1611" s="7">
        <v>1172</v>
      </c>
      <c r="J1611" s="7">
        <v>43905</v>
      </c>
      <c r="L1611">
        <f t="shared" si="1081"/>
        <v>5390</v>
      </c>
      <c r="M1611">
        <f t="shared" si="1082"/>
        <v>43905</v>
      </c>
      <c r="N1611" s="19">
        <f t="shared" si="1072"/>
        <v>8.1456400742115029</v>
      </c>
      <c r="P1611" s="30" t="s">
        <v>33</v>
      </c>
      <c r="Q1611" s="7">
        <v>34471</v>
      </c>
      <c r="R1611" s="7">
        <v>568</v>
      </c>
      <c r="S1611" s="7">
        <v>35039</v>
      </c>
      <c r="U1611" s="30" t="s">
        <v>33</v>
      </c>
      <c r="V1611" s="7">
        <v>3186</v>
      </c>
      <c r="W1611" s="7">
        <v>138</v>
      </c>
      <c r="X1611" s="7">
        <v>3324</v>
      </c>
      <c r="Z1611" s="30" t="s">
        <v>33</v>
      </c>
      <c r="AA1611" s="7">
        <v>5456954</v>
      </c>
      <c r="AB1611" s="7">
        <v>91591</v>
      </c>
      <c r="AC1611" s="7">
        <v>5548545</v>
      </c>
      <c r="AE1611">
        <f t="shared" si="1083"/>
        <v>5548545</v>
      </c>
      <c r="AF1611" s="16">
        <f t="shared" si="1084"/>
        <v>5548.5450000000001</v>
      </c>
      <c r="AH1611">
        <f t="shared" si="1085"/>
        <v>43905</v>
      </c>
      <c r="AI1611">
        <f t="shared" si="1086"/>
        <v>5548545</v>
      </c>
      <c r="AJ1611" s="16">
        <f t="shared" si="1087"/>
        <v>126376.15305773829</v>
      </c>
      <c r="AL1611" s="16">
        <f t="shared" si="1088"/>
        <v>1029414.6567717997</v>
      </c>
    </row>
    <row r="1612" spans="2:38">
      <c r="B1612" s="5" t="s">
        <v>34</v>
      </c>
      <c r="C1612" s="3"/>
      <c r="D1612" s="3"/>
      <c r="E1612" s="7"/>
      <c r="G1612" s="5" t="s">
        <v>34</v>
      </c>
      <c r="H1612" s="3"/>
      <c r="I1612" s="3"/>
      <c r="J1612" s="7"/>
      <c r="N1612" s="37" t="str">
        <f t="shared" si="1072"/>
        <v/>
      </c>
      <c r="P1612" s="5" t="s">
        <v>34</v>
      </c>
      <c r="Q1612" s="3"/>
      <c r="R1612" s="3"/>
      <c r="S1612" s="7"/>
      <c r="U1612" s="5" t="s">
        <v>34</v>
      </c>
      <c r="V1612" s="3"/>
      <c r="W1612" s="3"/>
      <c r="X1612" s="7"/>
      <c r="Z1612" s="5" t="s">
        <v>34</v>
      </c>
      <c r="AA1612" s="3"/>
      <c r="AB1612" s="3"/>
      <c r="AC1612" s="7"/>
      <c r="AF1612" s="36"/>
      <c r="AJ1612" s="36"/>
      <c r="AL1612" s="36"/>
    </row>
    <row r="1613" spans="2:38">
      <c r="B1613" s="29" t="s">
        <v>54</v>
      </c>
      <c r="C1613" s="3">
        <v>2560</v>
      </c>
      <c r="D1613" s="3"/>
      <c r="E1613" s="7">
        <v>2560</v>
      </c>
      <c r="G1613" s="29" t="s">
        <v>54</v>
      </c>
      <c r="H1613" s="3">
        <v>26875</v>
      </c>
      <c r="I1613" s="3"/>
      <c r="J1613" s="7">
        <v>26875</v>
      </c>
      <c r="L1613">
        <f t="shared" ref="L1613:L1622" si="1089">E1613</f>
        <v>2560</v>
      </c>
      <c r="M1613">
        <f t="shared" ref="M1613:M1622" si="1090">J1613</f>
        <v>26875</v>
      </c>
      <c r="N1613" s="19">
        <f t="shared" si="1072"/>
        <v>10.498046875</v>
      </c>
      <c r="P1613" s="29" t="s">
        <v>54</v>
      </c>
      <c r="Q1613" s="3">
        <v>21905</v>
      </c>
      <c r="R1613" s="3"/>
      <c r="S1613" s="7">
        <v>21905</v>
      </c>
      <c r="U1613" s="29" t="s">
        <v>54</v>
      </c>
      <c r="V1613" s="3">
        <v>2346</v>
      </c>
      <c r="W1613" s="3"/>
      <c r="X1613" s="7">
        <v>2346</v>
      </c>
      <c r="Z1613" s="29" t="s">
        <v>54</v>
      </c>
      <c r="AA1613" s="3">
        <v>3656247</v>
      </c>
      <c r="AB1613" s="3"/>
      <c r="AC1613" s="7">
        <v>3656247</v>
      </c>
      <c r="AE1613">
        <f t="shared" ref="AE1613:AE1626" si="1091">AC1613</f>
        <v>3656247</v>
      </c>
      <c r="AF1613" s="16">
        <f t="shared" ref="AF1613:AF1626" si="1092">IF(AE1613/$AE$8&gt;0,AE1613/$AE$8,"")</f>
        <v>3656.2469999999998</v>
      </c>
      <c r="AH1613">
        <f t="shared" ref="AH1613:AH1626" si="1093">J1613</f>
        <v>26875</v>
      </c>
      <c r="AI1613">
        <f t="shared" ref="AI1613:AI1626" si="1094">AC1613</f>
        <v>3656247</v>
      </c>
      <c r="AJ1613" s="16">
        <f t="shared" ref="AJ1613:AJ1626" si="1095">IF(AI1613*AH1613&gt;0,AI1613/AH1613*$AI$8,"")</f>
        <v>136046.39999999999</v>
      </c>
      <c r="AL1613" s="16">
        <f t="shared" ref="AL1613:AL1626" si="1096">IF(AI1613*M1613&gt;0,M1613/L1613*AJ1613,"")</f>
        <v>1428221.484375</v>
      </c>
    </row>
    <row r="1614" spans="2:38">
      <c r="B1614" s="29" t="s">
        <v>55</v>
      </c>
      <c r="C1614" s="3">
        <v>201</v>
      </c>
      <c r="D1614" s="3"/>
      <c r="E1614" s="7">
        <v>201</v>
      </c>
      <c r="G1614" s="29" t="s">
        <v>55</v>
      </c>
      <c r="H1614" s="3">
        <v>942</v>
      </c>
      <c r="I1614" s="3"/>
      <c r="J1614" s="7">
        <v>942</v>
      </c>
      <c r="L1614">
        <f t="shared" si="1089"/>
        <v>201</v>
      </c>
      <c r="M1614">
        <f t="shared" si="1090"/>
        <v>942</v>
      </c>
      <c r="N1614" s="19">
        <f t="shared" si="1072"/>
        <v>4.6865671641791042</v>
      </c>
      <c r="P1614" s="29" t="s">
        <v>55</v>
      </c>
      <c r="Q1614" s="3">
        <v>626</v>
      </c>
      <c r="R1614" s="3"/>
      <c r="S1614" s="7">
        <v>626</v>
      </c>
      <c r="U1614" s="29" t="s">
        <v>55</v>
      </c>
      <c r="V1614" s="3">
        <v>110</v>
      </c>
      <c r="W1614" s="3"/>
      <c r="X1614" s="7">
        <v>110</v>
      </c>
      <c r="Z1614" s="29" t="s">
        <v>55</v>
      </c>
      <c r="AA1614" s="3">
        <v>103655</v>
      </c>
      <c r="AB1614" s="3"/>
      <c r="AC1614" s="7">
        <v>103655</v>
      </c>
      <c r="AE1614">
        <f t="shared" si="1091"/>
        <v>103655</v>
      </c>
      <c r="AF1614" s="16">
        <f t="shared" si="1092"/>
        <v>103.655</v>
      </c>
      <c r="AH1614">
        <f t="shared" si="1093"/>
        <v>942</v>
      </c>
      <c r="AI1614">
        <f t="shared" si="1094"/>
        <v>103655</v>
      </c>
      <c r="AJ1614" s="16">
        <f t="shared" si="1095"/>
        <v>110037.15498938429</v>
      </c>
      <c r="AL1614" s="16">
        <f t="shared" si="1096"/>
        <v>515696.51741293533</v>
      </c>
    </row>
    <row r="1615" spans="2:38">
      <c r="B1615" s="29" t="s">
        <v>147</v>
      </c>
      <c r="C1615" s="3">
        <v>2028</v>
      </c>
      <c r="D1615" s="3"/>
      <c r="E1615" s="7">
        <v>2028</v>
      </c>
      <c r="G1615" s="29" t="s">
        <v>147</v>
      </c>
      <c r="H1615" s="3">
        <v>5213</v>
      </c>
      <c r="I1615" s="3"/>
      <c r="J1615" s="7">
        <v>5213</v>
      </c>
      <c r="L1615">
        <f t="shared" si="1089"/>
        <v>2028</v>
      </c>
      <c r="M1615">
        <f t="shared" si="1090"/>
        <v>5213</v>
      </c>
      <c r="N1615" s="19">
        <f t="shared" si="1072"/>
        <v>2.5705128205128207</v>
      </c>
      <c r="P1615" s="29" t="s">
        <v>147</v>
      </c>
      <c r="Q1615" s="3">
        <v>2537</v>
      </c>
      <c r="R1615" s="3"/>
      <c r="S1615" s="7">
        <v>2537</v>
      </c>
      <c r="U1615" s="29" t="s">
        <v>147</v>
      </c>
      <c r="V1615" s="3">
        <v>609</v>
      </c>
      <c r="W1615" s="3"/>
      <c r="X1615" s="7">
        <v>609</v>
      </c>
      <c r="Z1615" s="29" t="s">
        <v>147</v>
      </c>
      <c r="AA1615" s="3">
        <v>478658</v>
      </c>
      <c r="AB1615" s="3"/>
      <c r="AC1615" s="7">
        <v>478658</v>
      </c>
      <c r="AE1615">
        <f t="shared" si="1091"/>
        <v>478658</v>
      </c>
      <c r="AF1615" s="16">
        <f t="shared" si="1092"/>
        <v>478.65800000000002</v>
      </c>
      <c r="AH1615">
        <f t="shared" si="1093"/>
        <v>5213</v>
      </c>
      <c r="AI1615">
        <f t="shared" si="1094"/>
        <v>478658</v>
      </c>
      <c r="AJ1615" s="16">
        <f t="shared" si="1095"/>
        <v>91820.065221561483</v>
      </c>
      <c r="AL1615" s="16">
        <f t="shared" si="1096"/>
        <v>236024.65483234715</v>
      </c>
    </row>
    <row r="1616" spans="2:38">
      <c r="B1616" s="29" t="s">
        <v>56</v>
      </c>
      <c r="C1616" s="3">
        <v>171</v>
      </c>
      <c r="D1616" s="3"/>
      <c r="E1616" s="7">
        <v>171</v>
      </c>
      <c r="G1616" s="29" t="s">
        <v>56</v>
      </c>
      <c r="H1616" s="3">
        <v>1021</v>
      </c>
      <c r="I1616" s="3"/>
      <c r="J1616" s="7">
        <v>1021</v>
      </c>
      <c r="L1616">
        <f t="shared" si="1089"/>
        <v>171</v>
      </c>
      <c r="M1616">
        <f t="shared" si="1090"/>
        <v>1021</v>
      </c>
      <c r="N1616" s="19">
        <f t="shared" si="1072"/>
        <v>5.9707602339181287</v>
      </c>
      <c r="P1616" s="29" t="s">
        <v>56</v>
      </c>
      <c r="Q1616" s="3">
        <v>714</v>
      </c>
      <c r="R1616" s="3"/>
      <c r="S1616" s="7">
        <v>714</v>
      </c>
      <c r="U1616" s="29" t="s">
        <v>56</v>
      </c>
      <c r="V1616" s="3">
        <v>133</v>
      </c>
      <c r="W1616" s="3"/>
      <c r="X1616" s="7">
        <v>133</v>
      </c>
      <c r="Z1616" s="29" t="s">
        <v>56</v>
      </c>
      <c r="AA1616" s="3">
        <v>104393</v>
      </c>
      <c r="AB1616" s="3"/>
      <c r="AC1616" s="7">
        <v>104393</v>
      </c>
      <c r="AE1616">
        <f t="shared" si="1091"/>
        <v>104393</v>
      </c>
      <c r="AF1616" s="16">
        <f t="shared" si="1092"/>
        <v>104.393</v>
      </c>
      <c r="AH1616">
        <f t="shared" si="1093"/>
        <v>1021</v>
      </c>
      <c r="AI1616">
        <f t="shared" si="1094"/>
        <v>104393</v>
      </c>
      <c r="AJ1616" s="16">
        <f t="shared" si="1095"/>
        <v>102245.83741429971</v>
      </c>
      <c r="AL1616" s="16">
        <f t="shared" si="1096"/>
        <v>610485.3801169591</v>
      </c>
    </row>
    <row r="1617" spans="2:38">
      <c r="B1617" s="29" t="s">
        <v>57</v>
      </c>
      <c r="C1617" s="3">
        <v>2576</v>
      </c>
      <c r="D1617" s="3"/>
      <c r="E1617" s="7">
        <v>2576</v>
      </c>
      <c r="G1617" s="29" t="s">
        <v>57</v>
      </c>
      <c r="H1617" s="3">
        <v>16810</v>
      </c>
      <c r="I1617" s="3"/>
      <c r="J1617" s="7">
        <v>16810</v>
      </c>
      <c r="L1617">
        <f t="shared" si="1089"/>
        <v>2576</v>
      </c>
      <c r="M1617">
        <f t="shared" si="1090"/>
        <v>16810</v>
      </c>
      <c r="N1617" s="19">
        <f t="shared" si="1072"/>
        <v>6.5256211180124222</v>
      </c>
      <c r="P1617" s="29" t="s">
        <v>57</v>
      </c>
      <c r="Q1617" s="3">
        <v>12110</v>
      </c>
      <c r="R1617" s="3"/>
      <c r="S1617" s="7">
        <v>12110</v>
      </c>
      <c r="U1617" s="29" t="s">
        <v>57</v>
      </c>
      <c r="V1617" s="3">
        <v>2038</v>
      </c>
      <c r="W1617" s="3"/>
      <c r="X1617" s="7">
        <v>2038</v>
      </c>
      <c r="Z1617" s="29" t="s">
        <v>57</v>
      </c>
      <c r="AA1617" s="3">
        <v>2424648</v>
      </c>
      <c r="AB1617" s="3"/>
      <c r="AC1617" s="7">
        <v>2424648</v>
      </c>
      <c r="AE1617">
        <f t="shared" si="1091"/>
        <v>2424648</v>
      </c>
      <c r="AF1617" s="16">
        <f t="shared" si="1092"/>
        <v>2424.6480000000001</v>
      </c>
      <c r="AH1617">
        <f t="shared" si="1093"/>
        <v>16810</v>
      </c>
      <c r="AI1617">
        <f t="shared" si="1094"/>
        <v>2424648</v>
      </c>
      <c r="AJ1617" s="16">
        <f t="shared" si="1095"/>
        <v>144238.42950624629</v>
      </c>
      <c r="AL1617" s="16">
        <f t="shared" si="1096"/>
        <v>941245.34161490691</v>
      </c>
    </row>
    <row r="1618" spans="2:38">
      <c r="B1618" s="29" t="s">
        <v>58</v>
      </c>
      <c r="C1618" s="3">
        <v>369</v>
      </c>
      <c r="D1618" s="3"/>
      <c r="E1618" s="7">
        <v>369</v>
      </c>
      <c r="G1618" s="29" t="s">
        <v>58</v>
      </c>
      <c r="H1618" s="3">
        <v>1830</v>
      </c>
      <c r="I1618" s="3"/>
      <c r="J1618" s="7">
        <v>1830</v>
      </c>
      <c r="L1618">
        <f t="shared" si="1089"/>
        <v>369</v>
      </c>
      <c r="M1618">
        <f t="shared" si="1090"/>
        <v>1830</v>
      </c>
      <c r="N1618" s="19">
        <f t="shared" si="1072"/>
        <v>4.9593495934959346</v>
      </c>
      <c r="P1618" s="29" t="s">
        <v>58</v>
      </c>
      <c r="Q1618" s="3">
        <v>1233</v>
      </c>
      <c r="R1618" s="3"/>
      <c r="S1618" s="7">
        <v>1233</v>
      </c>
      <c r="U1618" s="29" t="s">
        <v>58</v>
      </c>
      <c r="V1618" s="3">
        <v>222</v>
      </c>
      <c r="W1618" s="3"/>
      <c r="X1618" s="7">
        <v>222</v>
      </c>
      <c r="Z1618" s="29" t="s">
        <v>58</v>
      </c>
      <c r="AA1618" s="3">
        <v>224432</v>
      </c>
      <c r="AB1618" s="3"/>
      <c r="AC1618" s="7">
        <v>224432</v>
      </c>
      <c r="AE1618">
        <f t="shared" si="1091"/>
        <v>224432</v>
      </c>
      <c r="AF1618" s="16">
        <f t="shared" si="1092"/>
        <v>224.43199999999999</v>
      </c>
      <c r="AH1618">
        <f t="shared" si="1093"/>
        <v>1830</v>
      </c>
      <c r="AI1618">
        <f t="shared" si="1094"/>
        <v>224432</v>
      </c>
      <c r="AJ1618" s="16">
        <f t="shared" si="1095"/>
        <v>122640.43715846995</v>
      </c>
      <c r="AL1618" s="16">
        <f t="shared" si="1096"/>
        <v>608216.80216802168</v>
      </c>
    </row>
    <row r="1619" spans="2:38">
      <c r="B1619" s="29" t="s">
        <v>59</v>
      </c>
      <c r="C1619" s="3">
        <v>1733</v>
      </c>
      <c r="D1619" s="3"/>
      <c r="E1619" s="7">
        <v>1733</v>
      </c>
      <c r="G1619" s="29" t="s">
        <v>59</v>
      </c>
      <c r="H1619" s="3">
        <v>10760</v>
      </c>
      <c r="I1619" s="3"/>
      <c r="J1619" s="7">
        <v>10760</v>
      </c>
      <c r="L1619">
        <f t="shared" si="1089"/>
        <v>1733</v>
      </c>
      <c r="M1619">
        <f t="shared" si="1090"/>
        <v>10760</v>
      </c>
      <c r="N1619" s="19">
        <f t="shared" si="1072"/>
        <v>6.2088863242931334</v>
      </c>
      <c r="P1619" s="29" t="s">
        <v>59</v>
      </c>
      <c r="Q1619" s="3">
        <v>7949</v>
      </c>
      <c r="R1619" s="3"/>
      <c r="S1619" s="7">
        <v>7949</v>
      </c>
      <c r="U1619" s="29" t="s">
        <v>59</v>
      </c>
      <c r="V1619" s="3">
        <v>1015</v>
      </c>
      <c r="W1619" s="3"/>
      <c r="X1619" s="7">
        <v>1015</v>
      </c>
      <c r="Z1619" s="29" t="s">
        <v>59</v>
      </c>
      <c r="AA1619" s="3">
        <v>944398</v>
      </c>
      <c r="AB1619" s="3"/>
      <c r="AC1619" s="7">
        <v>944398</v>
      </c>
      <c r="AE1619">
        <f t="shared" si="1091"/>
        <v>944398</v>
      </c>
      <c r="AF1619" s="16">
        <f t="shared" si="1092"/>
        <v>944.39800000000002</v>
      </c>
      <c r="AH1619">
        <f t="shared" si="1093"/>
        <v>10760</v>
      </c>
      <c r="AI1619">
        <f t="shared" si="1094"/>
        <v>944398</v>
      </c>
      <c r="AJ1619" s="16">
        <f t="shared" si="1095"/>
        <v>87769.330855018576</v>
      </c>
      <c r="AL1619" s="16">
        <f t="shared" si="1096"/>
        <v>544949.79803808418</v>
      </c>
    </row>
    <row r="1620" spans="2:38">
      <c r="B1620" s="29" t="s">
        <v>148</v>
      </c>
      <c r="C1620" s="3">
        <v>168</v>
      </c>
      <c r="D1620" s="3"/>
      <c r="E1620" s="7">
        <v>168</v>
      </c>
      <c r="G1620" s="29" t="s">
        <v>148</v>
      </c>
      <c r="H1620" s="3">
        <v>488</v>
      </c>
      <c r="I1620" s="3"/>
      <c r="J1620" s="7">
        <v>488</v>
      </c>
      <c r="L1620">
        <f t="shared" si="1089"/>
        <v>168</v>
      </c>
      <c r="M1620">
        <f t="shared" si="1090"/>
        <v>488</v>
      </c>
      <c r="N1620" s="19">
        <f t="shared" si="1072"/>
        <v>2.9047619047619047</v>
      </c>
      <c r="P1620" s="29" t="s">
        <v>148</v>
      </c>
      <c r="Q1620" s="3">
        <v>248</v>
      </c>
      <c r="R1620" s="3"/>
      <c r="S1620" s="7">
        <v>248</v>
      </c>
      <c r="U1620" s="29" t="s">
        <v>148</v>
      </c>
      <c r="V1620" s="3">
        <v>68</v>
      </c>
      <c r="W1620" s="3"/>
      <c r="X1620" s="7">
        <v>68</v>
      </c>
      <c r="Z1620" s="29" t="s">
        <v>148</v>
      </c>
      <c r="AA1620" s="3">
        <v>47669</v>
      </c>
      <c r="AB1620" s="3"/>
      <c r="AC1620" s="7">
        <v>47669</v>
      </c>
      <c r="AE1620">
        <f t="shared" si="1091"/>
        <v>47669</v>
      </c>
      <c r="AF1620" s="16">
        <f t="shared" si="1092"/>
        <v>47.668999999999997</v>
      </c>
      <c r="AH1620">
        <f t="shared" si="1093"/>
        <v>488</v>
      </c>
      <c r="AI1620">
        <f t="shared" si="1094"/>
        <v>47669</v>
      </c>
      <c r="AJ1620" s="16">
        <f t="shared" si="1095"/>
        <v>97682.37704918033</v>
      </c>
      <c r="AL1620" s="16">
        <f t="shared" si="1096"/>
        <v>283744.04761904763</v>
      </c>
    </row>
    <row r="1621" spans="2:38">
      <c r="B1621" s="29" t="s">
        <v>60</v>
      </c>
      <c r="C1621" s="3">
        <v>239</v>
      </c>
      <c r="D1621" s="3"/>
      <c r="E1621" s="7">
        <v>239</v>
      </c>
      <c r="G1621" s="29" t="s">
        <v>60</v>
      </c>
      <c r="H1621" s="3">
        <v>769</v>
      </c>
      <c r="I1621" s="3"/>
      <c r="J1621" s="7">
        <v>769</v>
      </c>
      <c r="L1621">
        <f t="shared" si="1089"/>
        <v>239</v>
      </c>
      <c r="M1621">
        <f t="shared" si="1090"/>
        <v>769</v>
      </c>
      <c r="N1621" s="19">
        <f t="shared" si="1072"/>
        <v>3.2175732217573221</v>
      </c>
      <c r="P1621" s="29" t="s">
        <v>60</v>
      </c>
      <c r="Q1621" s="3">
        <v>431</v>
      </c>
      <c r="R1621" s="3"/>
      <c r="S1621" s="7">
        <v>431</v>
      </c>
      <c r="U1621" s="29" t="s">
        <v>60</v>
      </c>
      <c r="V1621" s="3">
        <v>94</v>
      </c>
      <c r="W1621" s="3"/>
      <c r="X1621" s="7">
        <v>94</v>
      </c>
      <c r="Z1621" s="29" t="s">
        <v>60</v>
      </c>
      <c r="AA1621" s="3">
        <v>80983</v>
      </c>
      <c r="AB1621" s="3"/>
      <c r="AC1621" s="7">
        <v>80983</v>
      </c>
      <c r="AE1621">
        <f t="shared" si="1091"/>
        <v>80983</v>
      </c>
      <c r="AF1621" s="16">
        <f t="shared" si="1092"/>
        <v>80.983000000000004</v>
      </c>
      <c r="AH1621">
        <f t="shared" si="1093"/>
        <v>769</v>
      </c>
      <c r="AI1621">
        <f t="shared" si="1094"/>
        <v>80983</v>
      </c>
      <c r="AJ1621" s="16">
        <f t="shared" si="1095"/>
        <v>105309.49284785436</v>
      </c>
      <c r="AL1621" s="16">
        <f t="shared" si="1096"/>
        <v>338841.00418410043</v>
      </c>
    </row>
    <row r="1622" spans="2:38">
      <c r="B1622" s="29" t="s">
        <v>61</v>
      </c>
      <c r="C1622" s="3">
        <v>675</v>
      </c>
      <c r="D1622" s="3"/>
      <c r="E1622" s="7">
        <v>675</v>
      </c>
      <c r="G1622" s="29" t="s">
        <v>61</v>
      </c>
      <c r="H1622" s="3">
        <v>1925</v>
      </c>
      <c r="I1622" s="3"/>
      <c r="J1622" s="7">
        <v>1925</v>
      </c>
      <c r="L1622">
        <f t="shared" si="1089"/>
        <v>675</v>
      </c>
      <c r="M1622">
        <f t="shared" si="1090"/>
        <v>1925</v>
      </c>
      <c r="N1622" s="19">
        <f t="shared" si="1072"/>
        <v>2.8518518518518516</v>
      </c>
      <c r="P1622" s="29" t="s">
        <v>61</v>
      </c>
      <c r="Q1622" s="3">
        <v>966</v>
      </c>
      <c r="R1622" s="3"/>
      <c r="S1622" s="7">
        <v>966</v>
      </c>
      <c r="U1622" s="29" t="s">
        <v>61</v>
      </c>
      <c r="V1622" s="3">
        <v>268</v>
      </c>
      <c r="W1622" s="3"/>
      <c r="X1622" s="7">
        <v>268</v>
      </c>
      <c r="Z1622" s="29" t="s">
        <v>61</v>
      </c>
      <c r="AA1622" s="3">
        <v>147784</v>
      </c>
      <c r="AB1622" s="3"/>
      <c r="AC1622" s="7">
        <v>147784</v>
      </c>
      <c r="AE1622">
        <f t="shared" si="1091"/>
        <v>147784</v>
      </c>
      <c r="AF1622" s="16">
        <f t="shared" si="1092"/>
        <v>147.78399999999999</v>
      </c>
      <c r="AH1622">
        <f t="shared" si="1093"/>
        <v>1925</v>
      </c>
      <c r="AI1622">
        <f t="shared" si="1094"/>
        <v>147784</v>
      </c>
      <c r="AJ1622" s="16">
        <f t="shared" si="1095"/>
        <v>76770.909090909088</v>
      </c>
      <c r="AL1622" s="16">
        <f t="shared" si="1096"/>
        <v>218939.25925925924</v>
      </c>
    </row>
    <row r="1623" spans="2:38">
      <c r="B1623" s="29" t="s">
        <v>149</v>
      </c>
      <c r="C1623" s="3">
        <v>154</v>
      </c>
      <c r="D1623" s="3"/>
      <c r="E1623" s="7">
        <v>154</v>
      </c>
      <c r="G1623" s="29" t="s">
        <v>149</v>
      </c>
      <c r="H1623" s="3">
        <v>725</v>
      </c>
      <c r="I1623" s="3"/>
      <c r="J1623" s="7">
        <v>725</v>
      </c>
      <c r="N1623" s="19" t="str">
        <f t="shared" si="1072"/>
        <v/>
      </c>
      <c r="P1623" s="29" t="s">
        <v>149</v>
      </c>
      <c r="Q1623" s="3">
        <v>455</v>
      </c>
      <c r="R1623" s="3"/>
      <c r="S1623" s="7">
        <v>455</v>
      </c>
      <c r="U1623" s="29" t="s">
        <v>149</v>
      </c>
      <c r="V1623" s="3">
        <v>107</v>
      </c>
      <c r="W1623" s="3"/>
      <c r="X1623" s="7">
        <v>107</v>
      </c>
      <c r="Z1623" s="29" t="s">
        <v>149</v>
      </c>
      <c r="AA1623" s="3">
        <v>88338</v>
      </c>
      <c r="AB1623" s="3"/>
      <c r="AC1623" s="7">
        <v>88338</v>
      </c>
      <c r="AE1623">
        <f t="shared" si="1091"/>
        <v>88338</v>
      </c>
      <c r="AF1623" s="16">
        <f t="shared" si="1092"/>
        <v>88.337999999999994</v>
      </c>
      <c r="AH1623">
        <f t="shared" si="1093"/>
        <v>725</v>
      </c>
      <c r="AI1623">
        <f t="shared" si="1094"/>
        <v>88338</v>
      </c>
      <c r="AJ1623" s="16">
        <f t="shared" si="1095"/>
        <v>121845.51724137932</v>
      </c>
      <c r="AL1623" s="16" t="str">
        <f t="shared" si="1096"/>
        <v/>
      </c>
    </row>
    <row r="1624" spans="2:38">
      <c r="B1624" s="29" t="s">
        <v>62</v>
      </c>
      <c r="C1624" s="3">
        <v>70</v>
      </c>
      <c r="D1624" s="3"/>
      <c r="E1624" s="7">
        <v>70</v>
      </c>
      <c r="G1624" s="29" t="s">
        <v>62</v>
      </c>
      <c r="H1624" s="3">
        <v>363</v>
      </c>
      <c r="I1624" s="3"/>
      <c r="J1624" s="7">
        <v>363</v>
      </c>
      <c r="L1624">
        <f t="shared" ref="L1624:L1626" si="1097">E1624</f>
        <v>70</v>
      </c>
      <c r="M1624">
        <f t="shared" ref="M1624:M1626" si="1098">J1624</f>
        <v>363</v>
      </c>
      <c r="N1624" s="19">
        <f t="shared" si="1072"/>
        <v>5.1857142857142859</v>
      </c>
      <c r="P1624" s="29" t="s">
        <v>62</v>
      </c>
      <c r="Q1624" s="3">
        <v>262</v>
      </c>
      <c r="R1624" s="3"/>
      <c r="S1624" s="7">
        <v>262</v>
      </c>
      <c r="U1624" s="29" t="s">
        <v>62</v>
      </c>
      <c r="V1624" s="3">
        <v>30</v>
      </c>
      <c r="W1624" s="3"/>
      <c r="X1624" s="7">
        <v>30</v>
      </c>
      <c r="Z1624" s="29" t="s">
        <v>62</v>
      </c>
      <c r="AA1624" s="3">
        <v>30029</v>
      </c>
      <c r="AB1624" s="3"/>
      <c r="AC1624" s="7">
        <v>30029</v>
      </c>
      <c r="AE1624">
        <f t="shared" si="1091"/>
        <v>30029</v>
      </c>
      <c r="AF1624" s="16">
        <f t="shared" si="1092"/>
        <v>30.029</v>
      </c>
      <c r="AH1624">
        <f t="shared" si="1093"/>
        <v>363</v>
      </c>
      <c r="AI1624">
        <f t="shared" si="1094"/>
        <v>30029</v>
      </c>
      <c r="AJ1624" s="16">
        <f t="shared" si="1095"/>
        <v>82724.517906336085</v>
      </c>
      <c r="AL1624" s="16">
        <f t="shared" si="1096"/>
        <v>428985.71428571426</v>
      </c>
    </row>
    <row r="1625" spans="2:38">
      <c r="B1625" s="29" t="s">
        <v>63</v>
      </c>
      <c r="C1625" s="3">
        <v>1419</v>
      </c>
      <c r="D1625" s="3"/>
      <c r="E1625" s="7">
        <v>1419</v>
      </c>
      <c r="G1625" s="29" t="s">
        <v>63</v>
      </c>
      <c r="H1625" s="3">
        <v>8662</v>
      </c>
      <c r="I1625" s="3"/>
      <c r="J1625" s="7">
        <v>8662</v>
      </c>
      <c r="L1625">
        <f t="shared" si="1097"/>
        <v>1419</v>
      </c>
      <c r="M1625">
        <f t="shared" si="1098"/>
        <v>8662</v>
      </c>
      <c r="N1625" s="19">
        <f t="shared" si="1072"/>
        <v>6.1042988019732203</v>
      </c>
      <c r="P1625" s="29" t="s">
        <v>63</v>
      </c>
      <c r="Q1625" s="3">
        <v>6313</v>
      </c>
      <c r="R1625" s="3"/>
      <c r="S1625" s="7">
        <v>6313</v>
      </c>
      <c r="U1625" s="29" t="s">
        <v>63</v>
      </c>
      <c r="V1625" s="3">
        <v>888</v>
      </c>
      <c r="W1625" s="3"/>
      <c r="X1625" s="7">
        <v>888</v>
      </c>
      <c r="Z1625" s="29" t="s">
        <v>63</v>
      </c>
      <c r="AA1625" s="3">
        <v>860311</v>
      </c>
      <c r="AB1625" s="3"/>
      <c r="AC1625" s="7">
        <v>860311</v>
      </c>
      <c r="AE1625">
        <f t="shared" si="1091"/>
        <v>860311</v>
      </c>
      <c r="AF1625" s="16">
        <f t="shared" si="1092"/>
        <v>860.31100000000004</v>
      </c>
      <c r="AH1625">
        <f t="shared" si="1093"/>
        <v>8662</v>
      </c>
      <c r="AI1625">
        <f t="shared" si="1094"/>
        <v>860311</v>
      </c>
      <c r="AJ1625" s="16">
        <f t="shared" si="1095"/>
        <v>99320.133918263673</v>
      </c>
      <c r="AL1625" s="16">
        <f t="shared" si="1096"/>
        <v>606279.77448907669</v>
      </c>
    </row>
    <row r="1626" spans="2:38">
      <c r="B1626" s="30" t="s">
        <v>34</v>
      </c>
      <c r="C1626" s="7">
        <v>12363</v>
      </c>
      <c r="D1626" s="7"/>
      <c r="E1626" s="7">
        <v>12363</v>
      </c>
      <c r="G1626" s="30" t="s">
        <v>34</v>
      </c>
      <c r="H1626" s="7">
        <v>76383</v>
      </c>
      <c r="I1626" s="7"/>
      <c r="J1626" s="7">
        <v>76383</v>
      </c>
      <c r="L1626">
        <f t="shared" si="1097"/>
        <v>12363</v>
      </c>
      <c r="M1626">
        <f t="shared" si="1098"/>
        <v>76383</v>
      </c>
      <c r="N1626" s="19">
        <f t="shared" si="1072"/>
        <v>6.1783547682601307</v>
      </c>
      <c r="P1626" s="30" t="s">
        <v>34</v>
      </c>
      <c r="Q1626" s="7">
        <v>55749</v>
      </c>
      <c r="R1626" s="7"/>
      <c r="S1626" s="7">
        <v>55749</v>
      </c>
      <c r="U1626" s="30" t="s">
        <v>34</v>
      </c>
      <c r="V1626" s="7">
        <v>7928</v>
      </c>
      <c r="W1626" s="7"/>
      <c r="X1626" s="7">
        <v>7928</v>
      </c>
      <c r="Z1626" s="30" t="s">
        <v>34</v>
      </c>
      <c r="AA1626" s="7">
        <v>9191545</v>
      </c>
      <c r="AB1626" s="7"/>
      <c r="AC1626" s="7">
        <v>9191545</v>
      </c>
      <c r="AE1626">
        <f t="shared" si="1091"/>
        <v>9191545</v>
      </c>
      <c r="AF1626" s="16">
        <f t="shared" si="1092"/>
        <v>9191.5450000000001</v>
      </c>
      <c r="AH1626">
        <f t="shared" si="1093"/>
        <v>76383</v>
      </c>
      <c r="AI1626">
        <f t="shared" si="1094"/>
        <v>9191545</v>
      </c>
      <c r="AJ1626" s="16">
        <f t="shared" si="1095"/>
        <v>120334.95673120982</v>
      </c>
      <c r="AL1626" s="16">
        <f t="shared" si="1096"/>
        <v>743472.05370864668</v>
      </c>
    </row>
    <row r="1627" spans="2:38">
      <c r="B1627" s="5" t="s">
        <v>35</v>
      </c>
      <c r="C1627" s="3"/>
      <c r="D1627" s="3"/>
      <c r="E1627" s="7"/>
      <c r="G1627" s="5" t="s">
        <v>35</v>
      </c>
      <c r="H1627" s="3"/>
      <c r="I1627" s="3"/>
      <c r="J1627" s="7"/>
      <c r="N1627" s="37" t="str">
        <f t="shared" si="1072"/>
        <v/>
      </c>
      <c r="P1627" s="5" t="s">
        <v>35</v>
      </c>
      <c r="Q1627" s="3"/>
      <c r="R1627" s="3"/>
      <c r="S1627" s="7"/>
      <c r="U1627" s="5" t="s">
        <v>35</v>
      </c>
      <c r="V1627" s="3"/>
      <c r="W1627" s="3"/>
      <c r="X1627" s="7"/>
      <c r="Z1627" s="5" t="s">
        <v>35</v>
      </c>
      <c r="AA1627" s="3"/>
      <c r="AB1627" s="3"/>
      <c r="AC1627" s="7"/>
      <c r="AF1627" s="36"/>
      <c r="AJ1627" s="36"/>
      <c r="AL1627" s="36"/>
    </row>
    <row r="1628" spans="2:38">
      <c r="B1628" s="29" t="s">
        <v>150</v>
      </c>
      <c r="C1628" s="3">
        <v>53</v>
      </c>
      <c r="D1628" s="3"/>
      <c r="E1628" s="7">
        <v>53</v>
      </c>
      <c r="G1628" s="29" t="s">
        <v>150</v>
      </c>
      <c r="H1628" s="3">
        <v>226</v>
      </c>
      <c r="I1628" s="3"/>
      <c r="J1628" s="7">
        <v>226</v>
      </c>
      <c r="L1628">
        <f t="shared" ref="L1628:L1633" si="1099">E1628</f>
        <v>53</v>
      </c>
      <c r="M1628">
        <f t="shared" ref="M1628:M1633" si="1100">J1628</f>
        <v>226</v>
      </c>
      <c r="N1628" s="19">
        <f t="shared" si="1072"/>
        <v>4.2641509433962268</v>
      </c>
      <c r="P1628" s="29" t="s">
        <v>150</v>
      </c>
      <c r="Q1628" s="3">
        <v>146</v>
      </c>
      <c r="R1628" s="3"/>
      <c r="S1628" s="7">
        <v>146</v>
      </c>
      <c r="U1628" s="29" t="s">
        <v>150</v>
      </c>
      <c r="V1628" s="3">
        <v>26</v>
      </c>
      <c r="W1628" s="3"/>
      <c r="X1628" s="7">
        <v>26</v>
      </c>
      <c r="Z1628" s="29" t="s">
        <v>150</v>
      </c>
      <c r="AA1628" s="3">
        <v>24858</v>
      </c>
      <c r="AB1628" s="3"/>
      <c r="AC1628" s="7">
        <v>24858</v>
      </c>
      <c r="AE1628">
        <f t="shared" ref="AE1628:AE1655" si="1101">AC1628</f>
        <v>24858</v>
      </c>
      <c r="AF1628" s="16">
        <f t="shared" ref="AF1628:AF1655" si="1102">IF(AE1628/$AE$8&gt;0,AE1628/$AE$8,"")</f>
        <v>24.858000000000001</v>
      </c>
      <c r="AH1628">
        <f t="shared" ref="AH1628:AH1655" si="1103">J1628</f>
        <v>226</v>
      </c>
      <c r="AI1628">
        <f t="shared" ref="AI1628:AI1655" si="1104">AC1628</f>
        <v>24858</v>
      </c>
      <c r="AJ1628" s="16">
        <f t="shared" ref="AJ1628:AJ1655" si="1105">IF(AI1628*AH1628&gt;0,AI1628/AH1628*$AI$8,"")</f>
        <v>109991.15044247787</v>
      </c>
      <c r="AL1628" s="16">
        <f t="shared" ref="AL1628:AL1655" si="1106">IF(AI1628*M1628&gt;0,M1628/L1628*AJ1628,"")</f>
        <v>469018.86792452831</v>
      </c>
    </row>
    <row r="1629" spans="2:38">
      <c r="B1629" s="29" t="s">
        <v>67</v>
      </c>
      <c r="C1629" s="3">
        <v>6</v>
      </c>
      <c r="D1629" s="3"/>
      <c r="E1629" s="7">
        <v>6</v>
      </c>
      <c r="G1629" s="29" t="s">
        <v>67</v>
      </c>
      <c r="H1629" s="3">
        <v>27</v>
      </c>
      <c r="I1629" s="3"/>
      <c r="J1629" s="7">
        <v>27</v>
      </c>
      <c r="L1629">
        <f t="shared" si="1099"/>
        <v>6</v>
      </c>
      <c r="M1629">
        <f t="shared" si="1100"/>
        <v>27</v>
      </c>
      <c r="N1629" s="19">
        <f t="shared" si="1072"/>
        <v>4.5</v>
      </c>
      <c r="P1629" s="29" t="s">
        <v>67</v>
      </c>
      <c r="Q1629" s="3">
        <v>18</v>
      </c>
      <c r="R1629" s="3"/>
      <c r="S1629" s="7">
        <v>18</v>
      </c>
      <c r="U1629" s="29" t="s">
        <v>67</v>
      </c>
      <c r="V1629" s="3">
        <v>3</v>
      </c>
      <c r="W1629" s="3"/>
      <c r="X1629" s="7">
        <v>3</v>
      </c>
      <c r="Z1629" s="29" t="s">
        <v>67</v>
      </c>
      <c r="AA1629" s="3">
        <v>2100</v>
      </c>
      <c r="AB1629" s="3"/>
      <c r="AC1629" s="7">
        <v>2100</v>
      </c>
      <c r="AE1629">
        <f t="shared" si="1101"/>
        <v>2100</v>
      </c>
      <c r="AF1629" s="16">
        <f t="shared" si="1102"/>
        <v>2.1</v>
      </c>
      <c r="AH1629">
        <f t="shared" si="1103"/>
        <v>27</v>
      </c>
      <c r="AI1629">
        <f t="shared" si="1104"/>
        <v>2100</v>
      </c>
      <c r="AJ1629" s="16">
        <f t="shared" si="1105"/>
        <v>77777.777777777766</v>
      </c>
      <c r="AL1629" s="16">
        <f t="shared" si="1106"/>
        <v>349999.99999999994</v>
      </c>
    </row>
    <row r="1630" spans="2:38">
      <c r="B1630" s="29" t="s">
        <v>68</v>
      </c>
      <c r="C1630" s="3"/>
      <c r="D1630" s="3">
        <v>27</v>
      </c>
      <c r="E1630" s="7">
        <v>27</v>
      </c>
      <c r="G1630" s="29" t="s">
        <v>68</v>
      </c>
      <c r="H1630" s="3"/>
      <c r="I1630" s="3">
        <v>138</v>
      </c>
      <c r="J1630" s="7">
        <v>138</v>
      </c>
      <c r="L1630">
        <f t="shared" si="1099"/>
        <v>27</v>
      </c>
      <c r="M1630">
        <f t="shared" si="1100"/>
        <v>138</v>
      </c>
      <c r="N1630" s="19">
        <f t="shared" si="1072"/>
        <v>5.1111111111111107</v>
      </c>
      <c r="P1630" s="29" t="s">
        <v>68</v>
      </c>
      <c r="Q1630" s="3"/>
      <c r="R1630" s="3">
        <v>95</v>
      </c>
      <c r="S1630" s="7">
        <v>95</v>
      </c>
      <c r="U1630" s="29" t="s">
        <v>68</v>
      </c>
      <c r="V1630" s="3"/>
      <c r="W1630" s="3">
        <v>14</v>
      </c>
      <c r="X1630" s="7">
        <v>14</v>
      </c>
      <c r="Z1630" s="29" t="s">
        <v>68</v>
      </c>
      <c r="AA1630" s="3"/>
      <c r="AB1630" s="3">
        <v>8230</v>
      </c>
      <c r="AC1630" s="7">
        <v>8230</v>
      </c>
      <c r="AE1630">
        <f t="shared" si="1101"/>
        <v>8230</v>
      </c>
      <c r="AF1630" s="16">
        <f t="shared" si="1102"/>
        <v>8.23</v>
      </c>
      <c r="AH1630">
        <f t="shared" si="1103"/>
        <v>138</v>
      </c>
      <c r="AI1630">
        <f t="shared" si="1104"/>
        <v>8230</v>
      </c>
      <c r="AJ1630" s="16">
        <f t="shared" si="1105"/>
        <v>59637.681159420288</v>
      </c>
      <c r="AL1630" s="16">
        <f t="shared" si="1106"/>
        <v>304814.81481481477</v>
      </c>
    </row>
    <row r="1631" spans="2:38">
      <c r="B1631" s="29" t="s">
        <v>69</v>
      </c>
      <c r="C1631" s="3">
        <v>9</v>
      </c>
      <c r="D1631" s="3"/>
      <c r="E1631" s="7">
        <v>9</v>
      </c>
      <c r="G1631" s="29" t="s">
        <v>69</v>
      </c>
      <c r="H1631" s="3">
        <v>29</v>
      </c>
      <c r="I1631" s="3"/>
      <c r="J1631" s="7">
        <v>29</v>
      </c>
      <c r="L1631">
        <f t="shared" si="1099"/>
        <v>9</v>
      </c>
      <c r="M1631">
        <f t="shared" si="1100"/>
        <v>29</v>
      </c>
      <c r="N1631" s="19">
        <f t="shared" si="1072"/>
        <v>3.2222222222222223</v>
      </c>
      <c r="P1631" s="29" t="s">
        <v>69</v>
      </c>
      <c r="Q1631" s="3">
        <v>6</v>
      </c>
      <c r="R1631" s="3"/>
      <c r="S1631" s="7">
        <v>6</v>
      </c>
      <c r="U1631" s="29" t="s">
        <v>69</v>
      </c>
      <c r="V1631" s="3">
        <v>14</v>
      </c>
      <c r="W1631" s="3"/>
      <c r="X1631" s="7">
        <v>14</v>
      </c>
      <c r="Z1631" s="29" t="s">
        <v>69</v>
      </c>
      <c r="AA1631" s="3">
        <v>1717</v>
      </c>
      <c r="AB1631" s="3"/>
      <c r="AC1631" s="7">
        <v>1717</v>
      </c>
      <c r="AE1631">
        <f t="shared" si="1101"/>
        <v>1717</v>
      </c>
      <c r="AF1631" s="16">
        <f t="shared" si="1102"/>
        <v>1.7170000000000001</v>
      </c>
      <c r="AH1631">
        <f t="shared" si="1103"/>
        <v>29</v>
      </c>
      <c r="AI1631">
        <f t="shared" si="1104"/>
        <v>1717</v>
      </c>
      <c r="AJ1631" s="16">
        <f t="shared" si="1105"/>
        <v>59206.896551724138</v>
      </c>
      <c r="AL1631" s="16">
        <f t="shared" si="1106"/>
        <v>190777.77777777778</v>
      </c>
    </row>
    <row r="1632" spans="2:38">
      <c r="B1632" s="29" t="s">
        <v>70</v>
      </c>
      <c r="C1632" s="3">
        <v>2</v>
      </c>
      <c r="D1632" s="3"/>
      <c r="E1632" s="7">
        <v>2</v>
      </c>
      <c r="G1632" s="29" t="s">
        <v>70</v>
      </c>
      <c r="H1632" s="3"/>
      <c r="I1632" s="3"/>
      <c r="J1632" s="7"/>
      <c r="L1632">
        <f t="shared" si="1099"/>
        <v>2</v>
      </c>
      <c r="M1632">
        <f t="shared" si="1100"/>
        <v>0</v>
      </c>
      <c r="N1632" s="19">
        <f t="shared" si="1072"/>
        <v>0</v>
      </c>
      <c r="P1632" s="29" t="s">
        <v>70</v>
      </c>
      <c r="Q1632" s="3"/>
      <c r="R1632" s="3"/>
      <c r="S1632" s="7"/>
      <c r="U1632" s="29" t="s">
        <v>70</v>
      </c>
      <c r="V1632" s="3"/>
      <c r="W1632" s="3"/>
      <c r="X1632" s="7"/>
      <c r="Z1632" s="29" t="s">
        <v>70</v>
      </c>
      <c r="AA1632" s="3"/>
      <c r="AB1632" s="3"/>
      <c r="AC1632" s="7"/>
      <c r="AE1632">
        <f t="shared" si="1101"/>
        <v>0</v>
      </c>
      <c r="AF1632" s="16" t="str">
        <f t="shared" si="1102"/>
        <v/>
      </c>
      <c r="AH1632">
        <f t="shared" si="1103"/>
        <v>0</v>
      </c>
      <c r="AI1632">
        <f t="shared" si="1104"/>
        <v>0</v>
      </c>
      <c r="AJ1632" s="16" t="str">
        <f t="shared" si="1105"/>
        <v/>
      </c>
      <c r="AL1632" s="16" t="str">
        <f t="shared" si="1106"/>
        <v/>
      </c>
    </row>
    <row r="1633" spans="2:38">
      <c r="B1633" s="29" t="s">
        <v>151</v>
      </c>
      <c r="C1633" s="3"/>
      <c r="D1633" s="3"/>
      <c r="E1633" s="7"/>
      <c r="G1633" s="29" t="s">
        <v>151</v>
      </c>
      <c r="H1633" s="3"/>
      <c r="I1633" s="3"/>
      <c r="J1633" s="7"/>
      <c r="L1633">
        <f t="shared" si="1099"/>
        <v>0</v>
      </c>
      <c r="M1633">
        <f t="shared" si="1100"/>
        <v>0</v>
      </c>
      <c r="N1633" s="19" t="str">
        <f t="shared" si="1072"/>
        <v/>
      </c>
      <c r="P1633" s="29" t="s">
        <v>151</v>
      </c>
      <c r="Q1633" s="3"/>
      <c r="R1633" s="3"/>
      <c r="S1633" s="7"/>
      <c r="U1633" s="29" t="s">
        <v>151</v>
      </c>
      <c r="V1633" s="3"/>
      <c r="W1633" s="3"/>
      <c r="X1633" s="7"/>
      <c r="Z1633" s="29" t="s">
        <v>151</v>
      </c>
      <c r="AA1633" s="3"/>
      <c r="AB1633" s="3"/>
      <c r="AC1633" s="7"/>
      <c r="AE1633">
        <f t="shared" si="1101"/>
        <v>0</v>
      </c>
      <c r="AF1633" s="16" t="str">
        <f t="shared" si="1102"/>
        <v/>
      </c>
      <c r="AH1633">
        <f t="shared" si="1103"/>
        <v>0</v>
      </c>
      <c r="AI1633">
        <f t="shared" si="1104"/>
        <v>0</v>
      </c>
      <c r="AJ1633" s="16" t="str">
        <f t="shared" si="1105"/>
        <v/>
      </c>
      <c r="AL1633" s="16" t="str">
        <f t="shared" si="1106"/>
        <v/>
      </c>
    </row>
    <row r="1634" spans="2:38">
      <c r="B1634" s="29" t="s">
        <v>71</v>
      </c>
      <c r="C1634" s="3">
        <v>56</v>
      </c>
      <c r="D1634" s="3"/>
      <c r="E1634" s="7">
        <v>56</v>
      </c>
      <c r="G1634" s="29" t="s">
        <v>71</v>
      </c>
      <c r="H1634" s="3">
        <v>812</v>
      </c>
      <c r="I1634" s="3"/>
      <c r="J1634" s="7">
        <v>812</v>
      </c>
      <c r="N1634" s="19" t="str">
        <f t="shared" si="1072"/>
        <v/>
      </c>
      <c r="P1634" s="29" t="s">
        <v>71</v>
      </c>
      <c r="Q1634" s="3">
        <v>700</v>
      </c>
      <c r="R1634" s="3"/>
      <c r="S1634" s="7">
        <v>700</v>
      </c>
      <c r="U1634" s="29" t="s">
        <v>71</v>
      </c>
      <c r="V1634" s="3">
        <v>53</v>
      </c>
      <c r="W1634" s="3"/>
      <c r="X1634" s="7">
        <v>53</v>
      </c>
      <c r="Z1634" s="29" t="s">
        <v>71</v>
      </c>
      <c r="AA1634" s="3">
        <v>120782</v>
      </c>
      <c r="AB1634" s="3"/>
      <c r="AC1634" s="7">
        <v>120782</v>
      </c>
      <c r="AE1634">
        <f t="shared" si="1101"/>
        <v>120782</v>
      </c>
      <c r="AF1634" s="16">
        <f t="shared" si="1102"/>
        <v>120.782</v>
      </c>
      <c r="AH1634">
        <f t="shared" si="1103"/>
        <v>812</v>
      </c>
      <c r="AI1634">
        <f t="shared" si="1104"/>
        <v>120782</v>
      </c>
      <c r="AJ1634" s="16">
        <f t="shared" si="1105"/>
        <v>148746.30541871919</v>
      </c>
      <c r="AL1634" s="16" t="str">
        <f t="shared" si="1106"/>
        <v/>
      </c>
    </row>
    <row r="1635" spans="2:38">
      <c r="B1635" s="29" t="s">
        <v>72</v>
      </c>
      <c r="C1635" s="3"/>
      <c r="D1635" s="3"/>
      <c r="E1635" s="7"/>
      <c r="G1635" s="29" t="s">
        <v>72</v>
      </c>
      <c r="H1635" s="3"/>
      <c r="I1635" s="3"/>
      <c r="J1635" s="7"/>
      <c r="L1635">
        <f t="shared" ref="L1635:L1644" si="1107">E1635</f>
        <v>0</v>
      </c>
      <c r="M1635">
        <f t="shared" ref="M1635:M1644" si="1108">J1635</f>
        <v>0</v>
      </c>
      <c r="N1635" s="19" t="str">
        <f t="shared" si="1072"/>
        <v/>
      </c>
      <c r="P1635" s="29" t="s">
        <v>72</v>
      </c>
      <c r="Q1635" s="3"/>
      <c r="R1635" s="3"/>
      <c r="S1635" s="7"/>
      <c r="U1635" s="29" t="s">
        <v>72</v>
      </c>
      <c r="V1635" s="3"/>
      <c r="W1635" s="3"/>
      <c r="X1635" s="7"/>
      <c r="Z1635" s="29" t="s">
        <v>72</v>
      </c>
      <c r="AA1635" s="3"/>
      <c r="AB1635" s="3"/>
      <c r="AC1635" s="7"/>
      <c r="AE1635">
        <f t="shared" si="1101"/>
        <v>0</v>
      </c>
      <c r="AF1635" s="16" t="str">
        <f t="shared" si="1102"/>
        <v/>
      </c>
      <c r="AH1635">
        <f t="shared" si="1103"/>
        <v>0</v>
      </c>
      <c r="AI1635">
        <f t="shared" si="1104"/>
        <v>0</v>
      </c>
      <c r="AJ1635" s="16" t="str">
        <f t="shared" si="1105"/>
        <v/>
      </c>
      <c r="AL1635" s="16" t="str">
        <f t="shared" si="1106"/>
        <v/>
      </c>
    </row>
    <row r="1636" spans="2:38">
      <c r="B1636" s="29" t="s">
        <v>73</v>
      </c>
      <c r="C1636" s="3">
        <v>453</v>
      </c>
      <c r="D1636" s="3"/>
      <c r="E1636" s="7">
        <v>453</v>
      </c>
      <c r="G1636" s="29" t="s">
        <v>73</v>
      </c>
      <c r="H1636" s="3">
        <v>5832</v>
      </c>
      <c r="I1636" s="3"/>
      <c r="J1636" s="7">
        <v>5832</v>
      </c>
      <c r="L1636">
        <f t="shared" si="1107"/>
        <v>453</v>
      </c>
      <c r="M1636">
        <f t="shared" si="1108"/>
        <v>5832</v>
      </c>
      <c r="N1636" s="19">
        <f t="shared" si="1072"/>
        <v>12.874172185430464</v>
      </c>
      <c r="P1636" s="29" t="s">
        <v>73</v>
      </c>
      <c r="Q1636" s="3">
        <v>4811</v>
      </c>
      <c r="R1636" s="3"/>
      <c r="S1636" s="7">
        <v>4811</v>
      </c>
      <c r="U1636" s="29" t="s">
        <v>73</v>
      </c>
      <c r="V1636" s="3">
        <v>557</v>
      </c>
      <c r="W1636" s="3"/>
      <c r="X1636" s="7">
        <v>557</v>
      </c>
      <c r="Z1636" s="29" t="s">
        <v>73</v>
      </c>
      <c r="AA1636" s="3">
        <v>716193</v>
      </c>
      <c r="AB1636" s="3"/>
      <c r="AC1636" s="7">
        <v>716193</v>
      </c>
      <c r="AE1636">
        <f t="shared" si="1101"/>
        <v>716193</v>
      </c>
      <c r="AF1636" s="16">
        <f t="shared" si="1102"/>
        <v>716.19299999999998</v>
      </c>
      <c r="AH1636">
        <f t="shared" si="1103"/>
        <v>5832</v>
      </c>
      <c r="AI1636">
        <f t="shared" si="1104"/>
        <v>716193</v>
      </c>
      <c r="AJ1636" s="16">
        <f t="shared" si="1105"/>
        <v>122804.01234567902</v>
      </c>
      <c r="AL1636" s="16">
        <f t="shared" si="1106"/>
        <v>1581000</v>
      </c>
    </row>
    <row r="1637" spans="2:38">
      <c r="B1637" s="29" t="s">
        <v>74</v>
      </c>
      <c r="C1637" s="3"/>
      <c r="D1637" s="3"/>
      <c r="E1637" s="7"/>
      <c r="G1637" s="29" t="s">
        <v>74</v>
      </c>
      <c r="H1637" s="3"/>
      <c r="I1637" s="3"/>
      <c r="J1637" s="7"/>
      <c r="L1637">
        <f t="shared" si="1107"/>
        <v>0</v>
      </c>
      <c r="M1637">
        <f t="shared" si="1108"/>
        <v>0</v>
      </c>
      <c r="N1637" s="19" t="str">
        <f t="shared" si="1072"/>
        <v/>
      </c>
      <c r="P1637" s="29" t="s">
        <v>74</v>
      </c>
      <c r="Q1637" s="3"/>
      <c r="R1637" s="3"/>
      <c r="S1637" s="7"/>
      <c r="U1637" s="29" t="s">
        <v>74</v>
      </c>
      <c r="V1637" s="3"/>
      <c r="W1637" s="3"/>
      <c r="X1637" s="7"/>
      <c r="Z1637" s="29" t="s">
        <v>74</v>
      </c>
      <c r="AA1637" s="3"/>
      <c r="AB1637" s="3"/>
      <c r="AC1637" s="7"/>
      <c r="AE1637">
        <f t="shared" si="1101"/>
        <v>0</v>
      </c>
      <c r="AF1637" s="16" t="str">
        <f t="shared" si="1102"/>
        <v/>
      </c>
      <c r="AH1637">
        <f t="shared" si="1103"/>
        <v>0</v>
      </c>
      <c r="AI1637">
        <f t="shared" si="1104"/>
        <v>0</v>
      </c>
      <c r="AJ1637" s="16" t="str">
        <f t="shared" si="1105"/>
        <v/>
      </c>
      <c r="AL1637" s="16" t="str">
        <f t="shared" si="1106"/>
        <v/>
      </c>
    </row>
    <row r="1638" spans="2:38">
      <c r="B1638" s="29" t="s">
        <v>75</v>
      </c>
      <c r="C1638" s="3"/>
      <c r="D1638" s="3">
        <v>24</v>
      </c>
      <c r="E1638" s="7">
        <v>24</v>
      </c>
      <c r="G1638" s="29" t="s">
        <v>75</v>
      </c>
      <c r="H1638" s="3"/>
      <c r="I1638" s="3">
        <v>518</v>
      </c>
      <c r="J1638" s="7">
        <v>518</v>
      </c>
      <c r="L1638">
        <f t="shared" si="1107"/>
        <v>24</v>
      </c>
      <c r="M1638">
        <f t="shared" si="1108"/>
        <v>518</v>
      </c>
      <c r="N1638" s="19">
        <f t="shared" si="1072"/>
        <v>21.583333333333332</v>
      </c>
      <c r="P1638" s="29" t="s">
        <v>75</v>
      </c>
      <c r="Q1638" s="3"/>
      <c r="R1638" s="3">
        <v>448</v>
      </c>
      <c r="S1638" s="7">
        <v>448</v>
      </c>
      <c r="U1638" s="29" t="s">
        <v>75</v>
      </c>
      <c r="V1638" s="3"/>
      <c r="W1638" s="3">
        <v>45</v>
      </c>
      <c r="X1638" s="7">
        <v>45</v>
      </c>
      <c r="Z1638" s="29" t="s">
        <v>75</v>
      </c>
      <c r="AA1638" s="3"/>
      <c r="AB1638" s="3">
        <v>43381</v>
      </c>
      <c r="AC1638" s="7">
        <v>43381</v>
      </c>
      <c r="AE1638">
        <f t="shared" si="1101"/>
        <v>43381</v>
      </c>
      <c r="AF1638" s="16">
        <f t="shared" si="1102"/>
        <v>43.381</v>
      </c>
      <c r="AH1638">
        <f t="shared" si="1103"/>
        <v>518</v>
      </c>
      <c r="AI1638">
        <f t="shared" si="1104"/>
        <v>43381</v>
      </c>
      <c r="AJ1638" s="16">
        <f t="shared" si="1105"/>
        <v>83747.104247104246</v>
      </c>
      <c r="AL1638" s="16">
        <f t="shared" si="1106"/>
        <v>1807541.6666666665</v>
      </c>
    </row>
    <row r="1639" spans="2:38">
      <c r="B1639" s="29" t="s">
        <v>76</v>
      </c>
      <c r="C1639" s="3"/>
      <c r="D1639" s="3">
        <v>929</v>
      </c>
      <c r="E1639" s="7">
        <v>929</v>
      </c>
      <c r="G1639" s="29" t="s">
        <v>76</v>
      </c>
      <c r="H1639" s="3"/>
      <c r="I1639" s="3">
        <v>34099</v>
      </c>
      <c r="J1639" s="7">
        <v>34099</v>
      </c>
      <c r="L1639">
        <f t="shared" si="1107"/>
        <v>929</v>
      </c>
      <c r="M1639">
        <f t="shared" si="1108"/>
        <v>34099</v>
      </c>
      <c r="N1639" s="19">
        <f t="shared" si="1072"/>
        <v>36.705059203444563</v>
      </c>
      <c r="P1639" s="29" t="s">
        <v>76</v>
      </c>
      <c r="Q1639" s="3"/>
      <c r="R1639" s="3">
        <v>23682</v>
      </c>
      <c r="S1639" s="7">
        <v>23682</v>
      </c>
      <c r="U1639" s="29" t="s">
        <v>76</v>
      </c>
      <c r="V1639" s="3"/>
      <c r="W1639" s="3">
        <v>9461</v>
      </c>
      <c r="X1639" s="7">
        <v>9461</v>
      </c>
      <c r="Z1639" s="29" t="s">
        <v>76</v>
      </c>
      <c r="AA1639" s="3"/>
      <c r="AB1639" s="3">
        <v>1009194</v>
      </c>
      <c r="AC1639" s="7">
        <v>1009194</v>
      </c>
      <c r="AE1639">
        <f t="shared" si="1101"/>
        <v>1009194</v>
      </c>
      <c r="AF1639" s="16">
        <f t="shared" si="1102"/>
        <v>1009.194</v>
      </c>
      <c r="AH1639">
        <f t="shared" si="1103"/>
        <v>34099</v>
      </c>
      <c r="AI1639">
        <f t="shared" si="1104"/>
        <v>1009194</v>
      </c>
      <c r="AJ1639" s="16">
        <f t="shared" si="1105"/>
        <v>29595.999882694508</v>
      </c>
      <c r="AL1639" s="16">
        <f t="shared" si="1106"/>
        <v>1086322.9278794404</v>
      </c>
    </row>
    <row r="1640" spans="2:38">
      <c r="B1640" s="29" t="s">
        <v>152</v>
      </c>
      <c r="C1640" s="3"/>
      <c r="D1640" s="3">
        <v>3</v>
      </c>
      <c r="E1640" s="7">
        <v>3</v>
      </c>
      <c r="G1640" s="29" t="s">
        <v>152</v>
      </c>
      <c r="H1640" s="3"/>
      <c r="I1640" s="3">
        <v>5</v>
      </c>
      <c r="J1640" s="7">
        <v>5</v>
      </c>
      <c r="L1640">
        <f t="shared" si="1107"/>
        <v>3</v>
      </c>
      <c r="M1640">
        <f t="shared" si="1108"/>
        <v>5</v>
      </c>
      <c r="N1640" s="19">
        <f t="shared" si="1072"/>
        <v>1.6666666666666667</v>
      </c>
      <c r="P1640" s="29" t="s">
        <v>152</v>
      </c>
      <c r="Q1640" s="3"/>
      <c r="R1640" s="3">
        <v>1</v>
      </c>
      <c r="S1640" s="7">
        <v>1</v>
      </c>
      <c r="U1640" s="29" t="s">
        <v>152</v>
      </c>
      <c r="V1640" s="3"/>
      <c r="W1640" s="3">
        <v>1</v>
      </c>
      <c r="X1640" s="7">
        <v>1</v>
      </c>
      <c r="Z1640" s="29" t="s">
        <v>152</v>
      </c>
      <c r="AA1640" s="3"/>
      <c r="AB1640" s="3">
        <v>116</v>
      </c>
      <c r="AC1640" s="7">
        <v>116</v>
      </c>
      <c r="AE1640">
        <f t="shared" si="1101"/>
        <v>116</v>
      </c>
      <c r="AF1640" s="16">
        <f t="shared" si="1102"/>
        <v>0.11600000000000001</v>
      </c>
      <c r="AH1640">
        <f t="shared" si="1103"/>
        <v>5</v>
      </c>
      <c r="AI1640">
        <f t="shared" si="1104"/>
        <v>116</v>
      </c>
      <c r="AJ1640" s="16">
        <f t="shared" si="1105"/>
        <v>23200</v>
      </c>
      <c r="AL1640" s="16">
        <f t="shared" si="1106"/>
        <v>38666.666666666672</v>
      </c>
    </row>
    <row r="1641" spans="2:38">
      <c r="B1641" s="29" t="s">
        <v>77</v>
      </c>
      <c r="C1641" s="3">
        <v>4</v>
      </c>
      <c r="D1641" s="3"/>
      <c r="E1641" s="7">
        <v>4</v>
      </c>
      <c r="G1641" s="29" t="s">
        <v>77</v>
      </c>
      <c r="H1641" s="3"/>
      <c r="I1641" s="3"/>
      <c r="J1641" s="7"/>
      <c r="L1641">
        <f t="shared" si="1107"/>
        <v>4</v>
      </c>
      <c r="M1641">
        <f t="shared" si="1108"/>
        <v>0</v>
      </c>
      <c r="N1641" s="19">
        <f t="shared" si="1072"/>
        <v>0</v>
      </c>
      <c r="P1641" s="29" t="s">
        <v>77</v>
      </c>
      <c r="Q1641" s="3"/>
      <c r="R1641" s="3"/>
      <c r="S1641" s="7"/>
      <c r="U1641" s="29" t="s">
        <v>77</v>
      </c>
      <c r="V1641" s="3"/>
      <c r="W1641" s="3"/>
      <c r="X1641" s="7"/>
      <c r="Z1641" s="29" t="s">
        <v>77</v>
      </c>
      <c r="AA1641" s="3">
        <v>1051</v>
      </c>
      <c r="AB1641" s="3"/>
      <c r="AC1641" s="7">
        <v>1051</v>
      </c>
      <c r="AE1641">
        <f t="shared" si="1101"/>
        <v>1051</v>
      </c>
      <c r="AF1641" s="16">
        <f t="shared" si="1102"/>
        <v>1.0509999999999999</v>
      </c>
      <c r="AH1641">
        <f t="shared" si="1103"/>
        <v>0</v>
      </c>
      <c r="AI1641">
        <f t="shared" si="1104"/>
        <v>1051</v>
      </c>
      <c r="AJ1641" s="16" t="str">
        <f t="shared" si="1105"/>
        <v/>
      </c>
      <c r="AL1641" s="16" t="str">
        <f t="shared" si="1106"/>
        <v/>
      </c>
    </row>
    <row r="1642" spans="2:38">
      <c r="B1642" s="29" t="s">
        <v>78</v>
      </c>
      <c r="C1642" s="3">
        <v>8</v>
      </c>
      <c r="D1642" s="3"/>
      <c r="E1642" s="7">
        <v>8</v>
      </c>
      <c r="G1642" s="29" t="s">
        <v>78</v>
      </c>
      <c r="H1642" s="3">
        <v>14</v>
      </c>
      <c r="I1642" s="3"/>
      <c r="J1642" s="7">
        <v>14</v>
      </c>
      <c r="L1642">
        <f t="shared" si="1107"/>
        <v>8</v>
      </c>
      <c r="M1642">
        <f t="shared" si="1108"/>
        <v>14</v>
      </c>
      <c r="N1642" s="19">
        <f t="shared" si="1072"/>
        <v>1.75</v>
      </c>
      <c r="P1642" s="29" t="s">
        <v>78</v>
      </c>
      <c r="Q1642" s="3">
        <v>4</v>
      </c>
      <c r="R1642" s="3"/>
      <c r="S1642" s="7">
        <v>4</v>
      </c>
      <c r="U1642" s="29" t="s">
        <v>78</v>
      </c>
      <c r="V1642" s="3">
        <v>2</v>
      </c>
      <c r="W1642" s="3"/>
      <c r="X1642" s="7">
        <v>2</v>
      </c>
      <c r="Z1642" s="29" t="s">
        <v>78</v>
      </c>
      <c r="AA1642" s="3"/>
      <c r="AB1642" s="3"/>
      <c r="AC1642" s="7"/>
      <c r="AE1642">
        <f t="shared" si="1101"/>
        <v>0</v>
      </c>
      <c r="AF1642" s="16" t="str">
        <f t="shared" si="1102"/>
        <v/>
      </c>
      <c r="AH1642">
        <f t="shared" si="1103"/>
        <v>14</v>
      </c>
      <c r="AI1642">
        <f t="shared" si="1104"/>
        <v>0</v>
      </c>
      <c r="AJ1642" s="16" t="str">
        <f t="shared" si="1105"/>
        <v/>
      </c>
      <c r="AL1642" s="16" t="str">
        <f t="shared" si="1106"/>
        <v/>
      </c>
    </row>
    <row r="1643" spans="2:38">
      <c r="B1643" s="29" t="s">
        <v>79</v>
      </c>
      <c r="C1643" s="3">
        <v>256</v>
      </c>
      <c r="D1643" s="3"/>
      <c r="E1643" s="7">
        <v>256</v>
      </c>
      <c r="G1643" s="29" t="s">
        <v>79</v>
      </c>
      <c r="H1643" s="3">
        <v>2321</v>
      </c>
      <c r="I1643" s="3"/>
      <c r="J1643" s="7">
        <v>2321</v>
      </c>
      <c r="L1643">
        <f t="shared" si="1107"/>
        <v>256</v>
      </c>
      <c r="M1643">
        <f t="shared" si="1108"/>
        <v>2321</v>
      </c>
      <c r="N1643" s="19">
        <f t="shared" si="1072"/>
        <v>9.06640625</v>
      </c>
      <c r="P1643" s="29" t="s">
        <v>79</v>
      </c>
      <c r="Q1643" s="3">
        <v>1836</v>
      </c>
      <c r="R1643" s="3"/>
      <c r="S1643" s="7">
        <v>1836</v>
      </c>
      <c r="U1643" s="29" t="s">
        <v>79</v>
      </c>
      <c r="V1643" s="3">
        <v>217</v>
      </c>
      <c r="W1643" s="3"/>
      <c r="X1643" s="7">
        <v>217</v>
      </c>
      <c r="Z1643" s="29" t="s">
        <v>79</v>
      </c>
      <c r="AA1643" s="3">
        <v>357511</v>
      </c>
      <c r="AB1643" s="3"/>
      <c r="AC1643" s="7">
        <v>357511</v>
      </c>
      <c r="AE1643">
        <f t="shared" si="1101"/>
        <v>357511</v>
      </c>
      <c r="AF1643" s="16">
        <f t="shared" si="1102"/>
        <v>357.51100000000002</v>
      </c>
      <c r="AH1643">
        <f t="shared" si="1103"/>
        <v>2321</v>
      </c>
      <c r="AI1643">
        <f t="shared" si="1104"/>
        <v>357511</v>
      </c>
      <c r="AJ1643" s="16">
        <f t="shared" si="1105"/>
        <v>154033.17535545022</v>
      </c>
      <c r="AL1643" s="16">
        <f t="shared" si="1106"/>
        <v>1396527.3437499998</v>
      </c>
    </row>
    <row r="1644" spans="2:38">
      <c r="B1644" s="29" t="s">
        <v>80</v>
      </c>
      <c r="C1644" s="3">
        <v>113</v>
      </c>
      <c r="D1644" s="3"/>
      <c r="E1644" s="7">
        <v>113</v>
      </c>
      <c r="G1644" s="29" t="s">
        <v>80</v>
      </c>
      <c r="H1644" s="3">
        <v>2281</v>
      </c>
      <c r="I1644" s="3"/>
      <c r="J1644" s="7">
        <v>2281</v>
      </c>
      <c r="L1644">
        <f t="shared" si="1107"/>
        <v>113</v>
      </c>
      <c r="M1644">
        <f t="shared" si="1108"/>
        <v>2281</v>
      </c>
      <c r="N1644" s="19">
        <f t="shared" si="1072"/>
        <v>20.185840707964601</v>
      </c>
      <c r="P1644" s="29" t="s">
        <v>80</v>
      </c>
      <c r="Q1644" s="3">
        <v>2039</v>
      </c>
      <c r="R1644" s="3"/>
      <c r="S1644" s="7">
        <v>2039</v>
      </c>
      <c r="U1644" s="29" t="s">
        <v>80</v>
      </c>
      <c r="V1644" s="3">
        <v>123</v>
      </c>
      <c r="W1644" s="3"/>
      <c r="X1644" s="7">
        <v>123</v>
      </c>
      <c r="Z1644" s="29" t="s">
        <v>80</v>
      </c>
      <c r="AA1644" s="3">
        <v>560201</v>
      </c>
      <c r="AB1644" s="3"/>
      <c r="AC1644" s="7">
        <v>560201</v>
      </c>
      <c r="AE1644">
        <f t="shared" si="1101"/>
        <v>560201</v>
      </c>
      <c r="AF1644" s="16">
        <f t="shared" si="1102"/>
        <v>560.20100000000002</v>
      </c>
      <c r="AH1644">
        <f t="shared" si="1103"/>
        <v>2281</v>
      </c>
      <c r="AI1644">
        <f t="shared" si="1104"/>
        <v>560201</v>
      </c>
      <c r="AJ1644" s="16">
        <f t="shared" si="1105"/>
        <v>245594.47610697063</v>
      </c>
      <c r="AL1644" s="16">
        <f t="shared" si="1106"/>
        <v>4957530.9734513275</v>
      </c>
    </row>
    <row r="1645" spans="2:38">
      <c r="B1645" s="29" t="s">
        <v>153</v>
      </c>
      <c r="C1645" s="3">
        <v>177</v>
      </c>
      <c r="D1645" s="3"/>
      <c r="E1645" s="7">
        <v>177</v>
      </c>
      <c r="G1645" s="29" t="s">
        <v>153</v>
      </c>
      <c r="H1645" s="3">
        <v>2606</v>
      </c>
      <c r="I1645" s="3"/>
      <c r="J1645" s="7">
        <v>2606</v>
      </c>
      <c r="N1645" s="19" t="str">
        <f t="shared" si="1072"/>
        <v/>
      </c>
      <c r="P1645" s="29" t="s">
        <v>153</v>
      </c>
      <c r="Q1645" s="3">
        <v>2168</v>
      </c>
      <c r="R1645" s="3"/>
      <c r="S1645" s="7">
        <v>2168</v>
      </c>
      <c r="U1645" s="29" t="s">
        <v>153</v>
      </c>
      <c r="V1645" s="3">
        <v>258</v>
      </c>
      <c r="W1645" s="3"/>
      <c r="X1645" s="7">
        <v>258</v>
      </c>
      <c r="Z1645" s="29" t="s">
        <v>153</v>
      </c>
      <c r="AA1645" s="3">
        <v>670056</v>
      </c>
      <c r="AB1645" s="3"/>
      <c r="AC1645" s="7">
        <v>670056</v>
      </c>
      <c r="AE1645">
        <f t="shared" si="1101"/>
        <v>670056</v>
      </c>
      <c r="AF1645" s="16">
        <f t="shared" si="1102"/>
        <v>670.05600000000004</v>
      </c>
      <c r="AH1645">
        <f t="shared" si="1103"/>
        <v>2606</v>
      </c>
      <c r="AI1645">
        <f t="shared" si="1104"/>
        <v>670056</v>
      </c>
      <c r="AJ1645" s="16">
        <f t="shared" si="1105"/>
        <v>257120.49117421333</v>
      </c>
      <c r="AL1645" s="16" t="str">
        <f t="shared" si="1106"/>
        <v/>
      </c>
    </row>
    <row r="1646" spans="2:38">
      <c r="B1646" s="29" t="s">
        <v>154</v>
      </c>
      <c r="C1646" s="3"/>
      <c r="D1646" s="3">
        <v>5</v>
      </c>
      <c r="E1646" s="7">
        <v>5</v>
      </c>
      <c r="G1646" s="29" t="s">
        <v>154</v>
      </c>
      <c r="H1646" s="3"/>
      <c r="I1646" s="3">
        <v>22</v>
      </c>
      <c r="J1646" s="7">
        <v>22</v>
      </c>
      <c r="L1646">
        <f t="shared" ref="L1646:L1655" si="1109">E1646</f>
        <v>5</v>
      </c>
      <c r="M1646">
        <f t="shared" ref="M1646:M1655" si="1110">J1646</f>
        <v>22</v>
      </c>
      <c r="N1646" s="19">
        <f t="shared" si="1072"/>
        <v>4.4000000000000004</v>
      </c>
      <c r="P1646" s="29" t="s">
        <v>154</v>
      </c>
      <c r="Q1646" s="3"/>
      <c r="R1646" s="3">
        <v>11</v>
      </c>
      <c r="S1646" s="7">
        <v>11</v>
      </c>
      <c r="U1646" s="29" t="s">
        <v>154</v>
      </c>
      <c r="V1646" s="3"/>
      <c r="W1646" s="3">
        <v>5</v>
      </c>
      <c r="X1646" s="7">
        <v>5</v>
      </c>
      <c r="Z1646" s="29" t="s">
        <v>154</v>
      </c>
      <c r="AA1646" s="3"/>
      <c r="AB1646" s="3">
        <v>1220</v>
      </c>
      <c r="AC1646" s="7">
        <v>1220</v>
      </c>
      <c r="AE1646">
        <f t="shared" si="1101"/>
        <v>1220</v>
      </c>
      <c r="AF1646" s="16">
        <f t="shared" si="1102"/>
        <v>1.22</v>
      </c>
      <c r="AH1646">
        <f t="shared" si="1103"/>
        <v>22</v>
      </c>
      <c r="AI1646">
        <f t="shared" si="1104"/>
        <v>1220</v>
      </c>
      <c r="AJ1646" s="16">
        <f t="shared" si="1105"/>
        <v>55454.545454545456</v>
      </c>
      <c r="AL1646" s="16">
        <f t="shared" si="1106"/>
        <v>244000.00000000003</v>
      </c>
    </row>
    <row r="1647" spans="2:38">
      <c r="B1647" s="29" t="s">
        <v>81</v>
      </c>
      <c r="C1647" s="3">
        <v>1390</v>
      </c>
      <c r="D1647" s="3"/>
      <c r="E1647" s="7">
        <v>1390</v>
      </c>
      <c r="G1647" s="29" t="s">
        <v>81</v>
      </c>
      <c r="H1647" s="3">
        <v>14962</v>
      </c>
      <c r="I1647" s="3"/>
      <c r="J1647" s="7">
        <v>14962</v>
      </c>
      <c r="L1647">
        <f t="shared" si="1109"/>
        <v>1390</v>
      </c>
      <c r="M1647">
        <f t="shared" si="1110"/>
        <v>14962</v>
      </c>
      <c r="N1647" s="19">
        <f t="shared" si="1072"/>
        <v>10.764028776978417</v>
      </c>
      <c r="P1647" s="29" t="s">
        <v>81</v>
      </c>
      <c r="Q1647" s="3">
        <v>12127</v>
      </c>
      <c r="R1647" s="3"/>
      <c r="S1647" s="7">
        <v>12127</v>
      </c>
      <c r="U1647" s="29" t="s">
        <v>81</v>
      </c>
      <c r="V1647" s="3">
        <v>1402</v>
      </c>
      <c r="W1647" s="3"/>
      <c r="X1647" s="7">
        <v>1402</v>
      </c>
      <c r="Z1647" s="29" t="s">
        <v>81</v>
      </c>
      <c r="AA1647" s="3">
        <v>2133525</v>
      </c>
      <c r="AB1647" s="3"/>
      <c r="AC1647" s="7">
        <v>2133525</v>
      </c>
      <c r="AE1647">
        <f t="shared" si="1101"/>
        <v>2133525</v>
      </c>
      <c r="AF1647" s="16">
        <f t="shared" si="1102"/>
        <v>2133.5250000000001</v>
      </c>
      <c r="AH1647">
        <f t="shared" si="1103"/>
        <v>14962</v>
      </c>
      <c r="AI1647">
        <f t="shared" si="1104"/>
        <v>2133525</v>
      </c>
      <c r="AJ1647" s="16">
        <f t="shared" si="1105"/>
        <v>142596.24381767143</v>
      </c>
      <c r="AL1647" s="16">
        <f t="shared" si="1106"/>
        <v>1534910.0719424461</v>
      </c>
    </row>
    <row r="1648" spans="2:38">
      <c r="B1648" s="29" t="s">
        <v>82</v>
      </c>
      <c r="C1648" s="3"/>
      <c r="D1648" s="3">
        <v>39</v>
      </c>
      <c r="E1648" s="7">
        <v>39</v>
      </c>
      <c r="G1648" s="29" t="s">
        <v>82</v>
      </c>
      <c r="H1648" s="3"/>
      <c r="I1648" s="3">
        <v>119</v>
      </c>
      <c r="J1648" s="7">
        <v>119</v>
      </c>
      <c r="L1648">
        <f t="shared" si="1109"/>
        <v>39</v>
      </c>
      <c r="M1648">
        <f t="shared" si="1110"/>
        <v>119</v>
      </c>
      <c r="N1648" s="19">
        <f t="shared" si="1072"/>
        <v>3.0512820512820511</v>
      </c>
      <c r="P1648" s="29" t="s">
        <v>82</v>
      </c>
      <c r="Q1648" s="3"/>
      <c r="R1648" s="3">
        <v>62</v>
      </c>
      <c r="S1648" s="7">
        <v>62</v>
      </c>
      <c r="U1648" s="29" t="s">
        <v>82</v>
      </c>
      <c r="V1648" s="3"/>
      <c r="W1648" s="3">
        <v>17</v>
      </c>
      <c r="X1648" s="7">
        <v>17</v>
      </c>
      <c r="Z1648" s="29" t="s">
        <v>82</v>
      </c>
      <c r="AA1648" s="3"/>
      <c r="AB1648" s="3">
        <v>7433</v>
      </c>
      <c r="AC1648" s="7">
        <v>7433</v>
      </c>
      <c r="AE1648">
        <f t="shared" si="1101"/>
        <v>7433</v>
      </c>
      <c r="AF1648" s="16">
        <f t="shared" si="1102"/>
        <v>7.4329999999999998</v>
      </c>
      <c r="AH1648">
        <f t="shared" si="1103"/>
        <v>119</v>
      </c>
      <c r="AI1648">
        <f t="shared" si="1104"/>
        <v>7433</v>
      </c>
      <c r="AJ1648" s="16">
        <f t="shared" si="1105"/>
        <v>62462.184873949584</v>
      </c>
      <c r="AL1648" s="16">
        <f t="shared" si="1106"/>
        <v>190589.74358974359</v>
      </c>
    </row>
    <row r="1649" spans="2:38">
      <c r="B1649" s="29" t="s">
        <v>83</v>
      </c>
      <c r="C1649" s="3"/>
      <c r="D1649" s="3">
        <v>55</v>
      </c>
      <c r="E1649" s="7">
        <v>55</v>
      </c>
      <c r="G1649" s="29" t="s">
        <v>83</v>
      </c>
      <c r="H1649" s="3"/>
      <c r="I1649" s="3">
        <v>507</v>
      </c>
      <c r="J1649" s="7">
        <v>507</v>
      </c>
      <c r="L1649">
        <f t="shared" si="1109"/>
        <v>55</v>
      </c>
      <c r="M1649">
        <f t="shared" si="1110"/>
        <v>507</v>
      </c>
      <c r="N1649" s="19">
        <f t="shared" si="1072"/>
        <v>9.2181818181818187</v>
      </c>
      <c r="P1649" s="29" t="s">
        <v>83</v>
      </c>
      <c r="Q1649" s="3"/>
      <c r="R1649" s="3">
        <v>415</v>
      </c>
      <c r="S1649" s="7">
        <v>415</v>
      </c>
      <c r="U1649" s="29" t="s">
        <v>83</v>
      </c>
      <c r="V1649" s="3"/>
      <c r="W1649" s="3">
        <v>35</v>
      </c>
      <c r="X1649" s="7">
        <v>35</v>
      </c>
      <c r="Z1649" s="29" t="s">
        <v>83</v>
      </c>
      <c r="AA1649" s="3"/>
      <c r="AB1649" s="3">
        <v>58038</v>
      </c>
      <c r="AC1649" s="7">
        <v>58038</v>
      </c>
      <c r="AE1649">
        <f t="shared" si="1101"/>
        <v>58038</v>
      </c>
      <c r="AF1649" s="16">
        <f t="shared" si="1102"/>
        <v>58.037999999999997</v>
      </c>
      <c r="AH1649">
        <f t="shared" si="1103"/>
        <v>507</v>
      </c>
      <c r="AI1649">
        <f t="shared" si="1104"/>
        <v>58038</v>
      </c>
      <c r="AJ1649" s="16">
        <f t="shared" si="1105"/>
        <v>114473.37278106509</v>
      </c>
      <c r="AL1649" s="16">
        <f t="shared" si="1106"/>
        <v>1055236.3636363638</v>
      </c>
    </row>
    <row r="1650" spans="2:38">
      <c r="B1650" s="29" t="s">
        <v>84</v>
      </c>
      <c r="C1650" s="3"/>
      <c r="D1650" s="3">
        <v>40</v>
      </c>
      <c r="E1650" s="7">
        <v>40</v>
      </c>
      <c r="G1650" s="29" t="s">
        <v>84</v>
      </c>
      <c r="H1650" s="3"/>
      <c r="I1650" s="3">
        <v>196</v>
      </c>
      <c r="J1650" s="7">
        <v>196</v>
      </c>
      <c r="L1650">
        <f t="shared" si="1109"/>
        <v>40</v>
      </c>
      <c r="M1650">
        <f t="shared" si="1110"/>
        <v>196</v>
      </c>
      <c r="N1650" s="19">
        <f t="shared" si="1072"/>
        <v>4.9000000000000004</v>
      </c>
      <c r="P1650" s="29" t="s">
        <v>84</v>
      </c>
      <c r="Q1650" s="3"/>
      <c r="R1650" s="3">
        <v>122</v>
      </c>
      <c r="S1650" s="7">
        <v>122</v>
      </c>
      <c r="U1650" s="29" t="s">
        <v>84</v>
      </c>
      <c r="V1650" s="3"/>
      <c r="W1650" s="3">
        <v>34</v>
      </c>
      <c r="X1650" s="7">
        <v>34</v>
      </c>
      <c r="Z1650" s="29" t="s">
        <v>84</v>
      </c>
      <c r="AA1650" s="3"/>
      <c r="AB1650" s="3">
        <v>13075</v>
      </c>
      <c r="AC1650" s="7">
        <v>13075</v>
      </c>
      <c r="AE1650">
        <f t="shared" si="1101"/>
        <v>13075</v>
      </c>
      <c r="AF1650" s="16">
        <f t="shared" si="1102"/>
        <v>13.074999999999999</v>
      </c>
      <c r="AH1650">
        <f t="shared" si="1103"/>
        <v>196</v>
      </c>
      <c r="AI1650">
        <f t="shared" si="1104"/>
        <v>13075</v>
      </c>
      <c r="AJ1650" s="16">
        <f t="shared" si="1105"/>
        <v>66709.183673469379</v>
      </c>
      <c r="AL1650" s="16">
        <f t="shared" si="1106"/>
        <v>326875</v>
      </c>
    </row>
    <row r="1651" spans="2:38">
      <c r="B1651" s="29" t="s">
        <v>155</v>
      </c>
      <c r="C1651" s="3"/>
      <c r="D1651" s="3">
        <v>54</v>
      </c>
      <c r="E1651" s="7">
        <v>54</v>
      </c>
      <c r="G1651" s="29" t="s">
        <v>155</v>
      </c>
      <c r="H1651" s="3"/>
      <c r="I1651" s="3">
        <v>613</v>
      </c>
      <c r="J1651" s="7">
        <v>613</v>
      </c>
      <c r="L1651">
        <f t="shared" si="1109"/>
        <v>54</v>
      </c>
      <c r="M1651">
        <f t="shared" si="1110"/>
        <v>613</v>
      </c>
      <c r="N1651" s="19">
        <f t="shared" si="1072"/>
        <v>11.351851851851851</v>
      </c>
      <c r="P1651" s="29" t="s">
        <v>155</v>
      </c>
      <c r="Q1651" s="3"/>
      <c r="R1651" s="3">
        <v>489</v>
      </c>
      <c r="S1651" s="7">
        <v>489</v>
      </c>
      <c r="U1651" s="29" t="s">
        <v>155</v>
      </c>
      <c r="V1651" s="3"/>
      <c r="W1651" s="3">
        <v>67</v>
      </c>
      <c r="X1651" s="7">
        <v>67</v>
      </c>
      <c r="Z1651" s="29" t="s">
        <v>155</v>
      </c>
      <c r="AA1651" s="3"/>
      <c r="AB1651" s="3">
        <v>71812</v>
      </c>
      <c r="AC1651" s="7">
        <v>71812</v>
      </c>
      <c r="AE1651">
        <f t="shared" si="1101"/>
        <v>71812</v>
      </c>
      <c r="AF1651" s="16">
        <f t="shared" si="1102"/>
        <v>71.811999999999998</v>
      </c>
      <c r="AH1651">
        <f t="shared" si="1103"/>
        <v>613</v>
      </c>
      <c r="AI1651">
        <f t="shared" si="1104"/>
        <v>71812</v>
      </c>
      <c r="AJ1651" s="16">
        <f t="shared" si="1105"/>
        <v>117148.45024469821</v>
      </c>
      <c r="AL1651" s="16">
        <f t="shared" si="1106"/>
        <v>1329851.8518518519</v>
      </c>
    </row>
    <row r="1652" spans="2:38">
      <c r="B1652" s="29" t="s">
        <v>156</v>
      </c>
      <c r="C1652" s="3">
        <v>161</v>
      </c>
      <c r="D1652" s="3"/>
      <c r="E1652" s="7">
        <v>161</v>
      </c>
      <c r="G1652" s="29" t="s">
        <v>156</v>
      </c>
      <c r="H1652" s="3">
        <v>1102</v>
      </c>
      <c r="I1652" s="3"/>
      <c r="J1652" s="7">
        <v>1102</v>
      </c>
      <c r="L1652">
        <f t="shared" si="1109"/>
        <v>161</v>
      </c>
      <c r="M1652">
        <f t="shared" si="1110"/>
        <v>1102</v>
      </c>
      <c r="N1652" s="19">
        <f t="shared" ref="N1652:N1715" si="1111">IF(M1652+L1652&gt;0,M1652/L1652,"")</f>
        <v>6.8447204968944098</v>
      </c>
      <c r="P1652" s="29" t="s">
        <v>156</v>
      </c>
      <c r="Q1652" s="3">
        <v>810</v>
      </c>
      <c r="R1652" s="3"/>
      <c r="S1652" s="7">
        <v>810</v>
      </c>
      <c r="U1652" s="29" t="s">
        <v>156</v>
      </c>
      <c r="V1652" s="3">
        <v>125</v>
      </c>
      <c r="W1652" s="3"/>
      <c r="X1652" s="7">
        <v>125</v>
      </c>
      <c r="Z1652" s="29" t="s">
        <v>156</v>
      </c>
      <c r="AA1652" s="3">
        <v>112832</v>
      </c>
      <c r="AB1652" s="3"/>
      <c r="AC1652" s="7">
        <v>112832</v>
      </c>
      <c r="AE1652">
        <f t="shared" si="1101"/>
        <v>112832</v>
      </c>
      <c r="AF1652" s="16">
        <f t="shared" si="1102"/>
        <v>112.83199999999999</v>
      </c>
      <c r="AH1652">
        <f t="shared" si="1103"/>
        <v>1102</v>
      </c>
      <c r="AI1652">
        <f t="shared" si="1104"/>
        <v>112832</v>
      </c>
      <c r="AJ1652" s="16">
        <f t="shared" si="1105"/>
        <v>102388.38475499093</v>
      </c>
      <c r="AL1652" s="16">
        <f t="shared" si="1106"/>
        <v>700819.87577639753</v>
      </c>
    </row>
    <row r="1653" spans="2:38">
      <c r="B1653" s="29" t="s">
        <v>85</v>
      </c>
      <c r="C1653" s="3">
        <v>7</v>
      </c>
      <c r="D1653" s="3"/>
      <c r="E1653" s="7">
        <v>7</v>
      </c>
      <c r="G1653" s="29" t="s">
        <v>85</v>
      </c>
      <c r="H1653" s="3">
        <v>210</v>
      </c>
      <c r="I1653" s="3"/>
      <c r="J1653" s="7">
        <v>210</v>
      </c>
      <c r="L1653">
        <f t="shared" si="1109"/>
        <v>7</v>
      </c>
      <c r="M1653">
        <f t="shared" si="1110"/>
        <v>210</v>
      </c>
      <c r="N1653" s="19">
        <f t="shared" si="1111"/>
        <v>30</v>
      </c>
      <c r="P1653" s="29" t="s">
        <v>85</v>
      </c>
      <c r="Q1653" s="3">
        <v>174</v>
      </c>
      <c r="R1653" s="3"/>
      <c r="S1653" s="7">
        <v>174</v>
      </c>
      <c r="U1653" s="29" t="s">
        <v>85</v>
      </c>
      <c r="V1653" s="3">
        <v>29</v>
      </c>
      <c r="W1653" s="3"/>
      <c r="X1653" s="7">
        <v>29</v>
      </c>
      <c r="Z1653" s="29" t="s">
        <v>85</v>
      </c>
      <c r="AA1653" s="3">
        <v>25805</v>
      </c>
      <c r="AB1653" s="3"/>
      <c r="AC1653" s="7">
        <v>25805</v>
      </c>
      <c r="AE1653">
        <f t="shared" si="1101"/>
        <v>25805</v>
      </c>
      <c r="AF1653" s="16">
        <f t="shared" si="1102"/>
        <v>25.805</v>
      </c>
      <c r="AH1653">
        <f t="shared" si="1103"/>
        <v>210</v>
      </c>
      <c r="AI1653">
        <f t="shared" si="1104"/>
        <v>25805</v>
      </c>
      <c r="AJ1653" s="16">
        <f t="shared" si="1105"/>
        <v>122880.95238095238</v>
      </c>
      <c r="AL1653" s="16">
        <f t="shared" si="1106"/>
        <v>3686428.5714285714</v>
      </c>
    </row>
    <row r="1654" spans="2:38">
      <c r="B1654" s="29" t="s">
        <v>86</v>
      </c>
      <c r="C1654" s="3"/>
      <c r="D1654" s="3"/>
      <c r="E1654" s="7"/>
      <c r="G1654" s="29" t="s">
        <v>86</v>
      </c>
      <c r="H1654" s="3"/>
      <c r="I1654" s="3"/>
      <c r="J1654" s="7"/>
      <c r="L1654">
        <f t="shared" si="1109"/>
        <v>0</v>
      </c>
      <c r="M1654">
        <f t="shared" si="1110"/>
        <v>0</v>
      </c>
      <c r="N1654" s="19" t="str">
        <f t="shared" si="1111"/>
        <v/>
      </c>
      <c r="P1654" s="29" t="s">
        <v>86</v>
      </c>
      <c r="Q1654" s="3"/>
      <c r="R1654" s="3"/>
      <c r="S1654" s="7"/>
      <c r="U1654" s="29" t="s">
        <v>86</v>
      </c>
      <c r="V1654" s="3"/>
      <c r="W1654" s="3"/>
      <c r="X1654" s="7"/>
      <c r="Z1654" s="29" t="s">
        <v>86</v>
      </c>
      <c r="AA1654" s="3"/>
      <c r="AB1654" s="3"/>
      <c r="AC1654" s="7"/>
      <c r="AE1654">
        <f t="shared" si="1101"/>
        <v>0</v>
      </c>
      <c r="AF1654" s="16" t="str">
        <f t="shared" si="1102"/>
        <v/>
      </c>
      <c r="AH1654">
        <f t="shared" si="1103"/>
        <v>0</v>
      </c>
      <c r="AI1654">
        <f t="shared" si="1104"/>
        <v>0</v>
      </c>
      <c r="AJ1654" s="16" t="str">
        <f t="shared" si="1105"/>
        <v/>
      </c>
      <c r="AL1654" s="16" t="str">
        <f t="shared" si="1106"/>
        <v/>
      </c>
    </row>
    <row r="1655" spans="2:38">
      <c r="B1655" s="30" t="s">
        <v>35</v>
      </c>
      <c r="C1655" s="7">
        <v>2695</v>
      </c>
      <c r="D1655" s="7">
        <v>1176</v>
      </c>
      <c r="E1655" s="7">
        <v>3871</v>
      </c>
      <c r="G1655" s="30" t="s">
        <v>35</v>
      </c>
      <c r="H1655" s="7">
        <v>30440</v>
      </c>
      <c r="I1655" s="7">
        <v>36217</v>
      </c>
      <c r="J1655" s="7">
        <v>66657</v>
      </c>
      <c r="L1655">
        <f t="shared" si="1109"/>
        <v>3871</v>
      </c>
      <c r="M1655">
        <f t="shared" si="1110"/>
        <v>66657</v>
      </c>
      <c r="N1655" s="19">
        <f t="shared" si="1111"/>
        <v>17.219581503487472</v>
      </c>
      <c r="P1655" s="30" t="s">
        <v>35</v>
      </c>
      <c r="Q1655" s="7">
        <v>24847</v>
      </c>
      <c r="R1655" s="7">
        <v>25325</v>
      </c>
      <c r="S1655" s="7">
        <v>50172</v>
      </c>
      <c r="U1655" s="30" t="s">
        <v>35</v>
      </c>
      <c r="V1655" s="7">
        <v>2813</v>
      </c>
      <c r="W1655" s="7">
        <v>9679</v>
      </c>
      <c r="X1655" s="7">
        <v>12492</v>
      </c>
      <c r="Z1655" s="30" t="s">
        <v>35</v>
      </c>
      <c r="AA1655" s="7">
        <v>4727502</v>
      </c>
      <c r="AB1655" s="7">
        <v>1212499</v>
      </c>
      <c r="AC1655" s="7">
        <v>5940001</v>
      </c>
      <c r="AE1655">
        <f t="shared" si="1101"/>
        <v>5940001</v>
      </c>
      <c r="AF1655" s="16">
        <f t="shared" si="1102"/>
        <v>5940.0010000000002</v>
      </c>
      <c r="AH1655">
        <f t="shared" si="1103"/>
        <v>66657</v>
      </c>
      <c r="AI1655">
        <f t="shared" si="1104"/>
        <v>5940001</v>
      </c>
      <c r="AJ1655" s="16">
        <f t="shared" si="1105"/>
        <v>89112.936375774487</v>
      </c>
      <c r="AL1655" s="16">
        <f t="shared" si="1106"/>
        <v>1534487.4709377422</v>
      </c>
    </row>
    <row r="1656" spans="2:38">
      <c r="B1656" s="5" t="s">
        <v>36</v>
      </c>
      <c r="C1656" s="3"/>
      <c r="D1656" s="3"/>
      <c r="E1656" s="7"/>
      <c r="G1656" s="5" t="s">
        <v>36</v>
      </c>
      <c r="H1656" s="3"/>
      <c r="I1656" s="3"/>
      <c r="J1656" s="7"/>
      <c r="N1656" s="37" t="str">
        <f t="shared" si="1111"/>
        <v/>
      </c>
      <c r="P1656" s="5" t="s">
        <v>36</v>
      </c>
      <c r="Q1656" s="3"/>
      <c r="R1656" s="3"/>
      <c r="S1656" s="7"/>
      <c r="U1656" s="5" t="s">
        <v>36</v>
      </c>
      <c r="V1656" s="3"/>
      <c r="W1656" s="3"/>
      <c r="X1656" s="7"/>
      <c r="Z1656" s="5" t="s">
        <v>36</v>
      </c>
      <c r="AA1656" s="3"/>
      <c r="AB1656" s="3"/>
      <c r="AC1656" s="7"/>
      <c r="AF1656" s="36"/>
      <c r="AJ1656" s="36"/>
      <c r="AL1656" s="36"/>
    </row>
    <row r="1657" spans="2:38">
      <c r="B1657" s="29" t="s">
        <v>157</v>
      </c>
      <c r="C1657" s="3">
        <v>310</v>
      </c>
      <c r="D1657" s="3"/>
      <c r="E1657" s="7">
        <v>310</v>
      </c>
      <c r="G1657" s="29" t="s">
        <v>157</v>
      </c>
      <c r="H1657" s="3">
        <v>3391</v>
      </c>
      <c r="I1657" s="3"/>
      <c r="J1657" s="7">
        <v>3391</v>
      </c>
      <c r="L1657">
        <f t="shared" ref="L1657:L1661" si="1112">E1657</f>
        <v>310</v>
      </c>
      <c r="M1657">
        <f t="shared" ref="M1657:M1661" si="1113">J1657</f>
        <v>3391</v>
      </c>
      <c r="N1657" s="19">
        <f t="shared" si="1111"/>
        <v>10.938709677419356</v>
      </c>
      <c r="P1657" s="29" t="s">
        <v>157</v>
      </c>
      <c r="Q1657" s="3">
        <v>2770</v>
      </c>
      <c r="R1657" s="3"/>
      <c r="S1657" s="7">
        <v>2770</v>
      </c>
      <c r="U1657" s="29" t="s">
        <v>157</v>
      </c>
      <c r="V1657" s="3">
        <v>297</v>
      </c>
      <c r="W1657" s="3"/>
      <c r="X1657" s="7">
        <v>297</v>
      </c>
      <c r="Z1657" s="29" t="s">
        <v>157</v>
      </c>
      <c r="AA1657" s="3">
        <v>714003</v>
      </c>
      <c r="AB1657" s="3"/>
      <c r="AC1657" s="7">
        <v>714003</v>
      </c>
      <c r="AE1657">
        <f t="shared" ref="AE1657:AE1661" si="1114">AC1657</f>
        <v>714003</v>
      </c>
      <c r="AF1657" s="16">
        <f t="shared" ref="AF1657:AF1661" si="1115">IF(AE1657/$AE$8&gt;0,AE1657/$AE$8,"")</f>
        <v>714.00300000000004</v>
      </c>
      <c r="AH1657">
        <f t="shared" ref="AH1657:AH1661" si="1116">J1657</f>
        <v>3391</v>
      </c>
      <c r="AI1657">
        <f t="shared" ref="AI1657:AI1661" si="1117">AC1657</f>
        <v>714003</v>
      </c>
      <c r="AJ1657" s="16">
        <f t="shared" ref="AJ1657:AJ1661" si="1118">IF(AI1657*AH1657&gt;0,AI1657/AH1657*$AI$8,"")</f>
        <v>210558.2424063698</v>
      </c>
      <c r="AL1657" s="16">
        <f t="shared" ref="AL1657:AL1661" si="1119">IF(AI1657*M1657&gt;0,M1657/L1657*AJ1657,"")</f>
        <v>2303235.4838709678</v>
      </c>
    </row>
    <row r="1658" spans="2:38">
      <c r="B1658" s="29" t="s">
        <v>94</v>
      </c>
      <c r="C1658" s="3">
        <v>2831</v>
      </c>
      <c r="D1658" s="3"/>
      <c r="E1658" s="7">
        <v>2831</v>
      </c>
      <c r="G1658" s="29" t="s">
        <v>94</v>
      </c>
      <c r="H1658" s="3">
        <v>32834</v>
      </c>
      <c r="I1658" s="3"/>
      <c r="J1658" s="7">
        <v>32834</v>
      </c>
      <c r="L1658">
        <f t="shared" si="1112"/>
        <v>2831</v>
      </c>
      <c r="M1658">
        <f t="shared" si="1113"/>
        <v>32834</v>
      </c>
      <c r="N1658" s="19">
        <f t="shared" si="1111"/>
        <v>11.598021900388556</v>
      </c>
      <c r="P1658" s="29" t="s">
        <v>94</v>
      </c>
      <c r="Q1658" s="3">
        <v>26668</v>
      </c>
      <c r="R1658" s="3"/>
      <c r="S1658" s="7">
        <v>26668</v>
      </c>
      <c r="U1658" s="29" t="s">
        <v>94</v>
      </c>
      <c r="V1658" s="3">
        <v>3167</v>
      </c>
      <c r="W1658" s="3"/>
      <c r="X1658" s="7">
        <v>3167</v>
      </c>
      <c r="Z1658" s="29" t="s">
        <v>94</v>
      </c>
      <c r="AA1658" s="3">
        <v>8064663</v>
      </c>
      <c r="AB1658" s="3"/>
      <c r="AC1658" s="7">
        <v>8064663</v>
      </c>
      <c r="AE1658">
        <f t="shared" si="1114"/>
        <v>8064663</v>
      </c>
      <c r="AF1658" s="16">
        <f t="shared" si="1115"/>
        <v>8064.6629999999996</v>
      </c>
      <c r="AH1658">
        <f t="shared" si="1116"/>
        <v>32834</v>
      </c>
      <c r="AI1658">
        <f t="shared" si="1117"/>
        <v>8064663</v>
      </c>
      <c r="AJ1658" s="16">
        <f t="shared" si="1118"/>
        <v>245619.26661387587</v>
      </c>
      <c r="AL1658" s="16">
        <f t="shared" si="1119"/>
        <v>2848697.633345108</v>
      </c>
    </row>
    <row r="1659" spans="2:38">
      <c r="B1659" s="29" t="s">
        <v>158</v>
      </c>
      <c r="C1659" s="3">
        <v>63</v>
      </c>
      <c r="D1659" s="3"/>
      <c r="E1659" s="7">
        <v>63</v>
      </c>
      <c r="G1659" s="29" t="s">
        <v>158</v>
      </c>
      <c r="H1659" s="3">
        <v>561</v>
      </c>
      <c r="I1659" s="3"/>
      <c r="J1659" s="7">
        <v>561</v>
      </c>
      <c r="L1659">
        <f t="shared" si="1112"/>
        <v>63</v>
      </c>
      <c r="M1659">
        <f t="shared" si="1113"/>
        <v>561</v>
      </c>
      <c r="N1659" s="19">
        <f t="shared" si="1111"/>
        <v>8.9047619047619051</v>
      </c>
      <c r="P1659" s="29" t="s">
        <v>158</v>
      </c>
      <c r="Q1659" s="3">
        <v>430</v>
      </c>
      <c r="R1659" s="3"/>
      <c r="S1659" s="7">
        <v>430</v>
      </c>
      <c r="U1659" s="29" t="s">
        <v>158</v>
      </c>
      <c r="V1659" s="3">
        <v>66</v>
      </c>
      <c r="W1659" s="3"/>
      <c r="X1659" s="7">
        <v>66</v>
      </c>
      <c r="Z1659" s="29" t="s">
        <v>158</v>
      </c>
      <c r="AA1659" s="3">
        <v>74025</v>
      </c>
      <c r="AB1659" s="3"/>
      <c r="AC1659" s="7">
        <v>74025</v>
      </c>
      <c r="AE1659">
        <f t="shared" si="1114"/>
        <v>74025</v>
      </c>
      <c r="AF1659" s="16">
        <f t="shared" si="1115"/>
        <v>74.025000000000006</v>
      </c>
      <c r="AH1659">
        <f t="shared" si="1116"/>
        <v>561</v>
      </c>
      <c r="AI1659">
        <f t="shared" si="1117"/>
        <v>74025</v>
      </c>
      <c r="AJ1659" s="16">
        <f t="shared" si="1118"/>
        <v>131951.871657754</v>
      </c>
      <c r="AL1659" s="16">
        <f t="shared" si="1119"/>
        <v>1175000</v>
      </c>
    </row>
    <row r="1660" spans="2:38">
      <c r="B1660" s="29" t="s">
        <v>95</v>
      </c>
      <c r="C1660" s="3">
        <v>148</v>
      </c>
      <c r="D1660" s="3"/>
      <c r="E1660" s="7">
        <v>148</v>
      </c>
      <c r="G1660" s="29" t="s">
        <v>95</v>
      </c>
      <c r="H1660" s="3">
        <v>1173</v>
      </c>
      <c r="I1660" s="3"/>
      <c r="J1660" s="7">
        <v>1173</v>
      </c>
      <c r="L1660">
        <f t="shared" si="1112"/>
        <v>148</v>
      </c>
      <c r="M1660">
        <f t="shared" si="1113"/>
        <v>1173</v>
      </c>
      <c r="N1660" s="19">
        <f t="shared" si="1111"/>
        <v>7.9256756756756754</v>
      </c>
      <c r="P1660" s="29" t="s">
        <v>95</v>
      </c>
      <c r="Q1660" s="3">
        <v>889</v>
      </c>
      <c r="R1660" s="3"/>
      <c r="S1660" s="7">
        <v>889</v>
      </c>
      <c r="U1660" s="29" t="s">
        <v>95</v>
      </c>
      <c r="V1660" s="3">
        <v>128</v>
      </c>
      <c r="W1660" s="3"/>
      <c r="X1660" s="7">
        <v>128</v>
      </c>
      <c r="Z1660" s="29" t="s">
        <v>95</v>
      </c>
      <c r="AA1660" s="3">
        <v>351950</v>
      </c>
      <c r="AB1660" s="3"/>
      <c r="AC1660" s="7">
        <v>351950</v>
      </c>
      <c r="AE1660">
        <f t="shared" si="1114"/>
        <v>351950</v>
      </c>
      <c r="AF1660" s="16">
        <f t="shared" si="1115"/>
        <v>351.95</v>
      </c>
      <c r="AH1660">
        <f t="shared" si="1116"/>
        <v>1173</v>
      </c>
      <c r="AI1660">
        <f t="shared" si="1117"/>
        <v>351950</v>
      </c>
      <c r="AJ1660" s="16">
        <f t="shared" si="1118"/>
        <v>300042.62574595056</v>
      </c>
      <c r="AL1660" s="16">
        <f t="shared" si="1119"/>
        <v>2378040.5405405406</v>
      </c>
    </row>
    <row r="1661" spans="2:38">
      <c r="B1661" s="30" t="s">
        <v>36</v>
      </c>
      <c r="C1661" s="7">
        <v>3352</v>
      </c>
      <c r="D1661" s="7"/>
      <c r="E1661" s="7">
        <v>3352</v>
      </c>
      <c r="G1661" s="30" t="s">
        <v>36</v>
      </c>
      <c r="H1661" s="7">
        <v>37959</v>
      </c>
      <c r="I1661" s="7"/>
      <c r="J1661" s="7">
        <v>37959</v>
      </c>
      <c r="L1661">
        <f t="shared" si="1112"/>
        <v>3352</v>
      </c>
      <c r="M1661">
        <f t="shared" si="1113"/>
        <v>37959</v>
      </c>
      <c r="N1661" s="19">
        <f t="shared" si="1111"/>
        <v>11.32428400954654</v>
      </c>
      <c r="P1661" s="30" t="s">
        <v>36</v>
      </c>
      <c r="Q1661" s="7">
        <v>30757</v>
      </c>
      <c r="R1661" s="7"/>
      <c r="S1661" s="7">
        <v>30757</v>
      </c>
      <c r="U1661" s="30" t="s">
        <v>36</v>
      </c>
      <c r="V1661" s="7">
        <v>3658</v>
      </c>
      <c r="W1661" s="7"/>
      <c r="X1661" s="7">
        <v>3658</v>
      </c>
      <c r="Z1661" s="30" t="s">
        <v>36</v>
      </c>
      <c r="AA1661" s="7">
        <v>9204641</v>
      </c>
      <c r="AB1661" s="7"/>
      <c r="AC1661" s="7">
        <v>9204641</v>
      </c>
      <c r="AE1661">
        <f t="shared" si="1114"/>
        <v>9204641</v>
      </c>
      <c r="AF1661" s="16">
        <f t="shared" si="1115"/>
        <v>9204.6409999999996</v>
      </c>
      <c r="AH1661">
        <f t="shared" si="1116"/>
        <v>37959</v>
      </c>
      <c r="AI1661">
        <f t="shared" si="1117"/>
        <v>9204641</v>
      </c>
      <c r="AJ1661" s="16">
        <f t="shared" si="1118"/>
        <v>242489.02763507995</v>
      </c>
      <c r="AL1661" s="16">
        <f t="shared" si="1119"/>
        <v>2746014.6181384251</v>
      </c>
    </row>
    <row r="1662" spans="2:38">
      <c r="B1662" s="5" t="s">
        <v>37</v>
      </c>
      <c r="C1662" s="3"/>
      <c r="D1662" s="3"/>
      <c r="E1662" s="7"/>
      <c r="G1662" s="5" t="s">
        <v>37</v>
      </c>
      <c r="H1662" s="3"/>
      <c r="I1662" s="3"/>
      <c r="J1662" s="7"/>
      <c r="N1662" s="37" t="str">
        <f t="shared" si="1111"/>
        <v/>
      </c>
      <c r="P1662" s="5" t="s">
        <v>37</v>
      </c>
      <c r="Q1662" s="3"/>
      <c r="R1662" s="3"/>
      <c r="S1662" s="7"/>
      <c r="U1662" s="5" t="s">
        <v>37</v>
      </c>
      <c r="V1662" s="3"/>
      <c r="W1662" s="3"/>
      <c r="X1662" s="7"/>
      <c r="Z1662" s="5" t="s">
        <v>37</v>
      </c>
      <c r="AA1662" s="3"/>
      <c r="AB1662" s="3"/>
      <c r="AC1662" s="7"/>
      <c r="AF1662" s="36"/>
      <c r="AJ1662" s="36"/>
      <c r="AL1662" s="36"/>
    </row>
    <row r="1663" spans="2:38">
      <c r="B1663" s="29" t="s">
        <v>98</v>
      </c>
      <c r="C1663" s="3">
        <v>769</v>
      </c>
      <c r="D1663" s="3"/>
      <c r="E1663" s="7">
        <v>769</v>
      </c>
      <c r="G1663" s="29" t="s">
        <v>98</v>
      </c>
      <c r="H1663" s="3">
        <v>17055</v>
      </c>
      <c r="I1663" s="3"/>
      <c r="J1663" s="7">
        <v>17055</v>
      </c>
      <c r="L1663">
        <f t="shared" ref="L1663:L1666" si="1120">E1663</f>
        <v>769</v>
      </c>
      <c r="M1663">
        <f t="shared" ref="M1663:M1666" si="1121">J1663</f>
        <v>17055</v>
      </c>
      <c r="N1663" s="19">
        <f t="shared" si="1111"/>
        <v>22.178153446033811</v>
      </c>
      <c r="P1663" s="29" t="s">
        <v>98</v>
      </c>
      <c r="Q1663" s="3">
        <v>13345</v>
      </c>
      <c r="R1663" s="3"/>
      <c r="S1663" s="7">
        <v>13345</v>
      </c>
      <c r="U1663" s="29" t="s">
        <v>98</v>
      </c>
      <c r="V1663" s="3">
        <v>2905</v>
      </c>
      <c r="W1663" s="3"/>
      <c r="X1663" s="7">
        <v>2905</v>
      </c>
      <c r="Z1663" s="29" t="s">
        <v>98</v>
      </c>
      <c r="AA1663" s="3">
        <v>961644</v>
      </c>
      <c r="AB1663" s="3"/>
      <c r="AC1663" s="7">
        <v>961644</v>
      </c>
      <c r="AE1663">
        <f t="shared" ref="AE1663:AE1669" si="1122">AC1663</f>
        <v>961644</v>
      </c>
      <c r="AF1663" s="16">
        <f t="shared" ref="AF1663:AF1669" si="1123">IF(AE1663/$AE$8&gt;0,AE1663/$AE$8,"")</f>
        <v>961.64400000000001</v>
      </c>
      <c r="AH1663">
        <f t="shared" ref="AH1663:AH1669" si="1124">J1663</f>
        <v>17055</v>
      </c>
      <c r="AI1663">
        <f t="shared" ref="AI1663:AI1669" si="1125">AC1663</f>
        <v>961644</v>
      </c>
      <c r="AJ1663" s="16">
        <f t="shared" ref="AJ1663:AJ1669" si="1126">IF(AI1663*AH1663&gt;0,AI1663/AH1663*$AI$8,"")</f>
        <v>56384.872471416013</v>
      </c>
      <c r="AL1663" s="16">
        <f t="shared" ref="AL1663:AL1669" si="1127">IF(AI1663*M1663&gt;0,M1663/L1663*AJ1663,"")</f>
        <v>1250512.3537061119</v>
      </c>
    </row>
    <row r="1664" spans="2:38">
      <c r="B1664" s="29" t="s">
        <v>99</v>
      </c>
      <c r="C1664" s="3"/>
      <c r="D1664" s="3">
        <v>38</v>
      </c>
      <c r="E1664" s="7">
        <v>38</v>
      </c>
      <c r="G1664" s="29" t="s">
        <v>99</v>
      </c>
      <c r="H1664" s="3"/>
      <c r="I1664" s="3">
        <v>462</v>
      </c>
      <c r="J1664" s="7">
        <v>462</v>
      </c>
      <c r="L1664">
        <f t="shared" si="1120"/>
        <v>38</v>
      </c>
      <c r="M1664">
        <f t="shared" si="1121"/>
        <v>462</v>
      </c>
      <c r="N1664" s="19">
        <f t="shared" si="1111"/>
        <v>12.157894736842104</v>
      </c>
      <c r="P1664" s="29" t="s">
        <v>99</v>
      </c>
      <c r="Q1664" s="3"/>
      <c r="R1664" s="3">
        <v>247</v>
      </c>
      <c r="S1664" s="7">
        <v>247</v>
      </c>
      <c r="U1664" s="29" t="s">
        <v>99</v>
      </c>
      <c r="V1664" s="3"/>
      <c r="W1664" s="3">
        <v>169</v>
      </c>
      <c r="X1664" s="7">
        <v>169</v>
      </c>
      <c r="Z1664" s="29" t="s">
        <v>99</v>
      </c>
      <c r="AA1664" s="3"/>
      <c r="AB1664" s="3">
        <v>23811</v>
      </c>
      <c r="AC1664" s="7">
        <v>23811</v>
      </c>
      <c r="AE1664">
        <f t="shared" si="1122"/>
        <v>23811</v>
      </c>
      <c r="AF1664" s="16">
        <f t="shared" si="1123"/>
        <v>23.811</v>
      </c>
      <c r="AH1664">
        <f t="shared" si="1124"/>
        <v>462</v>
      </c>
      <c r="AI1664">
        <f t="shared" si="1125"/>
        <v>23811</v>
      </c>
      <c r="AJ1664" s="16">
        <f t="shared" si="1126"/>
        <v>51538.961038961039</v>
      </c>
      <c r="AL1664" s="16">
        <f t="shared" si="1127"/>
        <v>626605.26315789472</v>
      </c>
    </row>
    <row r="1665" spans="2:38">
      <c r="B1665" s="29" t="s">
        <v>100</v>
      </c>
      <c r="C1665" s="3">
        <v>422</v>
      </c>
      <c r="D1665" s="3"/>
      <c r="E1665" s="7">
        <v>422</v>
      </c>
      <c r="G1665" s="29" t="s">
        <v>100</v>
      </c>
      <c r="H1665" s="3">
        <v>7970</v>
      </c>
      <c r="I1665" s="3"/>
      <c r="J1665" s="7">
        <v>7970</v>
      </c>
      <c r="L1665">
        <f t="shared" si="1120"/>
        <v>422</v>
      </c>
      <c r="M1665">
        <f t="shared" si="1121"/>
        <v>7970</v>
      </c>
      <c r="N1665" s="19">
        <f t="shared" si="1111"/>
        <v>18.886255924170616</v>
      </c>
      <c r="P1665" s="29" t="s">
        <v>100</v>
      </c>
      <c r="Q1665" s="3">
        <v>6504</v>
      </c>
      <c r="R1665" s="3"/>
      <c r="S1665" s="7">
        <v>6504</v>
      </c>
      <c r="U1665" s="29" t="s">
        <v>100</v>
      </c>
      <c r="V1665" s="3">
        <v>1021</v>
      </c>
      <c r="W1665" s="3"/>
      <c r="X1665" s="7">
        <v>1021</v>
      </c>
      <c r="Z1665" s="29" t="s">
        <v>100</v>
      </c>
      <c r="AA1665" s="3">
        <v>903807</v>
      </c>
      <c r="AB1665" s="3"/>
      <c r="AC1665" s="7">
        <v>903807</v>
      </c>
      <c r="AE1665">
        <f t="shared" si="1122"/>
        <v>903807</v>
      </c>
      <c r="AF1665" s="16">
        <f t="shared" si="1123"/>
        <v>903.80700000000002</v>
      </c>
      <c r="AH1665">
        <f t="shared" si="1124"/>
        <v>7970</v>
      </c>
      <c r="AI1665">
        <f t="shared" si="1125"/>
        <v>903807</v>
      </c>
      <c r="AJ1665" s="16">
        <f t="shared" si="1126"/>
        <v>113401.12923462986</v>
      </c>
      <c r="AL1665" s="16">
        <f t="shared" si="1127"/>
        <v>2141722.7488151658</v>
      </c>
    </row>
    <row r="1666" spans="2:38">
      <c r="B1666" s="29" t="s">
        <v>101</v>
      </c>
      <c r="C1666" s="3">
        <v>140</v>
      </c>
      <c r="D1666" s="3"/>
      <c r="E1666" s="7">
        <v>140</v>
      </c>
      <c r="G1666" s="29" t="s">
        <v>101</v>
      </c>
      <c r="H1666" s="3">
        <v>2327</v>
      </c>
      <c r="I1666" s="3"/>
      <c r="J1666" s="7">
        <v>2327</v>
      </c>
      <c r="L1666">
        <f t="shared" si="1120"/>
        <v>140</v>
      </c>
      <c r="M1666">
        <f t="shared" si="1121"/>
        <v>2327</v>
      </c>
      <c r="N1666" s="19">
        <f t="shared" si="1111"/>
        <v>16.62142857142857</v>
      </c>
      <c r="P1666" s="29" t="s">
        <v>101</v>
      </c>
      <c r="Q1666" s="3">
        <v>1478</v>
      </c>
      <c r="R1666" s="3"/>
      <c r="S1666" s="7">
        <v>1478</v>
      </c>
      <c r="U1666" s="29" t="s">
        <v>101</v>
      </c>
      <c r="V1666" s="3">
        <v>702</v>
      </c>
      <c r="W1666" s="3"/>
      <c r="X1666" s="7">
        <v>702</v>
      </c>
      <c r="Z1666" s="29" t="s">
        <v>101</v>
      </c>
      <c r="AA1666" s="3">
        <v>110857</v>
      </c>
      <c r="AB1666" s="3"/>
      <c r="AC1666" s="7">
        <v>110857</v>
      </c>
      <c r="AE1666">
        <f t="shared" si="1122"/>
        <v>110857</v>
      </c>
      <c r="AF1666" s="16">
        <f t="shared" si="1123"/>
        <v>110.857</v>
      </c>
      <c r="AH1666">
        <f t="shared" si="1124"/>
        <v>2327</v>
      </c>
      <c r="AI1666">
        <f t="shared" si="1125"/>
        <v>110857</v>
      </c>
      <c r="AJ1666" s="16">
        <f t="shared" si="1126"/>
        <v>47639.44993553932</v>
      </c>
      <c r="AL1666" s="16">
        <f t="shared" si="1127"/>
        <v>791835.7142857142</v>
      </c>
    </row>
    <row r="1667" spans="2:38">
      <c r="B1667" s="29" t="s">
        <v>102</v>
      </c>
      <c r="C1667" s="3"/>
      <c r="D1667" s="3">
        <v>30</v>
      </c>
      <c r="E1667" s="7">
        <v>30</v>
      </c>
      <c r="G1667" s="29" t="s">
        <v>102</v>
      </c>
      <c r="H1667" s="3"/>
      <c r="I1667" s="3">
        <v>213</v>
      </c>
      <c r="J1667" s="7">
        <v>213</v>
      </c>
      <c r="N1667" s="19" t="str">
        <f t="shared" si="1111"/>
        <v/>
      </c>
      <c r="P1667" s="29" t="s">
        <v>102</v>
      </c>
      <c r="Q1667" s="3"/>
      <c r="R1667" s="3">
        <v>139</v>
      </c>
      <c r="S1667" s="7">
        <v>139</v>
      </c>
      <c r="U1667" s="29" t="s">
        <v>102</v>
      </c>
      <c r="V1667" s="3"/>
      <c r="W1667" s="3">
        <v>43</v>
      </c>
      <c r="X1667" s="7">
        <v>43</v>
      </c>
      <c r="Z1667" s="29" t="s">
        <v>102</v>
      </c>
      <c r="AA1667" s="3"/>
      <c r="AB1667" s="3">
        <v>38077</v>
      </c>
      <c r="AC1667" s="7">
        <v>38077</v>
      </c>
      <c r="AE1667">
        <f t="shared" si="1122"/>
        <v>38077</v>
      </c>
      <c r="AF1667" s="16">
        <f t="shared" si="1123"/>
        <v>38.076999999999998</v>
      </c>
      <c r="AH1667">
        <f t="shared" si="1124"/>
        <v>213</v>
      </c>
      <c r="AI1667">
        <f t="shared" si="1125"/>
        <v>38077</v>
      </c>
      <c r="AJ1667" s="16">
        <f t="shared" si="1126"/>
        <v>178765.25821596244</v>
      </c>
      <c r="AL1667" s="16" t="str">
        <f t="shared" si="1127"/>
        <v/>
      </c>
    </row>
    <row r="1668" spans="2:38">
      <c r="B1668" s="29" t="s">
        <v>103</v>
      </c>
      <c r="C1668" s="3"/>
      <c r="D1668" s="3">
        <v>16</v>
      </c>
      <c r="E1668" s="7">
        <v>16</v>
      </c>
      <c r="G1668" s="29" t="s">
        <v>103</v>
      </c>
      <c r="H1668" s="3"/>
      <c r="I1668" s="3">
        <v>112</v>
      </c>
      <c r="J1668" s="7">
        <v>112</v>
      </c>
      <c r="L1668">
        <f t="shared" ref="L1668:L1669" si="1128">E1668</f>
        <v>16</v>
      </c>
      <c r="M1668">
        <f t="shared" ref="M1668:M1669" si="1129">J1668</f>
        <v>112</v>
      </c>
      <c r="N1668" s="19">
        <f t="shared" si="1111"/>
        <v>7</v>
      </c>
      <c r="P1668" s="29" t="s">
        <v>103</v>
      </c>
      <c r="Q1668" s="3"/>
      <c r="R1668" s="3">
        <v>60</v>
      </c>
      <c r="S1668" s="7">
        <v>60</v>
      </c>
      <c r="U1668" s="29" t="s">
        <v>103</v>
      </c>
      <c r="V1668" s="3"/>
      <c r="W1668" s="3">
        <v>32</v>
      </c>
      <c r="X1668" s="7">
        <v>32</v>
      </c>
      <c r="Z1668" s="29" t="s">
        <v>103</v>
      </c>
      <c r="AA1668" s="3"/>
      <c r="AB1668" s="3">
        <v>9976</v>
      </c>
      <c r="AC1668" s="7">
        <v>9976</v>
      </c>
      <c r="AE1668">
        <f t="shared" si="1122"/>
        <v>9976</v>
      </c>
      <c r="AF1668" s="16">
        <f t="shared" si="1123"/>
        <v>9.9760000000000009</v>
      </c>
      <c r="AH1668">
        <f t="shared" si="1124"/>
        <v>112</v>
      </c>
      <c r="AI1668">
        <f t="shared" si="1125"/>
        <v>9976</v>
      </c>
      <c r="AJ1668" s="16">
        <f t="shared" si="1126"/>
        <v>89071.428571428565</v>
      </c>
      <c r="AL1668" s="16">
        <f t="shared" si="1127"/>
        <v>623500</v>
      </c>
    </row>
    <row r="1669" spans="2:38">
      <c r="B1669" s="30" t="s">
        <v>37</v>
      </c>
      <c r="C1669" s="7">
        <v>1331</v>
      </c>
      <c r="D1669" s="7">
        <v>84</v>
      </c>
      <c r="E1669" s="7">
        <v>1415</v>
      </c>
      <c r="G1669" s="30" t="s">
        <v>37</v>
      </c>
      <c r="H1669" s="7">
        <v>27352</v>
      </c>
      <c r="I1669" s="7">
        <v>787</v>
      </c>
      <c r="J1669" s="7">
        <v>28139</v>
      </c>
      <c r="L1669">
        <f t="shared" si="1128"/>
        <v>1415</v>
      </c>
      <c r="M1669">
        <f t="shared" si="1129"/>
        <v>28139</v>
      </c>
      <c r="N1669" s="19">
        <f t="shared" si="1111"/>
        <v>19.886219081272085</v>
      </c>
      <c r="P1669" s="30" t="s">
        <v>37</v>
      </c>
      <c r="Q1669" s="7">
        <v>21327</v>
      </c>
      <c r="R1669" s="7">
        <v>446</v>
      </c>
      <c r="S1669" s="7">
        <v>21773</v>
      </c>
      <c r="U1669" s="30" t="s">
        <v>37</v>
      </c>
      <c r="V1669" s="7">
        <v>4628</v>
      </c>
      <c r="W1669" s="7">
        <v>244</v>
      </c>
      <c r="X1669" s="7">
        <v>4872</v>
      </c>
      <c r="Z1669" s="30" t="s">
        <v>37</v>
      </c>
      <c r="AA1669" s="7">
        <v>1976308</v>
      </c>
      <c r="AB1669" s="7">
        <v>71864</v>
      </c>
      <c r="AC1669" s="7">
        <v>2048172</v>
      </c>
      <c r="AE1669">
        <f t="shared" si="1122"/>
        <v>2048172</v>
      </c>
      <c r="AF1669" s="16">
        <f t="shared" si="1123"/>
        <v>2048.172</v>
      </c>
      <c r="AH1669">
        <f t="shared" si="1124"/>
        <v>28139</v>
      </c>
      <c r="AI1669">
        <f t="shared" si="1125"/>
        <v>2048172</v>
      </c>
      <c r="AJ1669" s="16">
        <f t="shared" si="1126"/>
        <v>72787.661253065133</v>
      </c>
      <c r="AL1669" s="16">
        <f t="shared" si="1127"/>
        <v>1447471.3780918727</v>
      </c>
    </row>
    <row r="1670" spans="2:38">
      <c r="B1670" s="5" t="s">
        <v>38</v>
      </c>
      <c r="C1670" s="3"/>
      <c r="D1670" s="3"/>
      <c r="E1670" s="7"/>
      <c r="G1670" s="5" t="s">
        <v>38</v>
      </c>
      <c r="H1670" s="3"/>
      <c r="I1670" s="3"/>
      <c r="J1670" s="7"/>
      <c r="N1670" s="37" t="str">
        <f t="shared" si="1111"/>
        <v/>
      </c>
      <c r="P1670" s="5" t="s">
        <v>38</v>
      </c>
      <c r="Q1670" s="3"/>
      <c r="R1670" s="3"/>
      <c r="S1670" s="7"/>
      <c r="U1670" s="5" t="s">
        <v>38</v>
      </c>
      <c r="V1670" s="3"/>
      <c r="W1670" s="3"/>
      <c r="X1670" s="7"/>
      <c r="Z1670" s="5" t="s">
        <v>38</v>
      </c>
      <c r="AA1670" s="3"/>
      <c r="AB1670" s="3"/>
      <c r="AC1670" s="7"/>
      <c r="AF1670" s="36"/>
      <c r="AJ1670" s="36"/>
      <c r="AL1670" s="36"/>
    </row>
    <row r="1671" spans="2:38">
      <c r="B1671" s="29" t="s">
        <v>104</v>
      </c>
      <c r="C1671" s="3">
        <v>367</v>
      </c>
      <c r="D1671" s="3"/>
      <c r="E1671" s="7">
        <v>367</v>
      </c>
      <c r="G1671" s="29" t="s">
        <v>104</v>
      </c>
      <c r="H1671" s="3">
        <v>2500</v>
      </c>
      <c r="I1671" s="3"/>
      <c r="J1671" s="7">
        <v>2500</v>
      </c>
      <c r="L1671">
        <f t="shared" ref="L1671:L1676" si="1130">E1671</f>
        <v>367</v>
      </c>
      <c r="M1671">
        <f t="shared" ref="M1671:M1676" si="1131">J1671</f>
        <v>2500</v>
      </c>
      <c r="N1671" s="19">
        <f t="shared" si="1111"/>
        <v>6.8119891008174385</v>
      </c>
      <c r="P1671" s="29" t="s">
        <v>104</v>
      </c>
      <c r="Q1671" s="3">
        <v>1871</v>
      </c>
      <c r="R1671" s="3"/>
      <c r="S1671" s="7">
        <v>1871</v>
      </c>
      <c r="U1671" s="29" t="s">
        <v>104</v>
      </c>
      <c r="V1671" s="3">
        <v>222</v>
      </c>
      <c r="W1671" s="3"/>
      <c r="X1671" s="7">
        <v>222</v>
      </c>
      <c r="Z1671" s="29" t="s">
        <v>104</v>
      </c>
      <c r="AA1671" s="3">
        <v>225930</v>
      </c>
      <c r="AB1671" s="3"/>
      <c r="AC1671" s="7">
        <v>225930</v>
      </c>
      <c r="AE1671">
        <f t="shared" ref="AE1671:AE1676" si="1132">AC1671</f>
        <v>225930</v>
      </c>
      <c r="AF1671" s="16">
        <f t="shared" ref="AF1671:AF1676" si="1133">IF(AE1671/$AE$8&gt;0,AE1671/$AE$8,"")</f>
        <v>225.93</v>
      </c>
      <c r="AH1671">
        <f t="shared" ref="AH1671:AH1676" si="1134">J1671</f>
        <v>2500</v>
      </c>
      <c r="AI1671">
        <f t="shared" ref="AI1671:AI1676" si="1135">AC1671</f>
        <v>225930</v>
      </c>
      <c r="AJ1671" s="16">
        <f t="shared" ref="AJ1671:AJ1676" si="1136">IF(AI1671*AH1671&gt;0,AI1671/AH1671*$AI$8,"")</f>
        <v>90372</v>
      </c>
      <c r="AL1671" s="16">
        <f t="shared" ref="AL1671:AL1676" si="1137">IF(AI1671&gt;0,M1671/L1671*AJ1671,"")</f>
        <v>615613.07901907351</v>
      </c>
    </row>
    <row r="1672" spans="2:38">
      <c r="B1672" s="29" t="s">
        <v>105</v>
      </c>
      <c r="C1672" s="3">
        <v>57</v>
      </c>
      <c r="D1672" s="3"/>
      <c r="E1672" s="7">
        <v>57</v>
      </c>
      <c r="G1672" s="29" t="s">
        <v>105</v>
      </c>
      <c r="H1672" s="3">
        <v>498</v>
      </c>
      <c r="I1672" s="3"/>
      <c r="J1672" s="7">
        <v>498</v>
      </c>
      <c r="L1672">
        <f t="shared" si="1130"/>
        <v>57</v>
      </c>
      <c r="M1672">
        <f t="shared" si="1131"/>
        <v>498</v>
      </c>
      <c r="N1672" s="19">
        <f t="shared" si="1111"/>
        <v>8.7368421052631575</v>
      </c>
      <c r="P1672" s="29" t="s">
        <v>105</v>
      </c>
      <c r="Q1672" s="3">
        <v>384</v>
      </c>
      <c r="R1672" s="3"/>
      <c r="S1672" s="7">
        <v>384</v>
      </c>
      <c r="U1672" s="29" t="s">
        <v>105</v>
      </c>
      <c r="V1672" s="3">
        <v>53</v>
      </c>
      <c r="W1672" s="3"/>
      <c r="X1672" s="7">
        <v>53</v>
      </c>
      <c r="Z1672" s="29" t="s">
        <v>105</v>
      </c>
      <c r="AA1672" s="3">
        <v>55865</v>
      </c>
      <c r="AB1672" s="3"/>
      <c r="AC1672" s="7">
        <v>55865</v>
      </c>
      <c r="AE1672">
        <f t="shared" si="1132"/>
        <v>55865</v>
      </c>
      <c r="AF1672" s="16">
        <f t="shared" si="1133"/>
        <v>55.865000000000002</v>
      </c>
      <c r="AH1672">
        <f t="shared" si="1134"/>
        <v>498</v>
      </c>
      <c r="AI1672">
        <f t="shared" si="1135"/>
        <v>55865</v>
      </c>
      <c r="AJ1672" s="16">
        <f t="shared" si="1136"/>
        <v>112178.71485943775</v>
      </c>
      <c r="AL1672" s="16">
        <f t="shared" si="1137"/>
        <v>980087.71929824562</v>
      </c>
    </row>
    <row r="1673" spans="2:38">
      <c r="B1673" s="29" t="s">
        <v>106</v>
      </c>
      <c r="C1673" s="3">
        <v>125</v>
      </c>
      <c r="D1673" s="3"/>
      <c r="E1673" s="7">
        <v>125</v>
      </c>
      <c r="G1673" s="29" t="s">
        <v>106</v>
      </c>
      <c r="H1673" s="3">
        <v>1076</v>
      </c>
      <c r="I1673" s="3"/>
      <c r="J1673" s="7">
        <v>1076</v>
      </c>
      <c r="L1673">
        <f t="shared" si="1130"/>
        <v>125</v>
      </c>
      <c r="M1673">
        <f t="shared" si="1131"/>
        <v>1076</v>
      </c>
      <c r="N1673" s="19">
        <f t="shared" si="1111"/>
        <v>8.6080000000000005</v>
      </c>
      <c r="P1673" s="29" t="s">
        <v>106</v>
      </c>
      <c r="Q1673" s="3">
        <v>781</v>
      </c>
      <c r="R1673" s="3"/>
      <c r="S1673" s="7">
        <v>781</v>
      </c>
      <c r="U1673" s="29" t="s">
        <v>106</v>
      </c>
      <c r="V1673" s="3">
        <v>167</v>
      </c>
      <c r="W1673" s="3"/>
      <c r="X1673" s="7">
        <v>167</v>
      </c>
      <c r="Z1673" s="29" t="s">
        <v>106</v>
      </c>
      <c r="AA1673" s="3">
        <v>82221</v>
      </c>
      <c r="AB1673" s="3"/>
      <c r="AC1673" s="7">
        <v>82221</v>
      </c>
      <c r="AE1673">
        <f t="shared" si="1132"/>
        <v>82221</v>
      </c>
      <c r="AF1673" s="16">
        <f t="shared" si="1133"/>
        <v>82.221000000000004</v>
      </c>
      <c r="AH1673">
        <f t="shared" si="1134"/>
        <v>1076</v>
      </c>
      <c r="AI1673">
        <f t="shared" si="1135"/>
        <v>82221</v>
      </c>
      <c r="AJ1673" s="16">
        <f t="shared" si="1136"/>
        <v>76413.568773234205</v>
      </c>
      <c r="AL1673" s="16">
        <f t="shared" si="1137"/>
        <v>657768.00000000012</v>
      </c>
    </row>
    <row r="1674" spans="2:38">
      <c r="B1674" s="29" t="s">
        <v>107</v>
      </c>
      <c r="C1674" s="3">
        <v>66</v>
      </c>
      <c r="D1674" s="3"/>
      <c r="E1674" s="7">
        <v>66</v>
      </c>
      <c r="G1674" s="29" t="s">
        <v>107</v>
      </c>
      <c r="H1674" s="3">
        <v>2941</v>
      </c>
      <c r="I1674" s="3"/>
      <c r="J1674" s="7">
        <v>2941</v>
      </c>
      <c r="L1674">
        <f t="shared" si="1130"/>
        <v>66</v>
      </c>
      <c r="M1674">
        <f t="shared" si="1131"/>
        <v>2941</v>
      </c>
      <c r="N1674" s="19">
        <f t="shared" si="1111"/>
        <v>44.560606060606062</v>
      </c>
      <c r="P1674" s="29" t="s">
        <v>107</v>
      </c>
      <c r="Q1674" s="3">
        <v>2707</v>
      </c>
      <c r="R1674" s="3"/>
      <c r="S1674" s="7">
        <v>2707</v>
      </c>
      <c r="U1674" s="29" t="s">
        <v>107</v>
      </c>
      <c r="V1674" s="3">
        <v>166</v>
      </c>
      <c r="W1674" s="3"/>
      <c r="X1674" s="7">
        <v>166</v>
      </c>
      <c r="Z1674" s="29" t="s">
        <v>107</v>
      </c>
      <c r="AA1674" s="3">
        <v>288889</v>
      </c>
      <c r="AB1674" s="3"/>
      <c r="AC1674" s="7">
        <v>288889</v>
      </c>
      <c r="AE1674">
        <f t="shared" si="1132"/>
        <v>288889</v>
      </c>
      <c r="AF1674" s="16">
        <f t="shared" si="1133"/>
        <v>288.88900000000001</v>
      </c>
      <c r="AH1674">
        <f t="shared" si="1134"/>
        <v>2941</v>
      </c>
      <c r="AI1674">
        <f t="shared" si="1135"/>
        <v>288889</v>
      </c>
      <c r="AJ1674" s="16">
        <f t="shared" si="1136"/>
        <v>98228.153689221363</v>
      </c>
      <c r="AL1674" s="16">
        <f t="shared" si="1137"/>
        <v>4377106.0606060615</v>
      </c>
    </row>
    <row r="1675" spans="2:38">
      <c r="B1675" s="29" t="s">
        <v>108</v>
      </c>
      <c r="C1675" s="3">
        <v>269</v>
      </c>
      <c r="D1675" s="3"/>
      <c r="E1675" s="7">
        <v>269</v>
      </c>
      <c r="G1675" s="29" t="s">
        <v>108</v>
      </c>
      <c r="H1675" s="3">
        <v>3509</v>
      </c>
      <c r="I1675" s="3"/>
      <c r="J1675" s="7">
        <v>3509</v>
      </c>
      <c r="L1675">
        <f t="shared" si="1130"/>
        <v>269</v>
      </c>
      <c r="M1675">
        <f t="shared" si="1131"/>
        <v>3509</v>
      </c>
      <c r="N1675" s="19">
        <f t="shared" si="1111"/>
        <v>13.04460966542751</v>
      </c>
      <c r="P1675" s="29" t="s">
        <v>108</v>
      </c>
      <c r="Q1675" s="3">
        <v>2644</v>
      </c>
      <c r="R1675" s="3"/>
      <c r="S1675" s="7">
        <v>2644</v>
      </c>
      <c r="U1675" s="29" t="s">
        <v>108</v>
      </c>
      <c r="V1675" s="3">
        <v>586</v>
      </c>
      <c r="W1675" s="3"/>
      <c r="X1675" s="7">
        <v>586</v>
      </c>
      <c r="Z1675" s="29" t="s">
        <v>108</v>
      </c>
      <c r="AA1675" s="3">
        <v>232292</v>
      </c>
      <c r="AB1675" s="3"/>
      <c r="AC1675" s="7">
        <v>232292</v>
      </c>
      <c r="AE1675">
        <f t="shared" si="1132"/>
        <v>232292</v>
      </c>
      <c r="AF1675" s="16">
        <f t="shared" si="1133"/>
        <v>232.292</v>
      </c>
      <c r="AH1675">
        <f t="shared" si="1134"/>
        <v>3509</v>
      </c>
      <c r="AI1675">
        <f t="shared" si="1135"/>
        <v>232292</v>
      </c>
      <c r="AJ1675" s="16">
        <f t="shared" si="1136"/>
        <v>66198.917070390424</v>
      </c>
      <c r="AL1675" s="16">
        <f t="shared" si="1137"/>
        <v>863539.03345724905</v>
      </c>
    </row>
    <row r="1676" spans="2:38">
      <c r="B1676" s="30" t="s">
        <v>38</v>
      </c>
      <c r="C1676" s="7">
        <v>884</v>
      </c>
      <c r="D1676" s="7"/>
      <c r="E1676" s="7">
        <v>884</v>
      </c>
      <c r="G1676" s="30" t="s">
        <v>38</v>
      </c>
      <c r="H1676" s="7">
        <v>10524</v>
      </c>
      <c r="I1676" s="7"/>
      <c r="J1676" s="7">
        <v>10524</v>
      </c>
      <c r="L1676">
        <f t="shared" si="1130"/>
        <v>884</v>
      </c>
      <c r="M1676">
        <f t="shared" si="1131"/>
        <v>10524</v>
      </c>
      <c r="N1676" s="19">
        <f t="shared" si="1111"/>
        <v>11.904977375565611</v>
      </c>
      <c r="P1676" s="30" t="s">
        <v>38</v>
      </c>
      <c r="Q1676" s="7">
        <v>8387</v>
      </c>
      <c r="R1676" s="7"/>
      <c r="S1676" s="7">
        <v>8387</v>
      </c>
      <c r="U1676" s="30" t="s">
        <v>38</v>
      </c>
      <c r="V1676" s="7">
        <v>1194</v>
      </c>
      <c r="W1676" s="7"/>
      <c r="X1676" s="7">
        <v>1194</v>
      </c>
      <c r="Z1676" s="30" t="s">
        <v>38</v>
      </c>
      <c r="AA1676" s="7">
        <v>885197</v>
      </c>
      <c r="AB1676" s="7"/>
      <c r="AC1676" s="7">
        <v>885197</v>
      </c>
      <c r="AE1676">
        <f t="shared" si="1132"/>
        <v>885197</v>
      </c>
      <c r="AF1676" s="16">
        <f t="shared" si="1133"/>
        <v>885.197</v>
      </c>
      <c r="AH1676">
        <f t="shared" si="1134"/>
        <v>10524</v>
      </c>
      <c r="AI1676">
        <f t="shared" si="1135"/>
        <v>885197</v>
      </c>
      <c r="AJ1676" s="16">
        <f t="shared" si="1136"/>
        <v>84112.219688331432</v>
      </c>
      <c r="AL1676" s="16">
        <f t="shared" si="1137"/>
        <v>1001354.07239819</v>
      </c>
    </row>
    <row r="1677" spans="2:38">
      <c r="B1677" s="5" t="s">
        <v>39</v>
      </c>
      <c r="C1677" s="3"/>
      <c r="D1677" s="3"/>
      <c r="E1677" s="7"/>
      <c r="G1677" s="5" t="s">
        <v>39</v>
      </c>
      <c r="H1677" s="3"/>
      <c r="I1677" s="3"/>
      <c r="J1677" s="7"/>
      <c r="N1677" s="37" t="str">
        <f t="shared" si="1111"/>
        <v/>
      </c>
      <c r="P1677" s="5" t="s">
        <v>39</v>
      </c>
      <c r="Q1677" s="3"/>
      <c r="R1677" s="3"/>
      <c r="S1677" s="7"/>
      <c r="U1677" s="5" t="s">
        <v>39</v>
      </c>
      <c r="V1677" s="3"/>
      <c r="W1677" s="3"/>
      <c r="X1677" s="7"/>
      <c r="Z1677" s="5" t="s">
        <v>39</v>
      </c>
      <c r="AA1677" s="3"/>
      <c r="AB1677" s="3"/>
      <c r="AC1677" s="7"/>
      <c r="AF1677" s="36"/>
      <c r="AJ1677" s="36"/>
      <c r="AL1677" s="36"/>
    </row>
    <row r="1678" spans="2:38">
      <c r="B1678" s="29" t="s">
        <v>109</v>
      </c>
      <c r="C1678" s="3"/>
      <c r="D1678" s="3">
        <v>209</v>
      </c>
      <c r="E1678" s="7">
        <v>209</v>
      </c>
      <c r="G1678" s="29" t="s">
        <v>109</v>
      </c>
      <c r="H1678" s="3"/>
      <c r="I1678" s="3">
        <v>1838</v>
      </c>
      <c r="J1678" s="7">
        <v>1838</v>
      </c>
      <c r="N1678" s="19" t="str">
        <f t="shared" si="1111"/>
        <v/>
      </c>
      <c r="P1678" s="29" t="s">
        <v>109</v>
      </c>
      <c r="Q1678" s="3"/>
      <c r="R1678" s="3">
        <v>1078</v>
      </c>
      <c r="S1678" s="7">
        <v>1078</v>
      </c>
      <c r="U1678" s="29" t="s">
        <v>109</v>
      </c>
      <c r="V1678" s="3"/>
      <c r="W1678" s="3">
        <v>541</v>
      </c>
      <c r="X1678" s="7">
        <v>541</v>
      </c>
      <c r="Z1678" s="29" t="s">
        <v>109</v>
      </c>
      <c r="AA1678" s="3"/>
      <c r="AB1678" s="3">
        <v>127214</v>
      </c>
      <c r="AC1678" s="7">
        <v>127214</v>
      </c>
      <c r="AE1678">
        <f t="shared" ref="AE1678:AE1710" si="1138">AC1678</f>
        <v>127214</v>
      </c>
      <c r="AF1678" s="16">
        <f t="shared" ref="AF1678:AF1710" si="1139">IF(AE1678/$AE$8&gt;0,AE1678/$AE$8,"")</f>
        <v>127.214</v>
      </c>
      <c r="AH1678">
        <f t="shared" ref="AH1678:AH1710" si="1140">J1678</f>
        <v>1838</v>
      </c>
      <c r="AI1678">
        <f t="shared" ref="AI1678:AI1710" si="1141">AC1678</f>
        <v>127214</v>
      </c>
      <c r="AJ1678" s="16">
        <f t="shared" ref="AJ1678:AJ1710" si="1142">IF(AI1678*AH1678&gt;0,AI1678/AH1678*$AI$8,"")</f>
        <v>69213.275299238303</v>
      </c>
      <c r="AL1678" s="16" t="str">
        <f t="shared" ref="AL1678:AL1710" si="1143">IF(AI1678*M1678&gt;0,M1678/L1678*AJ1678,"")</f>
        <v/>
      </c>
    </row>
    <row r="1679" spans="2:38">
      <c r="B1679" s="29" t="s">
        <v>110</v>
      </c>
      <c r="C1679" s="3"/>
      <c r="D1679" s="3">
        <v>11</v>
      </c>
      <c r="E1679" s="7">
        <v>11</v>
      </c>
      <c r="G1679" s="29" t="s">
        <v>110</v>
      </c>
      <c r="H1679" s="3"/>
      <c r="I1679" s="3">
        <v>22</v>
      </c>
      <c r="J1679" s="7">
        <v>22</v>
      </c>
      <c r="L1679">
        <f t="shared" ref="L1679:L1688" si="1144">E1679</f>
        <v>11</v>
      </c>
      <c r="M1679">
        <f t="shared" ref="M1679:M1688" si="1145">J1679</f>
        <v>22</v>
      </c>
      <c r="N1679" s="19">
        <f t="shared" si="1111"/>
        <v>2</v>
      </c>
      <c r="P1679" s="29" t="s">
        <v>110</v>
      </c>
      <c r="Q1679" s="3"/>
      <c r="R1679" s="3">
        <v>8</v>
      </c>
      <c r="S1679" s="7">
        <v>8</v>
      </c>
      <c r="U1679" s="29" t="s">
        <v>110</v>
      </c>
      <c r="V1679" s="3"/>
      <c r="W1679" s="3">
        <v>3</v>
      </c>
      <c r="X1679" s="7">
        <v>3</v>
      </c>
      <c r="Z1679" s="29" t="s">
        <v>110</v>
      </c>
      <c r="AA1679" s="3"/>
      <c r="AB1679" s="3">
        <v>1184</v>
      </c>
      <c r="AC1679" s="7">
        <v>1184</v>
      </c>
      <c r="AE1679">
        <f t="shared" si="1138"/>
        <v>1184</v>
      </c>
      <c r="AF1679" s="16">
        <f t="shared" si="1139"/>
        <v>1.1839999999999999</v>
      </c>
      <c r="AH1679">
        <f t="shared" si="1140"/>
        <v>22</v>
      </c>
      <c r="AI1679">
        <f t="shared" si="1141"/>
        <v>1184</v>
      </c>
      <c r="AJ1679" s="16">
        <f t="shared" si="1142"/>
        <v>53818.181818181823</v>
      </c>
      <c r="AL1679" s="16">
        <f t="shared" si="1143"/>
        <v>107636.36363636365</v>
      </c>
    </row>
    <row r="1680" spans="2:38">
      <c r="B1680" s="29" t="s">
        <v>159</v>
      </c>
      <c r="C1680" s="3">
        <v>5</v>
      </c>
      <c r="D1680" s="3"/>
      <c r="E1680" s="7">
        <v>5</v>
      </c>
      <c r="G1680" s="29" t="s">
        <v>159</v>
      </c>
      <c r="H1680" s="3">
        <v>10</v>
      </c>
      <c r="I1680" s="3"/>
      <c r="J1680" s="7">
        <v>10</v>
      </c>
      <c r="L1680">
        <f t="shared" si="1144"/>
        <v>5</v>
      </c>
      <c r="M1680">
        <f t="shared" si="1145"/>
        <v>10</v>
      </c>
      <c r="N1680" s="19">
        <f t="shared" si="1111"/>
        <v>2</v>
      </c>
      <c r="P1680" s="29" t="s">
        <v>159</v>
      </c>
      <c r="Q1680" s="3">
        <v>4</v>
      </c>
      <c r="R1680" s="3"/>
      <c r="S1680" s="7">
        <v>4</v>
      </c>
      <c r="U1680" s="29" t="s">
        <v>159</v>
      </c>
      <c r="V1680" s="3">
        <v>1</v>
      </c>
      <c r="W1680" s="3"/>
      <c r="X1680" s="7">
        <v>1</v>
      </c>
      <c r="Z1680" s="29" t="s">
        <v>159</v>
      </c>
      <c r="AA1680" s="3">
        <v>1828</v>
      </c>
      <c r="AB1680" s="3"/>
      <c r="AC1680" s="7">
        <v>1828</v>
      </c>
      <c r="AE1680">
        <f t="shared" si="1138"/>
        <v>1828</v>
      </c>
      <c r="AF1680" s="16">
        <f t="shared" si="1139"/>
        <v>1.8280000000000001</v>
      </c>
      <c r="AH1680">
        <f t="shared" si="1140"/>
        <v>10</v>
      </c>
      <c r="AI1680">
        <f t="shared" si="1141"/>
        <v>1828</v>
      </c>
      <c r="AJ1680" s="16">
        <f t="shared" si="1142"/>
        <v>182800</v>
      </c>
      <c r="AL1680" s="16">
        <f t="shared" si="1143"/>
        <v>365600</v>
      </c>
    </row>
    <row r="1681" spans="2:38">
      <c r="B1681" s="29" t="s">
        <v>111</v>
      </c>
      <c r="C1681" s="3">
        <v>193</v>
      </c>
      <c r="D1681" s="3"/>
      <c r="E1681" s="7">
        <v>193</v>
      </c>
      <c r="G1681" s="29" t="s">
        <v>111</v>
      </c>
      <c r="H1681" s="3">
        <v>1213</v>
      </c>
      <c r="I1681" s="3"/>
      <c r="J1681" s="7">
        <v>1213</v>
      </c>
      <c r="L1681">
        <f t="shared" si="1144"/>
        <v>193</v>
      </c>
      <c r="M1681">
        <f t="shared" si="1145"/>
        <v>1213</v>
      </c>
      <c r="N1681" s="19">
        <f t="shared" si="1111"/>
        <v>6.2849740932642488</v>
      </c>
      <c r="P1681" s="29" t="s">
        <v>111</v>
      </c>
      <c r="Q1681" s="3">
        <v>836</v>
      </c>
      <c r="R1681" s="3"/>
      <c r="S1681" s="7">
        <v>836</v>
      </c>
      <c r="U1681" s="29" t="s">
        <v>111</v>
      </c>
      <c r="V1681" s="3">
        <v>179</v>
      </c>
      <c r="W1681" s="3"/>
      <c r="X1681" s="7">
        <v>179</v>
      </c>
      <c r="Z1681" s="29" t="s">
        <v>111</v>
      </c>
      <c r="AA1681" s="3">
        <v>74213</v>
      </c>
      <c r="AB1681" s="3"/>
      <c r="AC1681" s="7">
        <v>74213</v>
      </c>
      <c r="AE1681">
        <f t="shared" si="1138"/>
        <v>74213</v>
      </c>
      <c r="AF1681" s="16">
        <f t="shared" si="1139"/>
        <v>74.212999999999994</v>
      </c>
      <c r="AH1681">
        <f t="shared" si="1140"/>
        <v>1213</v>
      </c>
      <c r="AI1681">
        <f t="shared" si="1141"/>
        <v>74213</v>
      </c>
      <c r="AJ1681" s="16">
        <f t="shared" si="1142"/>
        <v>61181.368507831823</v>
      </c>
      <c r="AL1681" s="16">
        <f t="shared" si="1143"/>
        <v>384523.31606217619</v>
      </c>
    </row>
    <row r="1682" spans="2:38">
      <c r="B1682" s="29" t="s">
        <v>112</v>
      </c>
      <c r="C1682" s="3"/>
      <c r="D1682" s="3">
        <v>298</v>
      </c>
      <c r="E1682" s="7">
        <v>298</v>
      </c>
      <c r="G1682" s="29" t="s">
        <v>112</v>
      </c>
      <c r="H1682" s="3"/>
      <c r="I1682" s="3">
        <v>1014</v>
      </c>
      <c r="J1682" s="7">
        <v>1014</v>
      </c>
      <c r="L1682">
        <f t="shared" si="1144"/>
        <v>298</v>
      </c>
      <c r="M1682">
        <f t="shared" si="1145"/>
        <v>1014</v>
      </c>
      <c r="N1682" s="19">
        <f t="shared" si="1111"/>
        <v>3.4026845637583891</v>
      </c>
      <c r="P1682" s="29" t="s">
        <v>112</v>
      </c>
      <c r="Q1682" s="3"/>
      <c r="R1682" s="3">
        <v>619</v>
      </c>
      <c r="S1682" s="7">
        <v>619</v>
      </c>
      <c r="U1682" s="29" t="s">
        <v>112</v>
      </c>
      <c r="V1682" s="3"/>
      <c r="W1682" s="3">
        <v>88</v>
      </c>
      <c r="X1682" s="7">
        <v>88</v>
      </c>
      <c r="Z1682" s="29" t="s">
        <v>112</v>
      </c>
      <c r="AA1682" s="3"/>
      <c r="AB1682" s="3">
        <v>54730</v>
      </c>
      <c r="AC1682" s="7">
        <v>54730</v>
      </c>
      <c r="AE1682">
        <f t="shared" si="1138"/>
        <v>54730</v>
      </c>
      <c r="AF1682" s="16">
        <f t="shared" si="1139"/>
        <v>54.73</v>
      </c>
      <c r="AH1682">
        <f t="shared" si="1140"/>
        <v>1014</v>
      </c>
      <c r="AI1682">
        <f t="shared" si="1141"/>
        <v>54730</v>
      </c>
      <c r="AJ1682" s="16">
        <f t="shared" si="1142"/>
        <v>53974.358974358969</v>
      </c>
      <c r="AL1682" s="16">
        <f t="shared" si="1143"/>
        <v>183657.71812080534</v>
      </c>
    </row>
    <row r="1683" spans="2:38">
      <c r="B1683" s="29" t="s">
        <v>113</v>
      </c>
      <c r="C1683" s="3">
        <v>2769</v>
      </c>
      <c r="D1683" s="3"/>
      <c r="E1683" s="7">
        <v>2769</v>
      </c>
      <c r="G1683" s="29" t="s">
        <v>113</v>
      </c>
      <c r="H1683" s="3">
        <v>11512</v>
      </c>
      <c r="I1683" s="3"/>
      <c r="J1683" s="7">
        <v>11512</v>
      </c>
      <c r="L1683">
        <f t="shared" si="1144"/>
        <v>2769</v>
      </c>
      <c r="M1683">
        <f t="shared" si="1145"/>
        <v>11512</v>
      </c>
      <c r="N1683" s="19">
        <f t="shared" si="1111"/>
        <v>4.1574575659082704</v>
      </c>
      <c r="P1683" s="29" t="s">
        <v>113</v>
      </c>
      <c r="Q1683" s="3">
        <v>7181</v>
      </c>
      <c r="R1683" s="3"/>
      <c r="S1683" s="7">
        <v>7181</v>
      </c>
      <c r="U1683" s="29" t="s">
        <v>113</v>
      </c>
      <c r="V1683" s="3">
        <v>1503</v>
      </c>
      <c r="W1683" s="3"/>
      <c r="X1683" s="7">
        <v>1503</v>
      </c>
      <c r="Z1683" s="29" t="s">
        <v>113</v>
      </c>
      <c r="AA1683" s="3">
        <v>423494</v>
      </c>
      <c r="AB1683" s="3"/>
      <c r="AC1683" s="7">
        <v>423494</v>
      </c>
      <c r="AE1683">
        <f t="shared" si="1138"/>
        <v>423494</v>
      </c>
      <c r="AF1683" s="16">
        <f t="shared" si="1139"/>
        <v>423.49400000000003</v>
      </c>
      <c r="AH1683">
        <f t="shared" si="1140"/>
        <v>11512</v>
      </c>
      <c r="AI1683">
        <f t="shared" si="1141"/>
        <v>423494</v>
      </c>
      <c r="AJ1683" s="16">
        <f t="shared" si="1142"/>
        <v>36787.178596247395</v>
      </c>
      <c r="AL1683" s="16">
        <f t="shared" si="1143"/>
        <v>152941.13398338752</v>
      </c>
    </row>
    <row r="1684" spans="2:38">
      <c r="B1684" s="29" t="s">
        <v>114</v>
      </c>
      <c r="C1684" s="3"/>
      <c r="D1684" s="3">
        <v>34</v>
      </c>
      <c r="E1684" s="7">
        <v>34</v>
      </c>
      <c r="G1684" s="29" t="s">
        <v>114</v>
      </c>
      <c r="H1684" s="3"/>
      <c r="I1684" s="3">
        <v>66</v>
      </c>
      <c r="J1684" s="7">
        <v>66</v>
      </c>
      <c r="L1684">
        <f t="shared" si="1144"/>
        <v>34</v>
      </c>
      <c r="M1684">
        <f t="shared" si="1145"/>
        <v>66</v>
      </c>
      <c r="N1684" s="19">
        <f t="shared" si="1111"/>
        <v>1.9411764705882353</v>
      </c>
      <c r="P1684" s="29" t="s">
        <v>114</v>
      </c>
      <c r="Q1684" s="3"/>
      <c r="R1684" s="3">
        <v>21</v>
      </c>
      <c r="S1684" s="7">
        <v>21</v>
      </c>
      <c r="U1684" s="29" t="s">
        <v>114</v>
      </c>
      <c r="V1684" s="3"/>
      <c r="W1684" s="3">
        <v>10</v>
      </c>
      <c r="X1684" s="7">
        <v>10</v>
      </c>
      <c r="Z1684" s="29" t="s">
        <v>114</v>
      </c>
      <c r="AA1684" s="3"/>
      <c r="AB1684" s="3">
        <v>3406</v>
      </c>
      <c r="AC1684" s="7">
        <v>3406</v>
      </c>
      <c r="AE1684">
        <f t="shared" si="1138"/>
        <v>3406</v>
      </c>
      <c r="AF1684" s="16">
        <f t="shared" si="1139"/>
        <v>3.4060000000000001</v>
      </c>
      <c r="AH1684">
        <f t="shared" si="1140"/>
        <v>66</v>
      </c>
      <c r="AI1684">
        <f t="shared" si="1141"/>
        <v>3406</v>
      </c>
      <c r="AJ1684" s="16">
        <f t="shared" si="1142"/>
        <v>51606.060606060608</v>
      </c>
      <c r="AL1684" s="16">
        <f t="shared" si="1143"/>
        <v>100176.4705882353</v>
      </c>
    </row>
    <row r="1685" spans="2:38">
      <c r="B1685" s="29" t="s">
        <v>160</v>
      </c>
      <c r="C1685" s="3"/>
      <c r="D1685" s="3">
        <v>83</v>
      </c>
      <c r="E1685" s="7">
        <v>83</v>
      </c>
      <c r="G1685" s="29" t="s">
        <v>160</v>
      </c>
      <c r="H1685" s="3"/>
      <c r="I1685" s="3">
        <v>232</v>
      </c>
      <c r="J1685" s="7">
        <v>232</v>
      </c>
      <c r="L1685">
        <f t="shared" si="1144"/>
        <v>83</v>
      </c>
      <c r="M1685">
        <f t="shared" si="1145"/>
        <v>232</v>
      </c>
      <c r="N1685" s="19">
        <f t="shared" si="1111"/>
        <v>2.7951807228915664</v>
      </c>
      <c r="P1685" s="29" t="s">
        <v>160</v>
      </c>
      <c r="Q1685" s="3"/>
      <c r="R1685" s="3">
        <v>112</v>
      </c>
      <c r="S1685" s="7">
        <v>112</v>
      </c>
      <c r="U1685" s="29" t="s">
        <v>160</v>
      </c>
      <c r="V1685" s="3"/>
      <c r="W1685" s="3">
        <v>31</v>
      </c>
      <c r="X1685" s="7">
        <v>31</v>
      </c>
      <c r="Z1685" s="29" t="s">
        <v>160</v>
      </c>
      <c r="AA1685" s="3"/>
      <c r="AB1685" s="3">
        <v>19556</v>
      </c>
      <c r="AC1685" s="7">
        <v>19556</v>
      </c>
      <c r="AE1685">
        <f t="shared" si="1138"/>
        <v>19556</v>
      </c>
      <c r="AF1685" s="16">
        <f t="shared" si="1139"/>
        <v>19.556000000000001</v>
      </c>
      <c r="AH1685">
        <f t="shared" si="1140"/>
        <v>232</v>
      </c>
      <c r="AI1685">
        <f t="shared" si="1141"/>
        <v>19556</v>
      </c>
      <c r="AJ1685" s="16">
        <f t="shared" si="1142"/>
        <v>84293.103448275855</v>
      </c>
      <c r="AL1685" s="16">
        <f t="shared" si="1143"/>
        <v>235614.4578313253</v>
      </c>
    </row>
    <row r="1686" spans="2:38">
      <c r="B1686" s="29" t="s">
        <v>115</v>
      </c>
      <c r="C1686" s="3"/>
      <c r="D1686" s="3">
        <v>21</v>
      </c>
      <c r="E1686" s="7">
        <v>21</v>
      </c>
      <c r="G1686" s="29" t="s">
        <v>115</v>
      </c>
      <c r="H1686" s="3"/>
      <c r="I1686" s="3">
        <v>63</v>
      </c>
      <c r="J1686" s="7">
        <v>63</v>
      </c>
      <c r="L1686">
        <f t="shared" si="1144"/>
        <v>21</v>
      </c>
      <c r="M1686">
        <f t="shared" si="1145"/>
        <v>63</v>
      </c>
      <c r="N1686" s="19">
        <f t="shared" si="1111"/>
        <v>3</v>
      </c>
      <c r="P1686" s="29" t="s">
        <v>115</v>
      </c>
      <c r="Q1686" s="3"/>
      <c r="R1686" s="3">
        <v>28</v>
      </c>
      <c r="S1686" s="7">
        <v>28</v>
      </c>
      <c r="U1686" s="29" t="s">
        <v>115</v>
      </c>
      <c r="V1686" s="3"/>
      <c r="W1686" s="3">
        <v>14</v>
      </c>
      <c r="X1686" s="7">
        <v>14</v>
      </c>
      <c r="Z1686" s="29" t="s">
        <v>115</v>
      </c>
      <c r="AA1686" s="3"/>
      <c r="AB1686" s="3">
        <v>3487</v>
      </c>
      <c r="AC1686" s="7">
        <v>3487</v>
      </c>
      <c r="AE1686">
        <f t="shared" si="1138"/>
        <v>3487</v>
      </c>
      <c r="AF1686" s="16">
        <f t="shared" si="1139"/>
        <v>3.4870000000000001</v>
      </c>
      <c r="AH1686">
        <f t="shared" si="1140"/>
        <v>63</v>
      </c>
      <c r="AI1686">
        <f t="shared" si="1141"/>
        <v>3487</v>
      </c>
      <c r="AJ1686" s="16">
        <f t="shared" si="1142"/>
        <v>55349.206349206346</v>
      </c>
      <c r="AL1686" s="16">
        <f t="shared" si="1143"/>
        <v>166047.61904761905</v>
      </c>
    </row>
    <row r="1687" spans="2:38">
      <c r="B1687" s="29" t="s">
        <v>116</v>
      </c>
      <c r="C1687" s="3"/>
      <c r="D1687" s="3">
        <v>6</v>
      </c>
      <c r="E1687" s="7">
        <v>6</v>
      </c>
      <c r="G1687" s="29" t="s">
        <v>116</v>
      </c>
      <c r="H1687" s="3"/>
      <c r="I1687" s="3">
        <v>53</v>
      </c>
      <c r="J1687" s="7">
        <v>53</v>
      </c>
      <c r="L1687">
        <f t="shared" si="1144"/>
        <v>6</v>
      </c>
      <c r="M1687">
        <f t="shared" si="1145"/>
        <v>53</v>
      </c>
      <c r="N1687" s="19">
        <f t="shared" si="1111"/>
        <v>8.8333333333333339</v>
      </c>
      <c r="P1687" s="29" t="s">
        <v>116</v>
      </c>
      <c r="Q1687" s="3"/>
      <c r="R1687" s="3">
        <v>37</v>
      </c>
      <c r="S1687" s="7">
        <v>37</v>
      </c>
      <c r="U1687" s="29" t="s">
        <v>116</v>
      </c>
      <c r="V1687" s="3"/>
      <c r="W1687" s="3">
        <v>10</v>
      </c>
      <c r="X1687" s="7">
        <v>10</v>
      </c>
      <c r="Z1687" s="29" t="s">
        <v>116</v>
      </c>
      <c r="AA1687" s="3"/>
      <c r="AB1687" s="3">
        <v>1507</v>
      </c>
      <c r="AC1687" s="7">
        <v>1507</v>
      </c>
      <c r="AE1687">
        <f t="shared" si="1138"/>
        <v>1507</v>
      </c>
      <c r="AF1687" s="16">
        <f t="shared" si="1139"/>
        <v>1.5069999999999999</v>
      </c>
      <c r="AH1687">
        <f t="shared" si="1140"/>
        <v>53</v>
      </c>
      <c r="AI1687">
        <f t="shared" si="1141"/>
        <v>1507</v>
      </c>
      <c r="AJ1687" s="16">
        <f t="shared" si="1142"/>
        <v>28433.962264150941</v>
      </c>
      <c r="AL1687" s="16">
        <f t="shared" si="1143"/>
        <v>251166.66666666666</v>
      </c>
    </row>
    <row r="1688" spans="2:38">
      <c r="B1688" s="29" t="s">
        <v>117</v>
      </c>
      <c r="C1688" s="3"/>
      <c r="D1688" s="3">
        <v>51</v>
      </c>
      <c r="E1688" s="7">
        <v>51</v>
      </c>
      <c r="G1688" s="29" t="s">
        <v>117</v>
      </c>
      <c r="H1688" s="3"/>
      <c r="I1688" s="3">
        <v>164</v>
      </c>
      <c r="J1688" s="7">
        <v>164</v>
      </c>
      <c r="L1688">
        <f t="shared" si="1144"/>
        <v>51</v>
      </c>
      <c r="M1688">
        <f t="shared" si="1145"/>
        <v>164</v>
      </c>
      <c r="N1688" s="19">
        <f t="shared" si="1111"/>
        <v>3.215686274509804</v>
      </c>
      <c r="P1688" s="29" t="s">
        <v>117</v>
      </c>
      <c r="Q1688" s="3"/>
      <c r="R1688" s="3">
        <v>91</v>
      </c>
      <c r="S1688" s="7">
        <v>91</v>
      </c>
      <c r="U1688" s="29" t="s">
        <v>117</v>
      </c>
      <c r="V1688" s="3"/>
      <c r="W1688" s="3">
        <v>20</v>
      </c>
      <c r="X1688" s="7">
        <v>20</v>
      </c>
      <c r="Z1688" s="29" t="s">
        <v>117</v>
      </c>
      <c r="AA1688" s="3"/>
      <c r="AB1688" s="3">
        <v>13273</v>
      </c>
      <c r="AC1688" s="7">
        <v>13273</v>
      </c>
      <c r="AE1688">
        <f t="shared" si="1138"/>
        <v>13273</v>
      </c>
      <c r="AF1688" s="16">
        <f t="shared" si="1139"/>
        <v>13.273</v>
      </c>
      <c r="AH1688">
        <f t="shared" si="1140"/>
        <v>164</v>
      </c>
      <c r="AI1688">
        <f t="shared" si="1141"/>
        <v>13273</v>
      </c>
      <c r="AJ1688" s="16">
        <f t="shared" si="1142"/>
        <v>80932.926829268297</v>
      </c>
      <c r="AL1688" s="16">
        <f t="shared" si="1143"/>
        <v>260254.90196078434</v>
      </c>
    </row>
    <row r="1689" spans="2:38">
      <c r="B1689" s="29" t="s">
        <v>118</v>
      </c>
      <c r="C1689" s="3"/>
      <c r="D1689" s="3">
        <v>17</v>
      </c>
      <c r="E1689" s="7">
        <v>17</v>
      </c>
      <c r="G1689" s="29" t="s">
        <v>118</v>
      </c>
      <c r="H1689" s="3"/>
      <c r="I1689" s="3">
        <v>50</v>
      </c>
      <c r="J1689" s="7">
        <v>50</v>
      </c>
      <c r="N1689" s="19" t="str">
        <f t="shared" si="1111"/>
        <v/>
      </c>
      <c r="P1689" s="29" t="s">
        <v>118</v>
      </c>
      <c r="Q1689" s="3"/>
      <c r="R1689" s="3">
        <v>26</v>
      </c>
      <c r="S1689" s="7">
        <v>26</v>
      </c>
      <c r="U1689" s="29" t="s">
        <v>118</v>
      </c>
      <c r="V1689" s="3"/>
      <c r="W1689" s="3">
        <v>6</v>
      </c>
      <c r="X1689" s="7">
        <v>6</v>
      </c>
      <c r="Z1689" s="29" t="s">
        <v>118</v>
      </c>
      <c r="AA1689" s="3"/>
      <c r="AB1689" s="3">
        <v>2834</v>
      </c>
      <c r="AC1689" s="7">
        <v>2834</v>
      </c>
      <c r="AE1689">
        <f t="shared" si="1138"/>
        <v>2834</v>
      </c>
      <c r="AF1689" s="16">
        <f t="shared" si="1139"/>
        <v>2.8340000000000001</v>
      </c>
      <c r="AH1689">
        <f t="shared" si="1140"/>
        <v>50</v>
      </c>
      <c r="AI1689">
        <f t="shared" si="1141"/>
        <v>2834</v>
      </c>
      <c r="AJ1689" s="16">
        <f t="shared" si="1142"/>
        <v>56680</v>
      </c>
      <c r="AL1689" s="16" t="str">
        <f t="shared" si="1143"/>
        <v/>
      </c>
    </row>
    <row r="1690" spans="2:38">
      <c r="B1690" s="29" t="s">
        <v>119</v>
      </c>
      <c r="C1690" s="3"/>
      <c r="D1690" s="3">
        <v>52</v>
      </c>
      <c r="E1690" s="7">
        <v>52</v>
      </c>
      <c r="G1690" s="29" t="s">
        <v>119</v>
      </c>
      <c r="H1690" s="3"/>
      <c r="I1690" s="3">
        <v>169</v>
      </c>
      <c r="J1690" s="7">
        <v>169</v>
      </c>
      <c r="L1690">
        <f t="shared" ref="L1690:L1699" si="1146">E1690</f>
        <v>52</v>
      </c>
      <c r="M1690">
        <f t="shared" ref="M1690:M1699" si="1147">J1690</f>
        <v>169</v>
      </c>
      <c r="N1690" s="19">
        <f t="shared" si="1111"/>
        <v>3.25</v>
      </c>
      <c r="P1690" s="29" t="s">
        <v>119</v>
      </c>
      <c r="Q1690" s="3"/>
      <c r="R1690" s="3">
        <v>84</v>
      </c>
      <c r="S1690" s="7">
        <v>84</v>
      </c>
      <c r="U1690" s="29" t="s">
        <v>119</v>
      </c>
      <c r="V1690" s="3"/>
      <c r="W1690" s="3">
        <v>31</v>
      </c>
      <c r="X1690" s="7">
        <v>31</v>
      </c>
      <c r="Z1690" s="29" t="s">
        <v>119</v>
      </c>
      <c r="AA1690" s="3"/>
      <c r="AB1690" s="3">
        <v>6606</v>
      </c>
      <c r="AC1690" s="7">
        <v>6606</v>
      </c>
      <c r="AE1690">
        <f t="shared" si="1138"/>
        <v>6606</v>
      </c>
      <c r="AF1690" s="16">
        <f t="shared" si="1139"/>
        <v>6.6059999999999999</v>
      </c>
      <c r="AH1690">
        <f t="shared" si="1140"/>
        <v>169</v>
      </c>
      <c r="AI1690">
        <f t="shared" si="1141"/>
        <v>6606</v>
      </c>
      <c r="AJ1690" s="16">
        <f t="shared" si="1142"/>
        <v>39088.757396449699</v>
      </c>
      <c r="AL1690" s="16">
        <f t="shared" si="1143"/>
        <v>127038.46153846152</v>
      </c>
    </row>
    <row r="1691" spans="2:38">
      <c r="B1691" s="29" t="s">
        <v>161</v>
      </c>
      <c r="C1691" s="3"/>
      <c r="D1691" s="3">
        <v>20</v>
      </c>
      <c r="E1691" s="7">
        <v>20</v>
      </c>
      <c r="G1691" s="29" t="s">
        <v>161</v>
      </c>
      <c r="H1691" s="3"/>
      <c r="I1691" s="3"/>
      <c r="J1691" s="7"/>
      <c r="L1691">
        <f t="shared" si="1146"/>
        <v>20</v>
      </c>
      <c r="M1691">
        <f t="shared" si="1147"/>
        <v>0</v>
      </c>
      <c r="N1691" s="19">
        <f t="shared" si="1111"/>
        <v>0</v>
      </c>
      <c r="P1691" s="29" t="s">
        <v>161</v>
      </c>
      <c r="Q1691" s="3"/>
      <c r="R1691" s="3"/>
      <c r="S1691" s="7"/>
      <c r="U1691" s="29" t="s">
        <v>161</v>
      </c>
      <c r="V1691" s="3"/>
      <c r="W1691" s="3"/>
      <c r="X1691" s="7"/>
      <c r="Z1691" s="29" t="s">
        <v>161</v>
      </c>
      <c r="AA1691" s="3"/>
      <c r="AB1691" s="3">
        <v>2718</v>
      </c>
      <c r="AC1691" s="7">
        <v>2718</v>
      </c>
      <c r="AE1691">
        <f t="shared" si="1138"/>
        <v>2718</v>
      </c>
      <c r="AF1691" s="16">
        <f t="shared" si="1139"/>
        <v>2.718</v>
      </c>
      <c r="AH1691">
        <f t="shared" si="1140"/>
        <v>0</v>
      </c>
      <c r="AI1691">
        <f t="shared" si="1141"/>
        <v>2718</v>
      </c>
      <c r="AJ1691" s="16" t="str">
        <f t="shared" si="1142"/>
        <v/>
      </c>
      <c r="AL1691" s="16" t="str">
        <f t="shared" si="1143"/>
        <v/>
      </c>
    </row>
    <row r="1692" spans="2:38">
      <c r="B1692" s="29" t="s">
        <v>162</v>
      </c>
      <c r="C1692" s="3"/>
      <c r="D1692" s="3">
        <v>12</v>
      </c>
      <c r="E1692" s="7">
        <v>12</v>
      </c>
      <c r="G1692" s="29" t="s">
        <v>162</v>
      </c>
      <c r="H1692" s="3"/>
      <c r="I1692" s="3">
        <v>23</v>
      </c>
      <c r="J1692" s="7">
        <v>23</v>
      </c>
      <c r="L1692">
        <f t="shared" si="1146"/>
        <v>12</v>
      </c>
      <c r="M1692">
        <f t="shared" si="1147"/>
        <v>23</v>
      </c>
      <c r="N1692" s="19">
        <f t="shared" si="1111"/>
        <v>1.9166666666666667</v>
      </c>
      <c r="P1692" s="29" t="s">
        <v>162</v>
      </c>
      <c r="Q1692" s="3"/>
      <c r="R1692" s="3">
        <v>8</v>
      </c>
      <c r="S1692" s="7">
        <v>8</v>
      </c>
      <c r="U1692" s="29" t="s">
        <v>162</v>
      </c>
      <c r="V1692" s="3"/>
      <c r="W1692" s="3">
        <v>3</v>
      </c>
      <c r="X1692" s="7">
        <v>3</v>
      </c>
      <c r="Z1692" s="29" t="s">
        <v>162</v>
      </c>
      <c r="AA1692" s="3"/>
      <c r="AB1692" s="3">
        <v>1494</v>
      </c>
      <c r="AC1692" s="7">
        <v>1494</v>
      </c>
      <c r="AE1692">
        <f t="shared" si="1138"/>
        <v>1494</v>
      </c>
      <c r="AF1692" s="16">
        <f t="shared" si="1139"/>
        <v>1.494</v>
      </c>
      <c r="AH1692">
        <f t="shared" si="1140"/>
        <v>23</v>
      </c>
      <c r="AI1692">
        <f t="shared" si="1141"/>
        <v>1494</v>
      </c>
      <c r="AJ1692" s="16">
        <f t="shared" si="1142"/>
        <v>64956.52173913044</v>
      </c>
      <c r="AL1692" s="16">
        <f t="shared" si="1143"/>
        <v>124500.00000000001</v>
      </c>
    </row>
    <row r="1693" spans="2:38">
      <c r="B1693" s="29" t="s">
        <v>120</v>
      </c>
      <c r="C1693" s="3"/>
      <c r="D1693" s="3">
        <v>1163</v>
      </c>
      <c r="E1693" s="7">
        <v>1163</v>
      </c>
      <c r="G1693" s="29" t="s">
        <v>120</v>
      </c>
      <c r="H1693" s="3"/>
      <c r="I1693" s="3">
        <v>2546</v>
      </c>
      <c r="J1693" s="7">
        <v>2546</v>
      </c>
      <c r="L1693">
        <f t="shared" si="1146"/>
        <v>1163</v>
      </c>
      <c r="M1693">
        <f t="shared" si="1147"/>
        <v>2546</v>
      </c>
      <c r="N1693" s="19">
        <f t="shared" si="1111"/>
        <v>2.1891659501289769</v>
      </c>
      <c r="P1693" s="29" t="s">
        <v>120</v>
      </c>
      <c r="Q1693" s="3"/>
      <c r="R1693" s="3">
        <v>996</v>
      </c>
      <c r="S1693" s="7">
        <v>996</v>
      </c>
      <c r="U1693" s="29" t="s">
        <v>120</v>
      </c>
      <c r="V1693" s="3"/>
      <c r="W1693" s="3">
        <v>363</v>
      </c>
      <c r="X1693" s="7">
        <v>363</v>
      </c>
      <c r="Z1693" s="29" t="s">
        <v>120</v>
      </c>
      <c r="AA1693" s="3"/>
      <c r="AB1693" s="3">
        <v>103206</v>
      </c>
      <c r="AC1693" s="7">
        <v>103206</v>
      </c>
      <c r="AE1693">
        <f t="shared" si="1138"/>
        <v>103206</v>
      </c>
      <c r="AF1693" s="16">
        <f t="shared" si="1139"/>
        <v>103.206</v>
      </c>
      <c r="AH1693">
        <f t="shared" si="1140"/>
        <v>2546</v>
      </c>
      <c r="AI1693">
        <f t="shared" si="1141"/>
        <v>103206</v>
      </c>
      <c r="AJ1693" s="16">
        <f t="shared" si="1142"/>
        <v>40536.527886881384</v>
      </c>
      <c r="AL1693" s="16">
        <f t="shared" si="1143"/>
        <v>88741.186586414449</v>
      </c>
    </row>
    <row r="1694" spans="2:38">
      <c r="B1694" s="29" t="s">
        <v>121</v>
      </c>
      <c r="C1694" s="3"/>
      <c r="D1694" s="3">
        <v>12</v>
      </c>
      <c r="E1694" s="7">
        <v>12</v>
      </c>
      <c r="G1694" s="29" t="s">
        <v>121</v>
      </c>
      <c r="H1694" s="3"/>
      <c r="I1694" s="3">
        <v>37</v>
      </c>
      <c r="J1694" s="7">
        <v>37</v>
      </c>
      <c r="L1694">
        <f t="shared" si="1146"/>
        <v>12</v>
      </c>
      <c r="M1694">
        <f t="shared" si="1147"/>
        <v>37</v>
      </c>
      <c r="N1694" s="19">
        <f t="shared" si="1111"/>
        <v>3.0833333333333335</v>
      </c>
      <c r="P1694" s="29" t="s">
        <v>121</v>
      </c>
      <c r="Q1694" s="3"/>
      <c r="R1694" s="3">
        <v>20</v>
      </c>
      <c r="S1694" s="7">
        <v>20</v>
      </c>
      <c r="U1694" s="29" t="s">
        <v>121</v>
      </c>
      <c r="V1694" s="3"/>
      <c r="W1694" s="3">
        <v>5</v>
      </c>
      <c r="X1694" s="7">
        <v>5</v>
      </c>
      <c r="Z1694" s="29" t="s">
        <v>121</v>
      </c>
      <c r="AA1694" s="3"/>
      <c r="AB1694" s="3">
        <v>1764</v>
      </c>
      <c r="AC1694" s="7">
        <v>1764</v>
      </c>
      <c r="AE1694">
        <f t="shared" si="1138"/>
        <v>1764</v>
      </c>
      <c r="AF1694" s="16">
        <f t="shared" si="1139"/>
        <v>1.764</v>
      </c>
      <c r="AH1694">
        <f t="shared" si="1140"/>
        <v>37</v>
      </c>
      <c r="AI1694">
        <f t="shared" si="1141"/>
        <v>1764</v>
      </c>
      <c r="AJ1694" s="16">
        <f t="shared" si="1142"/>
        <v>47675.67567567568</v>
      </c>
      <c r="AL1694" s="16">
        <f t="shared" si="1143"/>
        <v>147000.00000000003</v>
      </c>
    </row>
    <row r="1695" spans="2:38">
      <c r="B1695" s="29" t="s">
        <v>122</v>
      </c>
      <c r="C1695" s="3"/>
      <c r="D1695" s="3">
        <v>131</v>
      </c>
      <c r="E1695" s="7">
        <v>131</v>
      </c>
      <c r="G1695" s="29" t="s">
        <v>122</v>
      </c>
      <c r="H1695" s="3"/>
      <c r="I1695" s="3">
        <v>310</v>
      </c>
      <c r="J1695" s="7">
        <v>310</v>
      </c>
      <c r="L1695">
        <f t="shared" si="1146"/>
        <v>131</v>
      </c>
      <c r="M1695">
        <f t="shared" si="1147"/>
        <v>310</v>
      </c>
      <c r="N1695" s="19">
        <f t="shared" si="1111"/>
        <v>2.3664122137404582</v>
      </c>
      <c r="P1695" s="29" t="s">
        <v>122</v>
      </c>
      <c r="Q1695" s="3"/>
      <c r="R1695" s="3">
        <v>117</v>
      </c>
      <c r="S1695" s="7">
        <v>117</v>
      </c>
      <c r="U1695" s="29" t="s">
        <v>122</v>
      </c>
      <c r="V1695" s="3"/>
      <c r="W1695" s="3">
        <v>55</v>
      </c>
      <c r="X1695" s="7">
        <v>55</v>
      </c>
      <c r="Z1695" s="29" t="s">
        <v>122</v>
      </c>
      <c r="AA1695" s="3"/>
      <c r="AB1695" s="3">
        <v>11816</v>
      </c>
      <c r="AC1695" s="7">
        <v>11816</v>
      </c>
      <c r="AE1695">
        <f t="shared" si="1138"/>
        <v>11816</v>
      </c>
      <c r="AF1695" s="16">
        <f t="shared" si="1139"/>
        <v>11.816000000000001</v>
      </c>
      <c r="AH1695">
        <f t="shared" si="1140"/>
        <v>310</v>
      </c>
      <c r="AI1695">
        <f t="shared" si="1141"/>
        <v>11816</v>
      </c>
      <c r="AJ1695" s="16">
        <f t="shared" si="1142"/>
        <v>38116.129032258068</v>
      </c>
      <c r="AL1695" s="16">
        <f t="shared" si="1143"/>
        <v>90198.473282442763</v>
      </c>
    </row>
    <row r="1696" spans="2:38">
      <c r="B1696" s="29" t="s">
        <v>123</v>
      </c>
      <c r="C1696" s="3"/>
      <c r="D1696" s="3">
        <v>17</v>
      </c>
      <c r="E1696" s="7">
        <v>17</v>
      </c>
      <c r="G1696" s="29" t="s">
        <v>123</v>
      </c>
      <c r="H1696" s="3"/>
      <c r="I1696" s="3">
        <v>96</v>
      </c>
      <c r="J1696" s="7">
        <v>96</v>
      </c>
      <c r="L1696">
        <f t="shared" si="1146"/>
        <v>17</v>
      </c>
      <c r="M1696">
        <f t="shared" si="1147"/>
        <v>96</v>
      </c>
      <c r="N1696" s="19">
        <f t="shared" si="1111"/>
        <v>5.6470588235294121</v>
      </c>
      <c r="P1696" s="29" t="s">
        <v>123</v>
      </c>
      <c r="Q1696" s="3"/>
      <c r="R1696" s="3">
        <v>72</v>
      </c>
      <c r="S1696" s="7">
        <v>72</v>
      </c>
      <c r="U1696" s="29" t="s">
        <v>123</v>
      </c>
      <c r="V1696" s="3"/>
      <c r="W1696" s="3">
        <v>6</v>
      </c>
      <c r="X1696" s="7">
        <v>6</v>
      </c>
      <c r="Z1696" s="29" t="s">
        <v>123</v>
      </c>
      <c r="AA1696" s="3"/>
      <c r="AB1696" s="3">
        <v>7873</v>
      </c>
      <c r="AC1696" s="7">
        <v>7873</v>
      </c>
      <c r="AE1696">
        <f t="shared" si="1138"/>
        <v>7873</v>
      </c>
      <c r="AF1696" s="16">
        <f t="shared" si="1139"/>
        <v>7.8730000000000002</v>
      </c>
      <c r="AH1696">
        <f t="shared" si="1140"/>
        <v>96</v>
      </c>
      <c r="AI1696">
        <f t="shared" si="1141"/>
        <v>7873</v>
      </c>
      <c r="AJ1696" s="16">
        <f t="shared" si="1142"/>
        <v>82010.416666666672</v>
      </c>
      <c r="AL1696" s="16">
        <f t="shared" si="1143"/>
        <v>463117.64705882361</v>
      </c>
    </row>
    <row r="1697" spans="2:38">
      <c r="B1697" s="29" t="s">
        <v>124</v>
      </c>
      <c r="C1697" s="3"/>
      <c r="D1697" s="3">
        <v>4</v>
      </c>
      <c r="E1697" s="7">
        <v>4</v>
      </c>
      <c r="G1697" s="29" t="s">
        <v>124</v>
      </c>
      <c r="H1697" s="3"/>
      <c r="I1697" s="3">
        <v>8</v>
      </c>
      <c r="J1697" s="7">
        <v>8</v>
      </c>
      <c r="L1697">
        <f t="shared" si="1146"/>
        <v>4</v>
      </c>
      <c r="M1697">
        <f t="shared" si="1147"/>
        <v>8</v>
      </c>
      <c r="N1697" s="19">
        <f t="shared" si="1111"/>
        <v>2</v>
      </c>
      <c r="P1697" s="29" t="s">
        <v>124</v>
      </c>
      <c r="Q1697" s="3"/>
      <c r="R1697" s="3">
        <v>2</v>
      </c>
      <c r="S1697" s="7">
        <v>2</v>
      </c>
      <c r="U1697" s="29" t="s">
        <v>124</v>
      </c>
      <c r="V1697" s="3"/>
      <c r="W1697" s="3">
        <v>2</v>
      </c>
      <c r="X1697" s="7">
        <v>2</v>
      </c>
      <c r="Z1697" s="29" t="s">
        <v>124</v>
      </c>
      <c r="AA1697" s="3"/>
      <c r="AB1697" s="3">
        <v>358</v>
      </c>
      <c r="AC1697" s="7">
        <v>358</v>
      </c>
      <c r="AE1697">
        <f t="shared" si="1138"/>
        <v>358</v>
      </c>
      <c r="AF1697" s="16">
        <f t="shared" si="1139"/>
        <v>0.35799999999999998</v>
      </c>
      <c r="AH1697">
        <f t="shared" si="1140"/>
        <v>8</v>
      </c>
      <c r="AI1697">
        <f t="shared" si="1141"/>
        <v>358</v>
      </c>
      <c r="AJ1697" s="16">
        <f t="shared" si="1142"/>
        <v>44750</v>
      </c>
      <c r="AL1697" s="16">
        <f t="shared" si="1143"/>
        <v>89500</v>
      </c>
    </row>
    <row r="1698" spans="2:38">
      <c r="B1698" s="29" t="s">
        <v>163</v>
      </c>
      <c r="C1698" s="3">
        <v>22</v>
      </c>
      <c r="D1698" s="3"/>
      <c r="E1698" s="7">
        <v>22</v>
      </c>
      <c r="G1698" s="29" t="s">
        <v>163</v>
      </c>
      <c r="H1698" s="3">
        <v>118</v>
      </c>
      <c r="I1698" s="3"/>
      <c r="J1698" s="7">
        <v>118</v>
      </c>
      <c r="L1698">
        <f t="shared" si="1146"/>
        <v>22</v>
      </c>
      <c r="M1698">
        <f t="shared" si="1147"/>
        <v>118</v>
      </c>
      <c r="N1698" s="19">
        <f t="shared" si="1111"/>
        <v>5.3636363636363633</v>
      </c>
      <c r="P1698" s="29" t="s">
        <v>163</v>
      </c>
      <c r="Q1698" s="3">
        <v>84</v>
      </c>
      <c r="R1698" s="3"/>
      <c r="S1698" s="7">
        <v>84</v>
      </c>
      <c r="U1698" s="29" t="s">
        <v>163</v>
      </c>
      <c r="V1698" s="3">
        <v>12</v>
      </c>
      <c r="W1698" s="3"/>
      <c r="X1698" s="7">
        <v>12</v>
      </c>
      <c r="Z1698" s="29" t="s">
        <v>163</v>
      </c>
      <c r="AA1698" s="3">
        <v>6248</v>
      </c>
      <c r="AB1698" s="3"/>
      <c r="AC1698" s="7">
        <v>6248</v>
      </c>
      <c r="AE1698">
        <f t="shared" si="1138"/>
        <v>6248</v>
      </c>
      <c r="AF1698" s="16">
        <f t="shared" si="1139"/>
        <v>6.2480000000000002</v>
      </c>
      <c r="AH1698">
        <f t="shared" si="1140"/>
        <v>118</v>
      </c>
      <c r="AI1698">
        <f t="shared" si="1141"/>
        <v>6248</v>
      </c>
      <c r="AJ1698" s="16">
        <f t="shared" si="1142"/>
        <v>52949.152542372882</v>
      </c>
      <c r="AL1698" s="16">
        <f t="shared" si="1143"/>
        <v>284000</v>
      </c>
    </row>
    <row r="1699" spans="2:38">
      <c r="B1699" s="29" t="s">
        <v>125</v>
      </c>
      <c r="C1699" s="3"/>
      <c r="D1699" s="3">
        <v>96</v>
      </c>
      <c r="E1699" s="7">
        <v>96</v>
      </c>
      <c r="G1699" s="29" t="s">
        <v>125</v>
      </c>
      <c r="H1699" s="3"/>
      <c r="I1699" s="3">
        <v>394</v>
      </c>
      <c r="J1699" s="7">
        <v>394</v>
      </c>
      <c r="L1699">
        <f t="shared" si="1146"/>
        <v>96</v>
      </c>
      <c r="M1699">
        <f t="shared" si="1147"/>
        <v>394</v>
      </c>
      <c r="N1699" s="19">
        <f t="shared" si="1111"/>
        <v>4.104166666666667</v>
      </c>
      <c r="P1699" s="29" t="s">
        <v>125</v>
      </c>
      <c r="Q1699" s="3"/>
      <c r="R1699" s="3">
        <v>248</v>
      </c>
      <c r="S1699" s="7">
        <v>248</v>
      </c>
      <c r="U1699" s="29" t="s">
        <v>125</v>
      </c>
      <c r="V1699" s="3"/>
      <c r="W1699" s="3">
        <v>46</v>
      </c>
      <c r="X1699" s="7">
        <v>46</v>
      </c>
      <c r="Z1699" s="29" t="s">
        <v>125</v>
      </c>
      <c r="AA1699" s="3"/>
      <c r="AB1699" s="3">
        <v>30530</v>
      </c>
      <c r="AC1699" s="7">
        <v>30530</v>
      </c>
      <c r="AE1699">
        <f t="shared" si="1138"/>
        <v>30530</v>
      </c>
      <c r="AF1699" s="16">
        <f t="shared" si="1139"/>
        <v>30.53</v>
      </c>
      <c r="AH1699">
        <f t="shared" si="1140"/>
        <v>394</v>
      </c>
      <c r="AI1699">
        <f t="shared" si="1141"/>
        <v>30530</v>
      </c>
      <c r="AJ1699" s="16">
        <f t="shared" si="1142"/>
        <v>77487.309644670051</v>
      </c>
      <c r="AL1699" s="16">
        <f t="shared" si="1143"/>
        <v>318020.83333333337</v>
      </c>
    </row>
    <row r="1700" spans="2:38">
      <c r="B1700" s="29" t="s">
        <v>126</v>
      </c>
      <c r="C1700" s="3">
        <v>293</v>
      </c>
      <c r="D1700" s="3"/>
      <c r="E1700" s="7">
        <v>293</v>
      </c>
      <c r="G1700" s="29" t="s">
        <v>126</v>
      </c>
      <c r="H1700" s="3">
        <v>1044</v>
      </c>
      <c r="I1700" s="3"/>
      <c r="J1700" s="7">
        <v>1044</v>
      </c>
      <c r="N1700" s="19" t="str">
        <f t="shared" si="1111"/>
        <v/>
      </c>
      <c r="P1700" s="29" t="s">
        <v>126</v>
      </c>
      <c r="Q1700" s="3">
        <v>503</v>
      </c>
      <c r="R1700" s="3"/>
      <c r="S1700" s="7">
        <v>503</v>
      </c>
      <c r="U1700" s="29" t="s">
        <v>126</v>
      </c>
      <c r="V1700" s="3">
        <v>248</v>
      </c>
      <c r="W1700" s="3"/>
      <c r="X1700" s="7">
        <v>248</v>
      </c>
      <c r="Z1700" s="29" t="s">
        <v>126</v>
      </c>
      <c r="AA1700" s="3">
        <v>73444</v>
      </c>
      <c r="AB1700" s="3"/>
      <c r="AC1700" s="7">
        <v>73444</v>
      </c>
      <c r="AE1700">
        <f t="shared" si="1138"/>
        <v>73444</v>
      </c>
      <c r="AF1700" s="16">
        <f t="shared" si="1139"/>
        <v>73.444000000000003</v>
      </c>
      <c r="AH1700">
        <f t="shared" si="1140"/>
        <v>1044</v>
      </c>
      <c r="AI1700">
        <f t="shared" si="1141"/>
        <v>73444</v>
      </c>
      <c r="AJ1700" s="16">
        <f t="shared" si="1142"/>
        <v>70348.659003831417</v>
      </c>
      <c r="AL1700" s="16" t="str">
        <f t="shared" si="1143"/>
        <v/>
      </c>
    </row>
    <row r="1701" spans="2:38">
      <c r="B1701" s="29" t="s">
        <v>127</v>
      </c>
      <c r="C1701" s="3"/>
      <c r="D1701" s="3">
        <v>37</v>
      </c>
      <c r="E1701" s="7">
        <v>37</v>
      </c>
      <c r="G1701" s="29" t="s">
        <v>127</v>
      </c>
      <c r="H1701" s="3"/>
      <c r="I1701" s="3">
        <v>109</v>
      </c>
      <c r="J1701" s="7">
        <v>109</v>
      </c>
      <c r="L1701">
        <f t="shared" ref="L1701:L1710" si="1148">E1701</f>
        <v>37</v>
      </c>
      <c r="M1701">
        <f t="shared" ref="M1701:M1710" si="1149">J1701</f>
        <v>109</v>
      </c>
      <c r="N1701" s="19">
        <f t="shared" si="1111"/>
        <v>2.9459459459459461</v>
      </c>
      <c r="P1701" s="29" t="s">
        <v>127</v>
      </c>
      <c r="Q1701" s="3"/>
      <c r="R1701" s="3">
        <v>54</v>
      </c>
      <c r="S1701" s="7">
        <v>54</v>
      </c>
      <c r="U1701" s="29" t="s">
        <v>127</v>
      </c>
      <c r="V1701" s="3"/>
      <c r="W1701" s="3">
        <v>18</v>
      </c>
      <c r="X1701" s="7">
        <v>18</v>
      </c>
      <c r="Z1701" s="29" t="s">
        <v>127</v>
      </c>
      <c r="AA1701" s="3"/>
      <c r="AB1701" s="3">
        <v>5253</v>
      </c>
      <c r="AC1701" s="7">
        <v>5253</v>
      </c>
      <c r="AE1701">
        <f t="shared" si="1138"/>
        <v>5253</v>
      </c>
      <c r="AF1701" s="16">
        <f t="shared" si="1139"/>
        <v>5.2530000000000001</v>
      </c>
      <c r="AH1701">
        <f t="shared" si="1140"/>
        <v>109</v>
      </c>
      <c r="AI1701">
        <f t="shared" si="1141"/>
        <v>5253</v>
      </c>
      <c r="AJ1701" s="16">
        <f t="shared" si="1142"/>
        <v>48192.660550458721</v>
      </c>
      <c r="AL1701" s="16">
        <f t="shared" si="1143"/>
        <v>141972.97297297299</v>
      </c>
    </row>
    <row r="1702" spans="2:38">
      <c r="B1702" s="29" t="s">
        <v>128</v>
      </c>
      <c r="C1702" s="3"/>
      <c r="D1702" s="3">
        <v>3</v>
      </c>
      <c r="E1702" s="7">
        <v>3</v>
      </c>
      <c r="G1702" s="29" t="s">
        <v>128</v>
      </c>
      <c r="H1702" s="3"/>
      <c r="I1702" s="3">
        <v>14</v>
      </c>
      <c r="J1702" s="7">
        <v>14</v>
      </c>
      <c r="L1702">
        <f t="shared" si="1148"/>
        <v>3</v>
      </c>
      <c r="M1702">
        <f t="shared" si="1149"/>
        <v>14</v>
      </c>
      <c r="N1702" s="19">
        <f t="shared" si="1111"/>
        <v>4.666666666666667</v>
      </c>
      <c r="P1702" s="29" t="s">
        <v>128</v>
      </c>
      <c r="Q1702" s="3"/>
      <c r="R1702" s="3">
        <v>8</v>
      </c>
      <c r="S1702" s="7">
        <v>8</v>
      </c>
      <c r="U1702" s="29" t="s">
        <v>128</v>
      </c>
      <c r="V1702" s="3"/>
      <c r="W1702" s="3">
        <v>3</v>
      </c>
      <c r="X1702" s="7">
        <v>3</v>
      </c>
      <c r="Z1702" s="29" t="s">
        <v>128</v>
      </c>
      <c r="AA1702" s="3"/>
      <c r="AB1702" s="3">
        <v>1518</v>
      </c>
      <c r="AC1702" s="7">
        <v>1518</v>
      </c>
      <c r="AE1702">
        <f t="shared" si="1138"/>
        <v>1518</v>
      </c>
      <c r="AF1702" s="16">
        <f t="shared" si="1139"/>
        <v>1.518</v>
      </c>
      <c r="AH1702">
        <f t="shared" si="1140"/>
        <v>14</v>
      </c>
      <c r="AI1702">
        <f t="shared" si="1141"/>
        <v>1518</v>
      </c>
      <c r="AJ1702" s="16">
        <f t="shared" si="1142"/>
        <v>108428.57142857143</v>
      </c>
      <c r="AL1702" s="16">
        <f t="shared" si="1143"/>
        <v>506000.00000000006</v>
      </c>
    </row>
    <row r="1703" spans="2:38">
      <c r="B1703" s="29" t="s">
        <v>129</v>
      </c>
      <c r="C1703" s="3">
        <v>241</v>
      </c>
      <c r="D1703" s="3"/>
      <c r="E1703" s="7">
        <v>241</v>
      </c>
      <c r="G1703" s="29" t="s">
        <v>129</v>
      </c>
      <c r="H1703" s="3">
        <v>1292</v>
      </c>
      <c r="I1703" s="3"/>
      <c r="J1703" s="7">
        <v>1292</v>
      </c>
      <c r="L1703">
        <f t="shared" si="1148"/>
        <v>241</v>
      </c>
      <c r="M1703">
        <f t="shared" si="1149"/>
        <v>1292</v>
      </c>
      <c r="N1703" s="19">
        <f t="shared" si="1111"/>
        <v>5.3609958506224062</v>
      </c>
      <c r="P1703" s="29" t="s">
        <v>129</v>
      </c>
      <c r="Q1703" s="3">
        <v>851</v>
      </c>
      <c r="R1703" s="3"/>
      <c r="S1703" s="7">
        <v>851</v>
      </c>
      <c r="U1703" s="29" t="s">
        <v>129</v>
      </c>
      <c r="V1703" s="3">
        <v>188</v>
      </c>
      <c r="W1703" s="3"/>
      <c r="X1703" s="7">
        <v>188</v>
      </c>
      <c r="Z1703" s="29" t="s">
        <v>129</v>
      </c>
      <c r="AA1703" s="3">
        <v>104669</v>
      </c>
      <c r="AB1703" s="3"/>
      <c r="AC1703" s="7">
        <v>104669</v>
      </c>
      <c r="AE1703">
        <f t="shared" si="1138"/>
        <v>104669</v>
      </c>
      <c r="AF1703" s="16">
        <f t="shared" si="1139"/>
        <v>104.669</v>
      </c>
      <c r="AH1703">
        <f t="shared" si="1140"/>
        <v>1292</v>
      </c>
      <c r="AI1703">
        <f t="shared" si="1141"/>
        <v>104669</v>
      </c>
      <c r="AJ1703" s="16">
        <f t="shared" si="1142"/>
        <v>81013.15789473684</v>
      </c>
      <c r="AL1703" s="16">
        <f t="shared" si="1143"/>
        <v>434311.203319502</v>
      </c>
    </row>
    <row r="1704" spans="2:38">
      <c r="B1704" s="29" t="s">
        <v>130</v>
      </c>
      <c r="C1704" s="3"/>
      <c r="D1704" s="3">
        <v>12</v>
      </c>
      <c r="E1704" s="7">
        <v>12</v>
      </c>
      <c r="G1704" s="29" t="s">
        <v>130</v>
      </c>
      <c r="H1704" s="3"/>
      <c r="I1704" s="3">
        <v>27</v>
      </c>
      <c r="J1704" s="7">
        <v>27</v>
      </c>
      <c r="L1704">
        <f t="shared" si="1148"/>
        <v>12</v>
      </c>
      <c r="M1704">
        <f t="shared" si="1149"/>
        <v>27</v>
      </c>
      <c r="N1704" s="19">
        <f t="shared" si="1111"/>
        <v>2.25</v>
      </c>
      <c r="P1704" s="29" t="s">
        <v>130</v>
      </c>
      <c r="Q1704" s="3"/>
      <c r="R1704" s="3">
        <v>10</v>
      </c>
      <c r="S1704" s="7">
        <v>10</v>
      </c>
      <c r="U1704" s="29" t="s">
        <v>130</v>
      </c>
      <c r="V1704" s="3"/>
      <c r="W1704" s="3">
        <v>5</v>
      </c>
      <c r="X1704" s="7">
        <v>5</v>
      </c>
      <c r="Z1704" s="29" t="s">
        <v>130</v>
      </c>
      <c r="AA1704" s="3"/>
      <c r="AB1704" s="3">
        <v>1126</v>
      </c>
      <c r="AC1704" s="7">
        <v>1126</v>
      </c>
      <c r="AE1704">
        <f t="shared" si="1138"/>
        <v>1126</v>
      </c>
      <c r="AF1704" s="16">
        <f t="shared" si="1139"/>
        <v>1.1259999999999999</v>
      </c>
      <c r="AH1704">
        <f t="shared" si="1140"/>
        <v>27</v>
      </c>
      <c r="AI1704">
        <f t="shared" si="1141"/>
        <v>1126</v>
      </c>
      <c r="AJ1704" s="16">
        <f t="shared" si="1142"/>
        <v>41703.703703703701</v>
      </c>
      <c r="AL1704" s="16">
        <f t="shared" si="1143"/>
        <v>93833.333333333328</v>
      </c>
    </row>
    <row r="1705" spans="2:38">
      <c r="B1705" s="29" t="s">
        <v>131</v>
      </c>
      <c r="C1705" s="3"/>
      <c r="D1705" s="3">
        <v>89</v>
      </c>
      <c r="E1705" s="7">
        <v>89</v>
      </c>
      <c r="G1705" s="29" t="s">
        <v>131</v>
      </c>
      <c r="H1705" s="3"/>
      <c r="I1705" s="3">
        <v>1403</v>
      </c>
      <c r="J1705" s="7">
        <v>1403</v>
      </c>
      <c r="L1705">
        <f t="shared" si="1148"/>
        <v>89</v>
      </c>
      <c r="M1705">
        <f t="shared" si="1149"/>
        <v>1403</v>
      </c>
      <c r="N1705" s="19">
        <f t="shared" si="1111"/>
        <v>15.764044943820224</v>
      </c>
      <c r="P1705" s="29" t="s">
        <v>131</v>
      </c>
      <c r="Q1705" s="3"/>
      <c r="R1705" s="3">
        <v>1158</v>
      </c>
      <c r="S1705" s="7">
        <v>1158</v>
      </c>
      <c r="U1705" s="29" t="s">
        <v>131</v>
      </c>
      <c r="V1705" s="3"/>
      <c r="W1705" s="3">
        <v>153</v>
      </c>
      <c r="X1705" s="7">
        <v>153</v>
      </c>
      <c r="Z1705" s="29" t="s">
        <v>131</v>
      </c>
      <c r="AA1705" s="3"/>
      <c r="AB1705" s="3">
        <v>81015</v>
      </c>
      <c r="AC1705" s="7">
        <v>81015</v>
      </c>
      <c r="AE1705">
        <f t="shared" si="1138"/>
        <v>81015</v>
      </c>
      <c r="AF1705" s="16">
        <f t="shared" si="1139"/>
        <v>81.015000000000001</v>
      </c>
      <c r="AH1705">
        <f t="shared" si="1140"/>
        <v>1403</v>
      </c>
      <c r="AI1705">
        <f t="shared" si="1141"/>
        <v>81015</v>
      </c>
      <c r="AJ1705" s="16">
        <f t="shared" si="1142"/>
        <v>57744.119743406984</v>
      </c>
      <c r="AL1705" s="16">
        <f t="shared" si="1143"/>
        <v>910280.89887640439</v>
      </c>
    </row>
    <row r="1706" spans="2:38">
      <c r="B1706" s="29" t="s">
        <v>132</v>
      </c>
      <c r="C1706" s="3"/>
      <c r="D1706" s="3">
        <v>108</v>
      </c>
      <c r="E1706" s="7">
        <v>108</v>
      </c>
      <c r="G1706" s="29" t="s">
        <v>132</v>
      </c>
      <c r="H1706" s="3"/>
      <c r="I1706" s="3">
        <v>257</v>
      </c>
      <c r="J1706" s="7">
        <v>257</v>
      </c>
      <c r="L1706">
        <f t="shared" si="1148"/>
        <v>108</v>
      </c>
      <c r="M1706">
        <f t="shared" si="1149"/>
        <v>257</v>
      </c>
      <c r="N1706" s="19">
        <f t="shared" si="1111"/>
        <v>2.3796296296296298</v>
      </c>
      <c r="P1706" s="29" t="s">
        <v>132</v>
      </c>
      <c r="Q1706" s="3"/>
      <c r="R1706" s="3">
        <v>95</v>
      </c>
      <c r="S1706" s="7">
        <v>95</v>
      </c>
      <c r="U1706" s="29" t="s">
        <v>132</v>
      </c>
      <c r="V1706" s="3"/>
      <c r="W1706" s="3">
        <v>49</v>
      </c>
      <c r="X1706" s="7">
        <v>49</v>
      </c>
      <c r="Z1706" s="29" t="s">
        <v>132</v>
      </c>
      <c r="AA1706" s="3"/>
      <c r="AB1706" s="3">
        <v>20130</v>
      </c>
      <c r="AC1706" s="7">
        <v>20130</v>
      </c>
      <c r="AE1706">
        <f t="shared" si="1138"/>
        <v>20130</v>
      </c>
      <c r="AF1706" s="16">
        <f t="shared" si="1139"/>
        <v>20.13</v>
      </c>
      <c r="AH1706">
        <f t="shared" si="1140"/>
        <v>257</v>
      </c>
      <c r="AI1706">
        <f t="shared" si="1141"/>
        <v>20130</v>
      </c>
      <c r="AJ1706" s="16">
        <f t="shared" si="1142"/>
        <v>78326.848249027229</v>
      </c>
      <c r="AL1706" s="16">
        <f t="shared" si="1143"/>
        <v>186388.88888888888</v>
      </c>
    </row>
    <row r="1707" spans="2:38">
      <c r="B1707" s="29" t="s">
        <v>133</v>
      </c>
      <c r="C1707" s="3"/>
      <c r="D1707" s="3">
        <v>6</v>
      </c>
      <c r="E1707" s="7">
        <v>6</v>
      </c>
      <c r="G1707" s="29" t="s">
        <v>133</v>
      </c>
      <c r="H1707" s="3"/>
      <c r="I1707" s="3">
        <v>7</v>
      </c>
      <c r="J1707" s="7">
        <v>7</v>
      </c>
      <c r="L1707">
        <f t="shared" si="1148"/>
        <v>6</v>
      </c>
      <c r="M1707">
        <f t="shared" si="1149"/>
        <v>7</v>
      </c>
      <c r="N1707" s="19">
        <f t="shared" si="1111"/>
        <v>1.1666666666666667</v>
      </c>
      <c r="P1707" s="29" t="s">
        <v>133</v>
      </c>
      <c r="Q1707" s="3"/>
      <c r="R1707" s="3">
        <v>1</v>
      </c>
      <c r="S1707" s="7">
        <v>1</v>
      </c>
      <c r="U1707" s="29" t="s">
        <v>133</v>
      </c>
      <c r="V1707" s="3"/>
      <c r="W1707" s="3"/>
      <c r="X1707" s="7"/>
      <c r="Z1707" s="29" t="s">
        <v>133</v>
      </c>
      <c r="AA1707" s="3"/>
      <c r="AB1707" s="3"/>
      <c r="AC1707" s="7"/>
      <c r="AE1707">
        <f t="shared" si="1138"/>
        <v>0</v>
      </c>
      <c r="AF1707" s="16" t="str">
        <f t="shared" si="1139"/>
        <v/>
      </c>
      <c r="AH1707">
        <f t="shared" si="1140"/>
        <v>7</v>
      </c>
      <c r="AI1707">
        <f t="shared" si="1141"/>
        <v>0</v>
      </c>
      <c r="AJ1707" s="16" t="str">
        <f t="shared" si="1142"/>
        <v/>
      </c>
      <c r="AL1707" s="16" t="str">
        <f t="shared" si="1143"/>
        <v/>
      </c>
    </row>
    <row r="1708" spans="2:38">
      <c r="B1708" s="29" t="s">
        <v>134</v>
      </c>
      <c r="C1708" s="3"/>
      <c r="D1708" s="3">
        <v>1</v>
      </c>
      <c r="E1708" s="7">
        <v>1</v>
      </c>
      <c r="G1708" s="29" t="s">
        <v>134</v>
      </c>
      <c r="H1708" s="3"/>
      <c r="I1708" s="3"/>
      <c r="J1708" s="7"/>
      <c r="L1708">
        <f t="shared" si="1148"/>
        <v>1</v>
      </c>
      <c r="M1708">
        <f t="shared" si="1149"/>
        <v>0</v>
      </c>
      <c r="N1708" s="19">
        <f t="shared" si="1111"/>
        <v>0</v>
      </c>
      <c r="P1708" s="29" t="s">
        <v>134</v>
      </c>
      <c r="Q1708" s="3"/>
      <c r="R1708" s="3"/>
      <c r="S1708" s="7"/>
      <c r="U1708" s="29" t="s">
        <v>134</v>
      </c>
      <c r="V1708" s="3"/>
      <c r="W1708" s="3"/>
      <c r="X1708" s="7"/>
      <c r="Z1708" s="29" t="s">
        <v>134</v>
      </c>
      <c r="AA1708" s="3"/>
      <c r="AB1708" s="3"/>
      <c r="AC1708" s="7"/>
      <c r="AE1708">
        <f t="shared" si="1138"/>
        <v>0</v>
      </c>
      <c r="AF1708" s="16" t="str">
        <f t="shared" si="1139"/>
        <v/>
      </c>
      <c r="AH1708">
        <f t="shared" si="1140"/>
        <v>0</v>
      </c>
      <c r="AI1708">
        <f t="shared" si="1141"/>
        <v>0</v>
      </c>
      <c r="AJ1708" s="16" t="str">
        <f t="shared" si="1142"/>
        <v/>
      </c>
      <c r="AL1708" s="16" t="str">
        <f t="shared" si="1143"/>
        <v/>
      </c>
    </row>
    <row r="1709" spans="2:38">
      <c r="B1709" s="29" t="s">
        <v>135</v>
      </c>
      <c r="C1709" s="3"/>
      <c r="D1709" s="3">
        <v>16</v>
      </c>
      <c r="E1709" s="7">
        <v>16</v>
      </c>
      <c r="G1709" s="29" t="s">
        <v>135</v>
      </c>
      <c r="H1709" s="3"/>
      <c r="I1709" s="3">
        <v>32</v>
      </c>
      <c r="J1709" s="7">
        <v>32</v>
      </c>
      <c r="L1709">
        <f t="shared" si="1148"/>
        <v>16</v>
      </c>
      <c r="M1709">
        <f t="shared" si="1149"/>
        <v>32</v>
      </c>
      <c r="N1709" s="19">
        <f t="shared" si="1111"/>
        <v>2</v>
      </c>
      <c r="P1709" s="29" t="s">
        <v>135</v>
      </c>
      <c r="Q1709" s="3"/>
      <c r="R1709" s="3">
        <v>11</v>
      </c>
      <c r="S1709" s="7">
        <v>11</v>
      </c>
      <c r="U1709" s="29" t="s">
        <v>135</v>
      </c>
      <c r="V1709" s="3"/>
      <c r="W1709" s="3">
        <v>4</v>
      </c>
      <c r="X1709" s="7">
        <v>4</v>
      </c>
      <c r="Z1709" s="29" t="s">
        <v>135</v>
      </c>
      <c r="AA1709" s="3"/>
      <c r="AB1709" s="3">
        <v>1504</v>
      </c>
      <c r="AC1709" s="7">
        <v>1504</v>
      </c>
      <c r="AE1709">
        <f t="shared" si="1138"/>
        <v>1504</v>
      </c>
      <c r="AF1709" s="16">
        <f t="shared" si="1139"/>
        <v>1.504</v>
      </c>
      <c r="AH1709">
        <f t="shared" si="1140"/>
        <v>32</v>
      </c>
      <c r="AI1709">
        <f t="shared" si="1141"/>
        <v>1504</v>
      </c>
      <c r="AJ1709" s="16">
        <f t="shared" si="1142"/>
        <v>47000</v>
      </c>
      <c r="AL1709" s="16">
        <f t="shared" si="1143"/>
        <v>94000</v>
      </c>
    </row>
    <row r="1710" spans="2:38">
      <c r="B1710" s="30" t="s">
        <v>39</v>
      </c>
      <c r="C1710" s="7">
        <v>3523</v>
      </c>
      <c r="D1710" s="7">
        <v>2509</v>
      </c>
      <c r="E1710" s="7">
        <v>6032</v>
      </c>
      <c r="G1710" s="30" t="s">
        <v>39</v>
      </c>
      <c r="H1710" s="7">
        <v>15189</v>
      </c>
      <c r="I1710" s="7">
        <v>8983</v>
      </c>
      <c r="J1710" s="7">
        <v>24172</v>
      </c>
      <c r="L1710">
        <f t="shared" si="1148"/>
        <v>6032</v>
      </c>
      <c r="M1710">
        <f t="shared" si="1149"/>
        <v>24172</v>
      </c>
      <c r="N1710" s="19">
        <f t="shared" si="1111"/>
        <v>4.0072944297082227</v>
      </c>
      <c r="P1710" s="30" t="s">
        <v>39</v>
      </c>
      <c r="Q1710" s="7">
        <v>9459</v>
      </c>
      <c r="R1710" s="7">
        <v>4922</v>
      </c>
      <c r="S1710" s="7">
        <v>14381</v>
      </c>
      <c r="U1710" s="30" t="s">
        <v>39</v>
      </c>
      <c r="V1710" s="7">
        <v>2131</v>
      </c>
      <c r="W1710" s="7">
        <v>1476</v>
      </c>
      <c r="X1710" s="7">
        <v>3607</v>
      </c>
      <c r="Z1710" s="30" t="s">
        <v>39</v>
      </c>
      <c r="AA1710" s="7">
        <v>683896</v>
      </c>
      <c r="AB1710" s="7">
        <v>504559</v>
      </c>
      <c r="AC1710" s="7">
        <v>1188455</v>
      </c>
      <c r="AE1710">
        <f t="shared" si="1138"/>
        <v>1188455</v>
      </c>
      <c r="AF1710" s="16">
        <f t="shared" si="1139"/>
        <v>1188.4549999999999</v>
      </c>
      <c r="AH1710">
        <f t="shared" si="1140"/>
        <v>24172</v>
      </c>
      <c r="AI1710">
        <f t="shared" si="1141"/>
        <v>1188455</v>
      </c>
      <c r="AJ1710" s="16">
        <f t="shared" si="1142"/>
        <v>49166.597716366043</v>
      </c>
      <c r="AL1710" s="16">
        <f t="shared" si="1143"/>
        <v>197025.03315649866</v>
      </c>
    </row>
    <row r="1711" spans="2:38">
      <c r="B1711" s="4" t="s">
        <v>193</v>
      </c>
      <c r="C1711" s="3"/>
      <c r="D1711" s="3"/>
      <c r="E1711" s="7"/>
      <c r="G1711" s="4" t="s">
        <v>193</v>
      </c>
      <c r="H1711" s="3"/>
      <c r="I1711" s="3"/>
      <c r="J1711" s="7"/>
      <c r="N1711" s="18" t="str">
        <f t="shared" si="1111"/>
        <v/>
      </c>
      <c r="P1711" s="4" t="s">
        <v>193</v>
      </c>
      <c r="Q1711" s="3"/>
      <c r="R1711" s="3"/>
      <c r="S1711" s="7"/>
      <c r="U1711" s="4" t="s">
        <v>193</v>
      </c>
      <c r="V1711" s="3"/>
      <c r="W1711" s="3"/>
      <c r="X1711" s="7"/>
      <c r="Z1711" s="4" t="s">
        <v>193</v>
      </c>
      <c r="AA1711" s="3"/>
      <c r="AB1711" s="3"/>
      <c r="AC1711" s="7"/>
      <c r="AF1711" s="15"/>
      <c r="AJ1711" s="15"/>
      <c r="AL1711" s="15"/>
    </row>
    <row r="1712" spans="2:38">
      <c r="B1712" s="5" t="s">
        <v>13</v>
      </c>
      <c r="C1712" s="3"/>
      <c r="D1712" s="3"/>
      <c r="E1712" s="7"/>
      <c r="G1712" s="5" t="s">
        <v>13</v>
      </c>
      <c r="H1712" s="3"/>
      <c r="I1712" s="3"/>
      <c r="J1712" s="7"/>
      <c r="N1712" s="37" t="str">
        <f t="shared" si="1111"/>
        <v/>
      </c>
      <c r="P1712" s="5" t="s">
        <v>13</v>
      </c>
      <c r="Q1712" s="3"/>
      <c r="R1712" s="3"/>
      <c r="S1712" s="7"/>
      <c r="U1712" s="5" t="s">
        <v>13</v>
      </c>
      <c r="V1712" s="3"/>
      <c r="W1712" s="3"/>
      <c r="X1712" s="7"/>
      <c r="Z1712" s="5" t="s">
        <v>13</v>
      </c>
      <c r="AA1712" s="3"/>
      <c r="AB1712" s="3"/>
      <c r="AC1712" s="7"/>
      <c r="AF1712" s="36"/>
      <c r="AJ1712" s="36"/>
      <c r="AL1712" s="36"/>
    </row>
    <row r="1713" spans="2:38">
      <c r="B1713" s="29" t="s">
        <v>13</v>
      </c>
      <c r="C1713" s="3">
        <v>13473</v>
      </c>
      <c r="D1713" s="3">
        <v>1996</v>
      </c>
      <c r="E1713" s="7">
        <v>15469</v>
      </c>
      <c r="G1713" s="29" t="s">
        <v>13</v>
      </c>
      <c r="H1713" s="3">
        <v>114042</v>
      </c>
      <c r="I1713" s="3">
        <v>22422</v>
      </c>
      <c r="J1713" s="7">
        <v>136464</v>
      </c>
      <c r="L1713">
        <f t="shared" ref="L1713" si="1150">E1713</f>
        <v>15469</v>
      </c>
      <c r="M1713">
        <f t="shared" ref="M1713" si="1151">J1713</f>
        <v>136464</v>
      </c>
      <c r="N1713" s="19">
        <f t="shared" si="1111"/>
        <v>8.8217725774128901</v>
      </c>
      <c r="P1713" s="29" t="s">
        <v>13</v>
      </c>
      <c r="Q1713" s="3">
        <v>88887</v>
      </c>
      <c r="R1713" s="3">
        <v>15338</v>
      </c>
      <c r="S1713" s="7">
        <v>104225</v>
      </c>
      <c r="U1713" s="29" t="s">
        <v>13</v>
      </c>
      <c r="V1713" s="3">
        <v>11208</v>
      </c>
      <c r="W1713" s="3">
        <v>5042</v>
      </c>
      <c r="X1713" s="7">
        <v>16250</v>
      </c>
      <c r="Z1713" s="29" t="s">
        <v>13</v>
      </c>
      <c r="AA1713" s="3">
        <v>15369374</v>
      </c>
      <c r="AB1713" s="3">
        <v>1088265</v>
      </c>
      <c r="AC1713" s="7">
        <v>16457639</v>
      </c>
      <c r="AE1713">
        <f t="shared" ref="AE1713" si="1152">AC1713</f>
        <v>16457639</v>
      </c>
      <c r="AF1713" s="16">
        <f t="shared" ref="AF1713" si="1153">IF(AE1713/$AE$8&gt;0,AE1713/$AE$8,"")</f>
        <v>16457.638999999999</v>
      </c>
      <c r="AH1713">
        <f t="shared" ref="AH1713" si="1154">J1713</f>
        <v>136464</v>
      </c>
      <c r="AI1713">
        <f t="shared" ref="AI1713" si="1155">AC1713</f>
        <v>16457639</v>
      </c>
      <c r="AJ1713" s="16">
        <f t="shared" ref="AJ1713" si="1156">IF(AI1713*AH1713&gt;0,AI1713/AH1713*$AI$8,"")</f>
        <v>120600.59063196153</v>
      </c>
      <c r="AL1713" s="16">
        <f t="shared" ref="AL1713" si="1157">IF(AI1713*M1713&gt;0,M1713/L1713*AJ1713,"")</f>
        <v>1063910.9832568362</v>
      </c>
    </row>
    <row r="1714" spans="2:38">
      <c r="B1714" s="5" t="s">
        <v>33</v>
      </c>
      <c r="C1714" s="3"/>
      <c r="D1714" s="3"/>
      <c r="E1714" s="7"/>
      <c r="G1714" s="5" t="s">
        <v>33</v>
      </c>
      <c r="H1714" s="3"/>
      <c r="I1714" s="3"/>
      <c r="J1714" s="7"/>
      <c r="N1714" s="37" t="str">
        <f t="shared" si="1111"/>
        <v/>
      </c>
      <c r="P1714" s="5" t="s">
        <v>33</v>
      </c>
      <c r="Q1714" s="3"/>
      <c r="R1714" s="3"/>
      <c r="S1714" s="7"/>
      <c r="U1714" s="5" t="s">
        <v>33</v>
      </c>
      <c r="V1714" s="3"/>
      <c r="W1714" s="3"/>
      <c r="X1714" s="7"/>
      <c r="Z1714" s="5" t="s">
        <v>33</v>
      </c>
      <c r="AA1714" s="3"/>
      <c r="AB1714" s="3"/>
      <c r="AC1714" s="7"/>
      <c r="AF1714" s="36"/>
      <c r="AJ1714" s="36"/>
      <c r="AL1714" s="36"/>
    </row>
    <row r="1715" spans="2:38">
      <c r="B1715" s="29" t="s">
        <v>45</v>
      </c>
      <c r="C1715" s="3">
        <v>32</v>
      </c>
      <c r="D1715" s="3"/>
      <c r="E1715" s="7">
        <v>32</v>
      </c>
      <c r="G1715" s="29" t="s">
        <v>45</v>
      </c>
      <c r="H1715" s="3">
        <v>445</v>
      </c>
      <c r="I1715" s="3"/>
      <c r="J1715" s="7">
        <v>445</v>
      </c>
      <c r="L1715">
        <f t="shared" ref="L1715:L1724" si="1158">E1715</f>
        <v>32</v>
      </c>
      <c r="M1715">
        <f t="shared" ref="M1715:M1724" si="1159">J1715</f>
        <v>445</v>
      </c>
      <c r="N1715" s="19">
        <f t="shared" si="1111"/>
        <v>13.90625</v>
      </c>
      <c r="P1715" s="29" t="s">
        <v>45</v>
      </c>
      <c r="Q1715" s="3">
        <v>370</v>
      </c>
      <c r="R1715" s="3"/>
      <c r="S1715" s="7">
        <v>370</v>
      </c>
      <c r="U1715" s="29" t="s">
        <v>45</v>
      </c>
      <c r="V1715" s="3">
        <v>42</v>
      </c>
      <c r="W1715" s="3"/>
      <c r="X1715" s="7">
        <v>42</v>
      </c>
      <c r="Z1715" s="29" t="s">
        <v>45</v>
      </c>
      <c r="AA1715" s="3">
        <v>62147</v>
      </c>
      <c r="AB1715" s="3"/>
      <c r="AC1715" s="7">
        <v>62147</v>
      </c>
      <c r="AE1715">
        <f t="shared" ref="AE1715:AE1724" si="1160">AC1715</f>
        <v>62147</v>
      </c>
      <c r="AF1715" s="16">
        <f t="shared" ref="AF1715:AF1724" si="1161">IF(AE1715/$AE$8&gt;0,AE1715/$AE$8,"")</f>
        <v>62.146999999999998</v>
      </c>
      <c r="AH1715">
        <f t="shared" ref="AH1715:AH1724" si="1162">J1715</f>
        <v>445</v>
      </c>
      <c r="AI1715">
        <f t="shared" ref="AI1715:AI1724" si="1163">AC1715</f>
        <v>62147</v>
      </c>
      <c r="AJ1715" s="16">
        <f t="shared" ref="AJ1715:AJ1724" si="1164">IF(AI1715*AH1715&gt;0,AI1715/AH1715*$AI$8,"")</f>
        <v>139656.17977528088</v>
      </c>
      <c r="AL1715" s="16">
        <f t="shared" ref="AL1715:AL1724" si="1165">IF(AI1715*M1715&gt;0,M1715/L1715*AJ1715,"")</f>
        <v>1942093.7499999998</v>
      </c>
    </row>
    <row r="1716" spans="2:38">
      <c r="B1716" s="29" t="s">
        <v>46</v>
      </c>
      <c r="C1716" s="3">
        <v>509</v>
      </c>
      <c r="D1716" s="3"/>
      <c r="E1716" s="7">
        <v>509</v>
      </c>
      <c r="G1716" s="29" t="s">
        <v>46</v>
      </c>
      <c r="H1716" s="3">
        <v>3117</v>
      </c>
      <c r="I1716" s="3"/>
      <c r="J1716" s="7">
        <v>3117</v>
      </c>
      <c r="L1716">
        <f t="shared" si="1158"/>
        <v>509</v>
      </c>
      <c r="M1716">
        <f t="shared" si="1159"/>
        <v>3117</v>
      </c>
      <c r="N1716" s="19">
        <f t="shared" ref="N1716:N1779" si="1166">IF(M1716+L1716&gt;0,M1716/L1716,"")</f>
        <v>6.1237721021610998</v>
      </c>
      <c r="P1716" s="29" t="s">
        <v>46</v>
      </c>
      <c r="Q1716" s="3">
        <v>2262</v>
      </c>
      <c r="R1716" s="3"/>
      <c r="S1716" s="7">
        <v>2262</v>
      </c>
      <c r="U1716" s="29" t="s">
        <v>46</v>
      </c>
      <c r="V1716" s="3">
        <v>325</v>
      </c>
      <c r="W1716" s="3"/>
      <c r="X1716" s="7">
        <v>325</v>
      </c>
      <c r="Z1716" s="29" t="s">
        <v>46</v>
      </c>
      <c r="AA1716" s="3">
        <v>316952</v>
      </c>
      <c r="AB1716" s="3"/>
      <c r="AC1716" s="7">
        <v>316952</v>
      </c>
      <c r="AE1716">
        <f t="shared" si="1160"/>
        <v>316952</v>
      </c>
      <c r="AF1716" s="16">
        <f t="shared" si="1161"/>
        <v>316.952</v>
      </c>
      <c r="AH1716">
        <f t="shared" si="1162"/>
        <v>3117</v>
      </c>
      <c r="AI1716">
        <f t="shared" si="1163"/>
        <v>316952</v>
      </c>
      <c r="AJ1716" s="16">
        <f t="shared" si="1164"/>
        <v>101684.95348091114</v>
      </c>
      <c r="AL1716" s="16">
        <f t="shared" si="1165"/>
        <v>622695.48133595288</v>
      </c>
    </row>
    <row r="1717" spans="2:38">
      <c r="B1717" s="29" t="s">
        <v>47</v>
      </c>
      <c r="C1717" s="3">
        <v>98</v>
      </c>
      <c r="D1717" s="3"/>
      <c r="E1717" s="7">
        <v>98</v>
      </c>
      <c r="G1717" s="29" t="s">
        <v>47</v>
      </c>
      <c r="H1717" s="3">
        <v>1121</v>
      </c>
      <c r="I1717" s="3"/>
      <c r="J1717" s="7">
        <v>1121</v>
      </c>
      <c r="L1717">
        <f t="shared" si="1158"/>
        <v>98</v>
      </c>
      <c r="M1717">
        <f t="shared" si="1159"/>
        <v>1121</v>
      </c>
      <c r="N1717" s="19">
        <f t="shared" si="1166"/>
        <v>11.438775510204081</v>
      </c>
      <c r="P1717" s="29" t="s">
        <v>47</v>
      </c>
      <c r="Q1717" s="3">
        <v>906</v>
      </c>
      <c r="R1717" s="3"/>
      <c r="S1717" s="7">
        <v>906</v>
      </c>
      <c r="U1717" s="29" t="s">
        <v>47</v>
      </c>
      <c r="V1717" s="3">
        <v>112</v>
      </c>
      <c r="W1717" s="3"/>
      <c r="X1717" s="7">
        <v>112</v>
      </c>
      <c r="Z1717" s="29" t="s">
        <v>47</v>
      </c>
      <c r="AA1717" s="3">
        <v>130917</v>
      </c>
      <c r="AB1717" s="3"/>
      <c r="AC1717" s="7">
        <v>130917</v>
      </c>
      <c r="AE1717">
        <f t="shared" si="1160"/>
        <v>130917</v>
      </c>
      <c r="AF1717" s="16">
        <f t="shared" si="1161"/>
        <v>130.917</v>
      </c>
      <c r="AH1717">
        <f t="shared" si="1162"/>
        <v>1121</v>
      </c>
      <c r="AI1717">
        <f t="shared" si="1163"/>
        <v>130917</v>
      </c>
      <c r="AJ1717" s="16">
        <f t="shared" si="1164"/>
        <v>116785.90544157002</v>
      </c>
      <c r="AL1717" s="16">
        <f t="shared" si="1165"/>
        <v>1335887.7551020407</v>
      </c>
    </row>
    <row r="1718" spans="2:38">
      <c r="B1718" s="29" t="s">
        <v>145</v>
      </c>
      <c r="C1718" s="3"/>
      <c r="D1718" s="3">
        <v>218</v>
      </c>
      <c r="E1718" s="7">
        <v>218</v>
      </c>
      <c r="G1718" s="29" t="s">
        <v>145</v>
      </c>
      <c r="H1718" s="3"/>
      <c r="I1718" s="3">
        <v>559</v>
      </c>
      <c r="J1718" s="7">
        <v>559</v>
      </c>
      <c r="L1718">
        <f t="shared" si="1158"/>
        <v>218</v>
      </c>
      <c r="M1718">
        <f t="shared" si="1159"/>
        <v>559</v>
      </c>
      <c r="N1718" s="19">
        <f t="shared" si="1166"/>
        <v>2.5642201834862384</v>
      </c>
      <c r="P1718" s="29" t="s">
        <v>145</v>
      </c>
      <c r="Q1718" s="3"/>
      <c r="R1718" s="3">
        <v>251</v>
      </c>
      <c r="S1718" s="7">
        <v>251</v>
      </c>
      <c r="U1718" s="29" t="s">
        <v>145</v>
      </c>
      <c r="V1718" s="3"/>
      <c r="W1718" s="3">
        <v>84</v>
      </c>
      <c r="X1718" s="7">
        <v>84</v>
      </c>
      <c r="Z1718" s="29" t="s">
        <v>145</v>
      </c>
      <c r="AA1718" s="3"/>
      <c r="AB1718" s="3">
        <v>48100</v>
      </c>
      <c r="AC1718" s="7">
        <v>48100</v>
      </c>
      <c r="AE1718">
        <f t="shared" si="1160"/>
        <v>48100</v>
      </c>
      <c r="AF1718" s="16">
        <f t="shared" si="1161"/>
        <v>48.1</v>
      </c>
      <c r="AH1718">
        <f t="shared" si="1162"/>
        <v>559</v>
      </c>
      <c r="AI1718">
        <f t="shared" si="1163"/>
        <v>48100</v>
      </c>
      <c r="AJ1718" s="16">
        <f t="shared" si="1164"/>
        <v>86046.511627906977</v>
      </c>
      <c r="AL1718" s="16">
        <f t="shared" si="1165"/>
        <v>220642.20183486238</v>
      </c>
    </row>
    <row r="1719" spans="2:38">
      <c r="B1719" s="29" t="s">
        <v>48</v>
      </c>
      <c r="C1719" s="3">
        <v>1132</v>
      </c>
      <c r="D1719" s="3"/>
      <c r="E1719" s="7">
        <v>1132</v>
      </c>
      <c r="G1719" s="29" t="s">
        <v>48</v>
      </c>
      <c r="H1719" s="3">
        <v>12333</v>
      </c>
      <c r="I1719" s="3"/>
      <c r="J1719" s="7">
        <v>12333</v>
      </c>
      <c r="L1719">
        <f t="shared" si="1158"/>
        <v>1132</v>
      </c>
      <c r="M1719">
        <f t="shared" si="1159"/>
        <v>12333</v>
      </c>
      <c r="N1719" s="19">
        <f t="shared" si="1166"/>
        <v>10.894876325088338</v>
      </c>
      <c r="P1719" s="29" t="s">
        <v>48</v>
      </c>
      <c r="Q1719" s="3">
        <v>10279</v>
      </c>
      <c r="R1719" s="3"/>
      <c r="S1719" s="7">
        <v>10279</v>
      </c>
      <c r="U1719" s="29" t="s">
        <v>48</v>
      </c>
      <c r="V1719" s="3">
        <v>898</v>
      </c>
      <c r="W1719" s="3"/>
      <c r="X1719" s="7">
        <v>898</v>
      </c>
      <c r="Z1719" s="29" t="s">
        <v>48</v>
      </c>
      <c r="AA1719" s="3">
        <v>1817319</v>
      </c>
      <c r="AB1719" s="3"/>
      <c r="AC1719" s="7">
        <v>1817319</v>
      </c>
      <c r="AE1719">
        <f t="shared" si="1160"/>
        <v>1817319</v>
      </c>
      <c r="AF1719" s="16">
        <f t="shared" si="1161"/>
        <v>1817.319</v>
      </c>
      <c r="AH1719">
        <f t="shared" si="1162"/>
        <v>12333</v>
      </c>
      <c r="AI1719">
        <f t="shared" si="1163"/>
        <v>1817319</v>
      </c>
      <c r="AJ1719" s="16">
        <f t="shared" si="1164"/>
        <v>147354.17173437119</v>
      </c>
      <c r="AL1719" s="16">
        <f t="shared" si="1165"/>
        <v>1605405.4770318021</v>
      </c>
    </row>
    <row r="1720" spans="2:38">
      <c r="B1720" s="29" t="s">
        <v>49</v>
      </c>
      <c r="C1720" s="3">
        <v>244</v>
      </c>
      <c r="D1720" s="3"/>
      <c r="E1720" s="7">
        <v>244</v>
      </c>
      <c r="G1720" s="29" t="s">
        <v>49</v>
      </c>
      <c r="H1720" s="3">
        <v>5302</v>
      </c>
      <c r="I1720" s="3"/>
      <c r="J1720" s="7">
        <v>5302</v>
      </c>
      <c r="L1720">
        <f t="shared" si="1158"/>
        <v>244</v>
      </c>
      <c r="M1720">
        <f t="shared" si="1159"/>
        <v>5302</v>
      </c>
      <c r="N1720" s="19">
        <f t="shared" si="1166"/>
        <v>21.729508196721312</v>
      </c>
      <c r="P1720" s="29" t="s">
        <v>49</v>
      </c>
      <c r="Q1720" s="3">
        <v>4781</v>
      </c>
      <c r="R1720" s="3"/>
      <c r="S1720" s="7">
        <v>4781</v>
      </c>
      <c r="U1720" s="29" t="s">
        <v>49</v>
      </c>
      <c r="V1720" s="3">
        <v>273</v>
      </c>
      <c r="W1720" s="3"/>
      <c r="X1720" s="7">
        <v>273</v>
      </c>
      <c r="Z1720" s="29" t="s">
        <v>49</v>
      </c>
      <c r="AA1720" s="3">
        <v>773736</v>
      </c>
      <c r="AB1720" s="3"/>
      <c r="AC1720" s="7">
        <v>773736</v>
      </c>
      <c r="AE1720">
        <f t="shared" si="1160"/>
        <v>773736</v>
      </c>
      <c r="AF1720" s="16">
        <f t="shared" si="1161"/>
        <v>773.73599999999999</v>
      </c>
      <c r="AH1720">
        <f t="shared" si="1162"/>
        <v>5302</v>
      </c>
      <c r="AI1720">
        <f t="shared" si="1163"/>
        <v>773736</v>
      </c>
      <c r="AJ1720" s="16">
        <f t="shared" si="1164"/>
        <v>145932.8555262165</v>
      </c>
      <c r="AL1720" s="16">
        <f t="shared" si="1165"/>
        <v>3171049.1803278686</v>
      </c>
    </row>
    <row r="1721" spans="2:38">
      <c r="B1721" s="29" t="s">
        <v>146</v>
      </c>
      <c r="C1721" s="3">
        <v>35</v>
      </c>
      <c r="D1721" s="3"/>
      <c r="E1721" s="7">
        <v>35</v>
      </c>
      <c r="G1721" s="29" t="s">
        <v>146</v>
      </c>
      <c r="H1721" s="3">
        <v>628</v>
      </c>
      <c r="I1721" s="3"/>
      <c r="J1721" s="7">
        <v>628</v>
      </c>
      <c r="L1721">
        <f t="shared" si="1158"/>
        <v>35</v>
      </c>
      <c r="M1721">
        <f t="shared" si="1159"/>
        <v>628</v>
      </c>
      <c r="N1721" s="19">
        <f t="shared" si="1166"/>
        <v>17.942857142857143</v>
      </c>
      <c r="P1721" s="29" t="s">
        <v>146</v>
      </c>
      <c r="Q1721" s="3">
        <v>562</v>
      </c>
      <c r="R1721" s="3"/>
      <c r="S1721" s="7">
        <v>562</v>
      </c>
      <c r="U1721" s="29" t="s">
        <v>146</v>
      </c>
      <c r="V1721" s="3">
        <v>31</v>
      </c>
      <c r="W1721" s="3"/>
      <c r="X1721" s="7">
        <v>31</v>
      </c>
      <c r="Z1721" s="29" t="s">
        <v>146</v>
      </c>
      <c r="AA1721" s="3">
        <v>88574</v>
      </c>
      <c r="AB1721" s="3"/>
      <c r="AC1721" s="7">
        <v>88574</v>
      </c>
      <c r="AE1721">
        <f t="shared" si="1160"/>
        <v>88574</v>
      </c>
      <c r="AF1721" s="16">
        <f t="shared" si="1161"/>
        <v>88.573999999999998</v>
      </c>
      <c r="AH1721">
        <f t="shared" si="1162"/>
        <v>628</v>
      </c>
      <c r="AI1721">
        <f t="shared" si="1163"/>
        <v>88574</v>
      </c>
      <c r="AJ1721" s="16">
        <f t="shared" si="1164"/>
        <v>141041.40127388536</v>
      </c>
      <c r="AL1721" s="16">
        <f t="shared" si="1165"/>
        <v>2530685.7142857146</v>
      </c>
    </row>
    <row r="1722" spans="2:38">
      <c r="B1722" s="29" t="s">
        <v>3</v>
      </c>
      <c r="C1722" s="3">
        <v>9</v>
      </c>
      <c r="D1722" s="3"/>
      <c r="E1722" s="7">
        <v>9</v>
      </c>
      <c r="G1722" s="29" t="s">
        <v>3</v>
      </c>
      <c r="H1722" s="3">
        <v>39</v>
      </c>
      <c r="I1722" s="3"/>
      <c r="J1722" s="7">
        <v>39</v>
      </c>
      <c r="L1722">
        <f t="shared" si="1158"/>
        <v>9</v>
      </c>
      <c r="M1722">
        <f t="shared" si="1159"/>
        <v>39</v>
      </c>
      <c r="N1722" s="19">
        <f t="shared" si="1166"/>
        <v>4.333333333333333</v>
      </c>
      <c r="P1722" s="29" t="s">
        <v>3</v>
      </c>
      <c r="Q1722" s="3">
        <v>23</v>
      </c>
      <c r="R1722" s="3"/>
      <c r="S1722" s="7">
        <v>23</v>
      </c>
      <c r="U1722" s="29" t="s">
        <v>3</v>
      </c>
      <c r="V1722" s="3">
        <v>7</v>
      </c>
      <c r="W1722" s="3"/>
      <c r="X1722" s="7">
        <v>7</v>
      </c>
      <c r="Z1722" s="29" t="s">
        <v>3</v>
      </c>
      <c r="AA1722" s="3">
        <v>4154</v>
      </c>
      <c r="AB1722" s="3"/>
      <c r="AC1722" s="7">
        <v>4154</v>
      </c>
      <c r="AE1722">
        <f t="shared" si="1160"/>
        <v>4154</v>
      </c>
      <c r="AF1722" s="16">
        <f t="shared" si="1161"/>
        <v>4.1539999999999999</v>
      </c>
      <c r="AH1722">
        <f t="shared" si="1162"/>
        <v>39</v>
      </c>
      <c r="AI1722">
        <f t="shared" si="1163"/>
        <v>4154</v>
      </c>
      <c r="AJ1722" s="16">
        <f t="shared" si="1164"/>
        <v>106512.82051282052</v>
      </c>
      <c r="AL1722" s="16">
        <f t="shared" si="1165"/>
        <v>461555.55555555556</v>
      </c>
    </row>
    <row r="1723" spans="2:38">
      <c r="B1723" s="29" t="s">
        <v>50</v>
      </c>
      <c r="C1723" s="3">
        <v>245</v>
      </c>
      <c r="D1723" s="3"/>
      <c r="E1723" s="7">
        <v>245</v>
      </c>
      <c r="G1723" s="29" t="s">
        <v>50</v>
      </c>
      <c r="H1723" s="3">
        <v>1453</v>
      </c>
      <c r="I1723" s="3"/>
      <c r="J1723" s="7">
        <v>1453</v>
      </c>
      <c r="L1723">
        <f t="shared" si="1158"/>
        <v>245</v>
      </c>
      <c r="M1723">
        <f t="shared" si="1159"/>
        <v>1453</v>
      </c>
      <c r="N1723" s="19">
        <f t="shared" si="1166"/>
        <v>5.9306122448979588</v>
      </c>
      <c r="P1723" s="29" t="s">
        <v>50</v>
      </c>
      <c r="Q1723" s="3">
        <v>1054</v>
      </c>
      <c r="R1723" s="3"/>
      <c r="S1723" s="7">
        <v>1054</v>
      </c>
      <c r="U1723" s="29" t="s">
        <v>50</v>
      </c>
      <c r="V1723" s="3">
        <v>142</v>
      </c>
      <c r="W1723" s="3"/>
      <c r="X1723" s="7">
        <v>142</v>
      </c>
      <c r="Z1723" s="29" t="s">
        <v>50</v>
      </c>
      <c r="AA1723" s="3">
        <v>149889</v>
      </c>
      <c r="AB1723" s="3"/>
      <c r="AC1723" s="7">
        <v>149889</v>
      </c>
      <c r="AE1723">
        <f t="shared" si="1160"/>
        <v>149889</v>
      </c>
      <c r="AF1723" s="16">
        <f t="shared" si="1161"/>
        <v>149.88900000000001</v>
      </c>
      <c r="AH1723">
        <f t="shared" si="1162"/>
        <v>1453</v>
      </c>
      <c r="AI1723">
        <f t="shared" si="1163"/>
        <v>149889</v>
      </c>
      <c r="AJ1723" s="16">
        <f t="shared" si="1164"/>
        <v>103158.29318651067</v>
      </c>
      <c r="AL1723" s="16">
        <f t="shared" si="1165"/>
        <v>611791.83673469385</v>
      </c>
    </row>
    <row r="1724" spans="2:38">
      <c r="B1724" s="30" t="s">
        <v>33</v>
      </c>
      <c r="C1724" s="7">
        <v>2304</v>
      </c>
      <c r="D1724" s="7">
        <v>218</v>
      </c>
      <c r="E1724" s="7">
        <v>2522</v>
      </c>
      <c r="G1724" s="30" t="s">
        <v>33</v>
      </c>
      <c r="H1724" s="7">
        <v>24438</v>
      </c>
      <c r="I1724" s="7">
        <v>559</v>
      </c>
      <c r="J1724" s="7">
        <v>24997</v>
      </c>
      <c r="L1724">
        <f t="shared" si="1158"/>
        <v>2522</v>
      </c>
      <c r="M1724">
        <f t="shared" si="1159"/>
        <v>24997</v>
      </c>
      <c r="N1724" s="19">
        <f t="shared" si="1166"/>
        <v>9.9115781126090408</v>
      </c>
      <c r="P1724" s="30" t="s">
        <v>33</v>
      </c>
      <c r="Q1724" s="7">
        <v>20237</v>
      </c>
      <c r="R1724" s="7">
        <v>251</v>
      </c>
      <c r="S1724" s="7">
        <v>20488</v>
      </c>
      <c r="U1724" s="30" t="s">
        <v>33</v>
      </c>
      <c r="V1724" s="7">
        <v>1830</v>
      </c>
      <c r="W1724" s="7">
        <v>84</v>
      </c>
      <c r="X1724" s="7">
        <v>1914</v>
      </c>
      <c r="Z1724" s="30" t="s">
        <v>33</v>
      </c>
      <c r="AA1724" s="7">
        <v>3343688</v>
      </c>
      <c r="AB1724" s="7">
        <v>48100</v>
      </c>
      <c r="AC1724" s="7">
        <v>3391788</v>
      </c>
      <c r="AE1724">
        <f t="shared" si="1160"/>
        <v>3391788</v>
      </c>
      <c r="AF1724" s="16">
        <f t="shared" si="1161"/>
        <v>3391.788</v>
      </c>
      <c r="AH1724">
        <f t="shared" si="1162"/>
        <v>24997</v>
      </c>
      <c r="AI1724">
        <f t="shared" si="1163"/>
        <v>3391788</v>
      </c>
      <c r="AJ1724" s="16">
        <f t="shared" si="1164"/>
        <v>135687.80253630437</v>
      </c>
      <c r="AL1724" s="16">
        <f t="shared" si="1165"/>
        <v>1344880.253766852</v>
      </c>
    </row>
    <row r="1725" spans="2:38">
      <c r="B1725" s="5" t="s">
        <v>34</v>
      </c>
      <c r="C1725" s="3"/>
      <c r="D1725" s="3"/>
      <c r="E1725" s="7"/>
      <c r="G1725" s="5" t="s">
        <v>34</v>
      </c>
      <c r="H1725" s="3"/>
      <c r="I1725" s="3"/>
      <c r="J1725" s="7"/>
      <c r="N1725" s="37" t="str">
        <f t="shared" si="1166"/>
        <v/>
      </c>
      <c r="P1725" s="5" t="s">
        <v>34</v>
      </c>
      <c r="Q1725" s="3"/>
      <c r="R1725" s="3"/>
      <c r="S1725" s="7"/>
      <c r="U1725" s="5" t="s">
        <v>34</v>
      </c>
      <c r="V1725" s="3"/>
      <c r="W1725" s="3"/>
      <c r="X1725" s="7"/>
      <c r="Z1725" s="5" t="s">
        <v>34</v>
      </c>
      <c r="AA1725" s="3"/>
      <c r="AB1725" s="3"/>
      <c r="AC1725" s="7"/>
      <c r="AF1725" s="36"/>
      <c r="AJ1725" s="36"/>
      <c r="AL1725" s="36"/>
    </row>
    <row r="1726" spans="2:38">
      <c r="B1726" s="29" t="s">
        <v>54</v>
      </c>
      <c r="C1726" s="3">
        <v>1227</v>
      </c>
      <c r="D1726" s="3"/>
      <c r="E1726" s="7">
        <v>1227</v>
      </c>
      <c r="G1726" s="29" t="s">
        <v>54</v>
      </c>
      <c r="H1726" s="3">
        <v>13252</v>
      </c>
      <c r="I1726" s="3"/>
      <c r="J1726" s="7">
        <v>13252</v>
      </c>
      <c r="L1726">
        <f t="shared" ref="L1726:L1735" si="1167">E1726</f>
        <v>1227</v>
      </c>
      <c r="M1726">
        <f t="shared" ref="M1726:M1735" si="1168">J1726</f>
        <v>13252</v>
      </c>
      <c r="N1726" s="19">
        <f t="shared" si="1166"/>
        <v>10.800325998370008</v>
      </c>
      <c r="P1726" s="29" t="s">
        <v>54</v>
      </c>
      <c r="Q1726" s="3">
        <v>10774</v>
      </c>
      <c r="R1726" s="3"/>
      <c r="S1726" s="7">
        <v>10774</v>
      </c>
      <c r="U1726" s="29" t="s">
        <v>54</v>
      </c>
      <c r="V1726" s="3">
        <v>1208</v>
      </c>
      <c r="W1726" s="3"/>
      <c r="X1726" s="7">
        <v>1208</v>
      </c>
      <c r="Z1726" s="29" t="s">
        <v>54</v>
      </c>
      <c r="AA1726" s="3">
        <v>1736541</v>
      </c>
      <c r="AB1726" s="3"/>
      <c r="AC1726" s="7">
        <v>1736541</v>
      </c>
      <c r="AE1726">
        <f t="shared" ref="AE1726:AE1739" si="1169">AC1726</f>
        <v>1736541</v>
      </c>
      <c r="AF1726" s="16">
        <f t="shared" ref="AF1726:AF1739" si="1170">IF(AE1726/$AE$8&gt;0,AE1726/$AE$8,"")</f>
        <v>1736.5409999999999</v>
      </c>
      <c r="AH1726">
        <f t="shared" ref="AH1726:AH1739" si="1171">J1726</f>
        <v>13252</v>
      </c>
      <c r="AI1726">
        <f t="shared" ref="AI1726:AI1739" si="1172">AC1726</f>
        <v>1736541</v>
      </c>
      <c r="AJ1726" s="16">
        <f t="shared" ref="AJ1726:AJ1739" si="1173">IF(AI1726*AH1726&gt;0,AI1726/AH1726*$AI$8,"")</f>
        <v>131039.9185028675</v>
      </c>
      <c r="AL1726" s="16">
        <f t="shared" ref="AL1726:AL1739" si="1174">IF(AI1726*M1726&gt;0,M1726/L1726*AJ1726,"")</f>
        <v>1415273.8386308069</v>
      </c>
    </row>
    <row r="1727" spans="2:38">
      <c r="B1727" s="29" t="s">
        <v>55</v>
      </c>
      <c r="C1727" s="3">
        <v>85</v>
      </c>
      <c r="D1727" s="3"/>
      <c r="E1727" s="7">
        <v>85</v>
      </c>
      <c r="G1727" s="29" t="s">
        <v>55</v>
      </c>
      <c r="H1727" s="3">
        <v>559</v>
      </c>
      <c r="I1727" s="3"/>
      <c r="J1727" s="7">
        <v>559</v>
      </c>
      <c r="L1727">
        <f t="shared" si="1167"/>
        <v>85</v>
      </c>
      <c r="M1727">
        <f t="shared" si="1168"/>
        <v>559</v>
      </c>
      <c r="N1727" s="19">
        <f t="shared" si="1166"/>
        <v>6.5764705882352938</v>
      </c>
      <c r="P1727" s="29" t="s">
        <v>55</v>
      </c>
      <c r="Q1727" s="3">
        <v>415</v>
      </c>
      <c r="R1727" s="3"/>
      <c r="S1727" s="7">
        <v>415</v>
      </c>
      <c r="U1727" s="29" t="s">
        <v>55</v>
      </c>
      <c r="V1727" s="3">
        <v>59</v>
      </c>
      <c r="W1727" s="3"/>
      <c r="X1727" s="7">
        <v>59</v>
      </c>
      <c r="Z1727" s="29" t="s">
        <v>55</v>
      </c>
      <c r="AA1727" s="3">
        <v>59780</v>
      </c>
      <c r="AB1727" s="3"/>
      <c r="AC1727" s="7">
        <v>59780</v>
      </c>
      <c r="AE1727">
        <f t="shared" si="1169"/>
        <v>59780</v>
      </c>
      <c r="AF1727" s="16">
        <f t="shared" si="1170"/>
        <v>59.78</v>
      </c>
      <c r="AH1727">
        <f t="shared" si="1171"/>
        <v>559</v>
      </c>
      <c r="AI1727">
        <f t="shared" si="1172"/>
        <v>59780</v>
      </c>
      <c r="AJ1727" s="16">
        <f t="shared" si="1173"/>
        <v>106940.96601073345</v>
      </c>
      <c r="AL1727" s="16">
        <f t="shared" si="1174"/>
        <v>703294.1176470588</v>
      </c>
    </row>
    <row r="1728" spans="2:38">
      <c r="B1728" s="29" t="s">
        <v>147</v>
      </c>
      <c r="C1728" s="3">
        <v>1166</v>
      </c>
      <c r="D1728" s="3"/>
      <c r="E1728" s="7">
        <v>1166</v>
      </c>
      <c r="G1728" s="29" t="s">
        <v>147</v>
      </c>
      <c r="H1728" s="3">
        <v>3562</v>
      </c>
      <c r="I1728" s="3"/>
      <c r="J1728" s="7">
        <v>3562</v>
      </c>
      <c r="L1728">
        <f t="shared" si="1167"/>
        <v>1166</v>
      </c>
      <c r="M1728">
        <f t="shared" si="1168"/>
        <v>3562</v>
      </c>
      <c r="N1728" s="19">
        <f t="shared" si="1166"/>
        <v>3.0548885077186965</v>
      </c>
      <c r="P1728" s="29" t="s">
        <v>147</v>
      </c>
      <c r="Q1728" s="3">
        <v>1871</v>
      </c>
      <c r="R1728" s="3"/>
      <c r="S1728" s="7">
        <v>1871</v>
      </c>
      <c r="U1728" s="29" t="s">
        <v>147</v>
      </c>
      <c r="V1728" s="3">
        <v>492</v>
      </c>
      <c r="W1728" s="3"/>
      <c r="X1728" s="7">
        <v>492</v>
      </c>
      <c r="Z1728" s="29" t="s">
        <v>147</v>
      </c>
      <c r="AA1728" s="3">
        <v>274501</v>
      </c>
      <c r="AB1728" s="3"/>
      <c r="AC1728" s="7">
        <v>274501</v>
      </c>
      <c r="AE1728">
        <f t="shared" si="1169"/>
        <v>274501</v>
      </c>
      <c r="AF1728" s="16">
        <f t="shared" si="1170"/>
        <v>274.50099999999998</v>
      </c>
      <c r="AH1728">
        <f t="shared" si="1171"/>
        <v>3562</v>
      </c>
      <c r="AI1728">
        <f t="shared" si="1172"/>
        <v>274501</v>
      </c>
      <c r="AJ1728" s="16">
        <f t="shared" si="1173"/>
        <v>77063.728242560363</v>
      </c>
      <c r="AL1728" s="16">
        <f t="shared" si="1174"/>
        <v>235421.09777015439</v>
      </c>
    </row>
    <row r="1729" spans="2:38">
      <c r="B1729" s="29" t="s">
        <v>56</v>
      </c>
      <c r="C1729" s="3">
        <v>46</v>
      </c>
      <c r="D1729" s="3"/>
      <c r="E1729" s="7">
        <v>46</v>
      </c>
      <c r="G1729" s="29" t="s">
        <v>56</v>
      </c>
      <c r="H1729" s="3">
        <v>309</v>
      </c>
      <c r="I1729" s="3"/>
      <c r="J1729" s="7">
        <v>309</v>
      </c>
      <c r="L1729">
        <f t="shared" si="1167"/>
        <v>46</v>
      </c>
      <c r="M1729">
        <f t="shared" si="1168"/>
        <v>309</v>
      </c>
      <c r="N1729" s="19">
        <f t="shared" si="1166"/>
        <v>6.7173913043478262</v>
      </c>
      <c r="P1729" s="29" t="s">
        <v>56</v>
      </c>
      <c r="Q1729" s="3">
        <v>228</v>
      </c>
      <c r="R1729" s="3"/>
      <c r="S1729" s="7">
        <v>228</v>
      </c>
      <c r="U1729" s="29" t="s">
        <v>56</v>
      </c>
      <c r="V1729" s="3">
        <v>30</v>
      </c>
      <c r="W1729" s="3"/>
      <c r="X1729" s="7">
        <v>30</v>
      </c>
      <c r="Z1729" s="29" t="s">
        <v>56</v>
      </c>
      <c r="AA1729" s="3">
        <v>30463</v>
      </c>
      <c r="AB1729" s="3"/>
      <c r="AC1729" s="7">
        <v>30463</v>
      </c>
      <c r="AE1729">
        <f t="shared" si="1169"/>
        <v>30463</v>
      </c>
      <c r="AF1729" s="16">
        <f t="shared" si="1170"/>
        <v>30.463000000000001</v>
      </c>
      <c r="AH1729">
        <f t="shared" si="1171"/>
        <v>309</v>
      </c>
      <c r="AI1729">
        <f t="shared" si="1172"/>
        <v>30463</v>
      </c>
      <c r="AJ1729" s="16">
        <f t="shared" si="1173"/>
        <v>98585.760517799354</v>
      </c>
      <c r="AL1729" s="16">
        <f t="shared" si="1174"/>
        <v>662239.13043478259</v>
      </c>
    </row>
    <row r="1730" spans="2:38">
      <c r="B1730" s="29" t="s">
        <v>57</v>
      </c>
      <c r="C1730" s="3">
        <v>1196</v>
      </c>
      <c r="D1730" s="3"/>
      <c r="E1730" s="7">
        <v>1196</v>
      </c>
      <c r="G1730" s="29" t="s">
        <v>57</v>
      </c>
      <c r="H1730" s="3">
        <v>9776</v>
      </c>
      <c r="I1730" s="3"/>
      <c r="J1730" s="7">
        <v>9776</v>
      </c>
      <c r="L1730">
        <f t="shared" si="1167"/>
        <v>1196</v>
      </c>
      <c r="M1730">
        <f t="shared" si="1168"/>
        <v>9776</v>
      </c>
      <c r="N1730" s="19">
        <f t="shared" si="1166"/>
        <v>8.1739130434782616</v>
      </c>
      <c r="P1730" s="29" t="s">
        <v>57</v>
      </c>
      <c r="Q1730" s="3">
        <v>7628</v>
      </c>
      <c r="R1730" s="3"/>
      <c r="S1730" s="7">
        <v>7628</v>
      </c>
      <c r="U1730" s="29" t="s">
        <v>57</v>
      </c>
      <c r="V1730" s="3">
        <v>910</v>
      </c>
      <c r="W1730" s="3"/>
      <c r="X1730" s="7">
        <v>910</v>
      </c>
      <c r="Z1730" s="29" t="s">
        <v>57</v>
      </c>
      <c r="AA1730" s="3">
        <v>1283526</v>
      </c>
      <c r="AB1730" s="3"/>
      <c r="AC1730" s="7">
        <v>1283526</v>
      </c>
      <c r="AE1730">
        <f t="shared" si="1169"/>
        <v>1283526</v>
      </c>
      <c r="AF1730" s="16">
        <f t="shared" si="1170"/>
        <v>1283.5260000000001</v>
      </c>
      <c r="AH1730">
        <f t="shared" si="1171"/>
        <v>9776</v>
      </c>
      <c r="AI1730">
        <f t="shared" si="1172"/>
        <v>1283526</v>
      </c>
      <c r="AJ1730" s="16">
        <f t="shared" si="1173"/>
        <v>131293.57610474632</v>
      </c>
      <c r="AL1730" s="16">
        <f t="shared" si="1174"/>
        <v>1073182.2742474917</v>
      </c>
    </row>
    <row r="1731" spans="2:38">
      <c r="B1731" s="29" t="s">
        <v>58</v>
      </c>
      <c r="C1731" s="3">
        <v>55</v>
      </c>
      <c r="D1731" s="3"/>
      <c r="E1731" s="7">
        <v>55</v>
      </c>
      <c r="G1731" s="29" t="s">
        <v>58</v>
      </c>
      <c r="H1731" s="3">
        <v>322</v>
      </c>
      <c r="I1731" s="3"/>
      <c r="J1731" s="7">
        <v>322</v>
      </c>
      <c r="L1731">
        <f t="shared" si="1167"/>
        <v>55</v>
      </c>
      <c r="M1731">
        <f t="shared" si="1168"/>
        <v>322</v>
      </c>
      <c r="N1731" s="19">
        <f t="shared" si="1166"/>
        <v>5.8545454545454545</v>
      </c>
      <c r="P1731" s="29" t="s">
        <v>58</v>
      </c>
      <c r="Q1731" s="3">
        <v>224</v>
      </c>
      <c r="R1731" s="3"/>
      <c r="S1731" s="7">
        <v>224</v>
      </c>
      <c r="U1731" s="29" t="s">
        <v>58</v>
      </c>
      <c r="V1731" s="3">
        <v>43</v>
      </c>
      <c r="W1731" s="3"/>
      <c r="X1731" s="7">
        <v>43</v>
      </c>
      <c r="Z1731" s="29" t="s">
        <v>58</v>
      </c>
      <c r="AA1731" s="3">
        <v>34619</v>
      </c>
      <c r="AB1731" s="3"/>
      <c r="AC1731" s="7">
        <v>34619</v>
      </c>
      <c r="AE1731">
        <f t="shared" si="1169"/>
        <v>34619</v>
      </c>
      <c r="AF1731" s="16">
        <f t="shared" si="1170"/>
        <v>34.619</v>
      </c>
      <c r="AH1731">
        <f t="shared" si="1171"/>
        <v>322</v>
      </c>
      <c r="AI1731">
        <f t="shared" si="1172"/>
        <v>34619</v>
      </c>
      <c r="AJ1731" s="16">
        <f t="shared" si="1173"/>
        <v>107512.42236024846</v>
      </c>
      <c r="AL1731" s="16">
        <f t="shared" si="1174"/>
        <v>629436.36363636365</v>
      </c>
    </row>
    <row r="1732" spans="2:38">
      <c r="B1732" s="29" t="s">
        <v>59</v>
      </c>
      <c r="C1732" s="3">
        <v>688</v>
      </c>
      <c r="D1732" s="3"/>
      <c r="E1732" s="7">
        <v>688</v>
      </c>
      <c r="G1732" s="29" t="s">
        <v>59</v>
      </c>
      <c r="H1732" s="3">
        <v>4801</v>
      </c>
      <c r="I1732" s="3"/>
      <c r="J1732" s="7">
        <v>4801</v>
      </c>
      <c r="L1732">
        <f t="shared" si="1167"/>
        <v>688</v>
      </c>
      <c r="M1732">
        <f t="shared" si="1168"/>
        <v>4801</v>
      </c>
      <c r="N1732" s="19">
        <f t="shared" si="1166"/>
        <v>6.9781976744186043</v>
      </c>
      <c r="P1732" s="29" t="s">
        <v>59</v>
      </c>
      <c r="Q1732" s="3">
        <v>3669</v>
      </c>
      <c r="R1732" s="3"/>
      <c r="S1732" s="7">
        <v>3669</v>
      </c>
      <c r="U1732" s="29" t="s">
        <v>59</v>
      </c>
      <c r="V1732" s="3">
        <v>422</v>
      </c>
      <c r="W1732" s="3"/>
      <c r="X1732" s="7">
        <v>422</v>
      </c>
      <c r="Z1732" s="29" t="s">
        <v>59</v>
      </c>
      <c r="AA1732" s="3">
        <v>370867</v>
      </c>
      <c r="AB1732" s="3"/>
      <c r="AC1732" s="7">
        <v>370867</v>
      </c>
      <c r="AE1732">
        <f t="shared" si="1169"/>
        <v>370867</v>
      </c>
      <c r="AF1732" s="16">
        <f t="shared" si="1170"/>
        <v>370.86700000000002</v>
      </c>
      <c r="AH1732">
        <f t="shared" si="1171"/>
        <v>4801</v>
      </c>
      <c r="AI1732">
        <f t="shared" si="1172"/>
        <v>370867</v>
      </c>
      <c r="AJ1732" s="16">
        <f t="shared" si="1173"/>
        <v>77247.865028119137</v>
      </c>
      <c r="AL1732" s="16">
        <f t="shared" si="1174"/>
        <v>539050.87209302315</v>
      </c>
    </row>
    <row r="1733" spans="2:38">
      <c r="B1733" s="29" t="s">
        <v>148</v>
      </c>
      <c r="C1733" s="3">
        <v>57</v>
      </c>
      <c r="D1733" s="3"/>
      <c r="E1733" s="7">
        <v>57</v>
      </c>
      <c r="G1733" s="29" t="s">
        <v>148</v>
      </c>
      <c r="H1733" s="3">
        <v>252</v>
      </c>
      <c r="I1733" s="3"/>
      <c r="J1733" s="7">
        <v>252</v>
      </c>
      <c r="L1733">
        <f t="shared" si="1167"/>
        <v>57</v>
      </c>
      <c r="M1733">
        <f t="shared" si="1168"/>
        <v>252</v>
      </c>
      <c r="N1733" s="19">
        <f t="shared" si="1166"/>
        <v>4.4210526315789478</v>
      </c>
      <c r="P1733" s="29" t="s">
        <v>148</v>
      </c>
      <c r="Q1733" s="3">
        <v>147</v>
      </c>
      <c r="R1733" s="3"/>
      <c r="S1733" s="7">
        <v>147</v>
      </c>
      <c r="U1733" s="29" t="s">
        <v>148</v>
      </c>
      <c r="V1733" s="3">
        <v>47</v>
      </c>
      <c r="W1733" s="3"/>
      <c r="X1733" s="7">
        <v>47</v>
      </c>
      <c r="Z1733" s="29" t="s">
        <v>148</v>
      </c>
      <c r="AA1733" s="3">
        <v>20356</v>
      </c>
      <c r="AB1733" s="3"/>
      <c r="AC1733" s="7">
        <v>20356</v>
      </c>
      <c r="AE1733">
        <f t="shared" si="1169"/>
        <v>20356</v>
      </c>
      <c r="AF1733" s="16">
        <f t="shared" si="1170"/>
        <v>20.356000000000002</v>
      </c>
      <c r="AH1733">
        <f t="shared" si="1171"/>
        <v>252</v>
      </c>
      <c r="AI1733">
        <f t="shared" si="1172"/>
        <v>20356</v>
      </c>
      <c r="AJ1733" s="16">
        <f t="shared" si="1173"/>
        <v>80777.777777777766</v>
      </c>
      <c r="AL1733" s="16">
        <f t="shared" si="1174"/>
        <v>357122.80701754382</v>
      </c>
    </row>
    <row r="1734" spans="2:38">
      <c r="B1734" s="29" t="s">
        <v>60</v>
      </c>
      <c r="C1734" s="3">
        <v>116</v>
      </c>
      <c r="D1734" s="3"/>
      <c r="E1734" s="7">
        <v>116</v>
      </c>
      <c r="G1734" s="29" t="s">
        <v>60</v>
      </c>
      <c r="H1734" s="3">
        <v>271</v>
      </c>
      <c r="I1734" s="3"/>
      <c r="J1734" s="7">
        <v>271</v>
      </c>
      <c r="L1734">
        <f t="shared" si="1167"/>
        <v>116</v>
      </c>
      <c r="M1734">
        <f t="shared" si="1168"/>
        <v>271</v>
      </c>
      <c r="N1734" s="19">
        <f t="shared" si="1166"/>
        <v>2.3362068965517242</v>
      </c>
      <c r="P1734" s="29" t="s">
        <v>60</v>
      </c>
      <c r="Q1734" s="3">
        <v>121</v>
      </c>
      <c r="R1734" s="3"/>
      <c r="S1734" s="7">
        <v>121</v>
      </c>
      <c r="U1734" s="29" t="s">
        <v>60</v>
      </c>
      <c r="V1734" s="3">
        <v>33</v>
      </c>
      <c r="W1734" s="3"/>
      <c r="X1734" s="7">
        <v>33</v>
      </c>
      <c r="Z1734" s="29" t="s">
        <v>60</v>
      </c>
      <c r="AA1734" s="3">
        <v>24707</v>
      </c>
      <c r="AB1734" s="3"/>
      <c r="AC1734" s="7">
        <v>24707</v>
      </c>
      <c r="AE1734">
        <f t="shared" si="1169"/>
        <v>24707</v>
      </c>
      <c r="AF1734" s="16">
        <f t="shared" si="1170"/>
        <v>24.707000000000001</v>
      </c>
      <c r="AH1734">
        <f t="shared" si="1171"/>
        <v>271</v>
      </c>
      <c r="AI1734">
        <f t="shared" si="1172"/>
        <v>24707</v>
      </c>
      <c r="AJ1734" s="16">
        <f t="shared" si="1173"/>
        <v>91169.741697416976</v>
      </c>
      <c r="AL1734" s="16">
        <f t="shared" si="1174"/>
        <v>212991.37931034484</v>
      </c>
    </row>
    <row r="1735" spans="2:38">
      <c r="B1735" s="29" t="s">
        <v>61</v>
      </c>
      <c r="C1735" s="3">
        <v>306</v>
      </c>
      <c r="D1735" s="3"/>
      <c r="E1735" s="7">
        <v>306</v>
      </c>
      <c r="G1735" s="29" t="s">
        <v>61</v>
      </c>
      <c r="H1735" s="3">
        <v>937</v>
      </c>
      <c r="I1735" s="3"/>
      <c r="J1735" s="7">
        <v>937</v>
      </c>
      <c r="L1735">
        <f t="shared" si="1167"/>
        <v>306</v>
      </c>
      <c r="M1735">
        <f t="shared" si="1168"/>
        <v>937</v>
      </c>
      <c r="N1735" s="19">
        <f t="shared" si="1166"/>
        <v>3.0620915032679736</v>
      </c>
      <c r="P1735" s="29" t="s">
        <v>61</v>
      </c>
      <c r="Q1735" s="3">
        <v>482</v>
      </c>
      <c r="R1735" s="3"/>
      <c r="S1735" s="7">
        <v>482</v>
      </c>
      <c r="U1735" s="29" t="s">
        <v>61</v>
      </c>
      <c r="V1735" s="3">
        <v>142</v>
      </c>
      <c r="W1735" s="3"/>
      <c r="X1735" s="7">
        <v>142</v>
      </c>
      <c r="Z1735" s="29" t="s">
        <v>61</v>
      </c>
      <c r="AA1735" s="3">
        <v>70390</v>
      </c>
      <c r="AB1735" s="3"/>
      <c r="AC1735" s="7">
        <v>70390</v>
      </c>
      <c r="AE1735">
        <f t="shared" si="1169"/>
        <v>70390</v>
      </c>
      <c r="AF1735" s="16">
        <f t="shared" si="1170"/>
        <v>70.39</v>
      </c>
      <c r="AH1735">
        <f t="shared" si="1171"/>
        <v>937</v>
      </c>
      <c r="AI1735">
        <f t="shared" si="1172"/>
        <v>70390</v>
      </c>
      <c r="AJ1735" s="16">
        <f t="shared" si="1173"/>
        <v>75122.73212379936</v>
      </c>
      <c r="AL1735" s="16">
        <f t="shared" si="1174"/>
        <v>230032.67973856209</v>
      </c>
    </row>
    <row r="1736" spans="2:38">
      <c r="B1736" s="29" t="s">
        <v>149</v>
      </c>
      <c r="C1736" s="3">
        <v>71</v>
      </c>
      <c r="D1736" s="3"/>
      <c r="E1736" s="7">
        <v>71</v>
      </c>
      <c r="G1736" s="29" t="s">
        <v>149</v>
      </c>
      <c r="H1736" s="3">
        <v>269</v>
      </c>
      <c r="I1736" s="3"/>
      <c r="J1736" s="7">
        <v>269</v>
      </c>
      <c r="N1736" s="19" t="str">
        <f t="shared" si="1166"/>
        <v/>
      </c>
      <c r="P1736" s="29" t="s">
        <v>149</v>
      </c>
      <c r="Q1736" s="3">
        <v>136</v>
      </c>
      <c r="R1736" s="3"/>
      <c r="S1736" s="7">
        <v>136</v>
      </c>
      <c r="U1736" s="29" t="s">
        <v>149</v>
      </c>
      <c r="V1736" s="3">
        <v>58</v>
      </c>
      <c r="W1736" s="3"/>
      <c r="X1736" s="7">
        <v>58</v>
      </c>
      <c r="Z1736" s="29" t="s">
        <v>149</v>
      </c>
      <c r="AA1736" s="3">
        <v>27865</v>
      </c>
      <c r="AB1736" s="3"/>
      <c r="AC1736" s="7">
        <v>27865</v>
      </c>
      <c r="AE1736">
        <f t="shared" si="1169"/>
        <v>27865</v>
      </c>
      <c r="AF1736" s="16">
        <f t="shared" si="1170"/>
        <v>27.864999999999998</v>
      </c>
      <c r="AH1736">
        <f t="shared" si="1171"/>
        <v>269</v>
      </c>
      <c r="AI1736">
        <f t="shared" si="1172"/>
        <v>27865</v>
      </c>
      <c r="AJ1736" s="16">
        <f t="shared" si="1173"/>
        <v>103587.36059479554</v>
      </c>
      <c r="AL1736" s="16" t="str">
        <f t="shared" si="1174"/>
        <v/>
      </c>
    </row>
    <row r="1737" spans="2:38">
      <c r="B1737" s="29" t="s">
        <v>62</v>
      </c>
      <c r="C1737" s="3">
        <v>37</v>
      </c>
      <c r="D1737" s="3"/>
      <c r="E1737" s="7">
        <v>37</v>
      </c>
      <c r="G1737" s="29" t="s">
        <v>62</v>
      </c>
      <c r="H1737" s="3">
        <v>224</v>
      </c>
      <c r="I1737" s="3"/>
      <c r="J1737" s="7">
        <v>224</v>
      </c>
      <c r="L1737">
        <f t="shared" ref="L1737:L1739" si="1175">E1737</f>
        <v>37</v>
      </c>
      <c r="M1737">
        <f t="shared" ref="M1737:M1739" si="1176">J1737</f>
        <v>224</v>
      </c>
      <c r="N1737" s="19">
        <f t="shared" si="1166"/>
        <v>6.0540540540540544</v>
      </c>
      <c r="P1737" s="29" t="s">
        <v>62</v>
      </c>
      <c r="Q1737" s="3">
        <v>173</v>
      </c>
      <c r="R1737" s="3"/>
      <c r="S1737" s="7">
        <v>173</v>
      </c>
      <c r="U1737" s="29" t="s">
        <v>62</v>
      </c>
      <c r="V1737" s="3">
        <v>14</v>
      </c>
      <c r="W1737" s="3"/>
      <c r="X1737" s="7">
        <v>14</v>
      </c>
      <c r="Z1737" s="29" t="s">
        <v>62</v>
      </c>
      <c r="AA1737" s="3">
        <v>17022</v>
      </c>
      <c r="AB1737" s="3"/>
      <c r="AC1737" s="7">
        <v>17022</v>
      </c>
      <c r="AE1737">
        <f t="shared" si="1169"/>
        <v>17022</v>
      </c>
      <c r="AF1737" s="16">
        <f t="shared" si="1170"/>
        <v>17.021999999999998</v>
      </c>
      <c r="AH1737">
        <f t="shared" si="1171"/>
        <v>224</v>
      </c>
      <c r="AI1737">
        <f t="shared" si="1172"/>
        <v>17022</v>
      </c>
      <c r="AJ1737" s="16">
        <f t="shared" si="1173"/>
        <v>75991.071428571435</v>
      </c>
      <c r="AL1737" s="16">
        <f t="shared" si="1174"/>
        <v>460054.05405405414</v>
      </c>
    </row>
    <row r="1738" spans="2:38">
      <c r="B1738" s="29" t="s">
        <v>63</v>
      </c>
      <c r="C1738" s="3">
        <v>581</v>
      </c>
      <c r="D1738" s="3"/>
      <c r="E1738" s="7">
        <v>581</v>
      </c>
      <c r="G1738" s="29" t="s">
        <v>63</v>
      </c>
      <c r="H1738" s="3">
        <v>3782</v>
      </c>
      <c r="I1738" s="3"/>
      <c r="J1738" s="7">
        <v>3782</v>
      </c>
      <c r="L1738">
        <f t="shared" si="1175"/>
        <v>581</v>
      </c>
      <c r="M1738">
        <f t="shared" si="1176"/>
        <v>3782</v>
      </c>
      <c r="N1738" s="19">
        <f t="shared" si="1166"/>
        <v>6.5094664371772808</v>
      </c>
      <c r="P1738" s="29" t="s">
        <v>63</v>
      </c>
      <c r="Q1738" s="3">
        <v>2802</v>
      </c>
      <c r="R1738" s="3"/>
      <c r="S1738" s="7">
        <v>2802</v>
      </c>
      <c r="U1738" s="29" t="s">
        <v>63</v>
      </c>
      <c r="V1738" s="3">
        <v>383</v>
      </c>
      <c r="W1738" s="3"/>
      <c r="X1738" s="7">
        <v>383</v>
      </c>
      <c r="Z1738" s="29" t="s">
        <v>63</v>
      </c>
      <c r="AA1738" s="3">
        <v>386369</v>
      </c>
      <c r="AB1738" s="3"/>
      <c r="AC1738" s="7">
        <v>386369</v>
      </c>
      <c r="AE1738">
        <f t="shared" si="1169"/>
        <v>386369</v>
      </c>
      <c r="AF1738" s="16">
        <f t="shared" si="1170"/>
        <v>386.36900000000003</v>
      </c>
      <c r="AH1738">
        <f t="shared" si="1171"/>
        <v>3782</v>
      </c>
      <c r="AI1738">
        <f t="shared" si="1172"/>
        <v>386369</v>
      </c>
      <c r="AJ1738" s="16">
        <f t="shared" si="1173"/>
        <v>102159.9682707562</v>
      </c>
      <c r="AL1738" s="16">
        <f t="shared" si="1174"/>
        <v>665006.88468158338</v>
      </c>
    </row>
    <row r="1739" spans="2:38">
      <c r="B1739" s="30" t="s">
        <v>34</v>
      </c>
      <c r="C1739" s="7">
        <v>5631</v>
      </c>
      <c r="D1739" s="7"/>
      <c r="E1739" s="7">
        <v>5631</v>
      </c>
      <c r="G1739" s="30" t="s">
        <v>34</v>
      </c>
      <c r="H1739" s="7">
        <v>38316</v>
      </c>
      <c r="I1739" s="7"/>
      <c r="J1739" s="7">
        <v>38316</v>
      </c>
      <c r="L1739">
        <f t="shared" si="1175"/>
        <v>5631</v>
      </c>
      <c r="M1739">
        <f t="shared" si="1176"/>
        <v>38316</v>
      </c>
      <c r="N1739" s="19">
        <f t="shared" si="1166"/>
        <v>6.8044752264251462</v>
      </c>
      <c r="P1739" s="30" t="s">
        <v>34</v>
      </c>
      <c r="Q1739" s="7">
        <v>28670</v>
      </c>
      <c r="R1739" s="7"/>
      <c r="S1739" s="7">
        <v>28670</v>
      </c>
      <c r="U1739" s="30" t="s">
        <v>34</v>
      </c>
      <c r="V1739" s="7">
        <v>3841</v>
      </c>
      <c r="W1739" s="7"/>
      <c r="X1739" s="7">
        <v>3841</v>
      </c>
      <c r="Z1739" s="30" t="s">
        <v>34</v>
      </c>
      <c r="AA1739" s="7">
        <v>4337006</v>
      </c>
      <c r="AB1739" s="7"/>
      <c r="AC1739" s="7">
        <v>4337006</v>
      </c>
      <c r="AE1739">
        <f t="shared" si="1169"/>
        <v>4337006</v>
      </c>
      <c r="AF1739" s="16">
        <f t="shared" si="1170"/>
        <v>4337.0060000000003</v>
      </c>
      <c r="AH1739">
        <f t="shared" si="1171"/>
        <v>38316</v>
      </c>
      <c r="AI1739">
        <f t="shared" si="1172"/>
        <v>4337006</v>
      </c>
      <c r="AJ1739" s="16">
        <f t="shared" si="1173"/>
        <v>113190.46873368828</v>
      </c>
      <c r="AL1739" s="16">
        <f t="shared" si="1174"/>
        <v>770201.740365832</v>
      </c>
    </row>
    <row r="1740" spans="2:38">
      <c r="B1740" s="5" t="s">
        <v>35</v>
      </c>
      <c r="C1740" s="3"/>
      <c r="D1740" s="3"/>
      <c r="E1740" s="7"/>
      <c r="G1740" s="5" t="s">
        <v>35</v>
      </c>
      <c r="H1740" s="3"/>
      <c r="I1740" s="3"/>
      <c r="J1740" s="7"/>
      <c r="N1740" s="37" t="str">
        <f t="shared" si="1166"/>
        <v/>
      </c>
      <c r="P1740" s="5" t="s">
        <v>35</v>
      </c>
      <c r="Q1740" s="3"/>
      <c r="R1740" s="3"/>
      <c r="S1740" s="7"/>
      <c r="U1740" s="5" t="s">
        <v>35</v>
      </c>
      <c r="V1740" s="3"/>
      <c r="W1740" s="3"/>
      <c r="X1740" s="7"/>
      <c r="Z1740" s="5" t="s">
        <v>35</v>
      </c>
      <c r="AA1740" s="3"/>
      <c r="AB1740" s="3"/>
      <c r="AC1740" s="7"/>
      <c r="AF1740" s="36"/>
      <c r="AJ1740" s="36"/>
      <c r="AL1740" s="36"/>
    </row>
    <row r="1741" spans="2:38">
      <c r="B1741" s="29" t="s">
        <v>150</v>
      </c>
      <c r="C1741" s="3">
        <v>66</v>
      </c>
      <c r="D1741" s="3"/>
      <c r="E1741" s="7">
        <v>66</v>
      </c>
      <c r="G1741" s="29" t="s">
        <v>150</v>
      </c>
      <c r="H1741" s="3">
        <v>310</v>
      </c>
      <c r="I1741" s="3"/>
      <c r="J1741" s="7">
        <v>310</v>
      </c>
      <c r="L1741">
        <f t="shared" ref="L1741:L1746" si="1177">E1741</f>
        <v>66</v>
      </c>
      <c r="M1741">
        <f t="shared" ref="M1741:M1746" si="1178">J1741</f>
        <v>310</v>
      </c>
      <c r="N1741" s="19">
        <f t="shared" si="1166"/>
        <v>4.6969696969696972</v>
      </c>
      <c r="P1741" s="29" t="s">
        <v>150</v>
      </c>
      <c r="Q1741" s="3">
        <v>201</v>
      </c>
      <c r="R1741" s="3"/>
      <c r="S1741" s="7">
        <v>201</v>
      </c>
      <c r="U1741" s="29" t="s">
        <v>150</v>
      </c>
      <c r="V1741" s="3">
        <v>40</v>
      </c>
      <c r="W1741" s="3"/>
      <c r="X1741" s="7">
        <v>40</v>
      </c>
      <c r="Z1741" s="29" t="s">
        <v>150</v>
      </c>
      <c r="AA1741" s="3">
        <v>32688</v>
      </c>
      <c r="AB1741" s="3"/>
      <c r="AC1741" s="7">
        <v>32688</v>
      </c>
      <c r="AE1741">
        <f t="shared" ref="AE1741:AE1768" si="1179">AC1741</f>
        <v>32688</v>
      </c>
      <c r="AF1741" s="16">
        <f t="shared" ref="AF1741:AF1768" si="1180">IF(AE1741/$AE$8&gt;0,AE1741/$AE$8,"")</f>
        <v>32.688000000000002</v>
      </c>
      <c r="AH1741">
        <f t="shared" ref="AH1741:AH1768" si="1181">J1741</f>
        <v>310</v>
      </c>
      <c r="AI1741">
        <f t="shared" ref="AI1741:AI1768" si="1182">AC1741</f>
        <v>32688</v>
      </c>
      <c r="AJ1741" s="16">
        <f t="shared" ref="AJ1741:AJ1768" si="1183">IF(AI1741*AH1741&gt;0,AI1741/AH1741*$AI$8,"")</f>
        <v>105445.16129032258</v>
      </c>
      <c r="AL1741" s="16">
        <f t="shared" ref="AL1741:AL1768" si="1184">IF(AI1741*M1741&gt;0,M1741/L1741*AJ1741,"")</f>
        <v>495272.72727272729</v>
      </c>
    </row>
    <row r="1742" spans="2:38">
      <c r="B1742" s="29" t="s">
        <v>67</v>
      </c>
      <c r="C1742" s="3"/>
      <c r="D1742" s="3"/>
      <c r="E1742" s="7"/>
      <c r="G1742" s="29" t="s">
        <v>67</v>
      </c>
      <c r="H1742" s="3"/>
      <c r="I1742" s="3"/>
      <c r="J1742" s="7"/>
      <c r="L1742">
        <f t="shared" si="1177"/>
        <v>0</v>
      </c>
      <c r="M1742">
        <f t="shared" si="1178"/>
        <v>0</v>
      </c>
      <c r="N1742" s="19" t="str">
        <f t="shared" si="1166"/>
        <v/>
      </c>
      <c r="P1742" s="29" t="s">
        <v>67</v>
      </c>
      <c r="Q1742" s="3"/>
      <c r="R1742" s="3"/>
      <c r="S1742" s="7"/>
      <c r="U1742" s="29" t="s">
        <v>67</v>
      </c>
      <c r="V1742" s="3"/>
      <c r="W1742" s="3"/>
      <c r="X1742" s="7"/>
      <c r="Z1742" s="29" t="s">
        <v>67</v>
      </c>
      <c r="AA1742" s="3"/>
      <c r="AB1742" s="3"/>
      <c r="AC1742" s="7"/>
      <c r="AE1742">
        <f t="shared" si="1179"/>
        <v>0</v>
      </c>
      <c r="AF1742" s="16" t="str">
        <f t="shared" si="1180"/>
        <v/>
      </c>
      <c r="AH1742">
        <f t="shared" si="1181"/>
        <v>0</v>
      </c>
      <c r="AI1742">
        <f t="shared" si="1182"/>
        <v>0</v>
      </c>
      <c r="AJ1742" s="16" t="str">
        <f t="shared" si="1183"/>
        <v/>
      </c>
      <c r="AL1742" s="16" t="str">
        <f t="shared" si="1184"/>
        <v/>
      </c>
    </row>
    <row r="1743" spans="2:38">
      <c r="B1743" s="29" t="s">
        <v>68</v>
      </c>
      <c r="C1743" s="3"/>
      <c r="D1743" s="3">
        <v>7</v>
      </c>
      <c r="E1743" s="7">
        <v>7</v>
      </c>
      <c r="G1743" s="29" t="s">
        <v>68</v>
      </c>
      <c r="H1743" s="3"/>
      <c r="I1743" s="3">
        <v>20</v>
      </c>
      <c r="J1743" s="7">
        <v>20</v>
      </c>
      <c r="L1743">
        <f t="shared" si="1177"/>
        <v>7</v>
      </c>
      <c r="M1743">
        <f t="shared" si="1178"/>
        <v>20</v>
      </c>
      <c r="N1743" s="19">
        <f t="shared" si="1166"/>
        <v>2.8571428571428572</v>
      </c>
      <c r="P1743" s="29" t="s">
        <v>68</v>
      </c>
      <c r="Q1743" s="3"/>
      <c r="R1743" s="3">
        <v>10</v>
      </c>
      <c r="S1743" s="7">
        <v>10</v>
      </c>
      <c r="U1743" s="29" t="s">
        <v>68</v>
      </c>
      <c r="V1743" s="3"/>
      <c r="W1743" s="3">
        <v>3</v>
      </c>
      <c r="X1743" s="7">
        <v>3</v>
      </c>
      <c r="Z1743" s="29" t="s">
        <v>68</v>
      </c>
      <c r="AA1743" s="3"/>
      <c r="AB1743" s="3">
        <v>1079</v>
      </c>
      <c r="AC1743" s="7">
        <v>1079</v>
      </c>
      <c r="AE1743">
        <f t="shared" si="1179"/>
        <v>1079</v>
      </c>
      <c r="AF1743" s="16">
        <f t="shared" si="1180"/>
        <v>1.079</v>
      </c>
      <c r="AH1743">
        <f t="shared" si="1181"/>
        <v>20</v>
      </c>
      <c r="AI1743">
        <f t="shared" si="1182"/>
        <v>1079</v>
      </c>
      <c r="AJ1743" s="16">
        <f t="shared" si="1183"/>
        <v>53950</v>
      </c>
      <c r="AL1743" s="16">
        <f t="shared" si="1184"/>
        <v>154142.85714285716</v>
      </c>
    </row>
    <row r="1744" spans="2:38">
      <c r="B1744" s="29" t="s">
        <v>69</v>
      </c>
      <c r="C1744" s="3">
        <v>4</v>
      </c>
      <c r="D1744" s="3"/>
      <c r="E1744" s="7">
        <v>4</v>
      </c>
      <c r="G1744" s="29" t="s">
        <v>69</v>
      </c>
      <c r="H1744" s="3"/>
      <c r="I1744" s="3"/>
      <c r="J1744" s="7"/>
      <c r="L1744">
        <f t="shared" si="1177"/>
        <v>4</v>
      </c>
      <c r="M1744">
        <f t="shared" si="1178"/>
        <v>0</v>
      </c>
      <c r="N1744" s="19">
        <f t="shared" si="1166"/>
        <v>0</v>
      </c>
      <c r="P1744" s="29" t="s">
        <v>69</v>
      </c>
      <c r="Q1744" s="3"/>
      <c r="R1744" s="3"/>
      <c r="S1744" s="7"/>
      <c r="U1744" s="29" t="s">
        <v>69</v>
      </c>
      <c r="V1744" s="3"/>
      <c r="W1744" s="3"/>
      <c r="X1744" s="7"/>
      <c r="Z1744" s="29" t="s">
        <v>69</v>
      </c>
      <c r="AA1744" s="3">
        <v>978</v>
      </c>
      <c r="AB1744" s="3"/>
      <c r="AC1744" s="7">
        <v>978</v>
      </c>
      <c r="AE1744">
        <f t="shared" si="1179"/>
        <v>978</v>
      </c>
      <c r="AF1744" s="16">
        <f t="shared" si="1180"/>
        <v>0.97799999999999998</v>
      </c>
      <c r="AH1744">
        <f t="shared" si="1181"/>
        <v>0</v>
      </c>
      <c r="AI1744">
        <f t="shared" si="1182"/>
        <v>978</v>
      </c>
      <c r="AJ1744" s="16" t="str">
        <f t="shared" si="1183"/>
        <v/>
      </c>
      <c r="AL1744" s="16" t="str">
        <f t="shared" si="1184"/>
        <v/>
      </c>
    </row>
    <row r="1745" spans="2:38">
      <c r="B1745" s="29" t="s">
        <v>70</v>
      </c>
      <c r="C1745" s="3"/>
      <c r="D1745" s="3"/>
      <c r="E1745" s="7"/>
      <c r="G1745" s="29" t="s">
        <v>70</v>
      </c>
      <c r="H1745" s="3"/>
      <c r="I1745" s="3"/>
      <c r="J1745" s="7"/>
      <c r="L1745">
        <f t="shared" si="1177"/>
        <v>0</v>
      </c>
      <c r="M1745">
        <f t="shared" si="1178"/>
        <v>0</v>
      </c>
      <c r="N1745" s="19" t="str">
        <f t="shared" si="1166"/>
        <v/>
      </c>
      <c r="P1745" s="29" t="s">
        <v>70</v>
      </c>
      <c r="Q1745" s="3"/>
      <c r="R1745" s="3"/>
      <c r="S1745" s="7"/>
      <c r="U1745" s="29" t="s">
        <v>70</v>
      </c>
      <c r="V1745" s="3"/>
      <c r="W1745" s="3"/>
      <c r="X1745" s="7"/>
      <c r="Z1745" s="29" t="s">
        <v>70</v>
      </c>
      <c r="AA1745" s="3"/>
      <c r="AB1745" s="3"/>
      <c r="AC1745" s="7"/>
      <c r="AE1745">
        <f t="shared" si="1179"/>
        <v>0</v>
      </c>
      <c r="AF1745" s="16" t="str">
        <f t="shared" si="1180"/>
        <v/>
      </c>
      <c r="AH1745">
        <f t="shared" si="1181"/>
        <v>0</v>
      </c>
      <c r="AI1745">
        <f t="shared" si="1182"/>
        <v>0</v>
      </c>
      <c r="AJ1745" s="16" t="str">
        <f t="shared" si="1183"/>
        <v/>
      </c>
      <c r="AL1745" s="16" t="str">
        <f t="shared" si="1184"/>
        <v/>
      </c>
    </row>
    <row r="1746" spans="2:38">
      <c r="B1746" s="29" t="s">
        <v>151</v>
      </c>
      <c r="C1746" s="3"/>
      <c r="D1746" s="3"/>
      <c r="E1746" s="7"/>
      <c r="G1746" s="29" t="s">
        <v>151</v>
      </c>
      <c r="H1746" s="3"/>
      <c r="I1746" s="3"/>
      <c r="J1746" s="7"/>
      <c r="L1746">
        <f t="shared" si="1177"/>
        <v>0</v>
      </c>
      <c r="M1746">
        <f t="shared" si="1178"/>
        <v>0</v>
      </c>
      <c r="N1746" s="19" t="str">
        <f t="shared" si="1166"/>
        <v/>
      </c>
      <c r="P1746" s="29" t="s">
        <v>151</v>
      </c>
      <c r="Q1746" s="3"/>
      <c r="R1746" s="3"/>
      <c r="S1746" s="7"/>
      <c r="U1746" s="29" t="s">
        <v>151</v>
      </c>
      <c r="V1746" s="3"/>
      <c r="W1746" s="3"/>
      <c r="X1746" s="7"/>
      <c r="Z1746" s="29" t="s">
        <v>151</v>
      </c>
      <c r="AA1746" s="3"/>
      <c r="AB1746" s="3"/>
      <c r="AC1746" s="7"/>
      <c r="AE1746">
        <f t="shared" si="1179"/>
        <v>0</v>
      </c>
      <c r="AF1746" s="16" t="str">
        <f t="shared" si="1180"/>
        <v/>
      </c>
      <c r="AH1746">
        <f t="shared" si="1181"/>
        <v>0</v>
      </c>
      <c r="AI1746">
        <f t="shared" si="1182"/>
        <v>0</v>
      </c>
      <c r="AJ1746" s="16" t="str">
        <f t="shared" si="1183"/>
        <v/>
      </c>
      <c r="AL1746" s="16" t="str">
        <f t="shared" si="1184"/>
        <v/>
      </c>
    </row>
    <row r="1747" spans="2:38">
      <c r="B1747" s="29" t="s">
        <v>71</v>
      </c>
      <c r="C1747" s="3">
        <v>25</v>
      </c>
      <c r="D1747" s="3"/>
      <c r="E1747" s="7">
        <v>25</v>
      </c>
      <c r="G1747" s="29" t="s">
        <v>71</v>
      </c>
      <c r="H1747" s="3">
        <v>273</v>
      </c>
      <c r="I1747" s="3"/>
      <c r="J1747" s="7">
        <v>273</v>
      </c>
      <c r="N1747" s="19" t="str">
        <f t="shared" si="1166"/>
        <v/>
      </c>
      <c r="P1747" s="29" t="s">
        <v>71</v>
      </c>
      <c r="Q1747" s="3">
        <v>214</v>
      </c>
      <c r="R1747" s="3"/>
      <c r="S1747" s="7">
        <v>214</v>
      </c>
      <c r="U1747" s="29" t="s">
        <v>71</v>
      </c>
      <c r="V1747" s="3">
        <v>31</v>
      </c>
      <c r="W1747" s="3"/>
      <c r="X1747" s="7">
        <v>31</v>
      </c>
      <c r="Z1747" s="29" t="s">
        <v>71</v>
      </c>
      <c r="AA1747" s="3">
        <v>44773</v>
      </c>
      <c r="AB1747" s="3"/>
      <c r="AC1747" s="7">
        <v>44773</v>
      </c>
      <c r="AE1747">
        <f t="shared" si="1179"/>
        <v>44773</v>
      </c>
      <c r="AF1747" s="16">
        <f t="shared" si="1180"/>
        <v>44.773000000000003</v>
      </c>
      <c r="AH1747">
        <f t="shared" si="1181"/>
        <v>273</v>
      </c>
      <c r="AI1747">
        <f t="shared" si="1182"/>
        <v>44773</v>
      </c>
      <c r="AJ1747" s="16">
        <f t="shared" si="1183"/>
        <v>164003.66300366301</v>
      </c>
      <c r="AL1747" s="16" t="str">
        <f t="shared" si="1184"/>
        <v/>
      </c>
    </row>
    <row r="1748" spans="2:38">
      <c r="B1748" s="29" t="s">
        <v>72</v>
      </c>
      <c r="C1748" s="3"/>
      <c r="D1748" s="3"/>
      <c r="E1748" s="7"/>
      <c r="G1748" s="29" t="s">
        <v>72</v>
      </c>
      <c r="H1748" s="3"/>
      <c r="I1748" s="3"/>
      <c r="J1748" s="7"/>
      <c r="L1748">
        <f t="shared" ref="L1748:L1757" si="1185">E1748</f>
        <v>0</v>
      </c>
      <c r="M1748">
        <f t="shared" ref="M1748:M1757" si="1186">J1748</f>
        <v>0</v>
      </c>
      <c r="N1748" s="19" t="str">
        <f t="shared" si="1166"/>
        <v/>
      </c>
      <c r="P1748" s="29" t="s">
        <v>72</v>
      </c>
      <c r="Q1748" s="3"/>
      <c r="R1748" s="3"/>
      <c r="S1748" s="7"/>
      <c r="U1748" s="29" t="s">
        <v>72</v>
      </c>
      <c r="V1748" s="3"/>
      <c r="W1748" s="3"/>
      <c r="X1748" s="7"/>
      <c r="Z1748" s="29" t="s">
        <v>72</v>
      </c>
      <c r="AA1748" s="3"/>
      <c r="AB1748" s="3"/>
      <c r="AC1748" s="7"/>
      <c r="AE1748">
        <f t="shared" si="1179"/>
        <v>0</v>
      </c>
      <c r="AF1748" s="16" t="str">
        <f t="shared" si="1180"/>
        <v/>
      </c>
      <c r="AH1748">
        <f t="shared" si="1181"/>
        <v>0</v>
      </c>
      <c r="AI1748">
        <f t="shared" si="1182"/>
        <v>0</v>
      </c>
      <c r="AJ1748" s="16" t="str">
        <f t="shared" si="1183"/>
        <v/>
      </c>
      <c r="AL1748" s="16" t="str">
        <f t="shared" si="1184"/>
        <v/>
      </c>
    </row>
    <row r="1749" spans="2:38">
      <c r="B1749" s="29" t="s">
        <v>73</v>
      </c>
      <c r="C1749" s="3">
        <v>124</v>
      </c>
      <c r="D1749" s="3"/>
      <c r="E1749" s="7">
        <v>124</v>
      </c>
      <c r="G1749" s="29" t="s">
        <v>73</v>
      </c>
      <c r="H1749" s="3">
        <v>1147</v>
      </c>
      <c r="I1749" s="3"/>
      <c r="J1749" s="7">
        <v>1147</v>
      </c>
      <c r="L1749">
        <f t="shared" si="1185"/>
        <v>124</v>
      </c>
      <c r="M1749">
        <f t="shared" si="1186"/>
        <v>1147</v>
      </c>
      <c r="N1749" s="19">
        <f t="shared" si="1166"/>
        <v>9.25</v>
      </c>
      <c r="P1749" s="29" t="s">
        <v>73</v>
      </c>
      <c r="Q1749" s="3">
        <v>895</v>
      </c>
      <c r="R1749" s="3"/>
      <c r="S1749" s="7">
        <v>895</v>
      </c>
      <c r="U1749" s="29" t="s">
        <v>73</v>
      </c>
      <c r="V1749" s="3">
        <v>124</v>
      </c>
      <c r="W1749" s="3"/>
      <c r="X1749" s="7">
        <v>124</v>
      </c>
      <c r="Z1749" s="29" t="s">
        <v>73</v>
      </c>
      <c r="AA1749" s="3">
        <v>139016</v>
      </c>
      <c r="AB1749" s="3"/>
      <c r="AC1749" s="7">
        <v>139016</v>
      </c>
      <c r="AE1749">
        <f t="shared" si="1179"/>
        <v>139016</v>
      </c>
      <c r="AF1749" s="16">
        <f t="shared" si="1180"/>
        <v>139.01599999999999</v>
      </c>
      <c r="AH1749">
        <f t="shared" si="1181"/>
        <v>1147</v>
      </c>
      <c r="AI1749">
        <f t="shared" si="1182"/>
        <v>139016</v>
      </c>
      <c r="AJ1749" s="16">
        <f t="shared" si="1183"/>
        <v>121199.65126416741</v>
      </c>
      <c r="AL1749" s="16">
        <f t="shared" si="1184"/>
        <v>1121096.7741935486</v>
      </c>
    </row>
    <row r="1750" spans="2:38">
      <c r="B1750" s="29" t="s">
        <v>74</v>
      </c>
      <c r="C1750" s="3"/>
      <c r="D1750" s="3"/>
      <c r="E1750" s="7"/>
      <c r="G1750" s="29" t="s">
        <v>74</v>
      </c>
      <c r="H1750" s="3"/>
      <c r="I1750" s="3"/>
      <c r="J1750" s="7"/>
      <c r="L1750">
        <f t="shared" si="1185"/>
        <v>0</v>
      </c>
      <c r="M1750">
        <f t="shared" si="1186"/>
        <v>0</v>
      </c>
      <c r="N1750" s="19" t="str">
        <f t="shared" si="1166"/>
        <v/>
      </c>
      <c r="P1750" s="29" t="s">
        <v>74</v>
      </c>
      <c r="Q1750" s="3"/>
      <c r="R1750" s="3"/>
      <c r="S1750" s="7"/>
      <c r="U1750" s="29" t="s">
        <v>74</v>
      </c>
      <c r="V1750" s="3"/>
      <c r="W1750" s="3"/>
      <c r="X1750" s="7"/>
      <c r="Z1750" s="29" t="s">
        <v>74</v>
      </c>
      <c r="AA1750" s="3"/>
      <c r="AB1750" s="3"/>
      <c r="AC1750" s="7"/>
      <c r="AE1750">
        <f t="shared" si="1179"/>
        <v>0</v>
      </c>
      <c r="AF1750" s="16" t="str">
        <f t="shared" si="1180"/>
        <v/>
      </c>
      <c r="AH1750">
        <f t="shared" si="1181"/>
        <v>0</v>
      </c>
      <c r="AI1750">
        <f t="shared" si="1182"/>
        <v>0</v>
      </c>
      <c r="AJ1750" s="16" t="str">
        <f t="shared" si="1183"/>
        <v/>
      </c>
      <c r="AL1750" s="16" t="str">
        <f t="shared" si="1184"/>
        <v/>
      </c>
    </row>
    <row r="1751" spans="2:38">
      <c r="B1751" s="29" t="s">
        <v>75</v>
      </c>
      <c r="C1751" s="3"/>
      <c r="D1751" s="3">
        <v>7</v>
      </c>
      <c r="E1751" s="7">
        <v>7</v>
      </c>
      <c r="G1751" s="29" t="s">
        <v>75</v>
      </c>
      <c r="H1751" s="3"/>
      <c r="I1751" s="3">
        <v>61</v>
      </c>
      <c r="J1751" s="7">
        <v>61</v>
      </c>
      <c r="L1751">
        <f t="shared" si="1185"/>
        <v>7</v>
      </c>
      <c r="M1751">
        <f t="shared" si="1186"/>
        <v>61</v>
      </c>
      <c r="N1751" s="19">
        <f t="shared" si="1166"/>
        <v>8.7142857142857135</v>
      </c>
      <c r="P1751" s="29" t="s">
        <v>75</v>
      </c>
      <c r="Q1751" s="3"/>
      <c r="R1751" s="3">
        <v>45</v>
      </c>
      <c r="S1751" s="7">
        <v>45</v>
      </c>
      <c r="U1751" s="29" t="s">
        <v>75</v>
      </c>
      <c r="V1751" s="3"/>
      <c r="W1751" s="3">
        <v>9</v>
      </c>
      <c r="X1751" s="7">
        <v>9</v>
      </c>
      <c r="Z1751" s="29" t="s">
        <v>75</v>
      </c>
      <c r="AA1751" s="3"/>
      <c r="AB1751" s="3">
        <v>4422</v>
      </c>
      <c r="AC1751" s="7">
        <v>4422</v>
      </c>
      <c r="AE1751">
        <f t="shared" si="1179"/>
        <v>4422</v>
      </c>
      <c r="AF1751" s="16">
        <f t="shared" si="1180"/>
        <v>4.4219999999999997</v>
      </c>
      <c r="AH1751">
        <f t="shared" si="1181"/>
        <v>61</v>
      </c>
      <c r="AI1751">
        <f t="shared" si="1182"/>
        <v>4422</v>
      </c>
      <c r="AJ1751" s="16">
        <f t="shared" si="1183"/>
        <v>72491.803278688516</v>
      </c>
      <c r="AL1751" s="16">
        <f t="shared" si="1184"/>
        <v>631714.28571428556</v>
      </c>
    </row>
    <row r="1752" spans="2:38">
      <c r="B1752" s="29" t="s">
        <v>76</v>
      </c>
      <c r="C1752" s="3"/>
      <c r="D1752" s="3">
        <v>515</v>
      </c>
      <c r="E1752" s="7">
        <v>515</v>
      </c>
      <c r="G1752" s="29" t="s">
        <v>76</v>
      </c>
      <c r="H1752" s="3"/>
      <c r="I1752" s="3">
        <v>17413</v>
      </c>
      <c r="J1752" s="7">
        <v>17413</v>
      </c>
      <c r="L1752">
        <f t="shared" si="1185"/>
        <v>515</v>
      </c>
      <c r="M1752">
        <f t="shared" si="1186"/>
        <v>17413</v>
      </c>
      <c r="N1752" s="19">
        <f t="shared" si="1166"/>
        <v>33.811650485436893</v>
      </c>
      <c r="P1752" s="29" t="s">
        <v>76</v>
      </c>
      <c r="Q1752" s="3"/>
      <c r="R1752" s="3">
        <v>12655</v>
      </c>
      <c r="S1752" s="7">
        <v>12655</v>
      </c>
      <c r="U1752" s="29" t="s">
        <v>76</v>
      </c>
      <c r="V1752" s="3"/>
      <c r="W1752" s="3">
        <v>4225</v>
      </c>
      <c r="X1752" s="7">
        <v>4225</v>
      </c>
      <c r="Z1752" s="29" t="s">
        <v>76</v>
      </c>
      <c r="AA1752" s="3"/>
      <c r="AB1752" s="3">
        <v>529978</v>
      </c>
      <c r="AC1752" s="7">
        <v>529978</v>
      </c>
      <c r="AE1752">
        <f t="shared" si="1179"/>
        <v>529978</v>
      </c>
      <c r="AF1752" s="16">
        <f t="shared" si="1180"/>
        <v>529.97799999999995</v>
      </c>
      <c r="AH1752">
        <f t="shared" si="1181"/>
        <v>17413</v>
      </c>
      <c r="AI1752">
        <f t="shared" si="1182"/>
        <v>529978</v>
      </c>
      <c r="AJ1752" s="16">
        <f t="shared" si="1183"/>
        <v>30435.766381439156</v>
      </c>
      <c r="AL1752" s="16">
        <f t="shared" si="1184"/>
        <v>1029083.4951456311</v>
      </c>
    </row>
    <row r="1753" spans="2:38">
      <c r="B1753" s="29" t="s">
        <v>152</v>
      </c>
      <c r="C1753" s="3"/>
      <c r="D1753" s="3">
        <v>1</v>
      </c>
      <c r="E1753" s="7">
        <v>1</v>
      </c>
      <c r="G1753" s="29" t="s">
        <v>152</v>
      </c>
      <c r="H1753" s="3"/>
      <c r="I1753" s="3"/>
      <c r="J1753" s="7"/>
      <c r="L1753">
        <f t="shared" si="1185"/>
        <v>1</v>
      </c>
      <c r="M1753">
        <f t="shared" si="1186"/>
        <v>0</v>
      </c>
      <c r="N1753" s="19">
        <f t="shared" si="1166"/>
        <v>0</v>
      </c>
      <c r="P1753" s="29" t="s">
        <v>152</v>
      </c>
      <c r="Q1753" s="3"/>
      <c r="R1753" s="3"/>
      <c r="S1753" s="7"/>
      <c r="U1753" s="29" t="s">
        <v>152</v>
      </c>
      <c r="V1753" s="3"/>
      <c r="W1753" s="3"/>
      <c r="X1753" s="7"/>
      <c r="Z1753" s="29" t="s">
        <v>152</v>
      </c>
      <c r="AA1753" s="3"/>
      <c r="AB1753" s="3"/>
      <c r="AC1753" s="7"/>
      <c r="AE1753">
        <f t="shared" si="1179"/>
        <v>0</v>
      </c>
      <c r="AF1753" s="16" t="str">
        <f t="shared" si="1180"/>
        <v/>
      </c>
      <c r="AH1753">
        <f t="shared" si="1181"/>
        <v>0</v>
      </c>
      <c r="AI1753">
        <f t="shared" si="1182"/>
        <v>0</v>
      </c>
      <c r="AJ1753" s="16" t="str">
        <f t="shared" si="1183"/>
        <v/>
      </c>
      <c r="AL1753" s="16" t="str">
        <f t="shared" si="1184"/>
        <v/>
      </c>
    </row>
    <row r="1754" spans="2:38">
      <c r="B1754" s="29" t="s">
        <v>77</v>
      </c>
      <c r="C1754" s="3">
        <v>1</v>
      </c>
      <c r="D1754" s="3"/>
      <c r="E1754" s="7">
        <v>1</v>
      </c>
      <c r="G1754" s="29" t="s">
        <v>77</v>
      </c>
      <c r="H1754" s="3"/>
      <c r="I1754" s="3"/>
      <c r="J1754" s="7"/>
      <c r="L1754">
        <f t="shared" si="1185"/>
        <v>1</v>
      </c>
      <c r="M1754">
        <f t="shared" si="1186"/>
        <v>0</v>
      </c>
      <c r="N1754" s="19">
        <f t="shared" si="1166"/>
        <v>0</v>
      </c>
      <c r="P1754" s="29" t="s">
        <v>77</v>
      </c>
      <c r="Q1754" s="3"/>
      <c r="R1754" s="3"/>
      <c r="S1754" s="7"/>
      <c r="U1754" s="29" t="s">
        <v>77</v>
      </c>
      <c r="V1754" s="3"/>
      <c r="W1754" s="3"/>
      <c r="X1754" s="7"/>
      <c r="Z1754" s="29" t="s">
        <v>77</v>
      </c>
      <c r="AA1754" s="3"/>
      <c r="AB1754" s="3"/>
      <c r="AC1754" s="7"/>
      <c r="AE1754">
        <f t="shared" si="1179"/>
        <v>0</v>
      </c>
      <c r="AF1754" s="16" t="str">
        <f t="shared" si="1180"/>
        <v/>
      </c>
      <c r="AH1754">
        <f t="shared" si="1181"/>
        <v>0</v>
      </c>
      <c r="AI1754">
        <f t="shared" si="1182"/>
        <v>0</v>
      </c>
      <c r="AJ1754" s="16" t="str">
        <f t="shared" si="1183"/>
        <v/>
      </c>
      <c r="AL1754" s="16" t="str">
        <f t="shared" si="1184"/>
        <v/>
      </c>
    </row>
    <row r="1755" spans="2:38">
      <c r="B1755" s="29" t="s">
        <v>78</v>
      </c>
      <c r="C1755" s="3">
        <v>4</v>
      </c>
      <c r="D1755" s="3"/>
      <c r="E1755" s="7">
        <v>4</v>
      </c>
      <c r="G1755" s="29" t="s">
        <v>78</v>
      </c>
      <c r="H1755" s="3">
        <v>5</v>
      </c>
      <c r="I1755" s="3"/>
      <c r="J1755" s="7">
        <v>5</v>
      </c>
      <c r="L1755">
        <f t="shared" si="1185"/>
        <v>4</v>
      </c>
      <c r="M1755">
        <f t="shared" si="1186"/>
        <v>5</v>
      </c>
      <c r="N1755" s="19">
        <f t="shared" si="1166"/>
        <v>1.25</v>
      </c>
      <c r="P1755" s="29" t="s">
        <v>78</v>
      </c>
      <c r="Q1755" s="3"/>
      <c r="R1755" s="3"/>
      <c r="S1755" s="7"/>
      <c r="U1755" s="29" t="s">
        <v>78</v>
      </c>
      <c r="V1755" s="3"/>
      <c r="W1755" s="3"/>
      <c r="X1755" s="7"/>
      <c r="Z1755" s="29" t="s">
        <v>78</v>
      </c>
      <c r="AA1755" s="3"/>
      <c r="AB1755" s="3"/>
      <c r="AC1755" s="7"/>
      <c r="AE1755">
        <f t="shared" si="1179"/>
        <v>0</v>
      </c>
      <c r="AF1755" s="16" t="str">
        <f t="shared" si="1180"/>
        <v/>
      </c>
      <c r="AH1755">
        <f t="shared" si="1181"/>
        <v>5</v>
      </c>
      <c r="AI1755">
        <f t="shared" si="1182"/>
        <v>0</v>
      </c>
      <c r="AJ1755" s="16" t="str">
        <f t="shared" si="1183"/>
        <v/>
      </c>
      <c r="AL1755" s="16" t="str">
        <f t="shared" si="1184"/>
        <v/>
      </c>
    </row>
    <row r="1756" spans="2:38">
      <c r="B1756" s="29" t="s">
        <v>79</v>
      </c>
      <c r="C1756" s="3">
        <v>130</v>
      </c>
      <c r="D1756" s="3"/>
      <c r="E1756" s="7">
        <v>130</v>
      </c>
      <c r="G1756" s="29" t="s">
        <v>79</v>
      </c>
      <c r="H1756" s="3">
        <v>934</v>
      </c>
      <c r="I1756" s="3"/>
      <c r="J1756" s="7">
        <v>934</v>
      </c>
      <c r="L1756">
        <f t="shared" si="1185"/>
        <v>130</v>
      </c>
      <c r="M1756">
        <f t="shared" si="1186"/>
        <v>934</v>
      </c>
      <c r="N1756" s="19">
        <f t="shared" si="1166"/>
        <v>7.1846153846153848</v>
      </c>
      <c r="P1756" s="29" t="s">
        <v>79</v>
      </c>
      <c r="Q1756" s="3">
        <v>702</v>
      </c>
      <c r="R1756" s="3"/>
      <c r="S1756" s="7">
        <v>702</v>
      </c>
      <c r="U1756" s="29" t="s">
        <v>79</v>
      </c>
      <c r="V1756" s="3">
        <v>96</v>
      </c>
      <c r="W1756" s="3"/>
      <c r="X1756" s="7">
        <v>96</v>
      </c>
      <c r="Z1756" s="29" t="s">
        <v>79</v>
      </c>
      <c r="AA1756" s="3">
        <v>128928</v>
      </c>
      <c r="AB1756" s="3"/>
      <c r="AC1756" s="7">
        <v>128928</v>
      </c>
      <c r="AE1756">
        <f t="shared" si="1179"/>
        <v>128928</v>
      </c>
      <c r="AF1756" s="16">
        <f t="shared" si="1180"/>
        <v>128.928</v>
      </c>
      <c r="AH1756">
        <f t="shared" si="1181"/>
        <v>934</v>
      </c>
      <c r="AI1756">
        <f t="shared" si="1182"/>
        <v>128928</v>
      </c>
      <c r="AJ1756" s="16">
        <f t="shared" si="1183"/>
        <v>138038.54389721627</v>
      </c>
      <c r="AL1756" s="16">
        <f t="shared" si="1184"/>
        <v>991753.84615384613</v>
      </c>
    </row>
    <row r="1757" spans="2:38">
      <c r="B1757" s="29" t="s">
        <v>80</v>
      </c>
      <c r="C1757" s="3">
        <v>67</v>
      </c>
      <c r="D1757" s="3"/>
      <c r="E1757" s="7">
        <v>67</v>
      </c>
      <c r="G1757" s="29" t="s">
        <v>80</v>
      </c>
      <c r="H1757" s="3">
        <v>888</v>
      </c>
      <c r="I1757" s="3"/>
      <c r="J1757" s="7">
        <v>888</v>
      </c>
      <c r="L1757">
        <f t="shared" si="1185"/>
        <v>67</v>
      </c>
      <c r="M1757">
        <f t="shared" si="1186"/>
        <v>888</v>
      </c>
      <c r="N1757" s="19">
        <f t="shared" si="1166"/>
        <v>13.253731343283581</v>
      </c>
      <c r="P1757" s="29" t="s">
        <v>80</v>
      </c>
      <c r="Q1757" s="3">
        <v>739</v>
      </c>
      <c r="R1757" s="3"/>
      <c r="S1757" s="7">
        <v>739</v>
      </c>
      <c r="U1757" s="29" t="s">
        <v>80</v>
      </c>
      <c r="V1757" s="3">
        <v>82</v>
      </c>
      <c r="W1757" s="3"/>
      <c r="X1757" s="7">
        <v>82</v>
      </c>
      <c r="Z1757" s="29" t="s">
        <v>80</v>
      </c>
      <c r="AA1757" s="3">
        <v>168748</v>
      </c>
      <c r="AB1757" s="3"/>
      <c r="AC1757" s="7">
        <v>168748</v>
      </c>
      <c r="AE1757">
        <f t="shared" si="1179"/>
        <v>168748</v>
      </c>
      <c r="AF1757" s="16">
        <f t="shared" si="1180"/>
        <v>168.74799999999999</v>
      </c>
      <c r="AH1757">
        <f t="shared" si="1181"/>
        <v>888</v>
      </c>
      <c r="AI1757">
        <f t="shared" si="1182"/>
        <v>168748</v>
      </c>
      <c r="AJ1757" s="16">
        <f t="shared" si="1183"/>
        <v>190031.53153153154</v>
      </c>
      <c r="AL1757" s="16">
        <f t="shared" si="1184"/>
        <v>2518626.8656716417</v>
      </c>
    </row>
    <row r="1758" spans="2:38">
      <c r="B1758" s="29" t="s">
        <v>153</v>
      </c>
      <c r="C1758" s="3">
        <v>72</v>
      </c>
      <c r="D1758" s="3"/>
      <c r="E1758" s="7">
        <v>72</v>
      </c>
      <c r="G1758" s="29" t="s">
        <v>153</v>
      </c>
      <c r="H1758" s="3">
        <v>1616</v>
      </c>
      <c r="I1758" s="3"/>
      <c r="J1758" s="7">
        <v>1616</v>
      </c>
      <c r="N1758" s="19" t="str">
        <f t="shared" si="1166"/>
        <v/>
      </c>
      <c r="P1758" s="29" t="s">
        <v>153</v>
      </c>
      <c r="Q1758" s="3">
        <v>1453</v>
      </c>
      <c r="R1758" s="3"/>
      <c r="S1758" s="7">
        <v>1453</v>
      </c>
      <c r="U1758" s="29" t="s">
        <v>153</v>
      </c>
      <c r="V1758" s="3">
        <v>88</v>
      </c>
      <c r="W1758" s="3"/>
      <c r="X1758" s="7">
        <v>88</v>
      </c>
      <c r="Z1758" s="29" t="s">
        <v>153</v>
      </c>
      <c r="AA1758" s="3">
        <v>643391</v>
      </c>
      <c r="AB1758" s="3"/>
      <c r="AC1758" s="7">
        <v>643391</v>
      </c>
      <c r="AE1758">
        <f t="shared" si="1179"/>
        <v>643391</v>
      </c>
      <c r="AF1758" s="16">
        <f t="shared" si="1180"/>
        <v>643.39099999999996</v>
      </c>
      <c r="AH1758">
        <f t="shared" si="1181"/>
        <v>1616</v>
      </c>
      <c r="AI1758">
        <f t="shared" si="1182"/>
        <v>643391</v>
      </c>
      <c r="AJ1758" s="16">
        <f t="shared" si="1183"/>
        <v>398137.99504950491</v>
      </c>
      <c r="AL1758" s="16" t="str">
        <f t="shared" si="1184"/>
        <v/>
      </c>
    </row>
    <row r="1759" spans="2:38">
      <c r="B1759" s="29" t="s">
        <v>154</v>
      </c>
      <c r="C1759" s="3"/>
      <c r="D1759" s="3"/>
      <c r="E1759" s="7"/>
      <c r="G1759" s="29" t="s">
        <v>154</v>
      </c>
      <c r="H1759" s="3"/>
      <c r="I1759" s="3"/>
      <c r="J1759" s="7"/>
      <c r="L1759">
        <f t="shared" ref="L1759:L1768" si="1187">E1759</f>
        <v>0</v>
      </c>
      <c r="M1759">
        <f t="shared" ref="M1759:M1768" si="1188">J1759</f>
        <v>0</v>
      </c>
      <c r="N1759" s="19" t="str">
        <f t="shared" si="1166"/>
        <v/>
      </c>
      <c r="P1759" s="29" t="s">
        <v>154</v>
      </c>
      <c r="Q1759" s="3"/>
      <c r="R1759" s="3"/>
      <c r="S1759" s="7"/>
      <c r="U1759" s="29" t="s">
        <v>154</v>
      </c>
      <c r="V1759" s="3"/>
      <c r="W1759" s="3"/>
      <c r="X1759" s="7"/>
      <c r="Z1759" s="29" t="s">
        <v>154</v>
      </c>
      <c r="AA1759" s="3"/>
      <c r="AB1759" s="3"/>
      <c r="AC1759" s="7"/>
      <c r="AE1759">
        <f t="shared" si="1179"/>
        <v>0</v>
      </c>
      <c r="AF1759" s="16" t="str">
        <f t="shared" si="1180"/>
        <v/>
      </c>
      <c r="AH1759">
        <f t="shared" si="1181"/>
        <v>0</v>
      </c>
      <c r="AI1759">
        <f t="shared" si="1182"/>
        <v>0</v>
      </c>
      <c r="AJ1759" s="16" t="str">
        <f t="shared" si="1183"/>
        <v/>
      </c>
      <c r="AL1759" s="16" t="str">
        <f t="shared" si="1184"/>
        <v/>
      </c>
    </row>
    <row r="1760" spans="2:38">
      <c r="B1760" s="29" t="s">
        <v>81</v>
      </c>
      <c r="C1760" s="3">
        <v>764</v>
      </c>
      <c r="D1760" s="3"/>
      <c r="E1760" s="7">
        <v>764</v>
      </c>
      <c r="G1760" s="29" t="s">
        <v>81</v>
      </c>
      <c r="H1760" s="3">
        <v>8898</v>
      </c>
      <c r="I1760" s="3"/>
      <c r="J1760" s="7">
        <v>8898</v>
      </c>
      <c r="L1760">
        <f t="shared" si="1187"/>
        <v>764</v>
      </c>
      <c r="M1760">
        <f t="shared" si="1188"/>
        <v>8898</v>
      </c>
      <c r="N1760" s="19">
        <f t="shared" si="1166"/>
        <v>11.646596858638743</v>
      </c>
      <c r="P1760" s="29" t="s">
        <v>81</v>
      </c>
      <c r="Q1760" s="3">
        <v>7316</v>
      </c>
      <c r="R1760" s="3"/>
      <c r="S1760" s="7">
        <v>7316</v>
      </c>
      <c r="U1760" s="29" t="s">
        <v>81</v>
      </c>
      <c r="V1760" s="3">
        <v>794</v>
      </c>
      <c r="W1760" s="3"/>
      <c r="X1760" s="7">
        <v>794</v>
      </c>
      <c r="Z1760" s="29" t="s">
        <v>81</v>
      </c>
      <c r="AA1760" s="3">
        <v>1283754</v>
      </c>
      <c r="AB1760" s="3"/>
      <c r="AC1760" s="7">
        <v>1283754</v>
      </c>
      <c r="AE1760">
        <f t="shared" si="1179"/>
        <v>1283754</v>
      </c>
      <c r="AF1760" s="16">
        <f t="shared" si="1180"/>
        <v>1283.7539999999999</v>
      </c>
      <c r="AH1760">
        <f t="shared" si="1181"/>
        <v>8898</v>
      </c>
      <c r="AI1760">
        <f t="shared" si="1182"/>
        <v>1283754</v>
      </c>
      <c r="AJ1760" s="16">
        <f t="shared" si="1183"/>
        <v>144274.44369521239</v>
      </c>
      <c r="AL1760" s="16">
        <f t="shared" si="1184"/>
        <v>1680306.282722513</v>
      </c>
    </row>
    <row r="1761" spans="2:38">
      <c r="B1761" s="29" t="s">
        <v>82</v>
      </c>
      <c r="C1761" s="3"/>
      <c r="D1761" s="3">
        <v>5</v>
      </c>
      <c r="E1761" s="7">
        <v>5</v>
      </c>
      <c r="G1761" s="29" t="s">
        <v>82</v>
      </c>
      <c r="H1761" s="3"/>
      <c r="I1761" s="3"/>
      <c r="J1761" s="7"/>
      <c r="L1761">
        <f t="shared" si="1187"/>
        <v>5</v>
      </c>
      <c r="M1761">
        <f t="shared" si="1188"/>
        <v>0</v>
      </c>
      <c r="N1761" s="19">
        <f t="shared" si="1166"/>
        <v>0</v>
      </c>
      <c r="P1761" s="29" t="s">
        <v>82</v>
      </c>
      <c r="Q1761" s="3"/>
      <c r="R1761" s="3"/>
      <c r="S1761" s="7"/>
      <c r="U1761" s="29" t="s">
        <v>82</v>
      </c>
      <c r="V1761" s="3"/>
      <c r="W1761" s="3"/>
      <c r="X1761" s="7"/>
      <c r="Z1761" s="29" t="s">
        <v>82</v>
      </c>
      <c r="AA1761" s="3"/>
      <c r="AB1761" s="3"/>
      <c r="AC1761" s="7"/>
      <c r="AE1761">
        <f t="shared" si="1179"/>
        <v>0</v>
      </c>
      <c r="AF1761" s="16" t="str">
        <f t="shared" si="1180"/>
        <v/>
      </c>
      <c r="AH1761">
        <f t="shared" si="1181"/>
        <v>0</v>
      </c>
      <c r="AI1761">
        <f t="shared" si="1182"/>
        <v>0</v>
      </c>
      <c r="AJ1761" s="16" t="str">
        <f t="shared" si="1183"/>
        <v/>
      </c>
      <c r="AL1761" s="16" t="str">
        <f t="shared" si="1184"/>
        <v/>
      </c>
    </row>
    <row r="1762" spans="2:38">
      <c r="B1762" s="29" t="s">
        <v>83</v>
      </c>
      <c r="C1762" s="3"/>
      <c r="D1762" s="3">
        <v>12</v>
      </c>
      <c r="E1762" s="7">
        <v>12</v>
      </c>
      <c r="G1762" s="29" t="s">
        <v>83</v>
      </c>
      <c r="H1762" s="3"/>
      <c r="I1762" s="3">
        <v>48</v>
      </c>
      <c r="J1762" s="7">
        <v>48</v>
      </c>
      <c r="L1762">
        <f t="shared" si="1187"/>
        <v>12</v>
      </c>
      <c r="M1762">
        <f t="shared" si="1188"/>
        <v>48</v>
      </c>
      <c r="N1762" s="19">
        <f t="shared" si="1166"/>
        <v>4</v>
      </c>
      <c r="P1762" s="29" t="s">
        <v>83</v>
      </c>
      <c r="Q1762" s="3"/>
      <c r="R1762" s="3">
        <v>31</v>
      </c>
      <c r="S1762" s="7">
        <v>31</v>
      </c>
      <c r="U1762" s="29" t="s">
        <v>83</v>
      </c>
      <c r="V1762" s="3"/>
      <c r="W1762" s="3">
        <v>4</v>
      </c>
      <c r="X1762" s="7">
        <v>4</v>
      </c>
      <c r="Z1762" s="29" t="s">
        <v>83</v>
      </c>
      <c r="AA1762" s="3"/>
      <c r="AB1762" s="3">
        <v>2709</v>
      </c>
      <c r="AC1762" s="7">
        <v>2709</v>
      </c>
      <c r="AE1762">
        <f t="shared" si="1179"/>
        <v>2709</v>
      </c>
      <c r="AF1762" s="16">
        <f t="shared" si="1180"/>
        <v>2.7090000000000001</v>
      </c>
      <c r="AH1762">
        <f t="shared" si="1181"/>
        <v>48</v>
      </c>
      <c r="AI1762">
        <f t="shared" si="1182"/>
        <v>2709</v>
      </c>
      <c r="AJ1762" s="16">
        <f t="shared" si="1183"/>
        <v>56437.5</v>
      </c>
      <c r="AL1762" s="16">
        <f t="shared" si="1184"/>
        <v>225750</v>
      </c>
    </row>
    <row r="1763" spans="2:38">
      <c r="B1763" s="29" t="s">
        <v>84</v>
      </c>
      <c r="C1763" s="3"/>
      <c r="D1763" s="3">
        <v>12</v>
      </c>
      <c r="E1763" s="7">
        <v>12</v>
      </c>
      <c r="G1763" s="29" t="s">
        <v>84</v>
      </c>
      <c r="H1763" s="3"/>
      <c r="I1763" s="3">
        <v>50</v>
      </c>
      <c r="J1763" s="7">
        <v>50</v>
      </c>
      <c r="L1763">
        <f t="shared" si="1187"/>
        <v>12</v>
      </c>
      <c r="M1763">
        <f t="shared" si="1188"/>
        <v>50</v>
      </c>
      <c r="N1763" s="19">
        <f t="shared" si="1166"/>
        <v>4.166666666666667</v>
      </c>
      <c r="P1763" s="29" t="s">
        <v>84</v>
      </c>
      <c r="Q1763" s="3"/>
      <c r="R1763" s="3">
        <v>30</v>
      </c>
      <c r="S1763" s="7">
        <v>30</v>
      </c>
      <c r="U1763" s="29" t="s">
        <v>84</v>
      </c>
      <c r="V1763" s="3"/>
      <c r="W1763" s="3">
        <v>8</v>
      </c>
      <c r="X1763" s="7">
        <v>8</v>
      </c>
      <c r="Z1763" s="29" t="s">
        <v>84</v>
      </c>
      <c r="AA1763" s="3"/>
      <c r="AB1763" s="3">
        <v>4455</v>
      </c>
      <c r="AC1763" s="7">
        <v>4455</v>
      </c>
      <c r="AE1763">
        <f t="shared" si="1179"/>
        <v>4455</v>
      </c>
      <c r="AF1763" s="16">
        <f t="shared" si="1180"/>
        <v>4.4550000000000001</v>
      </c>
      <c r="AH1763">
        <f t="shared" si="1181"/>
        <v>50</v>
      </c>
      <c r="AI1763">
        <f t="shared" si="1182"/>
        <v>4455</v>
      </c>
      <c r="AJ1763" s="16">
        <f t="shared" si="1183"/>
        <v>89100</v>
      </c>
      <c r="AL1763" s="16">
        <f t="shared" si="1184"/>
        <v>371250</v>
      </c>
    </row>
    <row r="1764" spans="2:38">
      <c r="B1764" s="29" t="s">
        <v>155</v>
      </c>
      <c r="C1764" s="3"/>
      <c r="D1764" s="3">
        <v>26</v>
      </c>
      <c r="E1764" s="7">
        <v>26</v>
      </c>
      <c r="G1764" s="29" t="s">
        <v>155</v>
      </c>
      <c r="H1764" s="3"/>
      <c r="I1764" s="3">
        <v>152</v>
      </c>
      <c r="J1764" s="7">
        <v>152</v>
      </c>
      <c r="L1764">
        <f t="shared" si="1187"/>
        <v>26</v>
      </c>
      <c r="M1764">
        <f t="shared" si="1188"/>
        <v>152</v>
      </c>
      <c r="N1764" s="19">
        <f t="shared" si="1166"/>
        <v>5.8461538461538458</v>
      </c>
      <c r="P1764" s="29" t="s">
        <v>155</v>
      </c>
      <c r="Q1764" s="3"/>
      <c r="R1764" s="3">
        <v>96</v>
      </c>
      <c r="S1764" s="7">
        <v>96</v>
      </c>
      <c r="U1764" s="29" t="s">
        <v>155</v>
      </c>
      <c r="V1764" s="3"/>
      <c r="W1764" s="3">
        <v>29</v>
      </c>
      <c r="X1764" s="7">
        <v>29</v>
      </c>
      <c r="Z1764" s="29" t="s">
        <v>155</v>
      </c>
      <c r="AA1764" s="3"/>
      <c r="AB1764" s="3">
        <v>9906</v>
      </c>
      <c r="AC1764" s="7">
        <v>9906</v>
      </c>
      <c r="AE1764">
        <f t="shared" si="1179"/>
        <v>9906</v>
      </c>
      <c r="AF1764" s="16">
        <f t="shared" si="1180"/>
        <v>9.9060000000000006</v>
      </c>
      <c r="AH1764">
        <f t="shared" si="1181"/>
        <v>152</v>
      </c>
      <c r="AI1764">
        <f t="shared" si="1182"/>
        <v>9906</v>
      </c>
      <c r="AJ1764" s="16">
        <f t="shared" si="1183"/>
        <v>65171.052631578947</v>
      </c>
      <c r="AL1764" s="16">
        <f t="shared" si="1184"/>
        <v>381000</v>
      </c>
    </row>
    <row r="1765" spans="2:38">
      <c r="B1765" s="29" t="s">
        <v>156</v>
      </c>
      <c r="C1765" s="3">
        <v>76</v>
      </c>
      <c r="D1765" s="3"/>
      <c r="E1765" s="7">
        <v>76</v>
      </c>
      <c r="G1765" s="29" t="s">
        <v>156</v>
      </c>
      <c r="H1765" s="3">
        <v>327</v>
      </c>
      <c r="I1765" s="3"/>
      <c r="J1765" s="7">
        <v>327</v>
      </c>
      <c r="L1765">
        <f t="shared" si="1187"/>
        <v>76</v>
      </c>
      <c r="M1765">
        <f t="shared" si="1188"/>
        <v>327</v>
      </c>
      <c r="N1765" s="19">
        <f t="shared" si="1166"/>
        <v>4.3026315789473681</v>
      </c>
      <c r="P1765" s="29" t="s">
        <v>156</v>
      </c>
      <c r="Q1765" s="3">
        <v>204</v>
      </c>
      <c r="R1765" s="3"/>
      <c r="S1765" s="7">
        <v>204</v>
      </c>
      <c r="U1765" s="29" t="s">
        <v>156</v>
      </c>
      <c r="V1765" s="3">
        <v>43</v>
      </c>
      <c r="W1765" s="3"/>
      <c r="X1765" s="7">
        <v>43</v>
      </c>
      <c r="Z1765" s="29" t="s">
        <v>156</v>
      </c>
      <c r="AA1765" s="3">
        <v>26446</v>
      </c>
      <c r="AB1765" s="3"/>
      <c r="AC1765" s="7">
        <v>26446</v>
      </c>
      <c r="AE1765">
        <f t="shared" si="1179"/>
        <v>26446</v>
      </c>
      <c r="AF1765" s="16">
        <f t="shared" si="1180"/>
        <v>26.446000000000002</v>
      </c>
      <c r="AH1765">
        <f t="shared" si="1181"/>
        <v>327</v>
      </c>
      <c r="AI1765">
        <f t="shared" si="1182"/>
        <v>26446</v>
      </c>
      <c r="AJ1765" s="16">
        <f t="shared" si="1183"/>
        <v>80874.617737003064</v>
      </c>
      <c r="AL1765" s="16">
        <f t="shared" si="1184"/>
        <v>347973.68421052629</v>
      </c>
    </row>
    <row r="1766" spans="2:38">
      <c r="B1766" s="29" t="s">
        <v>85</v>
      </c>
      <c r="C1766" s="3">
        <v>6</v>
      </c>
      <c r="D1766" s="3"/>
      <c r="E1766" s="7">
        <v>6</v>
      </c>
      <c r="G1766" s="29" t="s">
        <v>85</v>
      </c>
      <c r="H1766" s="3">
        <v>48</v>
      </c>
      <c r="I1766" s="3"/>
      <c r="J1766" s="7">
        <v>48</v>
      </c>
      <c r="L1766">
        <f t="shared" si="1187"/>
        <v>6</v>
      </c>
      <c r="M1766">
        <f t="shared" si="1188"/>
        <v>48</v>
      </c>
      <c r="N1766" s="19">
        <f t="shared" si="1166"/>
        <v>8</v>
      </c>
      <c r="P1766" s="29" t="s">
        <v>85</v>
      </c>
      <c r="Q1766" s="3">
        <v>39</v>
      </c>
      <c r="R1766" s="3"/>
      <c r="S1766" s="7">
        <v>39</v>
      </c>
      <c r="U1766" s="29" t="s">
        <v>85</v>
      </c>
      <c r="V1766" s="3">
        <v>3</v>
      </c>
      <c r="W1766" s="3"/>
      <c r="X1766" s="7">
        <v>3</v>
      </c>
      <c r="Z1766" s="29" t="s">
        <v>85</v>
      </c>
      <c r="AA1766" s="3">
        <v>6479</v>
      </c>
      <c r="AB1766" s="3"/>
      <c r="AC1766" s="7">
        <v>6479</v>
      </c>
      <c r="AE1766">
        <f t="shared" si="1179"/>
        <v>6479</v>
      </c>
      <c r="AF1766" s="16">
        <f t="shared" si="1180"/>
        <v>6.4790000000000001</v>
      </c>
      <c r="AH1766">
        <f t="shared" si="1181"/>
        <v>48</v>
      </c>
      <c r="AI1766">
        <f t="shared" si="1182"/>
        <v>6479</v>
      </c>
      <c r="AJ1766" s="16">
        <f t="shared" si="1183"/>
        <v>134979.16666666666</v>
      </c>
      <c r="AL1766" s="16">
        <f t="shared" si="1184"/>
        <v>1079833.3333333333</v>
      </c>
    </row>
    <row r="1767" spans="2:38">
      <c r="B1767" s="29" t="s">
        <v>86</v>
      </c>
      <c r="C1767" s="3"/>
      <c r="D1767" s="3"/>
      <c r="E1767" s="7"/>
      <c r="G1767" s="29" t="s">
        <v>86</v>
      </c>
      <c r="H1767" s="3"/>
      <c r="I1767" s="3"/>
      <c r="J1767" s="7"/>
      <c r="L1767">
        <f t="shared" si="1187"/>
        <v>0</v>
      </c>
      <c r="M1767">
        <f t="shared" si="1188"/>
        <v>0</v>
      </c>
      <c r="N1767" s="19" t="str">
        <f t="shared" si="1166"/>
        <v/>
      </c>
      <c r="P1767" s="29" t="s">
        <v>86</v>
      </c>
      <c r="Q1767" s="3"/>
      <c r="R1767" s="3"/>
      <c r="S1767" s="7"/>
      <c r="U1767" s="29" t="s">
        <v>86</v>
      </c>
      <c r="V1767" s="3"/>
      <c r="W1767" s="3"/>
      <c r="X1767" s="7"/>
      <c r="Z1767" s="29" t="s">
        <v>86</v>
      </c>
      <c r="AA1767" s="3"/>
      <c r="AB1767" s="3"/>
      <c r="AC1767" s="7"/>
      <c r="AE1767">
        <f t="shared" si="1179"/>
        <v>0</v>
      </c>
      <c r="AF1767" s="16" t="str">
        <f t="shared" si="1180"/>
        <v/>
      </c>
      <c r="AH1767">
        <f t="shared" si="1181"/>
        <v>0</v>
      </c>
      <c r="AI1767">
        <f t="shared" si="1182"/>
        <v>0</v>
      </c>
      <c r="AJ1767" s="16" t="str">
        <f t="shared" si="1183"/>
        <v/>
      </c>
      <c r="AL1767" s="16" t="str">
        <f t="shared" si="1184"/>
        <v/>
      </c>
    </row>
    <row r="1768" spans="2:38">
      <c r="B1768" s="30" t="s">
        <v>35</v>
      </c>
      <c r="C1768" s="7">
        <v>1339</v>
      </c>
      <c r="D1768" s="7">
        <v>585</v>
      </c>
      <c r="E1768" s="7">
        <v>1924</v>
      </c>
      <c r="G1768" s="30" t="s">
        <v>35</v>
      </c>
      <c r="H1768" s="7">
        <v>14453</v>
      </c>
      <c r="I1768" s="7">
        <v>17754</v>
      </c>
      <c r="J1768" s="7">
        <v>32207</v>
      </c>
      <c r="L1768">
        <f t="shared" si="1187"/>
        <v>1924</v>
      </c>
      <c r="M1768">
        <f t="shared" si="1188"/>
        <v>32207</v>
      </c>
      <c r="N1768" s="19">
        <f t="shared" si="1166"/>
        <v>16.739604989604988</v>
      </c>
      <c r="P1768" s="30" t="s">
        <v>35</v>
      </c>
      <c r="Q1768" s="7">
        <v>11765</v>
      </c>
      <c r="R1768" s="7">
        <v>12870</v>
      </c>
      <c r="S1768" s="7">
        <v>24635</v>
      </c>
      <c r="U1768" s="30" t="s">
        <v>35</v>
      </c>
      <c r="V1768" s="7">
        <v>1301</v>
      </c>
      <c r="W1768" s="7">
        <v>4279</v>
      </c>
      <c r="X1768" s="7">
        <v>5580</v>
      </c>
      <c r="Z1768" s="30" t="s">
        <v>35</v>
      </c>
      <c r="AA1768" s="7">
        <v>2475495</v>
      </c>
      <c r="AB1768" s="7">
        <v>553104</v>
      </c>
      <c r="AC1768" s="7">
        <v>3028599</v>
      </c>
      <c r="AE1768">
        <f t="shared" si="1179"/>
        <v>3028599</v>
      </c>
      <c r="AF1768" s="16">
        <f t="shared" si="1180"/>
        <v>3028.5990000000002</v>
      </c>
      <c r="AH1768">
        <f t="shared" si="1181"/>
        <v>32207</v>
      </c>
      <c r="AI1768">
        <f t="shared" si="1182"/>
        <v>3028599</v>
      </c>
      <c r="AJ1768" s="16">
        <f t="shared" si="1183"/>
        <v>94035.427081069327</v>
      </c>
      <c r="AL1768" s="16">
        <f t="shared" si="1184"/>
        <v>1574115.9043659042</v>
      </c>
    </row>
    <row r="1769" spans="2:38">
      <c r="B1769" s="5" t="s">
        <v>36</v>
      </c>
      <c r="C1769" s="3"/>
      <c r="D1769" s="3"/>
      <c r="E1769" s="7"/>
      <c r="G1769" s="5" t="s">
        <v>36</v>
      </c>
      <c r="H1769" s="3"/>
      <c r="I1769" s="3"/>
      <c r="J1769" s="7"/>
      <c r="N1769" s="37" t="str">
        <f t="shared" si="1166"/>
        <v/>
      </c>
      <c r="P1769" s="5" t="s">
        <v>36</v>
      </c>
      <c r="Q1769" s="3"/>
      <c r="R1769" s="3"/>
      <c r="S1769" s="7"/>
      <c r="U1769" s="5" t="s">
        <v>36</v>
      </c>
      <c r="V1769" s="3"/>
      <c r="W1769" s="3"/>
      <c r="X1769" s="7"/>
      <c r="Z1769" s="5" t="s">
        <v>36</v>
      </c>
      <c r="AA1769" s="3"/>
      <c r="AB1769" s="3"/>
      <c r="AC1769" s="7"/>
      <c r="AF1769" s="36"/>
      <c r="AJ1769" s="36"/>
      <c r="AL1769" s="36"/>
    </row>
    <row r="1770" spans="2:38">
      <c r="B1770" s="29" t="s">
        <v>157</v>
      </c>
      <c r="C1770" s="3">
        <v>146</v>
      </c>
      <c r="D1770" s="3"/>
      <c r="E1770" s="7">
        <v>146</v>
      </c>
      <c r="G1770" s="29" t="s">
        <v>157</v>
      </c>
      <c r="H1770" s="3">
        <v>2248</v>
      </c>
      <c r="I1770" s="3"/>
      <c r="J1770" s="7">
        <v>2248</v>
      </c>
      <c r="L1770">
        <f t="shared" ref="L1770:L1774" si="1189">E1770</f>
        <v>146</v>
      </c>
      <c r="M1770">
        <f t="shared" ref="M1770:M1774" si="1190">J1770</f>
        <v>2248</v>
      </c>
      <c r="N1770" s="19">
        <f t="shared" si="1166"/>
        <v>15.397260273972602</v>
      </c>
      <c r="P1770" s="29" t="s">
        <v>157</v>
      </c>
      <c r="Q1770" s="3">
        <v>1939</v>
      </c>
      <c r="R1770" s="3"/>
      <c r="S1770" s="7">
        <v>1939</v>
      </c>
      <c r="U1770" s="29" t="s">
        <v>157</v>
      </c>
      <c r="V1770" s="3">
        <v>157</v>
      </c>
      <c r="W1770" s="3"/>
      <c r="X1770" s="7">
        <v>157</v>
      </c>
      <c r="Z1770" s="29" t="s">
        <v>157</v>
      </c>
      <c r="AA1770" s="3">
        <v>599913</v>
      </c>
      <c r="AB1770" s="3"/>
      <c r="AC1770" s="7">
        <v>599913</v>
      </c>
      <c r="AE1770">
        <f t="shared" ref="AE1770:AE1774" si="1191">AC1770</f>
        <v>599913</v>
      </c>
      <c r="AF1770" s="16">
        <f t="shared" ref="AF1770:AF1774" si="1192">IF(AE1770/$AE$8&gt;0,AE1770/$AE$8,"")</f>
        <v>599.91300000000001</v>
      </c>
      <c r="AH1770">
        <f t="shared" ref="AH1770:AH1774" si="1193">J1770</f>
        <v>2248</v>
      </c>
      <c r="AI1770">
        <f t="shared" ref="AI1770:AI1774" si="1194">AC1770</f>
        <v>599913</v>
      </c>
      <c r="AJ1770" s="16">
        <f t="shared" ref="AJ1770:AJ1774" si="1195">IF(AI1770*AH1770&gt;0,AI1770/AH1770*$AI$8,"")</f>
        <v>266865.21352313168</v>
      </c>
      <c r="AL1770" s="16">
        <f t="shared" ref="AL1770:AL1774" si="1196">IF(AI1770*M1770&gt;0,M1770/L1770*AJ1770,"")</f>
        <v>4108993.1506849313</v>
      </c>
    </row>
    <row r="1771" spans="2:38">
      <c r="B1771" s="29" t="s">
        <v>94</v>
      </c>
      <c r="C1771" s="3">
        <v>1409</v>
      </c>
      <c r="D1771" s="3"/>
      <c r="E1771" s="7">
        <v>1409</v>
      </c>
      <c r="G1771" s="29" t="s">
        <v>94</v>
      </c>
      <c r="H1771" s="3">
        <v>13013</v>
      </c>
      <c r="I1771" s="3"/>
      <c r="J1771" s="7">
        <v>13013</v>
      </c>
      <c r="L1771">
        <f t="shared" si="1189"/>
        <v>1409</v>
      </c>
      <c r="M1771">
        <f t="shared" si="1190"/>
        <v>13013</v>
      </c>
      <c r="N1771" s="19">
        <f t="shared" si="1166"/>
        <v>9.2356281050390354</v>
      </c>
      <c r="P1771" s="29" t="s">
        <v>94</v>
      </c>
      <c r="Q1771" s="3">
        <v>10174</v>
      </c>
      <c r="R1771" s="3"/>
      <c r="S1771" s="7">
        <v>10174</v>
      </c>
      <c r="U1771" s="29" t="s">
        <v>94</v>
      </c>
      <c r="V1771" s="3">
        <v>1362</v>
      </c>
      <c r="W1771" s="3"/>
      <c r="X1771" s="7">
        <v>1362</v>
      </c>
      <c r="Z1771" s="29" t="s">
        <v>94</v>
      </c>
      <c r="AA1771" s="3">
        <v>3102345</v>
      </c>
      <c r="AB1771" s="3"/>
      <c r="AC1771" s="7">
        <v>3102345</v>
      </c>
      <c r="AE1771">
        <f t="shared" si="1191"/>
        <v>3102345</v>
      </c>
      <c r="AF1771" s="16">
        <f t="shared" si="1192"/>
        <v>3102.3449999999998</v>
      </c>
      <c r="AH1771">
        <f t="shared" si="1193"/>
        <v>13013</v>
      </c>
      <c r="AI1771">
        <f t="shared" si="1194"/>
        <v>3102345</v>
      </c>
      <c r="AJ1771" s="16">
        <f t="shared" si="1195"/>
        <v>238403.51955736571</v>
      </c>
      <c r="AL1771" s="16">
        <f t="shared" si="1196"/>
        <v>2201806.2455642303</v>
      </c>
    </row>
    <row r="1772" spans="2:38">
      <c r="B1772" s="29" t="s">
        <v>158</v>
      </c>
      <c r="C1772" s="3">
        <v>27</v>
      </c>
      <c r="D1772" s="3"/>
      <c r="E1772" s="7">
        <v>27</v>
      </c>
      <c r="G1772" s="29" t="s">
        <v>158</v>
      </c>
      <c r="H1772" s="3">
        <v>214</v>
      </c>
      <c r="I1772" s="3"/>
      <c r="J1772" s="7">
        <v>214</v>
      </c>
      <c r="L1772">
        <f t="shared" si="1189"/>
        <v>27</v>
      </c>
      <c r="M1772">
        <f t="shared" si="1190"/>
        <v>214</v>
      </c>
      <c r="N1772" s="19">
        <f t="shared" si="1166"/>
        <v>7.9259259259259256</v>
      </c>
      <c r="P1772" s="29" t="s">
        <v>158</v>
      </c>
      <c r="Q1772" s="3">
        <v>160</v>
      </c>
      <c r="R1772" s="3"/>
      <c r="S1772" s="7">
        <v>160</v>
      </c>
      <c r="U1772" s="29" t="s">
        <v>158</v>
      </c>
      <c r="V1772" s="3">
        <v>27</v>
      </c>
      <c r="W1772" s="3"/>
      <c r="X1772" s="7">
        <v>27</v>
      </c>
      <c r="Z1772" s="29" t="s">
        <v>158</v>
      </c>
      <c r="AA1772" s="3">
        <v>23963</v>
      </c>
      <c r="AB1772" s="3"/>
      <c r="AC1772" s="7">
        <v>23963</v>
      </c>
      <c r="AE1772">
        <f t="shared" si="1191"/>
        <v>23963</v>
      </c>
      <c r="AF1772" s="16">
        <f t="shared" si="1192"/>
        <v>23.963000000000001</v>
      </c>
      <c r="AH1772">
        <f t="shared" si="1193"/>
        <v>214</v>
      </c>
      <c r="AI1772">
        <f t="shared" si="1194"/>
        <v>23963</v>
      </c>
      <c r="AJ1772" s="16">
        <f t="shared" si="1195"/>
        <v>111976.63551401869</v>
      </c>
      <c r="AL1772" s="16">
        <f t="shared" si="1196"/>
        <v>887518.51851851854</v>
      </c>
    </row>
    <row r="1773" spans="2:38">
      <c r="B1773" s="29" t="s">
        <v>95</v>
      </c>
      <c r="C1773" s="3">
        <v>81</v>
      </c>
      <c r="D1773" s="3"/>
      <c r="E1773" s="7">
        <v>81</v>
      </c>
      <c r="G1773" s="29" t="s">
        <v>95</v>
      </c>
      <c r="H1773" s="3">
        <v>393</v>
      </c>
      <c r="I1773" s="3"/>
      <c r="J1773" s="7">
        <v>393</v>
      </c>
      <c r="L1773">
        <f t="shared" si="1189"/>
        <v>81</v>
      </c>
      <c r="M1773">
        <f t="shared" si="1190"/>
        <v>393</v>
      </c>
      <c r="N1773" s="19">
        <f t="shared" si="1166"/>
        <v>4.8518518518518521</v>
      </c>
      <c r="P1773" s="29" t="s">
        <v>95</v>
      </c>
      <c r="Q1773" s="3">
        <v>246</v>
      </c>
      <c r="R1773" s="3"/>
      <c r="S1773" s="7">
        <v>246</v>
      </c>
      <c r="U1773" s="29" t="s">
        <v>95</v>
      </c>
      <c r="V1773" s="3">
        <v>61</v>
      </c>
      <c r="W1773" s="3"/>
      <c r="X1773" s="7">
        <v>61</v>
      </c>
      <c r="Z1773" s="29" t="s">
        <v>95</v>
      </c>
      <c r="AA1773" s="3">
        <v>63882</v>
      </c>
      <c r="AB1773" s="3"/>
      <c r="AC1773" s="7">
        <v>63882</v>
      </c>
      <c r="AE1773">
        <f t="shared" si="1191"/>
        <v>63882</v>
      </c>
      <c r="AF1773" s="16">
        <f t="shared" si="1192"/>
        <v>63.881999999999998</v>
      </c>
      <c r="AH1773">
        <f t="shared" si="1193"/>
        <v>393</v>
      </c>
      <c r="AI1773">
        <f t="shared" si="1194"/>
        <v>63882</v>
      </c>
      <c r="AJ1773" s="16">
        <f t="shared" si="1195"/>
        <v>162549.61832061067</v>
      </c>
      <c r="AL1773" s="16">
        <f t="shared" si="1196"/>
        <v>788666.66666666663</v>
      </c>
    </row>
    <row r="1774" spans="2:38">
      <c r="B1774" s="30" t="s">
        <v>36</v>
      </c>
      <c r="C1774" s="7">
        <v>1663</v>
      </c>
      <c r="D1774" s="7"/>
      <c r="E1774" s="7">
        <v>1663</v>
      </c>
      <c r="G1774" s="30" t="s">
        <v>36</v>
      </c>
      <c r="H1774" s="7">
        <v>15868</v>
      </c>
      <c r="I1774" s="7"/>
      <c r="J1774" s="7">
        <v>15868</v>
      </c>
      <c r="L1774">
        <f t="shared" si="1189"/>
        <v>1663</v>
      </c>
      <c r="M1774">
        <f t="shared" si="1190"/>
        <v>15868</v>
      </c>
      <c r="N1774" s="19">
        <f t="shared" si="1166"/>
        <v>9.5417919422730009</v>
      </c>
      <c r="P1774" s="30" t="s">
        <v>36</v>
      </c>
      <c r="Q1774" s="7">
        <v>12519</v>
      </c>
      <c r="R1774" s="7"/>
      <c r="S1774" s="7">
        <v>12519</v>
      </c>
      <c r="U1774" s="30" t="s">
        <v>36</v>
      </c>
      <c r="V1774" s="7">
        <v>1607</v>
      </c>
      <c r="W1774" s="7"/>
      <c r="X1774" s="7">
        <v>1607</v>
      </c>
      <c r="Z1774" s="30" t="s">
        <v>36</v>
      </c>
      <c r="AA1774" s="7">
        <v>3790103</v>
      </c>
      <c r="AB1774" s="7"/>
      <c r="AC1774" s="7">
        <v>3790103</v>
      </c>
      <c r="AE1774">
        <f t="shared" si="1191"/>
        <v>3790103</v>
      </c>
      <c r="AF1774" s="16">
        <f t="shared" si="1192"/>
        <v>3790.1030000000001</v>
      </c>
      <c r="AH1774">
        <f t="shared" si="1193"/>
        <v>15868</v>
      </c>
      <c r="AI1774">
        <f t="shared" si="1194"/>
        <v>3790103</v>
      </c>
      <c r="AJ1774" s="16">
        <f t="shared" si="1195"/>
        <v>238851.96622132594</v>
      </c>
      <c r="AL1774" s="16">
        <f t="shared" si="1196"/>
        <v>2279075.766686711</v>
      </c>
    </row>
    <row r="1775" spans="2:38">
      <c r="B1775" s="5" t="s">
        <v>37</v>
      </c>
      <c r="C1775" s="3"/>
      <c r="D1775" s="3"/>
      <c r="E1775" s="7"/>
      <c r="G1775" s="5" t="s">
        <v>37</v>
      </c>
      <c r="H1775" s="3"/>
      <c r="I1775" s="3"/>
      <c r="J1775" s="7"/>
      <c r="N1775" s="37" t="str">
        <f t="shared" si="1166"/>
        <v/>
      </c>
      <c r="P1775" s="5" t="s">
        <v>37</v>
      </c>
      <c r="Q1775" s="3"/>
      <c r="R1775" s="3"/>
      <c r="S1775" s="7"/>
      <c r="U1775" s="5" t="s">
        <v>37</v>
      </c>
      <c r="V1775" s="3"/>
      <c r="W1775" s="3"/>
      <c r="X1775" s="7"/>
      <c r="Z1775" s="5" t="s">
        <v>37</v>
      </c>
      <c r="AA1775" s="3"/>
      <c r="AB1775" s="3"/>
      <c r="AC1775" s="7"/>
      <c r="AF1775" s="36"/>
      <c r="AJ1775" s="36"/>
      <c r="AL1775" s="36"/>
    </row>
    <row r="1776" spans="2:38">
      <c r="B1776" s="29" t="s">
        <v>98</v>
      </c>
      <c r="C1776" s="3">
        <v>202</v>
      </c>
      <c r="D1776" s="3"/>
      <c r="E1776" s="7">
        <v>202</v>
      </c>
      <c r="G1776" s="29" t="s">
        <v>98</v>
      </c>
      <c r="H1776" s="3">
        <v>4232</v>
      </c>
      <c r="I1776" s="3"/>
      <c r="J1776" s="7">
        <v>4232</v>
      </c>
      <c r="L1776">
        <f t="shared" ref="L1776:L1779" si="1197">E1776</f>
        <v>202</v>
      </c>
      <c r="M1776">
        <f t="shared" ref="M1776:M1779" si="1198">J1776</f>
        <v>4232</v>
      </c>
      <c r="N1776" s="19">
        <f t="shared" si="1166"/>
        <v>20.950495049504951</v>
      </c>
      <c r="P1776" s="29" t="s">
        <v>98</v>
      </c>
      <c r="Q1776" s="3">
        <v>3628</v>
      </c>
      <c r="R1776" s="3"/>
      <c r="S1776" s="7">
        <v>3628</v>
      </c>
      <c r="U1776" s="29" t="s">
        <v>98</v>
      </c>
      <c r="V1776" s="3">
        <v>399</v>
      </c>
      <c r="W1776" s="3"/>
      <c r="X1776" s="7">
        <v>399</v>
      </c>
      <c r="Z1776" s="29" t="s">
        <v>98</v>
      </c>
      <c r="AA1776" s="3">
        <v>204685</v>
      </c>
      <c r="AB1776" s="3"/>
      <c r="AC1776" s="7">
        <v>204685</v>
      </c>
      <c r="AE1776">
        <f t="shared" ref="AE1776:AE1782" si="1199">AC1776</f>
        <v>204685</v>
      </c>
      <c r="AF1776" s="16">
        <f t="shared" ref="AF1776:AF1782" si="1200">IF(AE1776/$AE$8&gt;0,AE1776/$AE$8,"")</f>
        <v>204.685</v>
      </c>
      <c r="AH1776">
        <f t="shared" ref="AH1776:AH1782" si="1201">J1776</f>
        <v>4232</v>
      </c>
      <c r="AI1776">
        <f t="shared" ref="AI1776:AI1782" si="1202">AC1776</f>
        <v>204685</v>
      </c>
      <c r="AJ1776" s="16">
        <f t="shared" ref="AJ1776:AJ1782" si="1203">IF(AI1776*AH1776&gt;0,AI1776/AH1776*$AI$8,"")</f>
        <v>48366.020793950855</v>
      </c>
      <c r="AL1776" s="16">
        <f t="shared" ref="AL1776:AL1782" si="1204">IF(AI1776*M1776&gt;0,M1776/L1776*AJ1776,"")</f>
        <v>1013292.0792079209</v>
      </c>
    </row>
    <row r="1777" spans="2:38">
      <c r="B1777" s="29" t="s">
        <v>99</v>
      </c>
      <c r="C1777" s="3"/>
      <c r="D1777" s="3">
        <v>11</v>
      </c>
      <c r="E1777" s="7">
        <v>11</v>
      </c>
      <c r="G1777" s="29" t="s">
        <v>99</v>
      </c>
      <c r="H1777" s="3"/>
      <c r="I1777" s="3">
        <v>88</v>
      </c>
      <c r="J1777" s="7">
        <v>88</v>
      </c>
      <c r="L1777">
        <f t="shared" si="1197"/>
        <v>11</v>
      </c>
      <c r="M1777">
        <f t="shared" si="1198"/>
        <v>88</v>
      </c>
      <c r="N1777" s="19">
        <f t="shared" si="1166"/>
        <v>8</v>
      </c>
      <c r="P1777" s="29" t="s">
        <v>99</v>
      </c>
      <c r="Q1777" s="3"/>
      <c r="R1777" s="3">
        <v>61</v>
      </c>
      <c r="S1777" s="7">
        <v>61</v>
      </c>
      <c r="U1777" s="29" t="s">
        <v>99</v>
      </c>
      <c r="V1777" s="3"/>
      <c r="W1777" s="3">
        <v>15</v>
      </c>
      <c r="X1777" s="7">
        <v>15</v>
      </c>
      <c r="Z1777" s="29" t="s">
        <v>99</v>
      </c>
      <c r="AA1777" s="3"/>
      <c r="AB1777" s="3"/>
      <c r="AC1777" s="7"/>
      <c r="AE1777">
        <f t="shared" si="1199"/>
        <v>0</v>
      </c>
      <c r="AF1777" s="16" t="str">
        <f t="shared" si="1200"/>
        <v/>
      </c>
      <c r="AH1777">
        <f t="shared" si="1201"/>
        <v>88</v>
      </c>
      <c r="AI1777">
        <f t="shared" si="1202"/>
        <v>0</v>
      </c>
      <c r="AJ1777" s="16" t="str">
        <f t="shared" si="1203"/>
        <v/>
      </c>
      <c r="AL1777" s="16" t="str">
        <f t="shared" si="1204"/>
        <v/>
      </c>
    </row>
    <row r="1778" spans="2:38">
      <c r="B1778" s="29" t="s">
        <v>100</v>
      </c>
      <c r="C1778" s="3">
        <v>187</v>
      </c>
      <c r="D1778" s="3"/>
      <c r="E1778" s="7">
        <v>187</v>
      </c>
      <c r="G1778" s="29" t="s">
        <v>100</v>
      </c>
      <c r="H1778" s="3">
        <v>3880</v>
      </c>
      <c r="I1778" s="3"/>
      <c r="J1778" s="7">
        <v>3880</v>
      </c>
      <c r="L1778">
        <f t="shared" si="1197"/>
        <v>187</v>
      </c>
      <c r="M1778">
        <f t="shared" si="1198"/>
        <v>3880</v>
      </c>
      <c r="N1778" s="19">
        <f t="shared" si="1166"/>
        <v>20.748663101604279</v>
      </c>
      <c r="P1778" s="29" t="s">
        <v>100</v>
      </c>
      <c r="Q1778" s="3">
        <v>3263</v>
      </c>
      <c r="R1778" s="3"/>
      <c r="S1778" s="7">
        <v>3263</v>
      </c>
      <c r="U1778" s="29" t="s">
        <v>100</v>
      </c>
      <c r="V1778" s="3">
        <v>421</v>
      </c>
      <c r="W1778" s="3"/>
      <c r="X1778" s="7">
        <v>421</v>
      </c>
      <c r="Z1778" s="29" t="s">
        <v>100</v>
      </c>
      <c r="AA1778" s="3">
        <v>436082</v>
      </c>
      <c r="AB1778" s="3"/>
      <c r="AC1778" s="7">
        <v>436082</v>
      </c>
      <c r="AE1778">
        <f t="shared" si="1199"/>
        <v>436082</v>
      </c>
      <c r="AF1778" s="16">
        <f t="shared" si="1200"/>
        <v>436.08199999999999</v>
      </c>
      <c r="AH1778">
        <f t="shared" si="1201"/>
        <v>3880</v>
      </c>
      <c r="AI1778">
        <f t="shared" si="1202"/>
        <v>436082</v>
      </c>
      <c r="AJ1778" s="16">
        <f t="shared" si="1203"/>
        <v>112392.26804123711</v>
      </c>
      <c r="AL1778" s="16">
        <f t="shared" si="1204"/>
        <v>2331989.3048128341</v>
      </c>
    </row>
    <row r="1779" spans="2:38">
      <c r="B1779" s="29" t="s">
        <v>101</v>
      </c>
      <c r="C1779" s="3">
        <v>41</v>
      </c>
      <c r="D1779" s="3"/>
      <c r="E1779" s="7">
        <v>41</v>
      </c>
      <c r="G1779" s="29" t="s">
        <v>101</v>
      </c>
      <c r="H1779" s="3">
        <v>729</v>
      </c>
      <c r="I1779" s="3"/>
      <c r="J1779" s="7">
        <v>729</v>
      </c>
      <c r="L1779">
        <f t="shared" si="1197"/>
        <v>41</v>
      </c>
      <c r="M1779">
        <f t="shared" si="1198"/>
        <v>729</v>
      </c>
      <c r="N1779" s="19">
        <f t="shared" si="1166"/>
        <v>17.780487804878049</v>
      </c>
      <c r="P1779" s="29" t="s">
        <v>101</v>
      </c>
      <c r="Q1779" s="3">
        <v>523</v>
      </c>
      <c r="R1779" s="3"/>
      <c r="S1779" s="7">
        <v>523</v>
      </c>
      <c r="U1779" s="29" t="s">
        <v>101</v>
      </c>
      <c r="V1779" s="3">
        <v>159</v>
      </c>
      <c r="W1779" s="3"/>
      <c r="X1779" s="7">
        <v>159</v>
      </c>
      <c r="Z1779" s="29" t="s">
        <v>101</v>
      </c>
      <c r="AA1779" s="3">
        <v>35194</v>
      </c>
      <c r="AB1779" s="3"/>
      <c r="AC1779" s="7">
        <v>35194</v>
      </c>
      <c r="AE1779">
        <f t="shared" si="1199"/>
        <v>35194</v>
      </c>
      <c r="AF1779" s="16">
        <f t="shared" si="1200"/>
        <v>35.194000000000003</v>
      </c>
      <c r="AH1779">
        <f t="shared" si="1201"/>
        <v>729</v>
      </c>
      <c r="AI1779">
        <f t="shared" si="1202"/>
        <v>35194</v>
      </c>
      <c r="AJ1779" s="16">
        <f t="shared" si="1203"/>
        <v>48277.091906721536</v>
      </c>
      <c r="AL1779" s="16">
        <f t="shared" si="1204"/>
        <v>858390.24390243902</v>
      </c>
    </row>
    <row r="1780" spans="2:38">
      <c r="B1780" s="29" t="s">
        <v>102</v>
      </c>
      <c r="C1780" s="3"/>
      <c r="D1780" s="3">
        <v>8</v>
      </c>
      <c r="E1780" s="7">
        <v>8</v>
      </c>
      <c r="G1780" s="29" t="s">
        <v>102</v>
      </c>
      <c r="H1780" s="3"/>
      <c r="I1780" s="3">
        <v>240</v>
      </c>
      <c r="J1780" s="7">
        <v>240</v>
      </c>
      <c r="N1780" s="19" t="str">
        <f t="shared" ref="N1780:N1843" si="1205">IF(M1780+L1780&gt;0,M1780/L1780,"")</f>
        <v/>
      </c>
      <c r="P1780" s="29" t="s">
        <v>102</v>
      </c>
      <c r="Q1780" s="3"/>
      <c r="R1780" s="3">
        <v>217</v>
      </c>
      <c r="S1780" s="7">
        <v>217</v>
      </c>
      <c r="U1780" s="29" t="s">
        <v>102</v>
      </c>
      <c r="V1780" s="3"/>
      <c r="W1780" s="3">
        <v>15</v>
      </c>
      <c r="X1780" s="7">
        <v>15</v>
      </c>
      <c r="Z1780" s="29" t="s">
        <v>102</v>
      </c>
      <c r="AA1780" s="3"/>
      <c r="AB1780" s="3"/>
      <c r="AC1780" s="7"/>
      <c r="AE1780">
        <f t="shared" si="1199"/>
        <v>0</v>
      </c>
      <c r="AF1780" s="16" t="str">
        <f t="shared" si="1200"/>
        <v/>
      </c>
      <c r="AH1780">
        <f t="shared" si="1201"/>
        <v>240</v>
      </c>
      <c r="AI1780">
        <f t="shared" si="1202"/>
        <v>0</v>
      </c>
      <c r="AJ1780" s="16" t="str">
        <f t="shared" si="1203"/>
        <v/>
      </c>
      <c r="AL1780" s="16" t="str">
        <f t="shared" si="1204"/>
        <v/>
      </c>
    </row>
    <row r="1781" spans="2:38">
      <c r="B1781" s="29" t="s">
        <v>103</v>
      </c>
      <c r="C1781" s="3"/>
      <c r="D1781" s="3">
        <v>6</v>
      </c>
      <c r="E1781" s="7">
        <v>6</v>
      </c>
      <c r="G1781" s="29" t="s">
        <v>103</v>
      </c>
      <c r="H1781" s="3"/>
      <c r="I1781" s="3">
        <v>128</v>
      </c>
      <c r="J1781" s="7">
        <v>128</v>
      </c>
      <c r="L1781">
        <f t="shared" ref="L1781:L1782" si="1206">E1781</f>
        <v>6</v>
      </c>
      <c r="M1781">
        <f t="shared" ref="M1781:M1782" si="1207">J1781</f>
        <v>128</v>
      </c>
      <c r="N1781" s="19">
        <f t="shared" si="1205"/>
        <v>21.333333333333332</v>
      </c>
      <c r="P1781" s="29" t="s">
        <v>103</v>
      </c>
      <c r="Q1781" s="3"/>
      <c r="R1781" s="3">
        <v>107</v>
      </c>
      <c r="S1781" s="7">
        <v>107</v>
      </c>
      <c r="U1781" s="29" t="s">
        <v>103</v>
      </c>
      <c r="V1781" s="3"/>
      <c r="W1781" s="3">
        <v>15</v>
      </c>
      <c r="X1781" s="7">
        <v>15</v>
      </c>
      <c r="Z1781" s="29" t="s">
        <v>103</v>
      </c>
      <c r="AA1781" s="3"/>
      <c r="AB1781" s="3"/>
      <c r="AC1781" s="7"/>
      <c r="AE1781">
        <f t="shared" si="1199"/>
        <v>0</v>
      </c>
      <c r="AF1781" s="16" t="str">
        <f t="shared" si="1200"/>
        <v/>
      </c>
      <c r="AH1781">
        <f t="shared" si="1201"/>
        <v>128</v>
      </c>
      <c r="AI1781">
        <f t="shared" si="1202"/>
        <v>0</v>
      </c>
      <c r="AJ1781" s="16" t="str">
        <f t="shared" si="1203"/>
        <v/>
      </c>
      <c r="AL1781" s="16" t="str">
        <f t="shared" si="1204"/>
        <v/>
      </c>
    </row>
    <row r="1782" spans="2:38">
      <c r="B1782" s="30" t="s">
        <v>37</v>
      </c>
      <c r="C1782" s="7">
        <v>430</v>
      </c>
      <c r="D1782" s="7">
        <v>25</v>
      </c>
      <c r="E1782" s="7">
        <v>455</v>
      </c>
      <c r="G1782" s="30" t="s">
        <v>37</v>
      </c>
      <c r="H1782" s="7">
        <v>8841</v>
      </c>
      <c r="I1782" s="7">
        <v>456</v>
      </c>
      <c r="J1782" s="7">
        <v>9297</v>
      </c>
      <c r="L1782">
        <f t="shared" si="1206"/>
        <v>455</v>
      </c>
      <c r="M1782">
        <f t="shared" si="1207"/>
        <v>9297</v>
      </c>
      <c r="N1782" s="19">
        <f t="shared" si="1205"/>
        <v>20.432967032967031</v>
      </c>
      <c r="P1782" s="30" t="s">
        <v>37</v>
      </c>
      <c r="Q1782" s="7">
        <v>7414</v>
      </c>
      <c r="R1782" s="7">
        <v>385</v>
      </c>
      <c r="S1782" s="7">
        <v>7799</v>
      </c>
      <c r="U1782" s="30" t="s">
        <v>37</v>
      </c>
      <c r="V1782" s="7">
        <v>979</v>
      </c>
      <c r="W1782" s="7">
        <v>45</v>
      </c>
      <c r="X1782" s="7">
        <v>1024</v>
      </c>
      <c r="Z1782" s="30" t="s">
        <v>37</v>
      </c>
      <c r="AA1782" s="7">
        <v>675961</v>
      </c>
      <c r="AB1782" s="7">
        <v>288541</v>
      </c>
      <c r="AC1782" s="7">
        <v>964502</v>
      </c>
      <c r="AE1782">
        <f t="shared" si="1199"/>
        <v>964502</v>
      </c>
      <c r="AF1782" s="16">
        <f t="shared" si="1200"/>
        <v>964.50199999999995</v>
      </c>
      <c r="AH1782">
        <f t="shared" si="1201"/>
        <v>9297</v>
      </c>
      <c r="AI1782">
        <f t="shared" si="1202"/>
        <v>964502</v>
      </c>
      <c r="AJ1782" s="16">
        <f t="shared" si="1203"/>
        <v>103743.3580724965</v>
      </c>
      <c r="AL1782" s="16">
        <f t="shared" si="1204"/>
        <v>2119784.615384615</v>
      </c>
    </row>
    <row r="1783" spans="2:38">
      <c r="B1783" s="5" t="s">
        <v>38</v>
      </c>
      <c r="C1783" s="3"/>
      <c r="D1783" s="3"/>
      <c r="E1783" s="7"/>
      <c r="G1783" s="5" t="s">
        <v>38</v>
      </c>
      <c r="H1783" s="3"/>
      <c r="I1783" s="3"/>
      <c r="J1783" s="7"/>
      <c r="N1783" s="37" t="str">
        <f t="shared" si="1205"/>
        <v/>
      </c>
      <c r="P1783" s="5" t="s">
        <v>38</v>
      </c>
      <c r="Q1783" s="3"/>
      <c r="R1783" s="3"/>
      <c r="S1783" s="7"/>
      <c r="U1783" s="5" t="s">
        <v>38</v>
      </c>
      <c r="V1783" s="3"/>
      <c r="W1783" s="3"/>
      <c r="X1783" s="7"/>
      <c r="Z1783" s="5" t="s">
        <v>38</v>
      </c>
      <c r="AA1783" s="3"/>
      <c r="AB1783" s="3"/>
      <c r="AC1783" s="7"/>
      <c r="AF1783" s="36"/>
      <c r="AJ1783" s="36"/>
      <c r="AL1783" s="36"/>
    </row>
    <row r="1784" spans="2:38">
      <c r="B1784" s="29" t="s">
        <v>104</v>
      </c>
      <c r="C1784" s="3">
        <v>196</v>
      </c>
      <c r="D1784" s="3"/>
      <c r="E1784" s="7">
        <v>196</v>
      </c>
      <c r="G1784" s="29" t="s">
        <v>104</v>
      </c>
      <c r="H1784" s="3">
        <v>1287</v>
      </c>
      <c r="I1784" s="3"/>
      <c r="J1784" s="7">
        <v>1287</v>
      </c>
      <c r="L1784">
        <f t="shared" ref="L1784:L1789" si="1208">E1784</f>
        <v>196</v>
      </c>
      <c r="M1784">
        <f t="shared" ref="M1784:M1789" si="1209">J1784</f>
        <v>1287</v>
      </c>
      <c r="N1784" s="19">
        <f t="shared" si="1205"/>
        <v>6.5663265306122449</v>
      </c>
      <c r="P1784" s="29" t="s">
        <v>104</v>
      </c>
      <c r="Q1784" s="3">
        <v>925</v>
      </c>
      <c r="R1784" s="3"/>
      <c r="S1784" s="7">
        <v>925</v>
      </c>
      <c r="U1784" s="29" t="s">
        <v>104</v>
      </c>
      <c r="V1784" s="3">
        <v>132</v>
      </c>
      <c r="W1784" s="3"/>
      <c r="X1784" s="7">
        <v>132</v>
      </c>
      <c r="Z1784" s="29" t="s">
        <v>104</v>
      </c>
      <c r="AA1784" s="3">
        <v>117912</v>
      </c>
      <c r="AB1784" s="3"/>
      <c r="AC1784" s="7">
        <v>117912</v>
      </c>
      <c r="AE1784">
        <f t="shared" ref="AE1784:AE1789" si="1210">AC1784</f>
        <v>117912</v>
      </c>
      <c r="AF1784" s="16">
        <f t="shared" ref="AF1784:AF1789" si="1211">IF(AE1784/$AE$8&gt;0,AE1784/$AE$8,"")</f>
        <v>117.91200000000001</v>
      </c>
      <c r="AH1784">
        <f t="shared" ref="AH1784:AH1789" si="1212">J1784</f>
        <v>1287</v>
      </c>
      <c r="AI1784">
        <f t="shared" ref="AI1784:AI1789" si="1213">AC1784</f>
        <v>117912</v>
      </c>
      <c r="AJ1784" s="16">
        <f t="shared" ref="AJ1784:AJ1789" si="1214">IF(AI1784*AH1784&gt;0,AI1784/AH1784*$AI$8,"")</f>
        <v>91617.715617715614</v>
      </c>
      <c r="AL1784" s="16">
        <f t="shared" ref="AL1784:AL1789" si="1215">IF(AI1784&gt;0,M1784/L1784*AJ1784,"")</f>
        <v>601591.83673469385</v>
      </c>
    </row>
    <row r="1785" spans="2:38">
      <c r="B1785" s="29" t="s">
        <v>105</v>
      </c>
      <c r="C1785" s="3">
        <v>32</v>
      </c>
      <c r="D1785" s="3"/>
      <c r="E1785" s="7">
        <v>32</v>
      </c>
      <c r="G1785" s="29" t="s">
        <v>105</v>
      </c>
      <c r="H1785" s="3">
        <v>181</v>
      </c>
      <c r="I1785" s="3"/>
      <c r="J1785" s="7">
        <v>181</v>
      </c>
      <c r="L1785">
        <f t="shared" si="1208"/>
        <v>32</v>
      </c>
      <c r="M1785">
        <f t="shared" si="1209"/>
        <v>181</v>
      </c>
      <c r="N1785" s="19">
        <f t="shared" si="1205"/>
        <v>5.65625</v>
      </c>
      <c r="P1785" s="29" t="s">
        <v>105</v>
      </c>
      <c r="Q1785" s="3">
        <v>131</v>
      </c>
      <c r="R1785" s="3"/>
      <c r="S1785" s="7">
        <v>131</v>
      </c>
      <c r="U1785" s="29" t="s">
        <v>105</v>
      </c>
      <c r="V1785" s="3">
        <v>15</v>
      </c>
      <c r="W1785" s="3"/>
      <c r="X1785" s="7">
        <v>15</v>
      </c>
      <c r="Z1785" s="29" t="s">
        <v>105</v>
      </c>
      <c r="AA1785" s="3">
        <v>22548</v>
      </c>
      <c r="AB1785" s="3"/>
      <c r="AC1785" s="7">
        <v>22548</v>
      </c>
      <c r="AE1785">
        <f t="shared" si="1210"/>
        <v>22548</v>
      </c>
      <c r="AF1785" s="16">
        <f t="shared" si="1211"/>
        <v>22.547999999999998</v>
      </c>
      <c r="AH1785">
        <f t="shared" si="1212"/>
        <v>181</v>
      </c>
      <c r="AI1785">
        <f t="shared" si="1213"/>
        <v>22548</v>
      </c>
      <c r="AJ1785" s="16">
        <f t="shared" si="1214"/>
        <v>124574.58563535911</v>
      </c>
      <c r="AL1785" s="16">
        <f t="shared" si="1215"/>
        <v>704625</v>
      </c>
    </row>
    <row r="1786" spans="2:38">
      <c r="B1786" s="29" t="s">
        <v>106</v>
      </c>
      <c r="C1786" s="3">
        <v>54</v>
      </c>
      <c r="D1786" s="3"/>
      <c r="E1786" s="7">
        <v>54</v>
      </c>
      <c r="G1786" s="29" t="s">
        <v>106</v>
      </c>
      <c r="H1786" s="3">
        <v>462</v>
      </c>
      <c r="I1786" s="3"/>
      <c r="J1786" s="7">
        <v>462</v>
      </c>
      <c r="L1786">
        <f t="shared" si="1208"/>
        <v>54</v>
      </c>
      <c r="M1786">
        <f t="shared" si="1209"/>
        <v>462</v>
      </c>
      <c r="N1786" s="19">
        <f t="shared" si="1205"/>
        <v>8.5555555555555554</v>
      </c>
      <c r="P1786" s="29" t="s">
        <v>106</v>
      </c>
      <c r="Q1786" s="3">
        <v>340</v>
      </c>
      <c r="R1786" s="3"/>
      <c r="S1786" s="7">
        <v>340</v>
      </c>
      <c r="U1786" s="29" t="s">
        <v>106</v>
      </c>
      <c r="V1786" s="3">
        <v>64</v>
      </c>
      <c r="W1786" s="3"/>
      <c r="X1786" s="7">
        <v>64</v>
      </c>
      <c r="Z1786" s="29" t="s">
        <v>106</v>
      </c>
      <c r="AA1786" s="3">
        <v>35997</v>
      </c>
      <c r="AB1786" s="3"/>
      <c r="AC1786" s="7">
        <v>35997</v>
      </c>
      <c r="AE1786">
        <f t="shared" si="1210"/>
        <v>35997</v>
      </c>
      <c r="AF1786" s="16">
        <f t="shared" si="1211"/>
        <v>35.997</v>
      </c>
      <c r="AH1786">
        <f t="shared" si="1212"/>
        <v>462</v>
      </c>
      <c r="AI1786">
        <f t="shared" si="1213"/>
        <v>35997</v>
      </c>
      <c r="AJ1786" s="16">
        <f t="shared" si="1214"/>
        <v>77915.584415584424</v>
      </c>
      <c r="AL1786" s="16">
        <f t="shared" si="1215"/>
        <v>666611.11111111112</v>
      </c>
    </row>
    <row r="1787" spans="2:38">
      <c r="B1787" s="29" t="s">
        <v>107</v>
      </c>
      <c r="C1787" s="3">
        <v>37</v>
      </c>
      <c r="D1787" s="3"/>
      <c r="E1787" s="7">
        <v>37</v>
      </c>
      <c r="G1787" s="29" t="s">
        <v>107</v>
      </c>
      <c r="H1787" s="3">
        <v>1635</v>
      </c>
      <c r="I1787" s="3"/>
      <c r="J1787" s="7">
        <v>1635</v>
      </c>
      <c r="L1787">
        <f t="shared" si="1208"/>
        <v>37</v>
      </c>
      <c r="M1787">
        <f t="shared" si="1209"/>
        <v>1635</v>
      </c>
      <c r="N1787" s="19">
        <f t="shared" si="1205"/>
        <v>44.189189189189186</v>
      </c>
      <c r="P1787" s="29" t="s">
        <v>107</v>
      </c>
      <c r="Q1787" s="3">
        <v>1445</v>
      </c>
      <c r="R1787" s="3"/>
      <c r="S1787" s="7">
        <v>1445</v>
      </c>
      <c r="U1787" s="29" t="s">
        <v>107</v>
      </c>
      <c r="V1787" s="3">
        <v>152</v>
      </c>
      <c r="W1787" s="3"/>
      <c r="X1787" s="7">
        <v>152</v>
      </c>
      <c r="Z1787" s="29" t="s">
        <v>107</v>
      </c>
      <c r="AA1787" s="3">
        <v>161235</v>
      </c>
      <c r="AB1787" s="3"/>
      <c r="AC1787" s="7">
        <v>161235</v>
      </c>
      <c r="AE1787">
        <f t="shared" si="1210"/>
        <v>161235</v>
      </c>
      <c r="AF1787" s="16">
        <f t="shared" si="1211"/>
        <v>161.23500000000001</v>
      </c>
      <c r="AH1787">
        <f t="shared" si="1212"/>
        <v>1635</v>
      </c>
      <c r="AI1787">
        <f t="shared" si="1213"/>
        <v>161235</v>
      </c>
      <c r="AJ1787" s="16">
        <f t="shared" si="1214"/>
        <v>98614.678899082559</v>
      </c>
      <c r="AL1787" s="16">
        <f t="shared" si="1215"/>
        <v>4357702.702702702</v>
      </c>
    </row>
    <row r="1788" spans="2:38">
      <c r="B1788" s="29" t="s">
        <v>108</v>
      </c>
      <c r="C1788" s="3">
        <v>129</v>
      </c>
      <c r="D1788" s="3"/>
      <c r="E1788" s="7">
        <v>129</v>
      </c>
      <c r="G1788" s="29" t="s">
        <v>108</v>
      </c>
      <c r="H1788" s="3">
        <v>1582</v>
      </c>
      <c r="I1788" s="3"/>
      <c r="J1788" s="7">
        <v>1582</v>
      </c>
      <c r="L1788">
        <f t="shared" si="1208"/>
        <v>129</v>
      </c>
      <c r="M1788">
        <f t="shared" si="1209"/>
        <v>1582</v>
      </c>
      <c r="N1788" s="19">
        <f t="shared" si="1205"/>
        <v>12.263565891472869</v>
      </c>
      <c r="P1788" s="29" t="s">
        <v>108</v>
      </c>
      <c r="Q1788" s="3">
        <v>1186</v>
      </c>
      <c r="R1788" s="3"/>
      <c r="S1788" s="7">
        <v>1186</v>
      </c>
      <c r="U1788" s="29" t="s">
        <v>108</v>
      </c>
      <c r="V1788" s="3">
        <v>261</v>
      </c>
      <c r="W1788" s="3"/>
      <c r="X1788" s="7">
        <v>261</v>
      </c>
      <c r="Z1788" s="29" t="s">
        <v>108</v>
      </c>
      <c r="AA1788" s="3">
        <v>105118</v>
      </c>
      <c r="AB1788" s="3"/>
      <c r="AC1788" s="7">
        <v>105118</v>
      </c>
      <c r="AE1788">
        <f t="shared" si="1210"/>
        <v>105118</v>
      </c>
      <c r="AF1788" s="16">
        <f t="shared" si="1211"/>
        <v>105.11799999999999</v>
      </c>
      <c r="AH1788">
        <f t="shared" si="1212"/>
        <v>1582</v>
      </c>
      <c r="AI1788">
        <f t="shared" si="1213"/>
        <v>105118</v>
      </c>
      <c r="AJ1788" s="16">
        <f t="shared" si="1214"/>
        <v>66446.270543615683</v>
      </c>
      <c r="AL1788" s="16">
        <f t="shared" si="1215"/>
        <v>814868.21705426369</v>
      </c>
    </row>
    <row r="1789" spans="2:38">
      <c r="B1789" s="30" t="s">
        <v>38</v>
      </c>
      <c r="C1789" s="7">
        <v>448</v>
      </c>
      <c r="D1789" s="7"/>
      <c r="E1789" s="7">
        <v>448</v>
      </c>
      <c r="G1789" s="30" t="s">
        <v>38</v>
      </c>
      <c r="H1789" s="7">
        <v>5147</v>
      </c>
      <c r="I1789" s="7"/>
      <c r="J1789" s="7">
        <v>5147</v>
      </c>
      <c r="L1789">
        <f t="shared" si="1208"/>
        <v>448</v>
      </c>
      <c r="M1789">
        <f t="shared" si="1209"/>
        <v>5147</v>
      </c>
      <c r="N1789" s="19">
        <f t="shared" si="1205"/>
        <v>11.488839285714286</v>
      </c>
      <c r="P1789" s="30" t="s">
        <v>38</v>
      </c>
      <c r="Q1789" s="7">
        <v>4027</v>
      </c>
      <c r="R1789" s="7"/>
      <c r="S1789" s="7">
        <v>4027</v>
      </c>
      <c r="U1789" s="30" t="s">
        <v>38</v>
      </c>
      <c r="V1789" s="7">
        <v>624</v>
      </c>
      <c r="W1789" s="7"/>
      <c r="X1789" s="7">
        <v>624</v>
      </c>
      <c r="Z1789" s="30" t="s">
        <v>38</v>
      </c>
      <c r="AA1789" s="7">
        <v>442810</v>
      </c>
      <c r="AB1789" s="7"/>
      <c r="AC1789" s="7">
        <v>442810</v>
      </c>
      <c r="AE1789">
        <f t="shared" si="1210"/>
        <v>442810</v>
      </c>
      <c r="AF1789" s="16">
        <f t="shared" si="1211"/>
        <v>442.81</v>
      </c>
      <c r="AH1789">
        <f t="shared" si="1212"/>
        <v>5147</v>
      </c>
      <c r="AI1789">
        <f t="shared" si="1213"/>
        <v>442810</v>
      </c>
      <c r="AJ1789" s="16">
        <f t="shared" si="1214"/>
        <v>86032.640373032831</v>
      </c>
      <c r="AL1789" s="16">
        <f t="shared" si="1215"/>
        <v>988415.17857142864</v>
      </c>
    </row>
    <row r="1790" spans="2:38">
      <c r="B1790" s="5" t="s">
        <v>39</v>
      </c>
      <c r="C1790" s="3"/>
      <c r="D1790" s="3"/>
      <c r="E1790" s="7"/>
      <c r="G1790" s="5" t="s">
        <v>39</v>
      </c>
      <c r="H1790" s="3"/>
      <c r="I1790" s="3"/>
      <c r="J1790" s="7"/>
      <c r="N1790" s="37" t="str">
        <f t="shared" si="1205"/>
        <v/>
      </c>
      <c r="P1790" s="5" t="s">
        <v>39</v>
      </c>
      <c r="Q1790" s="3"/>
      <c r="R1790" s="3"/>
      <c r="S1790" s="7"/>
      <c r="U1790" s="5" t="s">
        <v>39</v>
      </c>
      <c r="V1790" s="3"/>
      <c r="W1790" s="3"/>
      <c r="X1790" s="7"/>
      <c r="Z1790" s="5" t="s">
        <v>39</v>
      </c>
      <c r="AA1790" s="3"/>
      <c r="AB1790" s="3"/>
      <c r="AC1790" s="7"/>
      <c r="AF1790" s="36"/>
      <c r="AJ1790" s="36"/>
      <c r="AL1790" s="36"/>
    </row>
    <row r="1791" spans="2:38">
      <c r="B1791" s="29" t="s">
        <v>109</v>
      </c>
      <c r="C1791" s="3"/>
      <c r="D1791" s="3">
        <v>149</v>
      </c>
      <c r="E1791" s="7">
        <v>149</v>
      </c>
      <c r="G1791" s="29" t="s">
        <v>109</v>
      </c>
      <c r="H1791" s="3"/>
      <c r="I1791" s="3">
        <v>1025</v>
      </c>
      <c r="J1791" s="7">
        <v>1025</v>
      </c>
      <c r="N1791" s="19" t="str">
        <f t="shared" si="1205"/>
        <v/>
      </c>
      <c r="P1791" s="29" t="s">
        <v>109</v>
      </c>
      <c r="Q1791" s="3"/>
      <c r="R1791" s="3">
        <v>546</v>
      </c>
      <c r="S1791" s="7">
        <v>546</v>
      </c>
      <c r="U1791" s="29" t="s">
        <v>109</v>
      </c>
      <c r="V1791" s="3"/>
      <c r="W1791" s="3">
        <v>323</v>
      </c>
      <c r="X1791" s="7">
        <v>323</v>
      </c>
      <c r="Z1791" s="29" t="s">
        <v>109</v>
      </c>
      <c r="AA1791" s="3"/>
      <c r="AB1791" s="3">
        <v>74561</v>
      </c>
      <c r="AC1791" s="7">
        <v>74561</v>
      </c>
      <c r="AE1791">
        <f t="shared" ref="AE1791:AE1823" si="1216">AC1791</f>
        <v>74561</v>
      </c>
      <c r="AF1791" s="16">
        <f t="shared" ref="AF1791:AF1823" si="1217">IF(AE1791/$AE$8&gt;0,AE1791/$AE$8,"")</f>
        <v>74.561000000000007</v>
      </c>
      <c r="AH1791">
        <f t="shared" ref="AH1791:AH1823" si="1218">J1791</f>
        <v>1025</v>
      </c>
      <c r="AI1791">
        <f t="shared" ref="AI1791:AI1823" si="1219">AC1791</f>
        <v>74561</v>
      </c>
      <c r="AJ1791" s="16">
        <f t="shared" ref="AJ1791:AJ1823" si="1220">IF(AI1791*AH1791&gt;0,AI1791/AH1791*$AI$8,"")</f>
        <v>72742.439024390245</v>
      </c>
      <c r="AL1791" s="16" t="str">
        <f t="shared" ref="AL1791:AL1823" si="1221">IF(AI1791*M1791&gt;0,M1791/L1791*AJ1791,"")</f>
        <v/>
      </c>
    </row>
    <row r="1792" spans="2:38">
      <c r="B1792" s="29" t="s">
        <v>110</v>
      </c>
      <c r="C1792" s="3"/>
      <c r="D1792" s="3"/>
      <c r="E1792" s="7"/>
      <c r="G1792" s="29" t="s">
        <v>110</v>
      </c>
      <c r="H1792" s="3"/>
      <c r="I1792" s="3"/>
      <c r="J1792" s="7"/>
      <c r="L1792">
        <f t="shared" ref="L1792:L1801" si="1222">E1792</f>
        <v>0</v>
      </c>
      <c r="M1792">
        <f t="shared" ref="M1792:M1801" si="1223">J1792</f>
        <v>0</v>
      </c>
      <c r="N1792" s="19" t="str">
        <f t="shared" si="1205"/>
        <v/>
      </c>
      <c r="P1792" s="29" t="s">
        <v>110</v>
      </c>
      <c r="Q1792" s="3"/>
      <c r="R1792" s="3"/>
      <c r="S1792" s="7"/>
      <c r="U1792" s="29" t="s">
        <v>110</v>
      </c>
      <c r="V1792" s="3"/>
      <c r="W1792" s="3"/>
      <c r="X1792" s="7"/>
      <c r="Z1792" s="29" t="s">
        <v>110</v>
      </c>
      <c r="AA1792" s="3"/>
      <c r="AB1792" s="3"/>
      <c r="AC1792" s="7"/>
      <c r="AE1792">
        <f t="shared" si="1216"/>
        <v>0</v>
      </c>
      <c r="AF1792" s="16" t="str">
        <f t="shared" si="1217"/>
        <v/>
      </c>
      <c r="AH1792">
        <f t="shared" si="1218"/>
        <v>0</v>
      </c>
      <c r="AI1792">
        <f t="shared" si="1219"/>
        <v>0</v>
      </c>
      <c r="AJ1792" s="16" t="str">
        <f t="shared" si="1220"/>
        <v/>
      </c>
      <c r="AL1792" s="16" t="str">
        <f t="shared" si="1221"/>
        <v/>
      </c>
    </row>
    <row r="1793" spans="2:38">
      <c r="B1793" s="29" t="s">
        <v>159</v>
      </c>
      <c r="C1793" s="3">
        <v>5</v>
      </c>
      <c r="D1793" s="3"/>
      <c r="E1793" s="7">
        <v>5</v>
      </c>
      <c r="G1793" s="29" t="s">
        <v>159</v>
      </c>
      <c r="H1793" s="3">
        <v>115</v>
      </c>
      <c r="I1793" s="3"/>
      <c r="J1793" s="7">
        <v>115</v>
      </c>
      <c r="L1793">
        <f t="shared" si="1222"/>
        <v>5</v>
      </c>
      <c r="M1793">
        <f t="shared" si="1223"/>
        <v>115</v>
      </c>
      <c r="N1793" s="19">
        <f t="shared" si="1205"/>
        <v>23</v>
      </c>
      <c r="P1793" s="29" t="s">
        <v>159</v>
      </c>
      <c r="Q1793" s="3">
        <v>105</v>
      </c>
      <c r="R1793" s="3"/>
      <c r="S1793" s="7">
        <v>105</v>
      </c>
      <c r="U1793" s="29" t="s">
        <v>159</v>
      </c>
      <c r="V1793" s="3">
        <v>4</v>
      </c>
      <c r="W1793" s="3"/>
      <c r="X1793" s="7">
        <v>4</v>
      </c>
      <c r="Z1793" s="29" t="s">
        <v>159</v>
      </c>
      <c r="AA1793" s="3"/>
      <c r="AB1793" s="3"/>
      <c r="AC1793" s="7"/>
      <c r="AE1793">
        <f t="shared" si="1216"/>
        <v>0</v>
      </c>
      <c r="AF1793" s="16" t="str">
        <f t="shared" si="1217"/>
        <v/>
      </c>
      <c r="AH1793">
        <f t="shared" si="1218"/>
        <v>115</v>
      </c>
      <c r="AI1793">
        <f t="shared" si="1219"/>
        <v>0</v>
      </c>
      <c r="AJ1793" s="16" t="str">
        <f t="shared" si="1220"/>
        <v/>
      </c>
      <c r="AL1793" s="16" t="str">
        <f t="shared" si="1221"/>
        <v/>
      </c>
    </row>
    <row r="1794" spans="2:38">
      <c r="B1794" s="29" t="s">
        <v>111</v>
      </c>
      <c r="C1794" s="3">
        <v>9</v>
      </c>
      <c r="D1794" s="3"/>
      <c r="E1794" s="7">
        <v>9</v>
      </c>
      <c r="G1794" s="29" t="s">
        <v>111</v>
      </c>
      <c r="H1794" s="3">
        <v>18</v>
      </c>
      <c r="I1794" s="3"/>
      <c r="J1794" s="7">
        <v>18</v>
      </c>
      <c r="L1794">
        <f t="shared" si="1222"/>
        <v>9</v>
      </c>
      <c r="M1794">
        <f t="shared" si="1223"/>
        <v>18</v>
      </c>
      <c r="N1794" s="19">
        <f t="shared" si="1205"/>
        <v>2</v>
      </c>
      <c r="P1794" s="29" t="s">
        <v>111</v>
      </c>
      <c r="Q1794" s="3">
        <v>5</v>
      </c>
      <c r="R1794" s="3"/>
      <c r="S1794" s="7">
        <v>5</v>
      </c>
      <c r="U1794" s="29" t="s">
        <v>111</v>
      </c>
      <c r="V1794" s="3">
        <v>4</v>
      </c>
      <c r="W1794" s="3"/>
      <c r="X1794" s="7">
        <v>4</v>
      </c>
      <c r="Z1794" s="29" t="s">
        <v>111</v>
      </c>
      <c r="AA1794" s="3"/>
      <c r="AB1794" s="3"/>
      <c r="AC1794" s="7"/>
      <c r="AE1794">
        <f t="shared" si="1216"/>
        <v>0</v>
      </c>
      <c r="AF1794" s="16" t="str">
        <f t="shared" si="1217"/>
        <v/>
      </c>
      <c r="AH1794">
        <f t="shared" si="1218"/>
        <v>18</v>
      </c>
      <c r="AI1794">
        <f t="shared" si="1219"/>
        <v>0</v>
      </c>
      <c r="AJ1794" s="16" t="str">
        <f t="shared" si="1220"/>
        <v/>
      </c>
      <c r="AL1794" s="16" t="str">
        <f t="shared" si="1221"/>
        <v/>
      </c>
    </row>
    <row r="1795" spans="2:38">
      <c r="B1795" s="29" t="s">
        <v>112</v>
      </c>
      <c r="C1795" s="3"/>
      <c r="D1795" s="3">
        <v>122</v>
      </c>
      <c r="E1795" s="7">
        <v>122</v>
      </c>
      <c r="G1795" s="29" t="s">
        <v>112</v>
      </c>
      <c r="H1795" s="3"/>
      <c r="I1795" s="3">
        <v>202</v>
      </c>
      <c r="J1795" s="7">
        <v>202</v>
      </c>
      <c r="L1795">
        <f t="shared" si="1222"/>
        <v>122</v>
      </c>
      <c r="M1795">
        <f t="shared" si="1223"/>
        <v>202</v>
      </c>
      <c r="N1795" s="19">
        <f t="shared" si="1205"/>
        <v>1.6557377049180328</v>
      </c>
      <c r="P1795" s="29" t="s">
        <v>112</v>
      </c>
      <c r="Q1795" s="3"/>
      <c r="R1795" s="3">
        <v>60</v>
      </c>
      <c r="S1795" s="7">
        <v>60</v>
      </c>
      <c r="U1795" s="29" t="s">
        <v>112</v>
      </c>
      <c r="V1795" s="3"/>
      <c r="W1795" s="3">
        <v>19</v>
      </c>
      <c r="X1795" s="7">
        <v>19</v>
      </c>
      <c r="Z1795" s="29" t="s">
        <v>112</v>
      </c>
      <c r="AA1795" s="3"/>
      <c r="AB1795" s="3">
        <v>10561</v>
      </c>
      <c r="AC1795" s="7">
        <v>10561</v>
      </c>
      <c r="AE1795">
        <f t="shared" si="1216"/>
        <v>10561</v>
      </c>
      <c r="AF1795" s="16">
        <f t="shared" si="1217"/>
        <v>10.561</v>
      </c>
      <c r="AH1795">
        <f t="shared" si="1218"/>
        <v>202</v>
      </c>
      <c r="AI1795">
        <f t="shared" si="1219"/>
        <v>10561</v>
      </c>
      <c r="AJ1795" s="16">
        <f t="shared" si="1220"/>
        <v>52282.178217821784</v>
      </c>
      <c r="AL1795" s="16">
        <f t="shared" si="1221"/>
        <v>86565.573770491814</v>
      </c>
    </row>
    <row r="1796" spans="2:38">
      <c r="B1796" s="29" t="s">
        <v>113</v>
      </c>
      <c r="C1796" s="3">
        <v>1333</v>
      </c>
      <c r="D1796" s="3"/>
      <c r="E1796" s="7">
        <v>1333</v>
      </c>
      <c r="G1796" s="29" t="s">
        <v>113</v>
      </c>
      <c r="H1796" s="3">
        <v>5657</v>
      </c>
      <c r="I1796" s="3"/>
      <c r="J1796" s="7">
        <v>5657</v>
      </c>
      <c r="L1796">
        <f t="shared" si="1222"/>
        <v>1333</v>
      </c>
      <c r="M1796">
        <f t="shared" si="1223"/>
        <v>5657</v>
      </c>
      <c r="N1796" s="19">
        <f t="shared" si="1205"/>
        <v>4.2438109527381842</v>
      </c>
      <c r="P1796" s="29" t="s">
        <v>113</v>
      </c>
      <c r="Q1796" s="3">
        <v>3560</v>
      </c>
      <c r="R1796" s="3"/>
      <c r="S1796" s="7">
        <v>3560</v>
      </c>
      <c r="U1796" s="29" t="s">
        <v>113</v>
      </c>
      <c r="V1796" s="3">
        <v>737</v>
      </c>
      <c r="W1796" s="3"/>
      <c r="X1796" s="7">
        <v>737</v>
      </c>
      <c r="Z1796" s="29" t="s">
        <v>113</v>
      </c>
      <c r="AA1796" s="3">
        <v>195148</v>
      </c>
      <c r="AB1796" s="3"/>
      <c r="AC1796" s="7">
        <v>195148</v>
      </c>
      <c r="AE1796">
        <f t="shared" si="1216"/>
        <v>195148</v>
      </c>
      <c r="AF1796" s="16">
        <f t="shared" si="1217"/>
        <v>195.148</v>
      </c>
      <c r="AH1796">
        <f t="shared" si="1218"/>
        <v>5657</v>
      </c>
      <c r="AI1796">
        <f t="shared" si="1219"/>
        <v>195148</v>
      </c>
      <c r="AJ1796" s="16">
        <f t="shared" si="1220"/>
        <v>34496.729715396854</v>
      </c>
      <c r="AL1796" s="16">
        <f t="shared" si="1221"/>
        <v>146397.59939984995</v>
      </c>
    </row>
    <row r="1797" spans="2:38">
      <c r="B1797" s="29" t="s">
        <v>114</v>
      </c>
      <c r="C1797" s="3"/>
      <c r="D1797" s="3">
        <v>8</v>
      </c>
      <c r="E1797" s="7">
        <v>8</v>
      </c>
      <c r="G1797" s="29" t="s">
        <v>114</v>
      </c>
      <c r="H1797" s="3"/>
      <c r="I1797" s="3">
        <v>10</v>
      </c>
      <c r="J1797" s="7">
        <v>10</v>
      </c>
      <c r="L1797">
        <f t="shared" si="1222"/>
        <v>8</v>
      </c>
      <c r="M1797">
        <f t="shared" si="1223"/>
        <v>10</v>
      </c>
      <c r="N1797" s="19">
        <f t="shared" si="1205"/>
        <v>1.25</v>
      </c>
      <c r="P1797" s="29" t="s">
        <v>114</v>
      </c>
      <c r="Q1797" s="3"/>
      <c r="R1797" s="3">
        <v>1</v>
      </c>
      <c r="S1797" s="7">
        <v>1</v>
      </c>
      <c r="U1797" s="29" t="s">
        <v>114</v>
      </c>
      <c r="V1797" s="3"/>
      <c r="W1797" s="3">
        <v>1</v>
      </c>
      <c r="X1797" s="7">
        <v>1</v>
      </c>
      <c r="Z1797" s="29" t="s">
        <v>114</v>
      </c>
      <c r="AA1797" s="3"/>
      <c r="AB1797" s="3">
        <v>620</v>
      </c>
      <c r="AC1797" s="7">
        <v>620</v>
      </c>
      <c r="AE1797">
        <f t="shared" si="1216"/>
        <v>620</v>
      </c>
      <c r="AF1797" s="16">
        <f t="shared" si="1217"/>
        <v>0.62</v>
      </c>
      <c r="AH1797">
        <f t="shared" si="1218"/>
        <v>10</v>
      </c>
      <c r="AI1797">
        <f t="shared" si="1219"/>
        <v>620</v>
      </c>
      <c r="AJ1797" s="16">
        <f t="shared" si="1220"/>
        <v>62000</v>
      </c>
      <c r="AL1797" s="16">
        <f t="shared" si="1221"/>
        <v>77500</v>
      </c>
    </row>
    <row r="1798" spans="2:38">
      <c r="B1798" s="29" t="s">
        <v>160</v>
      </c>
      <c r="C1798" s="3"/>
      <c r="D1798" s="3">
        <v>48</v>
      </c>
      <c r="E1798" s="7">
        <v>48</v>
      </c>
      <c r="G1798" s="29" t="s">
        <v>160</v>
      </c>
      <c r="H1798" s="3"/>
      <c r="I1798" s="3">
        <v>151</v>
      </c>
      <c r="J1798" s="7">
        <v>151</v>
      </c>
      <c r="L1798">
        <f t="shared" si="1222"/>
        <v>48</v>
      </c>
      <c r="M1798">
        <f t="shared" si="1223"/>
        <v>151</v>
      </c>
      <c r="N1798" s="19">
        <f t="shared" si="1205"/>
        <v>3.1458333333333335</v>
      </c>
      <c r="P1798" s="29" t="s">
        <v>160</v>
      </c>
      <c r="Q1798" s="3"/>
      <c r="R1798" s="3">
        <v>86</v>
      </c>
      <c r="S1798" s="7">
        <v>86</v>
      </c>
      <c r="U1798" s="29" t="s">
        <v>160</v>
      </c>
      <c r="V1798" s="3"/>
      <c r="W1798" s="3">
        <v>15</v>
      </c>
      <c r="X1798" s="7">
        <v>15</v>
      </c>
      <c r="Z1798" s="29" t="s">
        <v>160</v>
      </c>
      <c r="AA1798" s="3"/>
      <c r="AB1798" s="3">
        <v>13959</v>
      </c>
      <c r="AC1798" s="7">
        <v>13959</v>
      </c>
      <c r="AE1798">
        <f t="shared" si="1216"/>
        <v>13959</v>
      </c>
      <c r="AF1798" s="16">
        <f t="shared" si="1217"/>
        <v>13.959</v>
      </c>
      <c r="AH1798">
        <f t="shared" si="1218"/>
        <v>151</v>
      </c>
      <c r="AI1798">
        <f t="shared" si="1219"/>
        <v>13959</v>
      </c>
      <c r="AJ1798" s="16">
        <f t="shared" si="1220"/>
        <v>92443.708609271518</v>
      </c>
      <c r="AL1798" s="16">
        <f t="shared" si="1221"/>
        <v>290812.5</v>
      </c>
    </row>
    <row r="1799" spans="2:38">
      <c r="B1799" s="29" t="s">
        <v>115</v>
      </c>
      <c r="C1799" s="3"/>
      <c r="D1799" s="3">
        <v>14</v>
      </c>
      <c r="E1799" s="7">
        <v>14</v>
      </c>
      <c r="G1799" s="29" t="s">
        <v>115</v>
      </c>
      <c r="H1799" s="3"/>
      <c r="I1799" s="3">
        <v>34</v>
      </c>
      <c r="J1799" s="7">
        <v>34</v>
      </c>
      <c r="L1799">
        <f t="shared" si="1222"/>
        <v>14</v>
      </c>
      <c r="M1799">
        <f t="shared" si="1223"/>
        <v>34</v>
      </c>
      <c r="N1799" s="19">
        <f t="shared" si="1205"/>
        <v>2.4285714285714284</v>
      </c>
      <c r="P1799" s="29" t="s">
        <v>115</v>
      </c>
      <c r="Q1799" s="3"/>
      <c r="R1799" s="3">
        <v>16</v>
      </c>
      <c r="S1799" s="7">
        <v>16</v>
      </c>
      <c r="U1799" s="29" t="s">
        <v>115</v>
      </c>
      <c r="V1799" s="3"/>
      <c r="W1799" s="3">
        <v>4</v>
      </c>
      <c r="X1799" s="7">
        <v>4</v>
      </c>
      <c r="Z1799" s="29" t="s">
        <v>115</v>
      </c>
      <c r="AA1799" s="3"/>
      <c r="AB1799" s="3">
        <v>1540</v>
      </c>
      <c r="AC1799" s="7">
        <v>1540</v>
      </c>
      <c r="AE1799">
        <f t="shared" si="1216"/>
        <v>1540</v>
      </c>
      <c r="AF1799" s="16">
        <f t="shared" si="1217"/>
        <v>1.54</v>
      </c>
      <c r="AH1799">
        <f t="shared" si="1218"/>
        <v>34</v>
      </c>
      <c r="AI1799">
        <f t="shared" si="1219"/>
        <v>1540</v>
      </c>
      <c r="AJ1799" s="16">
        <f t="shared" si="1220"/>
        <v>45294.117647058825</v>
      </c>
      <c r="AL1799" s="16">
        <f t="shared" si="1221"/>
        <v>110000</v>
      </c>
    </row>
    <row r="1800" spans="2:38">
      <c r="B1800" s="29" t="s">
        <v>116</v>
      </c>
      <c r="C1800" s="3"/>
      <c r="D1800" s="3">
        <v>2</v>
      </c>
      <c r="E1800" s="7">
        <v>2</v>
      </c>
      <c r="G1800" s="29" t="s">
        <v>116</v>
      </c>
      <c r="H1800" s="3"/>
      <c r="I1800" s="3"/>
      <c r="J1800" s="7"/>
      <c r="L1800">
        <f t="shared" si="1222"/>
        <v>2</v>
      </c>
      <c r="M1800">
        <f t="shared" si="1223"/>
        <v>0</v>
      </c>
      <c r="N1800" s="19">
        <f t="shared" si="1205"/>
        <v>0</v>
      </c>
      <c r="P1800" s="29" t="s">
        <v>116</v>
      </c>
      <c r="Q1800" s="3"/>
      <c r="R1800" s="3"/>
      <c r="S1800" s="7"/>
      <c r="U1800" s="29" t="s">
        <v>116</v>
      </c>
      <c r="V1800" s="3"/>
      <c r="W1800" s="3"/>
      <c r="X1800" s="7"/>
      <c r="Z1800" s="29" t="s">
        <v>116</v>
      </c>
      <c r="AA1800" s="3"/>
      <c r="AB1800" s="3"/>
      <c r="AC1800" s="7"/>
      <c r="AE1800">
        <f t="shared" si="1216"/>
        <v>0</v>
      </c>
      <c r="AF1800" s="16" t="str">
        <f t="shared" si="1217"/>
        <v/>
      </c>
      <c r="AH1800">
        <f t="shared" si="1218"/>
        <v>0</v>
      </c>
      <c r="AI1800">
        <f t="shared" si="1219"/>
        <v>0</v>
      </c>
      <c r="AJ1800" s="16" t="str">
        <f t="shared" si="1220"/>
        <v/>
      </c>
      <c r="AL1800" s="16" t="str">
        <f t="shared" si="1221"/>
        <v/>
      </c>
    </row>
    <row r="1801" spans="2:38">
      <c r="B1801" s="29" t="s">
        <v>117</v>
      </c>
      <c r="C1801" s="3"/>
      <c r="D1801" s="3">
        <v>6</v>
      </c>
      <c r="E1801" s="7">
        <v>6</v>
      </c>
      <c r="G1801" s="29" t="s">
        <v>117</v>
      </c>
      <c r="H1801" s="3"/>
      <c r="I1801" s="3">
        <v>7</v>
      </c>
      <c r="J1801" s="7">
        <v>7</v>
      </c>
      <c r="L1801">
        <f t="shared" si="1222"/>
        <v>6</v>
      </c>
      <c r="M1801">
        <f t="shared" si="1223"/>
        <v>7</v>
      </c>
      <c r="N1801" s="19">
        <f t="shared" si="1205"/>
        <v>1.1666666666666667</v>
      </c>
      <c r="P1801" s="29" t="s">
        <v>117</v>
      </c>
      <c r="Q1801" s="3"/>
      <c r="R1801" s="3"/>
      <c r="S1801" s="7"/>
      <c r="U1801" s="29" t="s">
        <v>117</v>
      </c>
      <c r="V1801" s="3"/>
      <c r="W1801" s="3">
        <v>1</v>
      </c>
      <c r="X1801" s="7">
        <v>1</v>
      </c>
      <c r="Z1801" s="29" t="s">
        <v>117</v>
      </c>
      <c r="AA1801" s="3"/>
      <c r="AB1801" s="3">
        <v>472</v>
      </c>
      <c r="AC1801" s="7">
        <v>472</v>
      </c>
      <c r="AE1801">
        <f t="shared" si="1216"/>
        <v>472</v>
      </c>
      <c r="AF1801" s="16">
        <f t="shared" si="1217"/>
        <v>0.47199999999999998</v>
      </c>
      <c r="AH1801">
        <f t="shared" si="1218"/>
        <v>7</v>
      </c>
      <c r="AI1801">
        <f t="shared" si="1219"/>
        <v>472</v>
      </c>
      <c r="AJ1801" s="16">
        <f t="shared" si="1220"/>
        <v>67428.571428571435</v>
      </c>
      <c r="AL1801" s="16">
        <f t="shared" si="1221"/>
        <v>78666.666666666686</v>
      </c>
    </row>
    <row r="1802" spans="2:38">
      <c r="B1802" s="29" t="s">
        <v>118</v>
      </c>
      <c r="C1802" s="3"/>
      <c r="D1802" s="3">
        <v>3</v>
      </c>
      <c r="E1802" s="7">
        <v>3</v>
      </c>
      <c r="G1802" s="29" t="s">
        <v>118</v>
      </c>
      <c r="H1802" s="3"/>
      <c r="I1802" s="3">
        <v>4</v>
      </c>
      <c r="J1802" s="7">
        <v>4</v>
      </c>
      <c r="N1802" s="19" t="str">
        <f t="shared" si="1205"/>
        <v/>
      </c>
      <c r="P1802" s="29" t="s">
        <v>118</v>
      </c>
      <c r="Q1802" s="3"/>
      <c r="R1802" s="3"/>
      <c r="S1802" s="7"/>
      <c r="U1802" s="29" t="s">
        <v>118</v>
      </c>
      <c r="V1802" s="3"/>
      <c r="W1802" s="3">
        <v>1</v>
      </c>
      <c r="X1802" s="7">
        <v>1</v>
      </c>
      <c r="Z1802" s="29" t="s">
        <v>118</v>
      </c>
      <c r="AA1802" s="3"/>
      <c r="AB1802" s="3">
        <v>258</v>
      </c>
      <c r="AC1802" s="7">
        <v>258</v>
      </c>
      <c r="AE1802">
        <f t="shared" si="1216"/>
        <v>258</v>
      </c>
      <c r="AF1802" s="16">
        <f t="shared" si="1217"/>
        <v>0.25800000000000001</v>
      </c>
      <c r="AH1802">
        <f t="shared" si="1218"/>
        <v>4</v>
      </c>
      <c r="AI1802">
        <f t="shared" si="1219"/>
        <v>258</v>
      </c>
      <c r="AJ1802" s="16">
        <f t="shared" si="1220"/>
        <v>64500</v>
      </c>
      <c r="AL1802" s="16" t="str">
        <f t="shared" si="1221"/>
        <v/>
      </c>
    </row>
    <row r="1803" spans="2:38">
      <c r="B1803" s="29" t="s">
        <v>119</v>
      </c>
      <c r="C1803" s="3"/>
      <c r="D1803" s="3">
        <v>15</v>
      </c>
      <c r="E1803" s="7">
        <v>15</v>
      </c>
      <c r="G1803" s="29" t="s">
        <v>119</v>
      </c>
      <c r="H1803" s="3"/>
      <c r="I1803" s="3">
        <v>16</v>
      </c>
      <c r="J1803" s="7">
        <v>16</v>
      </c>
      <c r="L1803">
        <f t="shared" ref="L1803:L1812" si="1224">E1803</f>
        <v>15</v>
      </c>
      <c r="M1803">
        <f t="shared" ref="M1803:M1812" si="1225">J1803</f>
        <v>16</v>
      </c>
      <c r="N1803" s="19">
        <f t="shared" si="1205"/>
        <v>1.0666666666666667</v>
      </c>
      <c r="P1803" s="29" t="s">
        <v>119</v>
      </c>
      <c r="Q1803" s="3"/>
      <c r="R1803" s="3"/>
      <c r="S1803" s="7"/>
      <c r="U1803" s="29" t="s">
        <v>119</v>
      </c>
      <c r="V1803" s="3"/>
      <c r="W1803" s="3">
        <v>1</v>
      </c>
      <c r="X1803" s="7">
        <v>1</v>
      </c>
      <c r="Z1803" s="29" t="s">
        <v>119</v>
      </c>
      <c r="AA1803" s="3"/>
      <c r="AB1803" s="3">
        <v>680</v>
      </c>
      <c r="AC1803" s="7">
        <v>680</v>
      </c>
      <c r="AE1803">
        <f t="shared" si="1216"/>
        <v>680</v>
      </c>
      <c r="AF1803" s="16">
        <f t="shared" si="1217"/>
        <v>0.68</v>
      </c>
      <c r="AH1803">
        <f t="shared" si="1218"/>
        <v>16</v>
      </c>
      <c r="AI1803">
        <f t="shared" si="1219"/>
        <v>680</v>
      </c>
      <c r="AJ1803" s="16">
        <f t="shared" si="1220"/>
        <v>42500</v>
      </c>
      <c r="AL1803" s="16">
        <f t="shared" si="1221"/>
        <v>45333.333333333336</v>
      </c>
    </row>
    <row r="1804" spans="2:38">
      <c r="B1804" s="29" t="s">
        <v>161</v>
      </c>
      <c r="C1804" s="3"/>
      <c r="D1804" s="3">
        <v>7</v>
      </c>
      <c r="E1804" s="7">
        <v>7</v>
      </c>
      <c r="G1804" s="29" t="s">
        <v>161</v>
      </c>
      <c r="H1804" s="3"/>
      <c r="I1804" s="3">
        <v>14</v>
      </c>
      <c r="J1804" s="7">
        <v>14</v>
      </c>
      <c r="L1804">
        <f t="shared" si="1224"/>
        <v>7</v>
      </c>
      <c r="M1804">
        <f t="shared" si="1225"/>
        <v>14</v>
      </c>
      <c r="N1804" s="19">
        <f t="shared" si="1205"/>
        <v>2</v>
      </c>
      <c r="P1804" s="29" t="s">
        <v>161</v>
      </c>
      <c r="Q1804" s="3"/>
      <c r="R1804" s="3">
        <v>3</v>
      </c>
      <c r="S1804" s="7">
        <v>3</v>
      </c>
      <c r="U1804" s="29" t="s">
        <v>161</v>
      </c>
      <c r="V1804" s="3"/>
      <c r="W1804" s="3">
        <v>4</v>
      </c>
      <c r="X1804" s="7">
        <v>4</v>
      </c>
      <c r="Z1804" s="29" t="s">
        <v>161</v>
      </c>
      <c r="AA1804" s="3"/>
      <c r="AB1804" s="3"/>
      <c r="AC1804" s="7"/>
      <c r="AE1804">
        <f t="shared" si="1216"/>
        <v>0</v>
      </c>
      <c r="AF1804" s="16" t="str">
        <f t="shared" si="1217"/>
        <v/>
      </c>
      <c r="AH1804">
        <f t="shared" si="1218"/>
        <v>14</v>
      </c>
      <c r="AI1804">
        <f t="shared" si="1219"/>
        <v>0</v>
      </c>
      <c r="AJ1804" s="16" t="str">
        <f t="shared" si="1220"/>
        <v/>
      </c>
      <c r="AL1804" s="16" t="str">
        <f t="shared" si="1221"/>
        <v/>
      </c>
    </row>
    <row r="1805" spans="2:38">
      <c r="B1805" s="29" t="s">
        <v>162</v>
      </c>
      <c r="C1805" s="3"/>
      <c r="D1805" s="3"/>
      <c r="E1805" s="7"/>
      <c r="G1805" s="29" t="s">
        <v>162</v>
      </c>
      <c r="H1805" s="3"/>
      <c r="I1805" s="3"/>
      <c r="J1805" s="7"/>
      <c r="L1805">
        <f t="shared" si="1224"/>
        <v>0</v>
      </c>
      <c r="M1805">
        <f t="shared" si="1225"/>
        <v>0</v>
      </c>
      <c r="N1805" s="19" t="str">
        <f t="shared" si="1205"/>
        <v/>
      </c>
      <c r="P1805" s="29" t="s">
        <v>162</v>
      </c>
      <c r="Q1805" s="3"/>
      <c r="R1805" s="3"/>
      <c r="S1805" s="7"/>
      <c r="U1805" s="29" t="s">
        <v>162</v>
      </c>
      <c r="V1805" s="3"/>
      <c r="W1805" s="3"/>
      <c r="X1805" s="7"/>
      <c r="Z1805" s="29" t="s">
        <v>162</v>
      </c>
      <c r="AA1805" s="3"/>
      <c r="AB1805" s="3"/>
      <c r="AC1805" s="7"/>
      <c r="AE1805">
        <f t="shared" si="1216"/>
        <v>0</v>
      </c>
      <c r="AF1805" s="16" t="str">
        <f t="shared" si="1217"/>
        <v/>
      </c>
      <c r="AH1805">
        <f t="shared" si="1218"/>
        <v>0</v>
      </c>
      <c r="AI1805">
        <f t="shared" si="1219"/>
        <v>0</v>
      </c>
      <c r="AJ1805" s="16" t="str">
        <f t="shared" si="1220"/>
        <v/>
      </c>
      <c r="AL1805" s="16" t="str">
        <f t="shared" si="1221"/>
        <v/>
      </c>
    </row>
    <row r="1806" spans="2:38">
      <c r="B1806" s="29" t="s">
        <v>120</v>
      </c>
      <c r="C1806" s="3"/>
      <c r="D1806" s="3">
        <v>602</v>
      </c>
      <c r="E1806" s="7">
        <v>602</v>
      </c>
      <c r="G1806" s="29" t="s">
        <v>120</v>
      </c>
      <c r="H1806" s="3"/>
      <c r="I1806" s="3">
        <v>1210</v>
      </c>
      <c r="J1806" s="7">
        <v>1210</v>
      </c>
      <c r="L1806">
        <f t="shared" si="1224"/>
        <v>602</v>
      </c>
      <c r="M1806">
        <f t="shared" si="1225"/>
        <v>1210</v>
      </c>
      <c r="N1806" s="19">
        <f t="shared" si="1205"/>
        <v>2.0099667774086378</v>
      </c>
      <c r="P1806" s="29" t="s">
        <v>120</v>
      </c>
      <c r="Q1806" s="3"/>
      <c r="R1806" s="3">
        <v>459</v>
      </c>
      <c r="S1806" s="7">
        <v>459</v>
      </c>
      <c r="U1806" s="29" t="s">
        <v>120</v>
      </c>
      <c r="V1806" s="3"/>
      <c r="W1806" s="3">
        <v>145</v>
      </c>
      <c r="X1806" s="7">
        <v>145</v>
      </c>
      <c r="Z1806" s="29" t="s">
        <v>120</v>
      </c>
      <c r="AA1806" s="3"/>
      <c r="AB1806" s="3">
        <v>46574</v>
      </c>
      <c r="AC1806" s="7">
        <v>46574</v>
      </c>
      <c r="AE1806">
        <f t="shared" si="1216"/>
        <v>46574</v>
      </c>
      <c r="AF1806" s="16">
        <f t="shared" si="1217"/>
        <v>46.573999999999998</v>
      </c>
      <c r="AH1806">
        <f t="shared" si="1218"/>
        <v>1210</v>
      </c>
      <c r="AI1806">
        <f t="shared" si="1219"/>
        <v>46574</v>
      </c>
      <c r="AJ1806" s="16">
        <f t="shared" si="1220"/>
        <v>38490.909090909096</v>
      </c>
      <c r="AL1806" s="16">
        <f t="shared" si="1221"/>
        <v>77365.448504983389</v>
      </c>
    </row>
    <row r="1807" spans="2:38">
      <c r="B1807" s="29" t="s">
        <v>121</v>
      </c>
      <c r="C1807" s="3"/>
      <c r="D1807" s="3">
        <v>2</v>
      </c>
      <c r="E1807" s="7">
        <v>2</v>
      </c>
      <c r="G1807" s="29" t="s">
        <v>121</v>
      </c>
      <c r="H1807" s="3"/>
      <c r="I1807" s="3"/>
      <c r="J1807" s="7"/>
      <c r="L1807">
        <f t="shared" si="1224"/>
        <v>2</v>
      </c>
      <c r="M1807">
        <f t="shared" si="1225"/>
        <v>0</v>
      </c>
      <c r="N1807" s="19">
        <f t="shared" si="1205"/>
        <v>0</v>
      </c>
      <c r="P1807" s="29" t="s">
        <v>121</v>
      </c>
      <c r="Q1807" s="3"/>
      <c r="R1807" s="3"/>
      <c r="S1807" s="7"/>
      <c r="U1807" s="29" t="s">
        <v>121</v>
      </c>
      <c r="V1807" s="3"/>
      <c r="W1807" s="3"/>
      <c r="X1807" s="7"/>
      <c r="Z1807" s="29" t="s">
        <v>121</v>
      </c>
      <c r="AA1807" s="3"/>
      <c r="AB1807" s="3"/>
      <c r="AC1807" s="7"/>
      <c r="AE1807">
        <f t="shared" si="1216"/>
        <v>0</v>
      </c>
      <c r="AF1807" s="16" t="str">
        <f t="shared" si="1217"/>
        <v/>
      </c>
      <c r="AH1807">
        <f t="shared" si="1218"/>
        <v>0</v>
      </c>
      <c r="AI1807">
        <f t="shared" si="1219"/>
        <v>0</v>
      </c>
      <c r="AJ1807" s="16" t="str">
        <f t="shared" si="1220"/>
        <v/>
      </c>
      <c r="AL1807" s="16" t="str">
        <f t="shared" si="1221"/>
        <v/>
      </c>
    </row>
    <row r="1808" spans="2:38">
      <c r="B1808" s="29" t="s">
        <v>122</v>
      </c>
      <c r="C1808" s="3"/>
      <c r="D1808" s="3">
        <v>37</v>
      </c>
      <c r="E1808" s="7">
        <v>37</v>
      </c>
      <c r="G1808" s="29" t="s">
        <v>122</v>
      </c>
      <c r="H1808" s="3"/>
      <c r="I1808" s="3">
        <v>92</v>
      </c>
      <c r="J1808" s="7">
        <v>92</v>
      </c>
      <c r="L1808">
        <f t="shared" si="1224"/>
        <v>37</v>
      </c>
      <c r="M1808">
        <f t="shared" si="1225"/>
        <v>92</v>
      </c>
      <c r="N1808" s="19">
        <f t="shared" si="1205"/>
        <v>2.4864864864864864</v>
      </c>
      <c r="P1808" s="29" t="s">
        <v>122</v>
      </c>
      <c r="Q1808" s="3"/>
      <c r="R1808" s="3">
        <v>39</v>
      </c>
      <c r="S1808" s="7">
        <v>39</v>
      </c>
      <c r="U1808" s="29" t="s">
        <v>122</v>
      </c>
      <c r="V1808" s="3"/>
      <c r="W1808" s="3">
        <v>16</v>
      </c>
      <c r="X1808" s="7">
        <v>16</v>
      </c>
      <c r="Z1808" s="29" t="s">
        <v>122</v>
      </c>
      <c r="AA1808" s="3"/>
      <c r="AB1808" s="3">
        <v>3101</v>
      </c>
      <c r="AC1808" s="7">
        <v>3101</v>
      </c>
      <c r="AE1808">
        <f t="shared" si="1216"/>
        <v>3101</v>
      </c>
      <c r="AF1808" s="16">
        <f t="shared" si="1217"/>
        <v>3.101</v>
      </c>
      <c r="AH1808">
        <f t="shared" si="1218"/>
        <v>92</v>
      </c>
      <c r="AI1808">
        <f t="shared" si="1219"/>
        <v>3101</v>
      </c>
      <c r="AJ1808" s="16">
        <f t="shared" si="1220"/>
        <v>33706.52173913044</v>
      </c>
      <c r="AL1808" s="16">
        <f t="shared" si="1221"/>
        <v>83810.810810810814</v>
      </c>
    </row>
    <row r="1809" spans="2:38">
      <c r="B1809" s="29" t="s">
        <v>123</v>
      </c>
      <c r="C1809" s="3"/>
      <c r="D1809" s="3">
        <v>4</v>
      </c>
      <c r="E1809" s="7">
        <v>4</v>
      </c>
      <c r="G1809" s="29" t="s">
        <v>123</v>
      </c>
      <c r="H1809" s="3"/>
      <c r="I1809" s="3">
        <v>6</v>
      </c>
      <c r="J1809" s="7">
        <v>6</v>
      </c>
      <c r="L1809">
        <f t="shared" si="1224"/>
        <v>4</v>
      </c>
      <c r="M1809">
        <f t="shared" si="1225"/>
        <v>6</v>
      </c>
      <c r="N1809" s="19">
        <f t="shared" si="1205"/>
        <v>1.5</v>
      </c>
      <c r="P1809" s="29" t="s">
        <v>123</v>
      </c>
      <c r="Q1809" s="3"/>
      <c r="R1809" s="3">
        <v>1</v>
      </c>
      <c r="S1809" s="7">
        <v>1</v>
      </c>
      <c r="U1809" s="29" t="s">
        <v>123</v>
      </c>
      <c r="V1809" s="3"/>
      <c r="W1809" s="3">
        <v>1</v>
      </c>
      <c r="X1809" s="7">
        <v>1</v>
      </c>
      <c r="Z1809" s="29" t="s">
        <v>123</v>
      </c>
      <c r="AA1809" s="3"/>
      <c r="AB1809" s="3">
        <v>308</v>
      </c>
      <c r="AC1809" s="7">
        <v>308</v>
      </c>
      <c r="AE1809">
        <f t="shared" si="1216"/>
        <v>308</v>
      </c>
      <c r="AF1809" s="16">
        <f t="shared" si="1217"/>
        <v>0.308</v>
      </c>
      <c r="AH1809">
        <f t="shared" si="1218"/>
        <v>6</v>
      </c>
      <c r="AI1809">
        <f t="shared" si="1219"/>
        <v>308</v>
      </c>
      <c r="AJ1809" s="16">
        <f t="shared" si="1220"/>
        <v>51333.333333333336</v>
      </c>
      <c r="AL1809" s="16">
        <f t="shared" si="1221"/>
        <v>77000</v>
      </c>
    </row>
    <row r="1810" spans="2:38">
      <c r="B1810" s="29" t="s">
        <v>124</v>
      </c>
      <c r="C1810" s="3"/>
      <c r="D1810" s="3"/>
      <c r="E1810" s="7"/>
      <c r="G1810" s="29" t="s">
        <v>124</v>
      </c>
      <c r="H1810" s="3"/>
      <c r="I1810" s="3"/>
      <c r="J1810" s="7"/>
      <c r="L1810">
        <f t="shared" si="1224"/>
        <v>0</v>
      </c>
      <c r="M1810">
        <f t="shared" si="1225"/>
        <v>0</v>
      </c>
      <c r="N1810" s="19" t="str">
        <f t="shared" si="1205"/>
        <v/>
      </c>
      <c r="P1810" s="29" t="s">
        <v>124</v>
      </c>
      <c r="Q1810" s="3"/>
      <c r="R1810" s="3"/>
      <c r="S1810" s="7"/>
      <c r="U1810" s="29" t="s">
        <v>124</v>
      </c>
      <c r="V1810" s="3"/>
      <c r="W1810" s="3"/>
      <c r="X1810" s="7"/>
      <c r="Z1810" s="29" t="s">
        <v>124</v>
      </c>
      <c r="AA1810" s="3"/>
      <c r="AB1810" s="3"/>
      <c r="AC1810" s="7"/>
      <c r="AE1810">
        <f t="shared" si="1216"/>
        <v>0</v>
      </c>
      <c r="AF1810" s="16" t="str">
        <f t="shared" si="1217"/>
        <v/>
      </c>
      <c r="AH1810">
        <f t="shared" si="1218"/>
        <v>0</v>
      </c>
      <c r="AI1810">
        <f t="shared" si="1219"/>
        <v>0</v>
      </c>
      <c r="AJ1810" s="16" t="str">
        <f t="shared" si="1220"/>
        <v/>
      </c>
      <c r="AL1810" s="16" t="str">
        <f t="shared" si="1221"/>
        <v/>
      </c>
    </row>
    <row r="1811" spans="2:38">
      <c r="B1811" s="29" t="s">
        <v>163</v>
      </c>
      <c r="C1811" s="3">
        <v>3</v>
      </c>
      <c r="D1811" s="3"/>
      <c r="E1811" s="7">
        <v>3</v>
      </c>
      <c r="G1811" s="29" t="s">
        <v>163</v>
      </c>
      <c r="H1811" s="3">
        <v>12</v>
      </c>
      <c r="I1811" s="3"/>
      <c r="J1811" s="7">
        <v>12</v>
      </c>
      <c r="L1811">
        <f t="shared" si="1224"/>
        <v>3</v>
      </c>
      <c r="M1811">
        <f t="shared" si="1225"/>
        <v>12</v>
      </c>
      <c r="N1811" s="19">
        <f t="shared" si="1205"/>
        <v>4</v>
      </c>
      <c r="P1811" s="29" t="s">
        <v>163</v>
      </c>
      <c r="Q1811" s="3">
        <v>6</v>
      </c>
      <c r="R1811" s="3"/>
      <c r="S1811" s="7">
        <v>6</v>
      </c>
      <c r="U1811" s="29" t="s">
        <v>163</v>
      </c>
      <c r="V1811" s="3">
        <v>3</v>
      </c>
      <c r="W1811" s="3"/>
      <c r="X1811" s="7">
        <v>3</v>
      </c>
      <c r="Z1811" s="29" t="s">
        <v>163</v>
      </c>
      <c r="AA1811" s="3">
        <v>683</v>
      </c>
      <c r="AB1811" s="3"/>
      <c r="AC1811" s="7">
        <v>683</v>
      </c>
      <c r="AE1811">
        <f t="shared" si="1216"/>
        <v>683</v>
      </c>
      <c r="AF1811" s="16">
        <f t="shared" si="1217"/>
        <v>0.68300000000000005</v>
      </c>
      <c r="AH1811">
        <f t="shared" si="1218"/>
        <v>12</v>
      </c>
      <c r="AI1811">
        <f t="shared" si="1219"/>
        <v>683</v>
      </c>
      <c r="AJ1811" s="16">
        <f t="shared" si="1220"/>
        <v>56916.666666666664</v>
      </c>
      <c r="AL1811" s="16">
        <f t="shared" si="1221"/>
        <v>227666.66666666666</v>
      </c>
    </row>
    <row r="1812" spans="2:38">
      <c r="B1812" s="29" t="s">
        <v>125</v>
      </c>
      <c r="C1812" s="3"/>
      <c r="D1812" s="3">
        <v>42</v>
      </c>
      <c r="E1812" s="7">
        <v>42</v>
      </c>
      <c r="G1812" s="29" t="s">
        <v>125</v>
      </c>
      <c r="H1812" s="3"/>
      <c r="I1812" s="3">
        <v>116</v>
      </c>
      <c r="J1812" s="7">
        <v>116</v>
      </c>
      <c r="L1812">
        <f t="shared" si="1224"/>
        <v>42</v>
      </c>
      <c r="M1812">
        <f t="shared" si="1225"/>
        <v>116</v>
      </c>
      <c r="N1812" s="19">
        <f t="shared" si="1205"/>
        <v>2.7619047619047619</v>
      </c>
      <c r="P1812" s="29" t="s">
        <v>125</v>
      </c>
      <c r="Q1812" s="3"/>
      <c r="R1812" s="3">
        <v>50</v>
      </c>
      <c r="S1812" s="7">
        <v>50</v>
      </c>
      <c r="U1812" s="29" t="s">
        <v>125</v>
      </c>
      <c r="V1812" s="3"/>
      <c r="W1812" s="3">
        <v>23</v>
      </c>
      <c r="X1812" s="7">
        <v>23</v>
      </c>
      <c r="Z1812" s="29" t="s">
        <v>125</v>
      </c>
      <c r="AA1812" s="3"/>
      <c r="AB1812" s="3">
        <v>7053</v>
      </c>
      <c r="AC1812" s="7">
        <v>7053</v>
      </c>
      <c r="AE1812">
        <f t="shared" si="1216"/>
        <v>7053</v>
      </c>
      <c r="AF1812" s="16">
        <f t="shared" si="1217"/>
        <v>7.0529999999999999</v>
      </c>
      <c r="AH1812">
        <f t="shared" si="1218"/>
        <v>116</v>
      </c>
      <c r="AI1812">
        <f t="shared" si="1219"/>
        <v>7053</v>
      </c>
      <c r="AJ1812" s="16">
        <f t="shared" si="1220"/>
        <v>60801.724137931029</v>
      </c>
      <c r="AL1812" s="16">
        <f t="shared" si="1221"/>
        <v>167928.57142857142</v>
      </c>
    </row>
    <row r="1813" spans="2:38">
      <c r="B1813" s="29" t="s">
        <v>126</v>
      </c>
      <c r="C1813" s="3">
        <v>197</v>
      </c>
      <c r="D1813" s="3"/>
      <c r="E1813" s="7">
        <v>197</v>
      </c>
      <c r="G1813" s="29" t="s">
        <v>126</v>
      </c>
      <c r="H1813" s="3">
        <v>649</v>
      </c>
      <c r="I1813" s="3"/>
      <c r="J1813" s="7">
        <v>649</v>
      </c>
      <c r="N1813" s="19" t="str">
        <f t="shared" si="1205"/>
        <v/>
      </c>
      <c r="P1813" s="29" t="s">
        <v>126</v>
      </c>
      <c r="Q1813" s="3">
        <v>267</v>
      </c>
      <c r="R1813" s="3"/>
      <c r="S1813" s="7">
        <v>267</v>
      </c>
      <c r="U1813" s="29" t="s">
        <v>126</v>
      </c>
      <c r="V1813" s="3">
        <v>184</v>
      </c>
      <c r="W1813" s="3"/>
      <c r="X1813" s="7">
        <v>184</v>
      </c>
      <c r="Z1813" s="29" t="s">
        <v>126</v>
      </c>
      <c r="AA1813" s="3">
        <v>42615</v>
      </c>
      <c r="AB1813" s="3"/>
      <c r="AC1813" s="7">
        <v>42615</v>
      </c>
      <c r="AE1813">
        <f t="shared" si="1216"/>
        <v>42615</v>
      </c>
      <c r="AF1813" s="16">
        <f t="shared" si="1217"/>
        <v>42.615000000000002</v>
      </c>
      <c r="AH1813">
        <f t="shared" si="1218"/>
        <v>649</v>
      </c>
      <c r="AI1813">
        <f t="shared" si="1219"/>
        <v>42615</v>
      </c>
      <c r="AJ1813" s="16">
        <f t="shared" si="1220"/>
        <v>65662.55778120186</v>
      </c>
      <c r="AL1813" s="16" t="str">
        <f t="shared" si="1221"/>
        <v/>
      </c>
    </row>
    <row r="1814" spans="2:38">
      <c r="B1814" s="29" t="s">
        <v>127</v>
      </c>
      <c r="C1814" s="3"/>
      <c r="D1814" s="3">
        <v>10</v>
      </c>
      <c r="E1814" s="7">
        <v>10</v>
      </c>
      <c r="G1814" s="29" t="s">
        <v>127</v>
      </c>
      <c r="H1814" s="3"/>
      <c r="I1814" s="3">
        <v>18</v>
      </c>
      <c r="J1814" s="7">
        <v>18</v>
      </c>
      <c r="L1814">
        <f t="shared" ref="L1814:L1823" si="1226">E1814</f>
        <v>10</v>
      </c>
      <c r="M1814">
        <f t="shared" ref="M1814:M1823" si="1227">J1814</f>
        <v>18</v>
      </c>
      <c r="N1814" s="19">
        <f t="shared" si="1205"/>
        <v>1.8</v>
      </c>
      <c r="P1814" s="29" t="s">
        <v>127</v>
      </c>
      <c r="Q1814" s="3"/>
      <c r="R1814" s="3">
        <v>5</v>
      </c>
      <c r="S1814" s="7">
        <v>5</v>
      </c>
      <c r="U1814" s="29" t="s">
        <v>127</v>
      </c>
      <c r="V1814" s="3"/>
      <c r="W1814" s="3">
        <v>2</v>
      </c>
      <c r="X1814" s="7">
        <v>2</v>
      </c>
      <c r="Z1814" s="29" t="s">
        <v>127</v>
      </c>
      <c r="AA1814" s="3"/>
      <c r="AB1814" s="3">
        <v>1020</v>
      </c>
      <c r="AC1814" s="7">
        <v>1020</v>
      </c>
      <c r="AE1814">
        <f t="shared" si="1216"/>
        <v>1020</v>
      </c>
      <c r="AF1814" s="16">
        <f t="shared" si="1217"/>
        <v>1.02</v>
      </c>
      <c r="AH1814">
        <f t="shared" si="1218"/>
        <v>18</v>
      </c>
      <c r="AI1814">
        <f t="shared" si="1219"/>
        <v>1020</v>
      </c>
      <c r="AJ1814" s="16">
        <f t="shared" si="1220"/>
        <v>56666.666666666664</v>
      </c>
      <c r="AL1814" s="16">
        <f t="shared" si="1221"/>
        <v>102000</v>
      </c>
    </row>
    <row r="1815" spans="2:38">
      <c r="B1815" s="29" t="s">
        <v>128</v>
      </c>
      <c r="C1815" s="3"/>
      <c r="D1815" s="3">
        <v>2</v>
      </c>
      <c r="E1815" s="7">
        <v>2</v>
      </c>
      <c r="G1815" s="29" t="s">
        <v>128</v>
      </c>
      <c r="H1815" s="3"/>
      <c r="I1815" s="3"/>
      <c r="J1815" s="7"/>
      <c r="L1815">
        <f t="shared" si="1226"/>
        <v>2</v>
      </c>
      <c r="M1815">
        <f t="shared" si="1227"/>
        <v>0</v>
      </c>
      <c r="N1815" s="19">
        <f t="shared" si="1205"/>
        <v>0</v>
      </c>
      <c r="P1815" s="29" t="s">
        <v>128</v>
      </c>
      <c r="Q1815" s="3"/>
      <c r="R1815" s="3"/>
      <c r="S1815" s="7"/>
      <c r="U1815" s="29" t="s">
        <v>128</v>
      </c>
      <c r="V1815" s="3"/>
      <c r="W1815" s="3"/>
      <c r="X1815" s="7"/>
      <c r="Z1815" s="29" t="s">
        <v>128</v>
      </c>
      <c r="AA1815" s="3"/>
      <c r="AB1815" s="3"/>
      <c r="AC1815" s="7"/>
      <c r="AE1815">
        <f t="shared" si="1216"/>
        <v>0</v>
      </c>
      <c r="AF1815" s="16" t="str">
        <f t="shared" si="1217"/>
        <v/>
      </c>
      <c r="AH1815">
        <f t="shared" si="1218"/>
        <v>0</v>
      </c>
      <c r="AI1815">
        <f t="shared" si="1219"/>
        <v>0</v>
      </c>
      <c r="AJ1815" s="16" t="str">
        <f t="shared" si="1220"/>
        <v/>
      </c>
      <c r="AL1815" s="16" t="str">
        <f t="shared" si="1221"/>
        <v/>
      </c>
    </row>
    <row r="1816" spans="2:38">
      <c r="B1816" s="29" t="s">
        <v>129</v>
      </c>
      <c r="C1816" s="3">
        <v>111</v>
      </c>
      <c r="D1816" s="3"/>
      <c r="E1816" s="7">
        <v>111</v>
      </c>
      <c r="G1816" s="29" t="s">
        <v>129</v>
      </c>
      <c r="H1816" s="3">
        <v>528</v>
      </c>
      <c r="I1816" s="3"/>
      <c r="J1816" s="7">
        <v>528</v>
      </c>
      <c r="L1816">
        <f t="shared" si="1226"/>
        <v>111</v>
      </c>
      <c r="M1816">
        <f t="shared" si="1227"/>
        <v>528</v>
      </c>
      <c r="N1816" s="19">
        <f t="shared" si="1205"/>
        <v>4.756756756756757</v>
      </c>
      <c r="P1816" s="29" t="s">
        <v>129</v>
      </c>
      <c r="Q1816" s="3">
        <v>312</v>
      </c>
      <c r="R1816" s="3"/>
      <c r="S1816" s="7">
        <v>312</v>
      </c>
      <c r="U1816" s="29" t="s">
        <v>129</v>
      </c>
      <c r="V1816" s="3">
        <v>94</v>
      </c>
      <c r="W1816" s="3"/>
      <c r="X1816" s="7">
        <v>94</v>
      </c>
      <c r="Z1816" s="29" t="s">
        <v>129</v>
      </c>
      <c r="AA1816" s="3">
        <v>44621</v>
      </c>
      <c r="AB1816" s="3"/>
      <c r="AC1816" s="7">
        <v>44621</v>
      </c>
      <c r="AE1816">
        <f t="shared" si="1216"/>
        <v>44621</v>
      </c>
      <c r="AF1816" s="16">
        <f t="shared" si="1217"/>
        <v>44.621000000000002</v>
      </c>
      <c r="AH1816">
        <f t="shared" si="1218"/>
        <v>528</v>
      </c>
      <c r="AI1816">
        <f t="shared" si="1219"/>
        <v>44621</v>
      </c>
      <c r="AJ1816" s="16">
        <f t="shared" si="1220"/>
        <v>84509.469696969696</v>
      </c>
      <c r="AL1816" s="16">
        <f t="shared" si="1221"/>
        <v>401990.99099099101</v>
      </c>
    </row>
    <row r="1817" spans="2:38">
      <c r="B1817" s="29" t="s">
        <v>130</v>
      </c>
      <c r="C1817" s="3"/>
      <c r="D1817" s="3">
        <v>3</v>
      </c>
      <c r="E1817" s="7">
        <v>3</v>
      </c>
      <c r="G1817" s="29" t="s">
        <v>130</v>
      </c>
      <c r="H1817" s="3"/>
      <c r="I1817" s="3">
        <v>7</v>
      </c>
      <c r="J1817" s="7">
        <v>7</v>
      </c>
      <c r="L1817">
        <f t="shared" si="1226"/>
        <v>3</v>
      </c>
      <c r="M1817">
        <f t="shared" si="1227"/>
        <v>7</v>
      </c>
      <c r="N1817" s="19">
        <f t="shared" si="1205"/>
        <v>2.3333333333333335</v>
      </c>
      <c r="P1817" s="29" t="s">
        <v>130</v>
      </c>
      <c r="Q1817" s="3"/>
      <c r="R1817" s="3">
        <v>1</v>
      </c>
      <c r="S1817" s="7">
        <v>1</v>
      </c>
      <c r="U1817" s="29" t="s">
        <v>130</v>
      </c>
      <c r="V1817" s="3"/>
      <c r="W1817" s="3">
        <v>3</v>
      </c>
      <c r="X1817" s="7">
        <v>3</v>
      </c>
      <c r="Z1817" s="29" t="s">
        <v>130</v>
      </c>
      <c r="AA1817" s="3"/>
      <c r="AB1817" s="3"/>
      <c r="AC1817" s="7"/>
      <c r="AE1817">
        <f t="shared" si="1216"/>
        <v>0</v>
      </c>
      <c r="AF1817" s="16" t="str">
        <f t="shared" si="1217"/>
        <v/>
      </c>
      <c r="AH1817">
        <f t="shared" si="1218"/>
        <v>7</v>
      </c>
      <c r="AI1817">
        <f t="shared" si="1219"/>
        <v>0</v>
      </c>
      <c r="AJ1817" s="16" t="str">
        <f t="shared" si="1220"/>
        <v/>
      </c>
      <c r="AL1817" s="16" t="str">
        <f t="shared" si="1221"/>
        <v/>
      </c>
    </row>
    <row r="1818" spans="2:38">
      <c r="B1818" s="29" t="s">
        <v>131</v>
      </c>
      <c r="C1818" s="3"/>
      <c r="D1818" s="3">
        <v>38</v>
      </c>
      <c r="E1818" s="7">
        <v>38</v>
      </c>
      <c r="G1818" s="29" t="s">
        <v>131</v>
      </c>
      <c r="H1818" s="3"/>
      <c r="I1818" s="3">
        <v>573</v>
      </c>
      <c r="J1818" s="7">
        <v>573</v>
      </c>
      <c r="L1818">
        <f t="shared" si="1226"/>
        <v>38</v>
      </c>
      <c r="M1818">
        <f t="shared" si="1227"/>
        <v>573</v>
      </c>
      <c r="N1818" s="19">
        <f t="shared" si="1205"/>
        <v>15.078947368421053</v>
      </c>
      <c r="P1818" s="29" t="s">
        <v>131</v>
      </c>
      <c r="Q1818" s="3"/>
      <c r="R1818" s="3">
        <v>489</v>
      </c>
      <c r="S1818" s="7">
        <v>489</v>
      </c>
      <c r="U1818" s="29" t="s">
        <v>131</v>
      </c>
      <c r="V1818" s="3"/>
      <c r="W1818" s="3">
        <v>46</v>
      </c>
      <c r="X1818" s="7">
        <v>46</v>
      </c>
      <c r="Z1818" s="29" t="s">
        <v>131</v>
      </c>
      <c r="AA1818" s="3"/>
      <c r="AB1818" s="3">
        <v>24197</v>
      </c>
      <c r="AC1818" s="7">
        <v>24197</v>
      </c>
      <c r="AE1818">
        <f t="shared" si="1216"/>
        <v>24197</v>
      </c>
      <c r="AF1818" s="16">
        <f t="shared" si="1217"/>
        <v>24.196999999999999</v>
      </c>
      <c r="AH1818">
        <f t="shared" si="1218"/>
        <v>573</v>
      </c>
      <c r="AI1818">
        <f t="shared" si="1219"/>
        <v>24197</v>
      </c>
      <c r="AJ1818" s="16">
        <f t="shared" si="1220"/>
        <v>42228.621291448522</v>
      </c>
      <c r="AL1818" s="16">
        <f t="shared" si="1221"/>
        <v>636763.15789473697</v>
      </c>
    </row>
    <row r="1819" spans="2:38">
      <c r="B1819" s="29" t="s">
        <v>132</v>
      </c>
      <c r="C1819" s="3"/>
      <c r="D1819" s="3">
        <v>52</v>
      </c>
      <c r="E1819" s="7">
        <v>52</v>
      </c>
      <c r="G1819" s="29" t="s">
        <v>132</v>
      </c>
      <c r="H1819" s="3"/>
      <c r="I1819" s="3">
        <v>148</v>
      </c>
      <c r="J1819" s="7">
        <v>148</v>
      </c>
      <c r="L1819">
        <f t="shared" si="1226"/>
        <v>52</v>
      </c>
      <c r="M1819">
        <f t="shared" si="1227"/>
        <v>148</v>
      </c>
      <c r="N1819" s="19">
        <f t="shared" si="1205"/>
        <v>2.8461538461538463</v>
      </c>
      <c r="P1819" s="29" t="s">
        <v>132</v>
      </c>
      <c r="Q1819" s="3"/>
      <c r="R1819" s="3">
        <v>69</v>
      </c>
      <c r="S1819" s="7">
        <v>69</v>
      </c>
      <c r="U1819" s="29" t="s">
        <v>132</v>
      </c>
      <c r="V1819" s="3"/>
      <c r="W1819" s="3">
        <v>25</v>
      </c>
      <c r="X1819" s="7">
        <v>25</v>
      </c>
      <c r="Z1819" s="29" t="s">
        <v>132</v>
      </c>
      <c r="AA1819" s="3"/>
      <c r="AB1819" s="3">
        <v>11351</v>
      </c>
      <c r="AC1819" s="7">
        <v>11351</v>
      </c>
      <c r="AE1819">
        <f t="shared" si="1216"/>
        <v>11351</v>
      </c>
      <c r="AF1819" s="16">
        <f t="shared" si="1217"/>
        <v>11.351000000000001</v>
      </c>
      <c r="AH1819">
        <f t="shared" si="1218"/>
        <v>148</v>
      </c>
      <c r="AI1819">
        <f t="shared" si="1219"/>
        <v>11351</v>
      </c>
      <c r="AJ1819" s="16">
        <f t="shared" si="1220"/>
        <v>76695.945945945947</v>
      </c>
      <c r="AL1819" s="16">
        <f t="shared" si="1221"/>
        <v>218288.46153846156</v>
      </c>
    </row>
    <row r="1820" spans="2:38">
      <c r="B1820" s="29" t="s">
        <v>133</v>
      </c>
      <c r="C1820" s="3"/>
      <c r="D1820" s="3">
        <v>1</v>
      </c>
      <c r="E1820" s="7">
        <v>1</v>
      </c>
      <c r="G1820" s="29" t="s">
        <v>133</v>
      </c>
      <c r="H1820" s="3"/>
      <c r="I1820" s="3"/>
      <c r="J1820" s="7"/>
      <c r="L1820">
        <f t="shared" si="1226"/>
        <v>1</v>
      </c>
      <c r="M1820">
        <f t="shared" si="1227"/>
        <v>0</v>
      </c>
      <c r="N1820" s="19">
        <f t="shared" si="1205"/>
        <v>0</v>
      </c>
      <c r="P1820" s="29" t="s">
        <v>133</v>
      </c>
      <c r="Q1820" s="3"/>
      <c r="R1820" s="3"/>
      <c r="S1820" s="7"/>
      <c r="U1820" s="29" t="s">
        <v>133</v>
      </c>
      <c r="V1820" s="3"/>
      <c r="W1820" s="3"/>
      <c r="X1820" s="7"/>
      <c r="Z1820" s="29" t="s">
        <v>133</v>
      </c>
      <c r="AA1820" s="3"/>
      <c r="AB1820" s="3"/>
      <c r="AC1820" s="7"/>
      <c r="AE1820">
        <f t="shared" si="1216"/>
        <v>0</v>
      </c>
      <c r="AF1820" s="16" t="str">
        <f t="shared" si="1217"/>
        <v/>
      </c>
      <c r="AH1820">
        <f t="shared" si="1218"/>
        <v>0</v>
      </c>
      <c r="AI1820">
        <f t="shared" si="1219"/>
        <v>0</v>
      </c>
      <c r="AJ1820" s="16" t="str">
        <f t="shared" si="1220"/>
        <v/>
      </c>
      <c r="AL1820" s="16" t="str">
        <f t="shared" si="1221"/>
        <v/>
      </c>
    </row>
    <row r="1821" spans="2:38">
      <c r="B1821" s="29" t="s">
        <v>134</v>
      </c>
      <c r="C1821" s="3"/>
      <c r="D1821" s="3"/>
      <c r="E1821" s="7"/>
      <c r="G1821" s="29" t="s">
        <v>134</v>
      </c>
      <c r="H1821" s="3"/>
      <c r="I1821" s="3"/>
      <c r="J1821" s="7"/>
      <c r="L1821">
        <f t="shared" si="1226"/>
        <v>0</v>
      </c>
      <c r="M1821">
        <f t="shared" si="1227"/>
        <v>0</v>
      </c>
      <c r="N1821" s="19" t="str">
        <f t="shared" si="1205"/>
        <v/>
      </c>
      <c r="P1821" s="29" t="s">
        <v>134</v>
      </c>
      <c r="Q1821" s="3"/>
      <c r="R1821" s="3"/>
      <c r="S1821" s="7"/>
      <c r="U1821" s="29" t="s">
        <v>134</v>
      </c>
      <c r="V1821" s="3"/>
      <c r="W1821" s="3"/>
      <c r="X1821" s="7"/>
      <c r="Z1821" s="29" t="s">
        <v>134</v>
      </c>
      <c r="AA1821" s="3"/>
      <c r="AB1821" s="3"/>
      <c r="AC1821" s="7"/>
      <c r="AE1821">
        <f t="shared" si="1216"/>
        <v>0</v>
      </c>
      <c r="AF1821" s="16" t="str">
        <f t="shared" si="1217"/>
        <v/>
      </c>
      <c r="AH1821">
        <f t="shared" si="1218"/>
        <v>0</v>
      </c>
      <c r="AI1821">
        <f t="shared" si="1219"/>
        <v>0</v>
      </c>
      <c r="AJ1821" s="16" t="str">
        <f t="shared" si="1220"/>
        <v/>
      </c>
      <c r="AL1821" s="16" t="str">
        <f t="shared" si="1221"/>
        <v/>
      </c>
    </row>
    <row r="1822" spans="2:38">
      <c r="B1822" s="29" t="s">
        <v>135</v>
      </c>
      <c r="C1822" s="3"/>
      <c r="D1822" s="3">
        <v>1</v>
      </c>
      <c r="E1822" s="7">
        <v>1</v>
      </c>
      <c r="G1822" s="29" t="s">
        <v>135</v>
      </c>
      <c r="H1822" s="3"/>
      <c r="I1822" s="3"/>
      <c r="J1822" s="7"/>
      <c r="L1822">
        <f t="shared" si="1226"/>
        <v>1</v>
      </c>
      <c r="M1822">
        <f t="shared" si="1227"/>
        <v>0</v>
      </c>
      <c r="N1822" s="19">
        <f t="shared" si="1205"/>
        <v>0</v>
      </c>
      <c r="P1822" s="29" t="s">
        <v>135</v>
      </c>
      <c r="Q1822" s="3"/>
      <c r="R1822" s="3"/>
      <c r="S1822" s="7"/>
      <c r="U1822" s="29" t="s">
        <v>135</v>
      </c>
      <c r="V1822" s="3"/>
      <c r="W1822" s="3"/>
      <c r="X1822" s="7"/>
      <c r="Z1822" s="29" t="s">
        <v>135</v>
      </c>
      <c r="AA1822" s="3"/>
      <c r="AB1822" s="3"/>
      <c r="AC1822" s="7"/>
      <c r="AE1822">
        <f t="shared" si="1216"/>
        <v>0</v>
      </c>
      <c r="AF1822" s="16" t="str">
        <f t="shared" si="1217"/>
        <v/>
      </c>
      <c r="AH1822">
        <f t="shared" si="1218"/>
        <v>0</v>
      </c>
      <c r="AI1822">
        <f t="shared" si="1219"/>
        <v>0</v>
      </c>
      <c r="AJ1822" s="16" t="str">
        <f t="shared" si="1220"/>
        <v/>
      </c>
      <c r="AL1822" s="16" t="str">
        <f t="shared" si="1221"/>
        <v/>
      </c>
    </row>
    <row r="1823" spans="2:38">
      <c r="B1823" s="30" t="s">
        <v>39</v>
      </c>
      <c r="C1823" s="7">
        <v>1658</v>
      </c>
      <c r="D1823" s="7">
        <v>1168</v>
      </c>
      <c r="E1823" s="7">
        <v>2826</v>
      </c>
      <c r="G1823" s="30" t="s">
        <v>39</v>
      </c>
      <c r="H1823" s="7">
        <v>6979</v>
      </c>
      <c r="I1823" s="7">
        <v>3653</v>
      </c>
      <c r="J1823" s="7">
        <v>10632</v>
      </c>
      <c r="L1823">
        <f t="shared" si="1226"/>
        <v>2826</v>
      </c>
      <c r="M1823">
        <f t="shared" si="1227"/>
        <v>10632</v>
      </c>
      <c r="N1823" s="19">
        <f t="shared" si="1205"/>
        <v>3.7622080679405521</v>
      </c>
      <c r="P1823" s="30" t="s">
        <v>39</v>
      </c>
      <c r="Q1823" s="7">
        <v>4255</v>
      </c>
      <c r="R1823" s="7">
        <v>1832</v>
      </c>
      <c r="S1823" s="7">
        <v>6087</v>
      </c>
      <c r="U1823" s="30" t="s">
        <v>39</v>
      </c>
      <c r="V1823" s="7">
        <v>1026</v>
      </c>
      <c r="W1823" s="7">
        <v>634</v>
      </c>
      <c r="X1823" s="7">
        <v>1660</v>
      </c>
      <c r="Z1823" s="30" t="s">
        <v>39</v>
      </c>
      <c r="AA1823" s="7">
        <v>304311</v>
      </c>
      <c r="AB1823" s="7">
        <v>198520</v>
      </c>
      <c r="AC1823" s="7">
        <v>502831</v>
      </c>
      <c r="AE1823">
        <f t="shared" si="1216"/>
        <v>502831</v>
      </c>
      <c r="AF1823" s="16">
        <f t="shared" si="1217"/>
        <v>502.83100000000002</v>
      </c>
      <c r="AH1823">
        <f t="shared" si="1218"/>
        <v>10632</v>
      </c>
      <c r="AI1823">
        <f t="shared" si="1219"/>
        <v>502831</v>
      </c>
      <c r="AJ1823" s="16">
        <f t="shared" si="1220"/>
        <v>47294.11211437171</v>
      </c>
      <c r="AL1823" s="16">
        <f t="shared" si="1221"/>
        <v>177930.29016277424</v>
      </c>
    </row>
    <row r="1824" spans="2:38">
      <c r="B1824" s="4" t="s">
        <v>194</v>
      </c>
      <c r="C1824" s="3"/>
      <c r="D1824" s="3"/>
      <c r="E1824" s="7"/>
      <c r="G1824" s="4" t="s">
        <v>194</v>
      </c>
      <c r="H1824" s="3"/>
      <c r="I1824" s="3"/>
      <c r="J1824" s="7"/>
      <c r="N1824" s="18" t="str">
        <f t="shared" si="1205"/>
        <v/>
      </c>
      <c r="P1824" s="4" t="s">
        <v>194</v>
      </c>
      <c r="Q1824" s="3"/>
      <c r="R1824" s="3"/>
      <c r="S1824" s="7"/>
      <c r="U1824" s="4" t="s">
        <v>194</v>
      </c>
      <c r="V1824" s="3"/>
      <c r="W1824" s="3"/>
      <c r="X1824" s="7"/>
      <c r="Z1824" s="4" t="s">
        <v>194</v>
      </c>
      <c r="AA1824" s="3"/>
      <c r="AB1824" s="3"/>
      <c r="AC1824" s="7"/>
      <c r="AF1824" s="15"/>
      <c r="AJ1824" s="15"/>
      <c r="AL1824" s="15"/>
    </row>
    <row r="1825" spans="2:38">
      <c r="B1825" s="5" t="s">
        <v>13</v>
      </c>
      <c r="C1825" s="3"/>
      <c r="D1825" s="3"/>
      <c r="E1825" s="7"/>
      <c r="G1825" s="5" t="s">
        <v>13</v>
      </c>
      <c r="H1825" s="3"/>
      <c r="I1825" s="3"/>
      <c r="J1825" s="7"/>
      <c r="N1825" s="37" t="str">
        <f t="shared" si="1205"/>
        <v/>
      </c>
      <c r="P1825" s="5" t="s">
        <v>13</v>
      </c>
      <c r="Q1825" s="3"/>
      <c r="R1825" s="3"/>
      <c r="S1825" s="7"/>
      <c r="U1825" s="5" t="s">
        <v>13</v>
      </c>
      <c r="V1825" s="3"/>
      <c r="W1825" s="3"/>
      <c r="X1825" s="7"/>
      <c r="Z1825" s="5" t="s">
        <v>13</v>
      </c>
      <c r="AA1825" s="3"/>
      <c r="AB1825" s="3"/>
      <c r="AC1825" s="7"/>
      <c r="AF1825" s="36"/>
      <c r="AJ1825" s="36"/>
      <c r="AL1825" s="36"/>
    </row>
    <row r="1826" spans="2:38">
      <c r="B1826" s="29" t="s">
        <v>13</v>
      </c>
      <c r="C1826" s="3">
        <v>16829</v>
      </c>
      <c r="D1826" s="3">
        <v>3029</v>
      </c>
      <c r="E1826" s="7">
        <v>19858</v>
      </c>
      <c r="G1826" s="29" t="s">
        <v>13</v>
      </c>
      <c r="H1826" s="3">
        <v>170038</v>
      </c>
      <c r="I1826" s="3">
        <v>34044</v>
      </c>
      <c r="J1826" s="7">
        <v>204082</v>
      </c>
      <c r="L1826">
        <f t="shared" ref="L1826" si="1228">E1826</f>
        <v>19858</v>
      </c>
      <c r="M1826">
        <f t="shared" ref="M1826" si="1229">J1826</f>
        <v>204082</v>
      </c>
      <c r="N1826" s="19">
        <f t="shared" si="1205"/>
        <v>10.27706717695639</v>
      </c>
      <c r="P1826" s="29" t="s">
        <v>13</v>
      </c>
      <c r="Q1826" s="3">
        <v>127257</v>
      </c>
      <c r="R1826" s="3">
        <v>17250</v>
      </c>
      <c r="S1826" s="7">
        <v>144507</v>
      </c>
      <c r="U1826" s="29" t="s">
        <v>13</v>
      </c>
      <c r="V1826" s="3">
        <v>25387</v>
      </c>
      <c r="W1826" s="3">
        <v>13666</v>
      </c>
      <c r="X1826" s="7">
        <v>39053</v>
      </c>
      <c r="Z1826" s="29" t="s">
        <v>13</v>
      </c>
      <c r="AA1826" s="3">
        <v>23509949</v>
      </c>
      <c r="AB1826" s="3">
        <v>1353730</v>
      </c>
      <c r="AC1826" s="7">
        <v>24863679</v>
      </c>
      <c r="AE1826">
        <f t="shared" ref="AE1826" si="1230">AC1826</f>
        <v>24863679</v>
      </c>
      <c r="AF1826" s="16">
        <f t="shared" ref="AF1826" si="1231">IF(AE1826/$AE$8&gt;0,AE1826/$AE$8,"")</f>
        <v>24863.679</v>
      </c>
      <c r="AH1826">
        <f t="shared" ref="AH1826" si="1232">J1826</f>
        <v>204082</v>
      </c>
      <c r="AI1826">
        <f t="shared" ref="AI1826" si="1233">AC1826</f>
        <v>24863679</v>
      </c>
      <c r="AJ1826" s="16">
        <f t="shared" ref="AJ1826" si="1234">IF(AI1826*AH1826&gt;0,AI1826/AH1826*$AI$8,"")</f>
        <v>121831.80780274596</v>
      </c>
      <c r="AL1826" s="16">
        <f t="shared" ref="AL1826" si="1235">IF(AI1826*M1826&gt;0,M1826/L1826*AJ1826,"")</f>
        <v>1252073.6730788599</v>
      </c>
    </row>
    <row r="1827" spans="2:38">
      <c r="B1827" s="5" t="s">
        <v>33</v>
      </c>
      <c r="C1827" s="3"/>
      <c r="D1827" s="3"/>
      <c r="E1827" s="7"/>
      <c r="G1827" s="5" t="s">
        <v>33</v>
      </c>
      <c r="H1827" s="3"/>
      <c r="I1827" s="3"/>
      <c r="J1827" s="7"/>
      <c r="N1827" s="37" t="str">
        <f t="shared" si="1205"/>
        <v/>
      </c>
      <c r="P1827" s="5" t="s">
        <v>33</v>
      </c>
      <c r="Q1827" s="3"/>
      <c r="R1827" s="3"/>
      <c r="S1827" s="7"/>
      <c r="U1827" s="5" t="s">
        <v>33</v>
      </c>
      <c r="V1827" s="3"/>
      <c r="W1827" s="3"/>
      <c r="X1827" s="7"/>
      <c r="Z1827" s="5" t="s">
        <v>33</v>
      </c>
      <c r="AA1827" s="3"/>
      <c r="AB1827" s="3"/>
      <c r="AC1827" s="7"/>
      <c r="AF1827" s="36"/>
      <c r="AJ1827" s="36"/>
      <c r="AL1827" s="36"/>
    </row>
    <row r="1828" spans="2:38">
      <c r="B1828" s="29" t="s">
        <v>45</v>
      </c>
      <c r="C1828" s="3">
        <v>25</v>
      </c>
      <c r="D1828" s="3"/>
      <c r="E1828" s="7">
        <v>25</v>
      </c>
      <c r="G1828" s="29" t="s">
        <v>45</v>
      </c>
      <c r="H1828" s="3">
        <v>464</v>
      </c>
      <c r="I1828" s="3"/>
      <c r="J1828" s="7">
        <v>464</v>
      </c>
      <c r="L1828">
        <f t="shared" ref="L1828:L1837" si="1236">E1828</f>
        <v>25</v>
      </c>
      <c r="M1828">
        <f t="shared" ref="M1828:M1837" si="1237">J1828</f>
        <v>464</v>
      </c>
      <c r="N1828" s="19">
        <f t="shared" si="1205"/>
        <v>18.559999999999999</v>
      </c>
      <c r="P1828" s="29" t="s">
        <v>45</v>
      </c>
      <c r="Q1828" s="3">
        <v>399</v>
      </c>
      <c r="R1828" s="3"/>
      <c r="S1828" s="7">
        <v>399</v>
      </c>
      <c r="U1828" s="29" t="s">
        <v>45</v>
      </c>
      <c r="V1828" s="3">
        <v>37</v>
      </c>
      <c r="W1828" s="3"/>
      <c r="X1828" s="7">
        <v>37</v>
      </c>
      <c r="Z1828" s="29" t="s">
        <v>45</v>
      </c>
      <c r="AA1828" s="3">
        <v>65984</v>
      </c>
      <c r="AB1828" s="3"/>
      <c r="AC1828" s="7">
        <v>65984</v>
      </c>
      <c r="AE1828">
        <f t="shared" ref="AE1828:AE1837" si="1238">AC1828</f>
        <v>65984</v>
      </c>
      <c r="AF1828" s="16">
        <f t="shared" ref="AF1828:AF1837" si="1239">IF(AE1828/$AE$8&gt;0,AE1828/$AE$8,"")</f>
        <v>65.983999999999995</v>
      </c>
      <c r="AH1828">
        <f t="shared" ref="AH1828:AH1837" si="1240">J1828</f>
        <v>464</v>
      </c>
      <c r="AI1828">
        <f t="shared" ref="AI1828:AI1837" si="1241">AC1828</f>
        <v>65984</v>
      </c>
      <c r="AJ1828" s="16">
        <f t="shared" ref="AJ1828:AJ1837" si="1242">IF(AI1828*AH1828&gt;0,AI1828/AH1828*$AI$8,"")</f>
        <v>142206.89655172412</v>
      </c>
      <c r="AL1828" s="16">
        <f t="shared" ref="AL1828:AL1837" si="1243">IF(AI1828*M1828&gt;0,M1828/L1828*AJ1828,"")</f>
        <v>2639359.9999999995</v>
      </c>
    </row>
    <row r="1829" spans="2:38">
      <c r="B1829" s="29" t="s">
        <v>46</v>
      </c>
      <c r="C1829" s="3">
        <v>507</v>
      </c>
      <c r="D1829" s="3"/>
      <c r="E1829" s="7">
        <v>507</v>
      </c>
      <c r="G1829" s="29" t="s">
        <v>46</v>
      </c>
      <c r="H1829" s="3">
        <v>4243</v>
      </c>
      <c r="I1829" s="3"/>
      <c r="J1829" s="7">
        <v>4243</v>
      </c>
      <c r="L1829">
        <f t="shared" si="1236"/>
        <v>507</v>
      </c>
      <c r="M1829">
        <f t="shared" si="1237"/>
        <v>4243</v>
      </c>
      <c r="N1829" s="19">
        <f t="shared" si="1205"/>
        <v>8.3688362919132153</v>
      </c>
      <c r="P1829" s="29" t="s">
        <v>46</v>
      </c>
      <c r="Q1829" s="3">
        <v>3299</v>
      </c>
      <c r="R1829" s="3"/>
      <c r="S1829" s="7">
        <v>3299</v>
      </c>
      <c r="U1829" s="29" t="s">
        <v>46</v>
      </c>
      <c r="V1829" s="3">
        <v>426</v>
      </c>
      <c r="W1829" s="3"/>
      <c r="X1829" s="7">
        <v>426</v>
      </c>
      <c r="Z1829" s="29" t="s">
        <v>46</v>
      </c>
      <c r="AA1829" s="3">
        <v>491075</v>
      </c>
      <c r="AB1829" s="3"/>
      <c r="AC1829" s="7">
        <v>491075</v>
      </c>
      <c r="AE1829">
        <f t="shared" si="1238"/>
        <v>491075</v>
      </c>
      <c r="AF1829" s="16">
        <f t="shared" si="1239"/>
        <v>491.07499999999999</v>
      </c>
      <c r="AH1829">
        <f t="shared" si="1240"/>
        <v>4243</v>
      </c>
      <c r="AI1829">
        <f t="shared" si="1241"/>
        <v>491075</v>
      </c>
      <c r="AJ1829" s="16">
        <f t="shared" si="1242"/>
        <v>115737.68559981146</v>
      </c>
      <c r="AL1829" s="16">
        <f t="shared" si="1243"/>
        <v>968589.74358974374</v>
      </c>
    </row>
    <row r="1830" spans="2:38">
      <c r="B1830" s="29" t="s">
        <v>47</v>
      </c>
      <c r="C1830" s="3">
        <v>88</v>
      </c>
      <c r="D1830" s="3"/>
      <c r="E1830" s="7">
        <v>88</v>
      </c>
      <c r="G1830" s="29" t="s">
        <v>47</v>
      </c>
      <c r="H1830" s="3">
        <v>1120</v>
      </c>
      <c r="I1830" s="3"/>
      <c r="J1830" s="7">
        <v>1120</v>
      </c>
      <c r="L1830">
        <f t="shared" si="1236"/>
        <v>88</v>
      </c>
      <c r="M1830">
        <f t="shared" si="1237"/>
        <v>1120</v>
      </c>
      <c r="N1830" s="19">
        <f t="shared" si="1205"/>
        <v>12.727272727272727</v>
      </c>
      <c r="P1830" s="29" t="s">
        <v>47</v>
      </c>
      <c r="Q1830" s="3">
        <v>926</v>
      </c>
      <c r="R1830" s="3"/>
      <c r="S1830" s="7">
        <v>926</v>
      </c>
      <c r="U1830" s="29" t="s">
        <v>47</v>
      </c>
      <c r="V1830" s="3">
        <v>105</v>
      </c>
      <c r="W1830" s="3"/>
      <c r="X1830" s="7">
        <v>105</v>
      </c>
      <c r="Z1830" s="29" t="s">
        <v>47</v>
      </c>
      <c r="AA1830" s="3">
        <v>130179</v>
      </c>
      <c r="AB1830" s="3"/>
      <c r="AC1830" s="7">
        <v>130179</v>
      </c>
      <c r="AE1830">
        <f t="shared" si="1238"/>
        <v>130179</v>
      </c>
      <c r="AF1830" s="16">
        <f t="shared" si="1239"/>
        <v>130.179</v>
      </c>
      <c r="AH1830">
        <f t="shared" si="1240"/>
        <v>1120</v>
      </c>
      <c r="AI1830">
        <f t="shared" si="1241"/>
        <v>130179</v>
      </c>
      <c r="AJ1830" s="16">
        <f t="shared" si="1242"/>
        <v>116231.25</v>
      </c>
      <c r="AL1830" s="16">
        <f t="shared" si="1243"/>
        <v>1479306.8181818181</v>
      </c>
    </row>
    <row r="1831" spans="2:38">
      <c r="B1831" s="29" t="s">
        <v>145</v>
      </c>
      <c r="C1831" s="3"/>
      <c r="D1831" s="3">
        <v>240</v>
      </c>
      <c r="E1831" s="7">
        <v>240</v>
      </c>
      <c r="G1831" s="29" t="s">
        <v>145</v>
      </c>
      <c r="H1831" s="3"/>
      <c r="I1831" s="3">
        <v>767</v>
      </c>
      <c r="J1831" s="7">
        <v>767</v>
      </c>
      <c r="L1831">
        <f t="shared" si="1236"/>
        <v>240</v>
      </c>
      <c r="M1831">
        <f t="shared" si="1237"/>
        <v>767</v>
      </c>
      <c r="N1831" s="19">
        <f t="shared" si="1205"/>
        <v>3.1958333333333333</v>
      </c>
      <c r="P1831" s="29" t="s">
        <v>145</v>
      </c>
      <c r="Q1831" s="3"/>
      <c r="R1831" s="3">
        <v>382</v>
      </c>
      <c r="S1831" s="7">
        <v>382</v>
      </c>
      <c r="U1831" s="29" t="s">
        <v>145</v>
      </c>
      <c r="V1831" s="3"/>
      <c r="W1831" s="3">
        <v>136</v>
      </c>
      <c r="X1831" s="7">
        <v>136</v>
      </c>
      <c r="Z1831" s="29" t="s">
        <v>145</v>
      </c>
      <c r="AA1831" s="3"/>
      <c r="AB1831" s="3">
        <v>75116</v>
      </c>
      <c r="AC1831" s="7">
        <v>75116</v>
      </c>
      <c r="AE1831">
        <f t="shared" si="1238"/>
        <v>75116</v>
      </c>
      <c r="AF1831" s="16">
        <f t="shared" si="1239"/>
        <v>75.116</v>
      </c>
      <c r="AH1831">
        <f t="shared" si="1240"/>
        <v>767</v>
      </c>
      <c r="AI1831">
        <f t="shared" si="1241"/>
        <v>75116</v>
      </c>
      <c r="AJ1831" s="16">
        <f t="shared" si="1242"/>
        <v>97934.810951760097</v>
      </c>
      <c r="AL1831" s="16">
        <f t="shared" si="1243"/>
        <v>312983.33333333331</v>
      </c>
    </row>
    <row r="1832" spans="2:38">
      <c r="B1832" s="29" t="s">
        <v>48</v>
      </c>
      <c r="C1832" s="3">
        <v>1232</v>
      </c>
      <c r="D1832" s="3"/>
      <c r="E1832" s="7">
        <v>1232</v>
      </c>
      <c r="G1832" s="29" t="s">
        <v>48</v>
      </c>
      <c r="H1832" s="3">
        <v>12414</v>
      </c>
      <c r="I1832" s="3"/>
      <c r="J1832" s="7">
        <v>12414</v>
      </c>
      <c r="L1832">
        <f t="shared" si="1236"/>
        <v>1232</v>
      </c>
      <c r="M1832">
        <f t="shared" si="1237"/>
        <v>12414</v>
      </c>
      <c r="N1832" s="19">
        <f t="shared" si="1205"/>
        <v>10.0762987012987</v>
      </c>
      <c r="P1832" s="29" t="s">
        <v>48</v>
      </c>
      <c r="Q1832" s="3">
        <v>9929</v>
      </c>
      <c r="R1832" s="3"/>
      <c r="S1832" s="7">
        <v>9929</v>
      </c>
      <c r="U1832" s="29" t="s">
        <v>48</v>
      </c>
      <c r="V1832" s="3">
        <v>1216</v>
      </c>
      <c r="W1832" s="3"/>
      <c r="X1832" s="7">
        <v>1216</v>
      </c>
      <c r="Z1832" s="29" t="s">
        <v>48</v>
      </c>
      <c r="AA1832" s="3">
        <v>2037784</v>
      </c>
      <c r="AB1832" s="3"/>
      <c r="AC1832" s="7">
        <v>2037784</v>
      </c>
      <c r="AE1832">
        <f t="shared" si="1238"/>
        <v>2037784</v>
      </c>
      <c r="AF1832" s="16">
        <f t="shared" si="1239"/>
        <v>2037.7840000000001</v>
      </c>
      <c r="AH1832">
        <f t="shared" si="1240"/>
        <v>12414</v>
      </c>
      <c r="AI1832">
        <f t="shared" si="1241"/>
        <v>2037784</v>
      </c>
      <c r="AJ1832" s="16">
        <f t="shared" si="1242"/>
        <v>164152.0863541163</v>
      </c>
      <c r="AL1832" s="16">
        <f t="shared" si="1243"/>
        <v>1654045.4545454541</v>
      </c>
    </row>
    <row r="1833" spans="2:38">
      <c r="B1833" s="29" t="s">
        <v>49</v>
      </c>
      <c r="C1833" s="3">
        <v>330</v>
      </c>
      <c r="D1833" s="3"/>
      <c r="E1833" s="7">
        <v>330</v>
      </c>
      <c r="G1833" s="29" t="s">
        <v>49</v>
      </c>
      <c r="H1833" s="3">
        <v>7854</v>
      </c>
      <c r="I1833" s="3"/>
      <c r="J1833" s="7">
        <v>7854</v>
      </c>
      <c r="L1833">
        <f t="shared" si="1236"/>
        <v>330</v>
      </c>
      <c r="M1833">
        <f t="shared" si="1237"/>
        <v>7854</v>
      </c>
      <c r="N1833" s="19">
        <f t="shared" si="1205"/>
        <v>23.8</v>
      </c>
      <c r="P1833" s="29" t="s">
        <v>49</v>
      </c>
      <c r="Q1833" s="3">
        <v>6919</v>
      </c>
      <c r="R1833" s="3"/>
      <c r="S1833" s="7">
        <v>6919</v>
      </c>
      <c r="U1833" s="29" t="s">
        <v>49</v>
      </c>
      <c r="V1833" s="3">
        <v>599</v>
      </c>
      <c r="W1833" s="3"/>
      <c r="X1833" s="7">
        <v>599</v>
      </c>
      <c r="Z1833" s="29" t="s">
        <v>49</v>
      </c>
      <c r="AA1833" s="3">
        <v>1387059</v>
      </c>
      <c r="AB1833" s="3"/>
      <c r="AC1833" s="7">
        <v>1387059</v>
      </c>
      <c r="AE1833">
        <f t="shared" si="1238"/>
        <v>1387059</v>
      </c>
      <c r="AF1833" s="16">
        <f t="shared" si="1239"/>
        <v>1387.059</v>
      </c>
      <c r="AH1833">
        <f t="shared" si="1240"/>
        <v>7854</v>
      </c>
      <c r="AI1833">
        <f t="shared" si="1241"/>
        <v>1387059</v>
      </c>
      <c r="AJ1833" s="16">
        <f t="shared" si="1242"/>
        <v>176605.42398777694</v>
      </c>
      <c r="AL1833" s="16">
        <f t="shared" si="1243"/>
        <v>4203209.0909090918</v>
      </c>
    </row>
    <row r="1834" spans="2:38">
      <c r="B1834" s="29" t="s">
        <v>146</v>
      </c>
      <c r="C1834" s="3">
        <v>34</v>
      </c>
      <c r="D1834" s="3"/>
      <c r="E1834" s="7">
        <v>34</v>
      </c>
      <c r="G1834" s="29" t="s">
        <v>146</v>
      </c>
      <c r="H1834" s="3">
        <v>293</v>
      </c>
      <c r="I1834" s="3"/>
      <c r="J1834" s="7">
        <v>293</v>
      </c>
      <c r="L1834">
        <f t="shared" si="1236"/>
        <v>34</v>
      </c>
      <c r="M1834">
        <f t="shared" si="1237"/>
        <v>293</v>
      </c>
      <c r="N1834" s="19">
        <f t="shared" si="1205"/>
        <v>8.617647058823529</v>
      </c>
      <c r="P1834" s="29" t="s">
        <v>146</v>
      </c>
      <c r="Q1834" s="3">
        <v>208</v>
      </c>
      <c r="R1834" s="3"/>
      <c r="S1834" s="7">
        <v>208</v>
      </c>
      <c r="U1834" s="29" t="s">
        <v>146</v>
      </c>
      <c r="V1834" s="3">
        <v>50</v>
      </c>
      <c r="W1834" s="3"/>
      <c r="X1834" s="7">
        <v>50</v>
      </c>
      <c r="Z1834" s="29" t="s">
        <v>146</v>
      </c>
      <c r="AA1834" s="3">
        <v>33108</v>
      </c>
      <c r="AB1834" s="3"/>
      <c r="AC1834" s="7">
        <v>33108</v>
      </c>
      <c r="AE1834">
        <f t="shared" si="1238"/>
        <v>33108</v>
      </c>
      <c r="AF1834" s="16">
        <f t="shared" si="1239"/>
        <v>33.107999999999997</v>
      </c>
      <c r="AH1834">
        <f t="shared" si="1240"/>
        <v>293</v>
      </c>
      <c r="AI1834">
        <f t="shared" si="1241"/>
        <v>33108</v>
      </c>
      <c r="AJ1834" s="16">
        <f t="shared" si="1242"/>
        <v>112996.58703071672</v>
      </c>
      <c r="AL1834" s="16">
        <f t="shared" si="1243"/>
        <v>973764.70588235289</v>
      </c>
    </row>
    <row r="1835" spans="2:38">
      <c r="B1835" s="29" t="s">
        <v>3</v>
      </c>
      <c r="C1835" s="3">
        <v>8</v>
      </c>
      <c r="D1835" s="3"/>
      <c r="E1835" s="7">
        <v>8</v>
      </c>
      <c r="G1835" s="29" t="s">
        <v>3</v>
      </c>
      <c r="H1835" s="3">
        <v>63</v>
      </c>
      <c r="I1835" s="3"/>
      <c r="J1835" s="7">
        <v>63</v>
      </c>
      <c r="L1835">
        <f t="shared" si="1236"/>
        <v>8</v>
      </c>
      <c r="M1835">
        <f t="shared" si="1237"/>
        <v>63</v>
      </c>
      <c r="N1835" s="19">
        <f t="shared" si="1205"/>
        <v>7.875</v>
      </c>
      <c r="P1835" s="29" t="s">
        <v>3</v>
      </c>
      <c r="Q1835" s="3">
        <v>41</v>
      </c>
      <c r="R1835" s="3"/>
      <c r="S1835" s="7">
        <v>41</v>
      </c>
      <c r="U1835" s="29" t="s">
        <v>3</v>
      </c>
      <c r="V1835" s="3">
        <v>14</v>
      </c>
      <c r="W1835" s="3"/>
      <c r="X1835" s="7">
        <v>14</v>
      </c>
      <c r="Z1835" s="29" t="s">
        <v>3</v>
      </c>
      <c r="AA1835" s="3">
        <v>7329</v>
      </c>
      <c r="AB1835" s="3"/>
      <c r="AC1835" s="7">
        <v>7329</v>
      </c>
      <c r="AE1835">
        <f t="shared" si="1238"/>
        <v>7329</v>
      </c>
      <c r="AF1835" s="16">
        <f t="shared" si="1239"/>
        <v>7.3289999999999997</v>
      </c>
      <c r="AH1835">
        <f t="shared" si="1240"/>
        <v>63</v>
      </c>
      <c r="AI1835">
        <f t="shared" si="1241"/>
        <v>7329</v>
      </c>
      <c r="AJ1835" s="16">
        <f t="shared" si="1242"/>
        <v>116333.33333333333</v>
      </c>
      <c r="AL1835" s="16">
        <f t="shared" si="1243"/>
        <v>916125</v>
      </c>
    </row>
    <row r="1836" spans="2:38">
      <c r="B1836" s="29" t="s">
        <v>50</v>
      </c>
      <c r="C1836" s="3">
        <v>883</v>
      </c>
      <c r="D1836" s="3"/>
      <c r="E1836" s="7">
        <v>883</v>
      </c>
      <c r="G1836" s="29" t="s">
        <v>50</v>
      </c>
      <c r="H1836" s="3">
        <v>6530</v>
      </c>
      <c r="I1836" s="3"/>
      <c r="J1836" s="7">
        <v>6530</v>
      </c>
      <c r="L1836">
        <f t="shared" si="1236"/>
        <v>883</v>
      </c>
      <c r="M1836">
        <f t="shared" si="1237"/>
        <v>6530</v>
      </c>
      <c r="N1836" s="19">
        <f t="shared" si="1205"/>
        <v>7.3952434881087203</v>
      </c>
      <c r="P1836" s="29" t="s">
        <v>50</v>
      </c>
      <c r="Q1836" s="3">
        <v>4927</v>
      </c>
      <c r="R1836" s="3"/>
      <c r="S1836" s="7">
        <v>4927</v>
      </c>
      <c r="U1836" s="29" t="s">
        <v>50</v>
      </c>
      <c r="V1836" s="3">
        <v>689</v>
      </c>
      <c r="W1836" s="3"/>
      <c r="X1836" s="7">
        <v>689</v>
      </c>
      <c r="Z1836" s="29" t="s">
        <v>50</v>
      </c>
      <c r="AA1836" s="3">
        <v>811420</v>
      </c>
      <c r="AB1836" s="3"/>
      <c r="AC1836" s="7">
        <v>811420</v>
      </c>
      <c r="AE1836">
        <f t="shared" si="1238"/>
        <v>811420</v>
      </c>
      <c r="AF1836" s="16">
        <f t="shared" si="1239"/>
        <v>811.42</v>
      </c>
      <c r="AH1836">
        <f t="shared" si="1240"/>
        <v>6530</v>
      </c>
      <c r="AI1836">
        <f t="shared" si="1241"/>
        <v>811420</v>
      </c>
      <c r="AJ1836" s="16">
        <f t="shared" si="1242"/>
        <v>124260.336906585</v>
      </c>
      <c r="AL1836" s="16">
        <f t="shared" si="1243"/>
        <v>918935.44733861845</v>
      </c>
    </row>
    <row r="1837" spans="2:38">
      <c r="B1837" s="30" t="s">
        <v>33</v>
      </c>
      <c r="C1837" s="7">
        <v>3107</v>
      </c>
      <c r="D1837" s="7">
        <v>240</v>
      </c>
      <c r="E1837" s="7">
        <v>3347</v>
      </c>
      <c r="G1837" s="30" t="s">
        <v>33</v>
      </c>
      <c r="H1837" s="7">
        <v>32981</v>
      </c>
      <c r="I1837" s="7">
        <v>767</v>
      </c>
      <c r="J1837" s="7">
        <v>33748</v>
      </c>
      <c r="L1837">
        <f t="shared" si="1236"/>
        <v>3347</v>
      </c>
      <c r="M1837">
        <f t="shared" si="1237"/>
        <v>33748</v>
      </c>
      <c r="N1837" s="19">
        <f t="shared" si="1205"/>
        <v>10.08305945622946</v>
      </c>
      <c r="P1837" s="30" t="s">
        <v>33</v>
      </c>
      <c r="Q1837" s="7">
        <v>26648</v>
      </c>
      <c r="R1837" s="7">
        <v>382</v>
      </c>
      <c r="S1837" s="7">
        <v>27030</v>
      </c>
      <c r="U1837" s="30" t="s">
        <v>33</v>
      </c>
      <c r="V1837" s="7">
        <v>3136</v>
      </c>
      <c r="W1837" s="7">
        <v>136</v>
      </c>
      <c r="X1837" s="7">
        <v>3272</v>
      </c>
      <c r="Z1837" s="30" t="s">
        <v>33</v>
      </c>
      <c r="AA1837" s="7">
        <v>4963938</v>
      </c>
      <c r="AB1837" s="7">
        <v>75116</v>
      </c>
      <c r="AC1837" s="7">
        <v>5039054</v>
      </c>
      <c r="AE1837">
        <f t="shared" si="1238"/>
        <v>5039054</v>
      </c>
      <c r="AF1837" s="16">
        <f t="shared" si="1239"/>
        <v>5039.0540000000001</v>
      </c>
      <c r="AH1837">
        <f t="shared" si="1240"/>
        <v>33748</v>
      </c>
      <c r="AI1837">
        <f t="shared" si="1241"/>
        <v>5039054</v>
      </c>
      <c r="AJ1837" s="16">
        <f t="shared" si="1242"/>
        <v>149314.15194974517</v>
      </c>
      <c r="AL1837" s="16">
        <f t="shared" si="1243"/>
        <v>1505543.4717657606</v>
      </c>
    </row>
    <row r="1838" spans="2:38">
      <c r="B1838" s="5" t="s">
        <v>34</v>
      </c>
      <c r="C1838" s="3"/>
      <c r="D1838" s="3"/>
      <c r="E1838" s="7"/>
      <c r="G1838" s="5" t="s">
        <v>34</v>
      </c>
      <c r="H1838" s="3"/>
      <c r="I1838" s="3"/>
      <c r="J1838" s="7"/>
      <c r="N1838" s="37" t="str">
        <f t="shared" si="1205"/>
        <v/>
      </c>
      <c r="P1838" s="5" t="s">
        <v>34</v>
      </c>
      <c r="Q1838" s="3"/>
      <c r="R1838" s="3"/>
      <c r="S1838" s="7"/>
      <c r="U1838" s="5" t="s">
        <v>34</v>
      </c>
      <c r="V1838" s="3"/>
      <c r="W1838" s="3"/>
      <c r="X1838" s="7"/>
      <c r="Z1838" s="5" t="s">
        <v>34</v>
      </c>
      <c r="AA1838" s="3"/>
      <c r="AB1838" s="3"/>
      <c r="AC1838" s="7"/>
      <c r="AF1838" s="36"/>
      <c r="AJ1838" s="36"/>
      <c r="AL1838" s="36"/>
    </row>
    <row r="1839" spans="2:38">
      <c r="B1839" s="29" t="s">
        <v>54</v>
      </c>
      <c r="C1839" s="3">
        <v>1632</v>
      </c>
      <c r="D1839" s="3"/>
      <c r="E1839" s="7">
        <v>1632</v>
      </c>
      <c r="G1839" s="29" t="s">
        <v>54</v>
      </c>
      <c r="H1839" s="3">
        <v>19911</v>
      </c>
      <c r="I1839" s="3"/>
      <c r="J1839" s="7">
        <v>19911</v>
      </c>
      <c r="L1839">
        <f t="shared" ref="L1839:L1848" si="1244">E1839</f>
        <v>1632</v>
      </c>
      <c r="M1839">
        <f t="shared" ref="M1839:M1848" si="1245">J1839</f>
        <v>19911</v>
      </c>
      <c r="N1839" s="19">
        <f t="shared" si="1205"/>
        <v>12.200367647058824</v>
      </c>
      <c r="P1839" s="29" t="s">
        <v>54</v>
      </c>
      <c r="Q1839" s="3">
        <v>16158</v>
      </c>
      <c r="R1839" s="3"/>
      <c r="S1839" s="7">
        <v>16158</v>
      </c>
      <c r="U1839" s="29" t="s">
        <v>54</v>
      </c>
      <c r="V1839" s="3">
        <v>2085</v>
      </c>
      <c r="W1839" s="3"/>
      <c r="X1839" s="7">
        <v>2085</v>
      </c>
      <c r="Z1839" s="29" t="s">
        <v>54</v>
      </c>
      <c r="AA1839" s="3">
        <v>2823596</v>
      </c>
      <c r="AB1839" s="3"/>
      <c r="AC1839" s="7">
        <v>2823596</v>
      </c>
      <c r="AE1839">
        <f t="shared" ref="AE1839:AE1852" si="1246">AC1839</f>
        <v>2823596</v>
      </c>
      <c r="AF1839" s="16">
        <f t="shared" ref="AF1839:AF1852" si="1247">IF(AE1839/$AE$8&gt;0,AE1839/$AE$8,"")</f>
        <v>2823.596</v>
      </c>
      <c r="AH1839">
        <f t="shared" ref="AH1839:AH1852" si="1248">J1839</f>
        <v>19911</v>
      </c>
      <c r="AI1839">
        <f t="shared" ref="AI1839:AI1852" si="1249">AC1839</f>
        <v>2823596</v>
      </c>
      <c r="AJ1839" s="16">
        <f t="shared" ref="AJ1839:AJ1852" si="1250">IF(AI1839*AH1839&gt;0,AI1839/AH1839*$AI$8,"")</f>
        <v>141810.85831952188</v>
      </c>
      <c r="AL1839" s="16">
        <f t="shared" ref="AL1839:AL1852" si="1251">IF(AI1839*M1839&gt;0,M1839/L1839*AJ1839,"")</f>
        <v>1730144.6078431376</v>
      </c>
    </row>
    <row r="1840" spans="2:38">
      <c r="B1840" s="29" t="s">
        <v>55</v>
      </c>
      <c r="C1840" s="3">
        <v>60</v>
      </c>
      <c r="D1840" s="3"/>
      <c r="E1840" s="7">
        <v>60</v>
      </c>
      <c r="G1840" s="29" t="s">
        <v>55</v>
      </c>
      <c r="H1840" s="3">
        <v>499</v>
      </c>
      <c r="I1840" s="3"/>
      <c r="J1840" s="7">
        <v>499</v>
      </c>
      <c r="L1840">
        <f t="shared" si="1244"/>
        <v>60</v>
      </c>
      <c r="M1840">
        <f t="shared" si="1245"/>
        <v>499</v>
      </c>
      <c r="N1840" s="19">
        <f t="shared" si="1205"/>
        <v>8.3166666666666664</v>
      </c>
      <c r="P1840" s="29" t="s">
        <v>55</v>
      </c>
      <c r="Q1840" s="3">
        <v>376</v>
      </c>
      <c r="R1840" s="3"/>
      <c r="S1840" s="7">
        <v>376</v>
      </c>
      <c r="U1840" s="29" t="s">
        <v>55</v>
      </c>
      <c r="V1840" s="3">
        <v>61</v>
      </c>
      <c r="W1840" s="3"/>
      <c r="X1840" s="7">
        <v>61</v>
      </c>
      <c r="Z1840" s="29" t="s">
        <v>55</v>
      </c>
      <c r="AA1840" s="3">
        <v>78588</v>
      </c>
      <c r="AB1840" s="3"/>
      <c r="AC1840" s="7">
        <v>78588</v>
      </c>
      <c r="AE1840">
        <f t="shared" si="1246"/>
        <v>78588</v>
      </c>
      <c r="AF1840" s="16">
        <f t="shared" si="1247"/>
        <v>78.587999999999994</v>
      </c>
      <c r="AH1840">
        <f t="shared" si="1248"/>
        <v>499</v>
      </c>
      <c r="AI1840">
        <f t="shared" si="1249"/>
        <v>78588</v>
      </c>
      <c r="AJ1840" s="16">
        <f t="shared" si="1250"/>
        <v>157490.98196392786</v>
      </c>
      <c r="AL1840" s="16">
        <f t="shared" si="1251"/>
        <v>1309800</v>
      </c>
    </row>
    <row r="1841" spans="2:38">
      <c r="B1841" s="29" t="s">
        <v>147</v>
      </c>
      <c r="C1841" s="3">
        <v>1055</v>
      </c>
      <c r="D1841" s="3"/>
      <c r="E1841" s="7">
        <v>1055</v>
      </c>
      <c r="G1841" s="29" t="s">
        <v>147</v>
      </c>
      <c r="H1841" s="3">
        <v>3525</v>
      </c>
      <c r="I1841" s="3"/>
      <c r="J1841" s="7">
        <v>3525</v>
      </c>
      <c r="L1841">
        <f t="shared" si="1244"/>
        <v>1055</v>
      </c>
      <c r="M1841">
        <f t="shared" si="1245"/>
        <v>3525</v>
      </c>
      <c r="N1841" s="19">
        <f t="shared" si="1205"/>
        <v>3.3412322274881516</v>
      </c>
      <c r="P1841" s="29" t="s">
        <v>147</v>
      </c>
      <c r="Q1841" s="3">
        <v>1904</v>
      </c>
      <c r="R1841" s="3"/>
      <c r="S1841" s="7">
        <v>1904</v>
      </c>
      <c r="U1841" s="29" t="s">
        <v>147</v>
      </c>
      <c r="V1841" s="3">
        <v>549</v>
      </c>
      <c r="W1841" s="3"/>
      <c r="X1841" s="7">
        <v>549</v>
      </c>
      <c r="Z1841" s="29" t="s">
        <v>147</v>
      </c>
      <c r="AA1841" s="3">
        <v>339795</v>
      </c>
      <c r="AB1841" s="3"/>
      <c r="AC1841" s="7">
        <v>339795</v>
      </c>
      <c r="AE1841">
        <f t="shared" si="1246"/>
        <v>339795</v>
      </c>
      <c r="AF1841" s="16">
        <f t="shared" si="1247"/>
        <v>339.79500000000002</v>
      </c>
      <c r="AH1841">
        <f t="shared" si="1248"/>
        <v>3525</v>
      </c>
      <c r="AI1841">
        <f t="shared" si="1249"/>
        <v>339795</v>
      </c>
      <c r="AJ1841" s="16">
        <f t="shared" si="1250"/>
        <v>96395.744680851072</v>
      </c>
      <c r="AL1841" s="16">
        <f t="shared" si="1251"/>
        <v>322080.56872037915</v>
      </c>
    </row>
    <row r="1842" spans="2:38">
      <c r="B1842" s="29" t="s">
        <v>56</v>
      </c>
      <c r="C1842" s="3">
        <v>133</v>
      </c>
      <c r="D1842" s="3"/>
      <c r="E1842" s="7">
        <v>133</v>
      </c>
      <c r="G1842" s="29" t="s">
        <v>56</v>
      </c>
      <c r="H1842" s="3">
        <v>908</v>
      </c>
      <c r="I1842" s="3"/>
      <c r="J1842" s="7">
        <v>908</v>
      </c>
      <c r="L1842">
        <f t="shared" si="1244"/>
        <v>133</v>
      </c>
      <c r="M1842">
        <f t="shared" si="1245"/>
        <v>908</v>
      </c>
      <c r="N1842" s="19">
        <f t="shared" si="1205"/>
        <v>6.8270676691729326</v>
      </c>
      <c r="P1842" s="29" t="s">
        <v>56</v>
      </c>
      <c r="Q1842" s="3">
        <v>621</v>
      </c>
      <c r="R1842" s="3"/>
      <c r="S1842" s="7">
        <v>621</v>
      </c>
      <c r="U1842" s="29" t="s">
        <v>56</v>
      </c>
      <c r="V1842" s="3">
        <v>149</v>
      </c>
      <c r="W1842" s="3"/>
      <c r="X1842" s="7">
        <v>149</v>
      </c>
      <c r="Z1842" s="29" t="s">
        <v>56</v>
      </c>
      <c r="AA1842" s="3">
        <v>116821</v>
      </c>
      <c r="AB1842" s="3"/>
      <c r="AC1842" s="7">
        <v>116821</v>
      </c>
      <c r="AE1842">
        <f t="shared" si="1246"/>
        <v>116821</v>
      </c>
      <c r="AF1842" s="16">
        <f t="shared" si="1247"/>
        <v>116.821</v>
      </c>
      <c r="AH1842">
        <f t="shared" si="1248"/>
        <v>908</v>
      </c>
      <c r="AI1842">
        <f t="shared" si="1249"/>
        <v>116821</v>
      </c>
      <c r="AJ1842" s="16">
        <f t="shared" si="1250"/>
        <v>128657.48898678413</v>
      </c>
      <c r="AL1842" s="16">
        <f t="shared" si="1251"/>
        <v>878353.3834586466</v>
      </c>
    </row>
    <row r="1843" spans="2:38">
      <c r="B1843" s="29" t="s">
        <v>57</v>
      </c>
      <c r="C1843" s="3">
        <v>1615</v>
      </c>
      <c r="D1843" s="3"/>
      <c r="E1843" s="7">
        <v>1615</v>
      </c>
      <c r="G1843" s="29" t="s">
        <v>57</v>
      </c>
      <c r="H1843" s="3">
        <v>13887</v>
      </c>
      <c r="I1843" s="3"/>
      <c r="J1843" s="7">
        <v>13887</v>
      </c>
      <c r="L1843">
        <f t="shared" si="1244"/>
        <v>1615</v>
      </c>
      <c r="M1843">
        <f t="shared" si="1245"/>
        <v>13887</v>
      </c>
      <c r="N1843" s="19">
        <f t="shared" si="1205"/>
        <v>8.59876160990712</v>
      </c>
      <c r="P1843" s="29" t="s">
        <v>57</v>
      </c>
      <c r="Q1843" s="3">
        <v>10478</v>
      </c>
      <c r="R1843" s="3"/>
      <c r="S1843" s="7">
        <v>10478</v>
      </c>
      <c r="U1843" s="29" t="s">
        <v>57</v>
      </c>
      <c r="V1843" s="3">
        <v>1750</v>
      </c>
      <c r="W1843" s="3"/>
      <c r="X1843" s="7">
        <v>1750</v>
      </c>
      <c r="Z1843" s="29" t="s">
        <v>57</v>
      </c>
      <c r="AA1843" s="3">
        <v>1872038</v>
      </c>
      <c r="AB1843" s="3"/>
      <c r="AC1843" s="7">
        <v>1872038</v>
      </c>
      <c r="AE1843">
        <f t="shared" si="1246"/>
        <v>1872038</v>
      </c>
      <c r="AF1843" s="16">
        <f t="shared" si="1247"/>
        <v>1872.038</v>
      </c>
      <c r="AH1843">
        <f t="shared" si="1248"/>
        <v>13887</v>
      </c>
      <c r="AI1843">
        <f t="shared" si="1249"/>
        <v>1872038</v>
      </c>
      <c r="AJ1843" s="16">
        <f t="shared" si="1250"/>
        <v>134805.06948945057</v>
      </c>
      <c r="AL1843" s="16">
        <f t="shared" si="1251"/>
        <v>1159156.6563467493</v>
      </c>
    </row>
    <row r="1844" spans="2:38">
      <c r="B1844" s="29" t="s">
        <v>58</v>
      </c>
      <c r="C1844" s="3">
        <v>53</v>
      </c>
      <c r="D1844" s="3"/>
      <c r="E1844" s="7">
        <v>53</v>
      </c>
      <c r="G1844" s="29" t="s">
        <v>58</v>
      </c>
      <c r="H1844" s="3">
        <v>335</v>
      </c>
      <c r="I1844" s="3"/>
      <c r="J1844" s="7">
        <v>335</v>
      </c>
      <c r="L1844">
        <f t="shared" si="1244"/>
        <v>53</v>
      </c>
      <c r="M1844">
        <f t="shared" si="1245"/>
        <v>335</v>
      </c>
      <c r="N1844" s="19">
        <f t="shared" ref="N1844:N1907" si="1252">IF(M1844+L1844&gt;0,M1844/L1844,"")</f>
        <v>6.3207547169811322</v>
      </c>
      <c r="P1844" s="29" t="s">
        <v>58</v>
      </c>
      <c r="Q1844" s="3">
        <v>240</v>
      </c>
      <c r="R1844" s="3"/>
      <c r="S1844" s="7">
        <v>240</v>
      </c>
      <c r="U1844" s="29" t="s">
        <v>58</v>
      </c>
      <c r="V1844" s="3">
        <v>41</v>
      </c>
      <c r="W1844" s="3"/>
      <c r="X1844" s="7">
        <v>41</v>
      </c>
      <c r="Z1844" s="29" t="s">
        <v>58</v>
      </c>
      <c r="AA1844" s="3">
        <v>41166</v>
      </c>
      <c r="AB1844" s="3"/>
      <c r="AC1844" s="7">
        <v>41166</v>
      </c>
      <c r="AE1844">
        <f t="shared" si="1246"/>
        <v>41166</v>
      </c>
      <c r="AF1844" s="16">
        <f t="shared" si="1247"/>
        <v>41.165999999999997</v>
      </c>
      <c r="AH1844">
        <f t="shared" si="1248"/>
        <v>335</v>
      </c>
      <c r="AI1844">
        <f t="shared" si="1249"/>
        <v>41166</v>
      </c>
      <c r="AJ1844" s="16">
        <f t="shared" si="1250"/>
        <v>122883.58208955223</v>
      </c>
      <c r="AL1844" s="16">
        <f t="shared" si="1251"/>
        <v>776716.98113207542</v>
      </c>
    </row>
    <row r="1845" spans="2:38">
      <c r="B1845" s="29" t="s">
        <v>59</v>
      </c>
      <c r="C1845" s="3">
        <v>1254</v>
      </c>
      <c r="D1845" s="3"/>
      <c r="E1845" s="7">
        <v>1254</v>
      </c>
      <c r="G1845" s="29" t="s">
        <v>59</v>
      </c>
      <c r="H1845" s="3">
        <v>9070</v>
      </c>
      <c r="I1845" s="3"/>
      <c r="J1845" s="7">
        <v>9070</v>
      </c>
      <c r="L1845">
        <f t="shared" si="1244"/>
        <v>1254</v>
      </c>
      <c r="M1845">
        <f t="shared" si="1245"/>
        <v>9070</v>
      </c>
      <c r="N1845" s="19">
        <f t="shared" si="1252"/>
        <v>7.2328548644338122</v>
      </c>
      <c r="P1845" s="29" t="s">
        <v>59</v>
      </c>
      <c r="Q1845" s="3">
        <v>6861</v>
      </c>
      <c r="R1845" s="3"/>
      <c r="S1845" s="7">
        <v>6861</v>
      </c>
      <c r="U1845" s="29" t="s">
        <v>59</v>
      </c>
      <c r="V1845" s="3">
        <v>915</v>
      </c>
      <c r="W1845" s="3"/>
      <c r="X1845" s="7">
        <v>915</v>
      </c>
      <c r="Z1845" s="29" t="s">
        <v>59</v>
      </c>
      <c r="AA1845" s="3">
        <v>857404</v>
      </c>
      <c r="AB1845" s="3"/>
      <c r="AC1845" s="7">
        <v>857404</v>
      </c>
      <c r="AE1845">
        <f t="shared" si="1246"/>
        <v>857404</v>
      </c>
      <c r="AF1845" s="16">
        <f t="shared" si="1247"/>
        <v>857.404</v>
      </c>
      <c r="AH1845">
        <f t="shared" si="1248"/>
        <v>9070</v>
      </c>
      <c r="AI1845">
        <f t="shared" si="1249"/>
        <v>857404</v>
      </c>
      <c r="AJ1845" s="16">
        <f t="shared" si="1250"/>
        <v>94531.863285556785</v>
      </c>
      <c r="AL1845" s="16">
        <f t="shared" si="1251"/>
        <v>683735.24720893148</v>
      </c>
    </row>
    <row r="1846" spans="2:38">
      <c r="B1846" s="29" t="s">
        <v>148</v>
      </c>
      <c r="C1846" s="3">
        <v>47</v>
      </c>
      <c r="D1846" s="3"/>
      <c r="E1846" s="7">
        <v>47</v>
      </c>
      <c r="G1846" s="29" t="s">
        <v>148</v>
      </c>
      <c r="H1846" s="3">
        <v>310</v>
      </c>
      <c r="I1846" s="3"/>
      <c r="J1846" s="7">
        <v>310</v>
      </c>
      <c r="L1846">
        <f t="shared" si="1244"/>
        <v>47</v>
      </c>
      <c r="M1846">
        <f t="shared" si="1245"/>
        <v>310</v>
      </c>
      <c r="N1846" s="19">
        <f t="shared" si="1252"/>
        <v>6.5957446808510642</v>
      </c>
      <c r="P1846" s="29" t="s">
        <v>148</v>
      </c>
      <c r="Q1846" s="3">
        <v>197</v>
      </c>
      <c r="R1846" s="3"/>
      <c r="S1846" s="7">
        <v>197</v>
      </c>
      <c r="U1846" s="29" t="s">
        <v>148</v>
      </c>
      <c r="V1846" s="3">
        <v>65</v>
      </c>
      <c r="W1846" s="3"/>
      <c r="X1846" s="7">
        <v>65</v>
      </c>
      <c r="Z1846" s="29" t="s">
        <v>148</v>
      </c>
      <c r="AA1846" s="3">
        <v>46646</v>
      </c>
      <c r="AB1846" s="3"/>
      <c r="AC1846" s="7">
        <v>46646</v>
      </c>
      <c r="AE1846">
        <f t="shared" si="1246"/>
        <v>46646</v>
      </c>
      <c r="AF1846" s="16">
        <f t="shared" si="1247"/>
        <v>46.646000000000001</v>
      </c>
      <c r="AH1846">
        <f t="shared" si="1248"/>
        <v>310</v>
      </c>
      <c r="AI1846">
        <f t="shared" si="1249"/>
        <v>46646</v>
      </c>
      <c r="AJ1846" s="16">
        <f t="shared" si="1250"/>
        <v>150470.96774193548</v>
      </c>
      <c r="AL1846" s="16">
        <f t="shared" si="1251"/>
        <v>992468.08510638308</v>
      </c>
    </row>
    <row r="1847" spans="2:38">
      <c r="B1847" s="29" t="s">
        <v>60</v>
      </c>
      <c r="C1847" s="3">
        <v>159</v>
      </c>
      <c r="D1847" s="3"/>
      <c r="E1847" s="7">
        <v>159</v>
      </c>
      <c r="G1847" s="29" t="s">
        <v>60</v>
      </c>
      <c r="H1847" s="3">
        <v>793</v>
      </c>
      <c r="I1847" s="3"/>
      <c r="J1847" s="7">
        <v>793</v>
      </c>
      <c r="L1847">
        <f t="shared" si="1244"/>
        <v>159</v>
      </c>
      <c r="M1847">
        <f t="shared" si="1245"/>
        <v>793</v>
      </c>
      <c r="N1847" s="19">
        <f t="shared" si="1252"/>
        <v>4.9874213836477983</v>
      </c>
      <c r="P1847" s="29" t="s">
        <v>60</v>
      </c>
      <c r="Q1847" s="3">
        <v>493</v>
      </c>
      <c r="R1847" s="3"/>
      <c r="S1847" s="7">
        <v>493</v>
      </c>
      <c r="U1847" s="29" t="s">
        <v>60</v>
      </c>
      <c r="V1847" s="3">
        <v>135</v>
      </c>
      <c r="W1847" s="3"/>
      <c r="X1847" s="7">
        <v>135</v>
      </c>
      <c r="Z1847" s="29" t="s">
        <v>60</v>
      </c>
      <c r="AA1847" s="3">
        <v>114360</v>
      </c>
      <c r="AB1847" s="3"/>
      <c r="AC1847" s="7">
        <v>114360</v>
      </c>
      <c r="AE1847">
        <f t="shared" si="1246"/>
        <v>114360</v>
      </c>
      <c r="AF1847" s="16">
        <f t="shared" si="1247"/>
        <v>114.36</v>
      </c>
      <c r="AH1847">
        <f t="shared" si="1248"/>
        <v>793</v>
      </c>
      <c r="AI1847">
        <f t="shared" si="1249"/>
        <v>114360</v>
      </c>
      <c r="AJ1847" s="16">
        <f t="shared" si="1250"/>
        <v>144211.85372005045</v>
      </c>
      <c r="AL1847" s="16">
        <f t="shared" si="1251"/>
        <v>719245.28301886795</v>
      </c>
    </row>
    <row r="1848" spans="2:38">
      <c r="B1848" s="29" t="s">
        <v>61</v>
      </c>
      <c r="C1848" s="3">
        <v>401</v>
      </c>
      <c r="D1848" s="3"/>
      <c r="E1848" s="7">
        <v>401</v>
      </c>
      <c r="G1848" s="29" t="s">
        <v>61</v>
      </c>
      <c r="H1848" s="3">
        <v>1640</v>
      </c>
      <c r="I1848" s="3"/>
      <c r="J1848" s="7">
        <v>1640</v>
      </c>
      <c r="L1848">
        <f t="shared" si="1244"/>
        <v>401</v>
      </c>
      <c r="M1848">
        <f t="shared" si="1245"/>
        <v>1640</v>
      </c>
      <c r="N1848" s="19">
        <f t="shared" si="1252"/>
        <v>4.089775561097257</v>
      </c>
      <c r="P1848" s="29" t="s">
        <v>61</v>
      </c>
      <c r="Q1848" s="3">
        <v>928</v>
      </c>
      <c r="R1848" s="3"/>
      <c r="S1848" s="7">
        <v>928</v>
      </c>
      <c r="U1848" s="29" t="s">
        <v>61</v>
      </c>
      <c r="V1848" s="3">
        <v>303</v>
      </c>
      <c r="W1848" s="3"/>
      <c r="X1848" s="7">
        <v>303</v>
      </c>
      <c r="Z1848" s="29" t="s">
        <v>61</v>
      </c>
      <c r="AA1848" s="3">
        <v>138488</v>
      </c>
      <c r="AB1848" s="3"/>
      <c r="AC1848" s="7">
        <v>138488</v>
      </c>
      <c r="AE1848">
        <f t="shared" si="1246"/>
        <v>138488</v>
      </c>
      <c r="AF1848" s="16">
        <f t="shared" si="1247"/>
        <v>138.488</v>
      </c>
      <c r="AH1848">
        <f t="shared" si="1248"/>
        <v>1640</v>
      </c>
      <c r="AI1848">
        <f t="shared" si="1249"/>
        <v>138488</v>
      </c>
      <c r="AJ1848" s="16">
        <f t="shared" si="1250"/>
        <v>84443.902439024387</v>
      </c>
      <c r="AL1848" s="16">
        <f t="shared" si="1251"/>
        <v>345356.60847880301</v>
      </c>
    </row>
    <row r="1849" spans="2:38">
      <c r="B1849" s="29" t="s">
        <v>149</v>
      </c>
      <c r="C1849" s="3">
        <v>107</v>
      </c>
      <c r="D1849" s="3"/>
      <c r="E1849" s="7">
        <v>107</v>
      </c>
      <c r="G1849" s="29" t="s">
        <v>149</v>
      </c>
      <c r="H1849" s="3">
        <v>694</v>
      </c>
      <c r="I1849" s="3"/>
      <c r="J1849" s="7">
        <v>694</v>
      </c>
      <c r="N1849" s="19" t="str">
        <f t="shared" si="1252"/>
        <v/>
      </c>
      <c r="P1849" s="29" t="s">
        <v>149</v>
      </c>
      <c r="Q1849" s="3">
        <v>489</v>
      </c>
      <c r="R1849" s="3"/>
      <c r="S1849" s="7">
        <v>489</v>
      </c>
      <c r="U1849" s="29" t="s">
        <v>149</v>
      </c>
      <c r="V1849" s="3">
        <v>94</v>
      </c>
      <c r="W1849" s="3"/>
      <c r="X1849" s="7">
        <v>94</v>
      </c>
      <c r="Z1849" s="29" t="s">
        <v>149</v>
      </c>
      <c r="AA1849" s="3">
        <v>91571</v>
      </c>
      <c r="AB1849" s="3"/>
      <c r="AC1849" s="7">
        <v>91571</v>
      </c>
      <c r="AE1849">
        <f t="shared" si="1246"/>
        <v>91571</v>
      </c>
      <c r="AF1849" s="16">
        <f t="shared" si="1247"/>
        <v>91.570999999999998</v>
      </c>
      <c r="AH1849">
        <f t="shared" si="1248"/>
        <v>694</v>
      </c>
      <c r="AI1849">
        <f t="shared" si="1249"/>
        <v>91571</v>
      </c>
      <c r="AJ1849" s="16">
        <f t="shared" si="1250"/>
        <v>131946.68587896254</v>
      </c>
      <c r="AL1849" s="16" t="str">
        <f t="shared" si="1251"/>
        <v/>
      </c>
    </row>
    <row r="1850" spans="2:38">
      <c r="B1850" s="29" t="s">
        <v>62</v>
      </c>
      <c r="C1850" s="3">
        <v>11</v>
      </c>
      <c r="D1850" s="3"/>
      <c r="E1850" s="7">
        <v>11</v>
      </c>
      <c r="G1850" s="29" t="s">
        <v>62</v>
      </c>
      <c r="H1850" s="3">
        <v>68</v>
      </c>
      <c r="I1850" s="3"/>
      <c r="J1850" s="7">
        <v>68</v>
      </c>
      <c r="L1850">
        <f t="shared" ref="L1850:L1852" si="1253">E1850</f>
        <v>11</v>
      </c>
      <c r="M1850">
        <f t="shared" ref="M1850:M1852" si="1254">J1850</f>
        <v>68</v>
      </c>
      <c r="N1850" s="19">
        <f t="shared" si="1252"/>
        <v>6.1818181818181817</v>
      </c>
      <c r="P1850" s="29" t="s">
        <v>62</v>
      </c>
      <c r="Q1850" s="3">
        <v>50</v>
      </c>
      <c r="R1850" s="3"/>
      <c r="S1850" s="7">
        <v>50</v>
      </c>
      <c r="U1850" s="29" t="s">
        <v>62</v>
      </c>
      <c r="V1850" s="3">
        <v>6</v>
      </c>
      <c r="W1850" s="3"/>
      <c r="X1850" s="7">
        <v>6</v>
      </c>
      <c r="Z1850" s="29" t="s">
        <v>62</v>
      </c>
      <c r="AA1850" s="3">
        <v>13497</v>
      </c>
      <c r="AB1850" s="3"/>
      <c r="AC1850" s="7">
        <v>13497</v>
      </c>
      <c r="AE1850">
        <f t="shared" si="1246"/>
        <v>13497</v>
      </c>
      <c r="AF1850" s="16">
        <f t="shared" si="1247"/>
        <v>13.497</v>
      </c>
      <c r="AH1850">
        <f t="shared" si="1248"/>
        <v>68</v>
      </c>
      <c r="AI1850">
        <f t="shared" si="1249"/>
        <v>13497</v>
      </c>
      <c r="AJ1850" s="16">
        <f t="shared" si="1250"/>
        <v>198485.29411764708</v>
      </c>
      <c r="AL1850" s="16">
        <f t="shared" si="1251"/>
        <v>1227000</v>
      </c>
    </row>
    <row r="1851" spans="2:38">
      <c r="B1851" s="29" t="s">
        <v>63</v>
      </c>
      <c r="C1851" s="3">
        <v>965</v>
      </c>
      <c r="D1851" s="3"/>
      <c r="E1851" s="7">
        <v>965</v>
      </c>
      <c r="G1851" s="29" t="s">
        <v>63</v>
      </c>
      <c r="H1851" s="3">
        <v>6669</v>
      </c>
      <c r="I1851" s="3"/>
      <c r="J1851" s="7">
        <v>6669</v>
      </c>
      <c r="L1851">
        <f t="shared" si="1253"/>
        <v>965</v>
      </c>
      <c r="M1851">
        <f t="shared" si="1254"/>
        <v>6669</v>
      </c>
      <c r="N1851" s="19">
        <f t="shared" si="1252"/>
        <v>6.9108808290155439</v>
      </c>
      <c r="P1851" s="29" t="s">
        <v>63</v>
      </c>
      <c r="Q1851" s="3">
        <v>4753</v>
      </c>
      <c r="R1851" s="3"/>
      <c r="S1851" s="7">
        <v>4753</v>
      </c>
      <c r="U1851" s="29" t="s">
        <v>63</v>
      </c>
      <c r="V1851" s="3">
        <v>910</v>
      </c>
      <c r="W1851" s="3"/>
      <c r="X1851" s="7">
        <v>910</v>
      </c>
      <c r="Z1851" s="29" t="s">
        <v>63</v>
      </c>
      <c r="AA1851" s="3">
        <v>680280</v>
      </c>
      <c r="AB1851" s="3"/>
      <c r="AC1851" s="7">
        <v>680280</v>
      </c>
      <c r="AE1851">
        <f t="shared" si="1246"/>
        <v>680280</v>
      </c>
      <c r="AF1851" s="16">
        <f t="shared" si="1247"/>
        <v>680.28</v>
      </c>
      <c r="AH1851">
        <f t="shared" si="1248"/>
        <v>6669</v>
      </c>
      <c r="AI1851">
        <f t="shared" si="1249"/>
        <v>680280</v>
      </c>
      <c r="AJ1851" s="16">
        <f t="shared" si="1250"/>
        <v>102006.29779577148</v>
      </c>
      <c r="AL1851" s="16">
        <f t="shared" si="1251"/>
        <v>704953.36787564761</v>
      </c>
    </row>
    <row r="1852" spans="2:38">
      <c r="B1852" s="30" t="s">
        <v>34</v>
      </c>
      <c r="C1852" s="7">
        <v>7492</v>
      </c>
      <c r="D1852" s="7"/>
      <c r="E1852" s="7">
        <v>7492</v>
      </c>
      <c r="G1852" s="30" t="s">
        <v>34</v>
      </c>
      <c r="H1852" s="7">
        <v>58309</v>
      </c>
      <c r="I1852" s="7"/>
      <c r="J1852" s="7">
        <v>58309</v>
      </c>
      <c r="L1852">
        <f t="shared" si="1253"/>
        <v>7492</v>
      </c>
      <c r="M1852">
        <f t="shared" si="1254"/>
        <v>58309</v>
      </c>
      <c r="N1852" s="19">
        <f t="shared" si="1252"/>
        <v>7.7828350240256272</v>
      </c>
      <c r="P1852" s="30" t="s">
        <v>34</v>
      </c>
      <c r="Q1852" s="7">
        <v>43548</v>
      </c>
      <c r="R1852" s="7"/>
      <c r="S1852" s="7">
        <v>43548</v>
      </c>
      <c r="U1852" s="30" t="s">
        <v>34</v>
      </c>
      <c r="V1852" s="7">
        <v>7063</v>
      </c>
      <c r="W1852" s="7"/>
      <c r="X1852" s="7">
        <v>7063</v>
      </c>
      <c r="Z1852" s="30" t="s">
        <v>34</v>
      </c>
      <c r="AA1852" s="7">
        <v>7214250</v>
      </c>
      <c r="AB1852" s="7"/>
      <c r="AC1852" s="7">
        <v>7214250</v>
      </c>
      <c r="AE1852">
        <f t="shared" si="1246"/>
        <v>7214250</v>
      </c>
      <c r="AF1852" s="16">
        <f t="shared" si="1247"/>
        <v>7214.25</v>
      </c>
      <c r="AH1852">
        <f t="shared" si="1248"/>
        <v>58309</v>
      </c>
      <c r="AI1852">
        <f t="shared" si="1249"/>
        <v>7214250</v>
      </c>
      <c r="AJ1852" s="16">
        <f t="shared" si="1250"/>
        <v>123724.46792090415</v>
      </c>
      <c r="AL1852" s="16">
        <f t="shared" si="1251"/>
        <v>962927.12226374797</v>
      </c>
    </row>
    <row r="1853" spans="2:38">
      <c r="B1853" s="5" t="s">
        <v>35</v>
      </c>
      <c r="C1853" s="3"/>
      <c r="D1853" s="3"/>
      <c r="E1853" s="7"/>
      <c r="G1853" s="5" t="s">
        <v>35</v>
      </c>
      <c r="H1853" s="3"/>
      <c r="I1853" s="3"/>
      <c r="J1853" s="7"/>
      <c r="N1853" s="37" t="str">
        <f t="shared" si="1252"/>
        <v/>
      </c>
      <c r="P1853" s="5" t="s">
        <v>35</v>
      </c>
      <c r="Q1853" s="3"/>
      <c r="R1853" s="3"/>
      <c r="S1853" s="7"/>
      <c r="U1853" s="5" t="s">
        <v>35</v>
      </c>
      <c r="V1853" s="3"/>
      <c r="W1853" s="3"/>
      <c r="X1853" s="7"/>
      <c r="Z1853" s="5" t="s">
        <v>35</v>
      </c>
      <c r="AA1853" s="3"/>
      <c r="AB1853" s="3"/>
      <c r="AC1853" s="7"/>
      <c r="AF1853" s="36"/>
      <c r="AJ1853" s="36"/>
      <c r="AL1853" s="36"/>
    </row>
    <row r="1854" spans="2:38">
      <c r="B1854" s="29" t="s">
        <v>150</v>
      </c>
      <c r="C1854" s="3">
        <v>26</v>
      </c>
      <c r="D1854" s="3"/>
      <c r="E1854" s="7">
        <v>26</v>
      </c>
      <c r="G1854" s="29" t="s">
        <v>150</v>
      </c>
      <c r="H1854" s="3">
        <v>393</v>
      </c>
      <c r="I1854" s="3"/>
      <c r="J1854" s="7">
        <v>393</v>
      </c>
      <c r="L1854">
        <f t="shared" ref="L1854:L1859" si="1255">E1854</f>
        <v>26</v>
      </c>
      <c r="M1854">
        <f t="shared" ref="M1854:M1859" si="1256">J1854</f>
        <v>393</v>
      </c>
      <c r="N1854" s="19">
        <f t="shared" si="1252"/>
        <v>15.115384615384615</v>
      </c>
      <c r="P1854" s="29" t="s">
        <v>150</v>
      </c>
      <c r="Q1854" s="3">
        <v>306</v>
      </c>
      <c r="R1854" s="3"/>
      <c r="S1854" s="7">
        <v>306</v>
      </c>
      <c r="U1854" s="29" t="s">
        <v>150</v>
      </c>
      <c r="V1854" s="3">
        <v>59</v>
      </c>
      <c r="W1854" s="3"/>
      <c r="X1854" s="7">
        <v>59</v>
      </c>
      <c r="Z1854" s="29" t="s">
        <v>150</v>
      </c>
      <c r="AA1854" s="3">
        <v>46075</v>
      </c>
      <c r="AB1854" s="3"/>
      <c r="AC1854" s="7">
        <v>46075</v>
      </c>
      <c r="AE1854">
        <f t="shared" ref="AE1854:AE1881" si="1257">AC1854</f>
        <v>46075</v>
      </c>
      <c r="AF1854" s="16">
        <f t="shared" ref="AF1854:AF1881" si="1258">IF(AE1854/$AE$8&gt;0,AE1854/$AE$8,"")</f>
        <v>46.075000000000003</v>
      </c>
      <c r="AH1854">
        <f t="shared" ref="AH1854:AH1881" si="1259">J1854</f>
        <v>393</v>
      </c>
      <c r="AI1854">
        <f t="shared" ref="AI1854:AI1881" si="1260">AC1854</f>
        <v>46075</v>
      </c>
      <c r="AJ1854" s="16">
        <f t="shared" ref="AJ1854:AJ1881" si="1261">IF(AI1854*AH1854&gt;0,AI1854/AH1854*$AI$8,"")</f>
        <v>117239.18575063614</v>
      </c>
      <c r="AL1854" s="16">
        <f t="shared" ref="AL1854:AL1881" si="1262">IF(AI1854*M1854&gt;0,M1854/L1854*AJ1854,"")</f>
        <v>1772115.3846153847</v>
      </c>
    </row>
    <row r="1855" spans="2:38">
      <c r="B1855" s="29" t="s">
        <v>67</v>
      </c>
      <c r="C1855" s="3"/>
      <c r="D1855" s="3"/>
      <c r="E1855" s="7"/>
      <c r="G1855" s="29" t="s">
        <v>67</v>
      </c>
      <c r="H1855" s="3"/>
      <c r="I1855" s="3"/>
      <c r="J1855" s="7"/>
      <c r="L1855">
        <f t="shared" si="1255"/>
        <v>0</v>
      </c>
      <c r="M1855">
        <f t="shared" si="1256"/>
        <v>0</v>
      </c>
      <c r="N1855" s="19" t="str">
        <f t="shared" si="1252"/>
        <v/>
      </c>
      <c r="P1855" s="29" t="s">
        <v>67</v>
      </c>
      <c r="Q1855" s="3"/>
      <c r="R1855" s="3"/>
      <c r="S1855" s="7"/>
      <c r="U1855" s="29" t="s">
        <v>67</v>
      </c>
      <c r="V1855" s="3"/>
      <c r="W1855" s="3"/>
      <c r="X1855" s="7"/>
      <c r="Z1855" s="29" t="s">
        <v>67</v>
      </c>
      <c r="AA1855" s="3"/>
      <c r="AB1855" s="3"/>
      <c r="AC1855" s="7"/>
      <c r="AE1855">
        <f t="shared" si="1257"/>
        <v>0</v>
      </c>
      <c r="AF1855" s="16" t="str">
        <f t="shared" si="1258"/>
        <v/>
      </c>
      <c r="AH1855">
        <f t="shared" si="1259"/>
        <v>0</v>
      </c>
      <c r="AI1855">
        <f t="shared" si="1260"/>
        <v>0</v>
      </c>
      <c r="AJ1855" s="16" t="str">
        <f t="shared" si="1261"/>
        <v/>
      </c>
      <c r="AL1855" s="16" t="str">
        <f t="shared" si="1262"/>
        <v/>
      </c>
    </row>
    <row r="1856" spans="2:38">
      <c r="B1856" s="29" t="s">
        <v>68</v>
      </c>
      <c r="C1856" s="3"/>
      <c r="D1856" s="3">
        <v>6</v>
      </c>
      <c r="E1856" s="7">
        <v>6</v>
      </c>
      <c r="G1856" s="29" t="s">
        <v>68</v>
      </c>
      <c r="H1856" s="3"/>
      <c r="I1856" s="3">
        <v>10</v>
      </c>
      <c r="J1856" s="7">
        <v>10</v>
      </c>
      <c r="L1856">
        <f t="shared" si="1255"/>
        <v>6</v>
      </c>
      <c r="M1856">
        <f t="shared" si="1256"/>
        <v>10</v>
      </c>
      <c r="N1856" s="19">
        <f t="shared" si="1252"/>
        <v>1.6666666666666667</v>
      </c>
      <c r="P1856" s="29" t="s">
        <v>68</v>
      </c>
      <c r="Q1856" s="3"/>
      <c r="R1856" s="3">
        <v>3</v>
      </c>
      <c r="S1856" s="7">
        <v>3</v>
      </c>
      <c r="U1856" s="29" t="s">
        <v>68</v>
      </c>
      <c r="V1856" s="3"/>
      <c r="W1856" s="3">
        <v>1</v>
      </c>
      <c r="X1856" s="7">
        <v>1</v>
      </c>
      <c r="Z1856" s="29" t="s">
        <v>68</v>
      </c>
      <c r="AA1856" s="3"/>
      <c r="AB1856" s="3">
        <v>273</v>
      </c>
      <c r="AC1856" s="7">
        <v>273</v>
      </c>
      <c r="AE1856">
        <f t="shared" si="1257"/>
        <v>273</v>
      </c>
      <c r="AF1856" s="16">
        <f t="shared" si="1258"/>
        <v>0.27300000000000002</v>
      </c>
      <c r="AH1856">
        <f t="shared" si="1259"/>
        <v>10</v>
      </c>
      <c r="AI1856">
        <f t="shared" si="1260"/>
        <v>273</v>
      </c>
      <c r="AJ1856" s="16">
        <f t="shared" si="1261"/>
        <v>27300</v>
      </c>
      <c r="AL1856" s="16">
        <f t="shared" si="1262"/>
        <v>45500</v>
      </c>
    </row>
    <row r="1857" spans="2:38">
      <c r="B1857" s="29" t="s">
        <v>69</v>
      </c>
      <c r="C1857" s="3">
        <v>9</v>
      </c>
      <c r="D1857" s="3"/>
      <c r="E1857" s="7">
        <v>9</v>
      </c>
      <c r="G1857" s="29" t="s">
        <v>69</v>
      </c>
      <c r="H1857" s="3">
        <v>42</v>
      </c>
      <c r="I1857" s="3"/>
      <c r="J1857" s="7">
        <v>42</v>
      </c>
      <c r="L1857">
        <f t="shared" si="1255"/>
        <v>9</v>
      </c>
      <c r="M1857">
        <f t="shared" si="1256"/>
        <v>42</v>
      </c>
      <c r="N1857" s="19">
        <f t="shared" si="1252"/>
        <v>4.666666666666667</v>
      </c>
      <c r="P1857" s="29" t="s">
        <v>69</v>
      </c>
      <c r="Q1857" s="3">
        <v>22</v>
      </c>
      <c r="R1857" s="3"/>
      <c r="S1857" s="7">
        <v>22</v>
      </c>
      <c r="U1857" s="29" t="s">
        <v>69</v>
      </c>
      <c r="V1857" s="3">
        <v>11</v>
      </c>
      <c r="W1857" s="3"/>
      <c r="X1857" s="7">
        <v>11</v>
      </c>
      <c r="Z1857" s="29" t="s">
        <v>69</v>
      </c>
      <c r="AA1857" s="3">
        <v>7204</v>
      </c>
      <c r="AB1857" s="3"/>
      <c r="AC1857" s="7">
        <v>7204</v>
      </c>
      <c r="AE1857">
        <f t="shared" si="1257"/>
        <v>7204</v>
      </c>
      <c r="AF1857" s="16">
        <f t="shared" si="1258"/>
        <v>7.2039999999999997</v>
      </c>
      <c r="AH1857">
        <f t="shared" si="1259"/>
        <v>42</v>
      </c>
      <c r="AI1857">
        <f t="shared" si="1260"/>
        <v>7204</v>
      </c>
      <c r="AJ1857" s="16">
        <f t="shared" si="1261"/>
        <v>171523.80952380953</v>
      </c>
      <c r="AL1857" s="16">
        <f t="shared" si="1262"/>
        <v>800444.4444444445</v>
      </c>
    </row>
    <row r="1858" spans="2:38">
      <c r="B1858" s="29" t="s">
        <v>70</v>
      </c>
      <c r="C1858" s="3">
        <v>1</v>
      </c>
      <c r="D1858" s="3"/>
      <c r="E1858" s="7">
        <v>1</v>
      </c>
      <c r="G1858" s="29" t="s">
        <v>70</v>
      </c>
      <c r="H1858" s="3"/>
      <c r="I1858" s="3"/>
      <c r="J1858" s="7"/>
      <c r="L1858">
        <f t="shared" si="1255"/>
        <v>1</v>
      </c>
      <c r="M1858">
        <f t="shared" si="1256"/>
        <v>0</v>
      </c>
      <c r="N1858" s="19">
        <f t="shared" si="1252"/>
        <v>0</v>
      </c>
      <c r="P1858" s="29" t="s">
        <v>70</v>
      </c>
      <c r="Q1858" s="3"/>
      <c r="R1858" s="3"/>
      <c r="S1858" s="7"/>
      <c r="U1858" s="29" t="s">
        <v>70</v>
      </c>
      <c r="V1858" s="3"/>
      <c r="W1858" s="3"/>
      <c r="X1858" s="7"/>
      <c r="Z1858" s="29" t="s">
        <v>70</v>
      </c>
      <c r="AA1858" s="3"/>
      <c r="AB1858" s="3"/>
      <c r="AC1858" s="7"/>
      <c r="AE1858">
        <f t="shared" si="1257"/>
        <v>0</v>
      </c>
      <c r="AF1858" s="16" t="str">
        <f t="shared" si="1258"/>
        <v/>
      </c>
      <c r="AH1858">
        <f t="shared" si="1259"/>
        <v>0</v>
      </c>
      <c r="AI1858">
        <f t="shared" si="1260"/>
        <v>0</v>
      </c>
      <c r="AJ1858" s="16" t="str">
        <f t="shared" si="1261"/>
        <v/>
      </c>
      <c r="AL1858" s="16" t="str">
        <f t="shared" si="1262"/>
        <v/>
      </c>
    </row>
    <row r="1859" spans="2:38">
      <c r="B1859" s="29" t="s">
        <v>151</v>
      </c>
      <c r="C1859" s="3"/>
      <c r="D1859" s="3"/>
      <c r="E1859" s="7"/>
      <c r="G1859" s="29" t="s">
        <v>151</v>
      </c>
      <c r="H1859" s="3"/>
      <c r="I1859" s="3"/>
      <c r="J1859" s="7"/>
      <c r="L1859">
        <f t="shared" si="1255"/>
        <v>0</v>
      </c>
      <c r="M1859">
        <f t="shared" si="1256"/>
        <v>0</v>
      </c>
      <c r="N1859" s="19" t="str">
        <f t="shared" si="1252"/>
        <v/>
      </c>
      <c r="P1859" s="29" t="s">
        <v>151</v>
      </c>
      <c r="Q1859" s="3"/>
      <c r="R1859" s="3"/>
      <c r="S1859" s="7"/>
      <c r="U1859" s="29" t="s">
        <v>151</v>
      </c>
      <c r="V1859" s="3"/>
      <c r="W1859" s="3"/>
      <c r="X1859" s="7"/>
      <c r="Z1859" s="29" t="s">
        <v>151</v>
      </c>
      <c r="AA1859" s="3"/>
      <c r="AB1859" s="3"/>
      <c r="AC1859" s="7"/>
      <c r="AE1859">
        <f t="shared" si="1257"/>
        <v>0</v>
      </c>
      <c r="AF1859" s="16" t="str">
        <f t="shared" si="1258"/>
        <v/>
      </c>
      <c r="AH1859">
        <f t="shared" si="1259"/>
        <v>0</v>
      </c>
      <c r="AI1859">
        <f t="shared" si="1260"/>
        <v>0</v>
      </c>
      <c r="AJ1859" s="16" t="str">
        <f t="shared" si="1261"/>
        <v/>
      </c>
      <c r="AL1859" s="16" t="str">
        <f t="shared" si="1262"/>
        <v/>
      </c>
    </row>
    <row r="1860" spans="2:38">
      <c r="B1860" s="29" t="s">
        <v>71</v>
      </c>
      <c r="C1860" s="3">
        <v>34</v>
      </c>
      <c r="D1860" s="3"/>
      <c r="E1860" s="7">
        <v>34</v>
      </c>
      <c r="G1860" s="29" t="s">
        <v>71</v>
      </c>
      <c r="H1860" s="3">
        <v>821</v>
      </c>
      <c r="I1860" s="3"/>
      <c r="J1860" s="7">
        <v>821</v>
      </c>
      <c r="N1860" s="19" t="str">
        <f t="shared" si="1252"/>
        <v/>
      </c>
      <c r="P1860" s="29" t="s">
        <v>71</v>
      </c>
      <c r="Q1860" s="3">
        <v>721</v>
      </c>
      <c r="R1860" s="3"/>
      <c r="S1860" s="7">
        <v>721</v>
      </c>
      <c r="U1860" s="29" t="s">
        <v>71</v>
      </c>
      <c r="V1860" s="3">
        <v>66</v>
      </c>
      <c r="W1860" s="3"/>
      <c r="X1860" s="7">
        <v>66</v>
      </c>
      <c r="Z1860" s="29" t="s">
        <v>71</v>
      </c>
      <c r="AA1860" s="3">
        <v>230254</v>
      </c>
      <c r="AB1860" s="3"/>
      <c r="AC1860" s="7">
        <v>230254</v>
      </c>
      <c r="AE1860">
        <f t="shared" si="1257"/>
        <v>230254</v>
      </c>
      <c r="AF1860" s="16">
        <f t="shared" si="1258"/>
        <v>230.25399999999999</v>
      </c>
      <c r="AH1860">
        <f t="shared" si="1259"/>
        <v>821</v>
      </c>
      <c r="AI1860">
        <f t="shared" si="1260"/>
        <v>230254</v>
      </c>
      <c r="AJ1860" s="16">
        <f t="shared" si="1261"/>
        <v>280455.54202192451</v>
      </c>
      <c r="AL1860" s="16" t="str">
        <f t="shared" si="1262"/>
        <v/>
      </c>
    </row>
    <row r="1861" spans="2:38">
      <c r="B1861" s="29" t="s">
        <v>72</v>
      </c>
      <c r="C1861" s="3"/>
      <c r="D1861" s="3">
        <v>2</v>
      </c>
      <c r="E1861" s="7">
        <v>2</v>
      </c>
      <c r="G1861" s="29" t="s">
        <v>72</v>
      </c>
      <c r="H1861" s="3"/>
      <c r="I1861" s="3"/>
      <c r="J1861" s="7"/>
      <c r="L1861">
        <f t="shared" ref="L1861:L1870" si="1263">E1861</f>
        <v>2</v>
      </c>
      <c r="M1861">
        <f t="shared" ref="M1861:M1870" si="1264">J1861</f>
        <v>0</v>
      </c>
      <c r="N1861" s="19">
        <f t="shared" si="1252"/>
        <v>0</v>
      </c>
      <c r="P1861" s="29" t="s">
        <v>72</v>
      </c>
      <c r="Q1861" s="3"/>
      <c r="R1861" s="3"/>
      <c r="S1861" s="7"/>
      <c r="U1861" s="29" t="s">
        <v>72</v>
      </c>
      <c r="V1861" s="3"/>
      <c r="W1861" s="3"/>
      <c r="X1861" s="7"/>
      <c r="Z1861" s="29" t="s">
        <v>72</v>
      </c>
      <c r="AA1861" s="3"/>
      <c r="AB1861" s="3"/>
      <c r="AC1861" s="7"/>
      <c r="AE1861">
        <f t="shared" si="1257"/>
        <v>0</v>
      </c>
      <c r="AF1861" s="16" t="str">
        <f t="shared" si="1258"/>
        <v/>
      </c>
      <c r="AH1861">
        <f t="shared" si="1259"/>
        <v>0</v>
      </c>
      <c r="AI1861">
        <f t="shared" si="1260"/>
        <v>0</v>
      </c>
      <c r="AJ1861" s="16" t="str">
        <f t="shared" si="1261"/>
        <v/>
      </c>
      <c r="AL1861" s="16" t="str">
        <f t="shared" si="1262"/>
        <v/>
      </c>
    </row>
    <row r="1862" spans="2:38">
      <c r="B1862" s="29" t="s">
        <v>73</v>
      </c>
      <c r="C1862" s="3">
        <v>278</v>
      </c>
      <c r="D1862" s="3"/>
      <c r="E1862" s="7">
        <v>278</v>
      </c>
      <c r="G1862" s="29" t="s">
        <v>73</v>
      </c>
      <c r="H1862" s="3">
        <v>4912</v>
      </c>
      <c r="I1862" s="3"/>
      <c r="J1862" s="7">
        <v>4912</v>
      </c>
      <c r="L1862">
        <f t="shared" si="1263"/>
        <v>278</v>
      </c>
      <c r="M1862">
        <f t="shared" si="1264"/>
        <v>4912</v>
      </c>
      <c r="N1862" s="19">
        <f t="shared" si="1252"/>
        <v>17.669064748201439</v>
      </c>
      <c r="P1862" s="29" t="s">
        <v>73</v>
      </c>
      <c r="Q1862" s="3">
        <v>4092</v>
      </c>
      <c r="R1862" s="3"/>
      <c r="S1862" s="7">
        <v>4092</v>
      </c>
      <c r="U1862" s="29" t="s">
        <v>73</v>
      </c>
      <c r="V1862" s="3">
        <v>537</v>
      </c>
      <c r="W1862" s="3"/>
      <c r="X1862" s="7">
        <v>537</v>
      </c>
      <c r="Z1862" s="29" t="s">
        <v>73</v>
      </c>
      <c r="AA1862" s="3">
        <v>664001</v>
      </c>
      <c r="AB1862" s="3"/>
      <c r="AC1862" s="7">
        <v>664001</v>
      </c>
      <c r="AE1862">
        <f t="shared" si="1257"/>
        <v>664001</v>
      </c>
      <c r="AF1862" s="16">
        <f t="shared" si="1258"/>
        <v>664.00099999999998</v>
      </c>
      <c r="AH1862">
        <f t="shared" si="1259"/>
        <v>4912</v>
      </c>
      <c r="AI1862">
        <f t="shared" si="1260"/>
        <v>664001</v>
      </c>
      <c r="AJ1862" s="16">
        <f t="shared" si="1261"/>
        <v>135179.35667752443</v>
      </c>
      <c r="AL1862" s="16">
        <f t="shared" si="1262"/>
        <v>2388492.8057553954</v>
      </c>
    </row>
    <row r="1863" spans="2:38">
      <c r="B1863" s="29" t="s">
        <v>74</v>
      </c>
      <c r="C1863" s="3"/>
      <c r="D1863" s="3"/>
      <c r="E1863" s="7"/>
      <c r="G1863" s="29" t="s">
        <v>74</v>
      </c>
      <c r="H1863" s="3"/>
      <c r="I1863" s="3"/>
      <c r="J1863" s="7"/>
      <c r="L1863">
        <f t="shared" si="1263"/>
        <v>0</v>
      </c>
      <c r="M1863">
        <f t="shared" si="1264"/>
        <v>0</v>
      </c>
      <c r="N1863" s="19" t="str">
        <f t="shared" si="1252"/>
        <v/>
      </c>
      <c r="P1863" s="29" t="s">
        <v>74</v>
      </c>
      <c r="Q1863" s="3"/>
      <c r="R1863" s="3"/>
      <c r="S1863" s="7"/>
      <c r="U1863" s="29" t="s">
        <v>74</v>
      </c>
      <c r="V1863" s="3"/>
      <c r="W1863" s="3"/>
      <c r="X1863" s="7"/>
      <c r="Z1863" s="29" t="s">
        <v>74</v>
      </c>
      <c r="AA1863" s="3"/>
      <c r="AB1863" s="3"/>
      <c r="AC1863" s="7"/>
      <c r="AE1863">
        <f t="shared" si="1257"/>
        <v>0</v>
      </c>
      <c r="AF1863" s="16" t="str">
        <f t="shared" si="1258"/>
        <v/>
      </c>
      <c r="AH1863">
        <f t="shared" si="1259"/>
        <v>0</v>
      </c>
      <c r="AI1863">
        <f t="shared" si="1260"/>
        <v>0</v>
      </c>
      <c r="AJ1863" s="16" t="str">
        <f t="shared" si="1261"/>
        <v/>
      </c>
      <c r="AL1863" s="16" t="str">
        <f t="shared" si="1262"/>
        <v/>
      </c>
    </row>
    <row r="1864" spans="2:38">
      <c r="B1864" s="29" t="s">
        <v>75</v>
      </c>
      <c r="C1864" s="3"/>
      <c r="D1864" s="3">
        <v>11</v>
      </c>
      <c r="E1864" s="7">
        <v>11</v>
      </c>
      <c r="G1864" s="29" t="s">
        <v>75</v>
      </c>
      <c r="H1864" s="3"/>
      <c r="I1864" s="3">
        <v>248</v>
      </c>
      <c r="J1864" s="7">
        <v>248</v>
      </c>
      <c r="L1864">
        <f t="shared" si="1263"/>
        <v>11</v>
      </c>
      <c r="M1864">
        <f t="shared" si="1264"/>
        <v>248</v>
      </c>
      <c r="N1864" s="19">
        <f t="shared" si="1252"/>
        <v>22.545454545454547</v>
      </c>
      <c r="P1864" s="29" t="s">
        <v>75</v>
      </c>
      <c r="Q1864" s="3"/>
      <c r="R1864" s="3">
        <v>197</v>
      </c>
      <c r="S1864" s="7">
        <v>197</v>
      </c>
      <c r="U1864" s="29" t="s">
        <v>75</v>
      </c>
      <c r="V1864" s="3"/>
      <c r="W1864" s="3">
        <v>40</v>
      </c>
      <c r="X1864" s="7">
        <v>40</v>
      </c>
      <c r="Z1864" s="29" t="s">
        <v>75</v>
      </c>
      <c r="AA1864" s="3"/>
      <c r="AB1864" s="3">
        <v>20782</v>
      </c>
      <c r="AC1864" s="7">
        <v>20782</v>
      </c>
      <c r="AE1864">
        <f t="shared" si="1257"/>
        <v>20782</v>
      </c>
      <c r="AF1864" s="16">
        <f t="shared" si="1258"/>
        <v>20.782</v>
      </c>
      <c r="AH1864">
        <f t="shared" si="1259"/>
        <v>248</v>
      </c>
      <c r="AI1864">
        <f t="shared" si="1260"/>
        <v>20782</v>
      </c>
      <c r="AJ1864" s="16">
        <f t="shared" si="1261"/>
        <v>83798.387096774197</v>
      </c>
      <c r="AL1864" s="16">
        <f t="shared" si="1262"/>
        <v>1889272.7272727275</v>
      </c>
    </row>
    <row r="1865" spans="2:38">
      <c r="B1865" s="29" t="s">
        <v>76</v>
      </c>
      <c r="C1865" s="3"/>
      <c r="D1865" s="3">
        <v>1427</v>
      </c>
      <c r="E1865" s="7">
        <v>1427</v>
      </c>
      <c r="G1865" s="29" t="s">
        <v>76</v>
      </c>
      <c r="H1865" s="3"/>
      <c r="I1865" s="3">
        <v>27698</v>
      </c>
      <c r="J1865" s="7">
        <v>27698</v>
      </c>
      <c r="L1865">
        <f t="shared" si="1263"/>
        <v>1427</v>
      </c>
      <c r="M1865">
        <f t="shared" si="1264"/>
        <v>27698</v>
      </c>
      <c r="N1865" s="19">
        <f t="shared" si="1252"/>
        <v>19.409950946040645</v>
      </c>
      <c r="P1865" s="29" t="s">
        <v>76</v>
      </c>
      <c r="Q1865" s="3"/>
      <c r="R1865" s="3">
        <v>14214</v>
      </c>
      <c r="S1865" s="7">
        <v>14214</v>
      </c>
      <c r="U1865" s="29" t="s">
        <v>76</v>
      </c>
      <c r="V1865" s="3"/>
      <c r="W1865" s="3">
        <v>12022</v>
      </c>
      <c r="X1865" s="7">
        <v>12022</v>
      </c>
      <c r="Z1865" s="29" t="s">
        <v>76</v>
      </c>
      <c r="AA1865" s="3"/>
      <c r="AB1865" s="3">
        <v>832354</v>
      </c>
      <c r="AC1865" s="7">
        <v>832354</v>
      </c>
      <c r="AE1865">
        <f t="shared" si="1257"/>
        <v>832354</v>
      </c>
      <c r="AF1865" s="16">
        <f t="shared" si="1258"/>
        <v>832.35400000000004</v>
      </c>
      <c r="AH1865">
        <f t="shared" si="1259"/>
        <v>27698</v>
      </c>
      <c r="AI1865">
        <f t="shared" si="1260"/>
        <v>832354</v>
      </c>
      <c r="AJ1865" s="16">
        <f t="shared" si="1261"/>
        <v>30051.050617373097</v>
      </c>
      <c r="AL1865" s="16">
        <f t="shared" si="1262"/>
        <v>583289.41836019629</v>
      </c>
    </row>
    <row r="1866" spans="2:38">
      <c r="B1866" s="29" t="s">
        <v>152</v>
      </c>
      <c r="C1866" s="3"/>
      <c r="D1866" s="3">
        <v>2</v>
      </c>
      <c r="E1866" s="7">
        <v>2</v>
      </c>
      <c r="G1866" s="29" t="s">
        <v>152</v>
      </c>
      <c r="H1866" s="3"/>
      <c r="I1866" s="3"/>
      <c r="J1866" s="7"/>
      <c r="L1866">
        <f t="shared" si="1263"/>
        <v>2</v>
      </c>
      <c r="M1866">
        <f t="shared" si="1264"/>
        <v>0</v>
      </c>
      <c r="N1866" s="19">
        <f t="shared" si="1252"/>
        <v>0</v>
      </c>
      <c r="P1866" s="29" t="s">
        <v>152</v>
      </c>
      <c r="Q1866" s="3"/>
      <c r="R1866" s="3"/>
      <c r="S1866" s="7"/>
      <c r="U1866" s="29" t="s">
        <v>152</v>
      </c>
      <c r="V1866" s="3"/>
      <c r="W1866" s="3"/>
      <c r="X1866" s="7"/>
      <c r="Z1866" s="29" t="s">
        <v>152</v>
      </c>
      <c r="AA1866" s="3"/>
      <c r="AB1866" s="3"/>
      <c r="AC1866" s="7"/>
      <c r="AE1866">
        <f t="shared" si="1257"/>
        <v>0</v>
      </c>
      <c r="AF1866" s="16" t="str">
        <f t="shared" si="1258"/>
        <v/>
      </c>
      <c r="AH1866">
        <f t="shared" si="1259"/>
        <v>0</v>
      </c>
      <c r="AI1866">
        <f t="shared" si="1260"/>
        <v>0</v>
      </c>
      <c r="AJ1866" s="16" t="str">
        <f t="shared" si="1261"/>
        <v/>
      </c>
      <c r="AL1866" s="16" t="str">
        <f t="shared" si="1262"/>
        <v/>
      </c>
    </row>
    <row r="1867" spans="2:38">
      <c r="B1867" s="29" t="s">
        <v>77</v>
      </c>
      <c r="C1867" s="3">
        <v>2</v>
      </c>
      <c r="D1867" s="3"/>
      <c r="E1867" s="7">
        <v>2</v>
      </c>
      <c r="G1867" s="29" t="s">
        <v>77</v>
      </c>
      <c r="H1867" s="3"/>
      <c r="I1867" s="3"/>
      <c r="J1867" s="7"/>
      <c r="L1867">
        <f t="shared" si="1263"/>
        <v>2</v>
      </c>
      <c r="M1867">
        <f t="shared" si="1264"/>
        <v>0</v>
      </c>
      <c r="N1867" s="19">
        <f t="shared" si="1252"/>
        <v>0</v>
      </c>
      <c r="P1867" s="29" t="s">
        <v>77</v>
      </c>
      <c r="Q1867" s="3"/>
      <c r="R1867" s="3"/>
      <c r="S1867" s="7"/>
      <c r="U1867" s="29" t="s">
        <v>77</v>
      </c>
      <c r="V1867" s="3"/>
      <c r="W1867" s="3"/>
      <c r="X1867" s="7"/>
      <c r="Z1867" s="29" t="s">
        <v>77</v>
      </c>
      <c r="AA1867" s="3"/>
      <c r="AB1867" s="3"/>
      <c r="AC1867" s="7"/>
      <c r="AE1867">
        <f t="shared" si="1257"/>
        <v>0</v>
      </c>
      <c r="AF1867" s="16" t="str">
        <f t="shared" si="1258"/>
        <v/>
      </c>
      <c r="AH1867">
        <f t="shared" si="1259"/>
        <v>0</v>
      </c>
      <c r="AI1867">
        <f t="shared" si="1260"/>
        <v>0</v>
      </c>
      <c r="AJ1867" s="16" t="str">
        <f t="shared" si="1261"/>
        <v/>
      </c>
      <c r="AL1867" s="16" t="str">
        <f t="shared" si="1262"/>
        <v/>
      </c>
    </row>
    <row r="1868" spans="2:38">
      <c r="B1868" s="29" t="s">
        <v>78</v>
      </c>
      <c r="C1868" s="3">
        <v>3</v>
      </c>
      <c r="D1868" s="3"/>
      <c r="E1868" s="7">
        <v>3</v>
      </c>
      <c r="G1868" s="29" t="s">
        <v>78</v>
      </c>
      <c r="H1868" s="3">
        <v>3</v>
      </c>
      <c r="I1868" s="3"/>
      <c r="J1868" s="7">
        <v>3</v>
      </c>
      <c r="L1868">
        <f t="shared" si="1263"/>
        <v>3</v>
      </c>
      <c r="M1868">
        <f t="shared" si="1264"/>
        <v>3</v>
      </c>
      <c r="N1868" s="19">
        <f t="shared" si="1252"/>
        <v>1</v>
      </c>
      <c r="P1868" s="29" t="s">
        <v>78</v>
      </c>
      <c r="Q1868" s="3"/>
      <c r="R1868" s="3"/>
      <c r="S1868" s="7"/>
      <c r="U1868" s="29" t="s">
        <v>78</v>
      </c>
      <c r="V1868" s="3"/>
      <c r="W1868" s="3"/>
      <c r="X1868" s="7"/>
      <c r="Z1868" s="29" t="s">
        <v>78</v>
      </c>
      <c r="AA1868" s="3">
        <v>131</v>
      </c>
      <c r="AB1868" s="3"/>
      <c r="AC1868" s="7">
        <v>131</v>
      </c>
      <c r="AE1868">
        <f t="shared" si="1257"/>
        <v>131</v>
      </c>
      <c r="AF1868" s="16">
        <f t="shared" si="1258"/>
        <v>0.13100000000000001</v>
      </c>
      <c r="AH1868">
        <f t="shared" si="1259"/>
        <v>3</v>
      </c>
      <c r="AI1868">
        <f t="shared" si="1260"/>
        <v>131</v>
      </c>
      <c r="AJ1868" s="16">
        <f t="shared" si="1261"/>
        <v>43666.666666666664</v>
      </c>
      <c r="AL1868" s="16">
        <f t="shared" si="1262"/>
        <v>43666.666666666664</v>
      </c>
    </row>
    <row r="1869" spans="2:38">
      <c r="B1869" s="29" t="s">
        <v>79</v>
      </c>
      <c r="C1869" s="3">
        <v>126</v>
      </c>
      <c r="D1869" s="3"/>
      <c r="E1869" s="7">
        <v>126</v>
      </c>
      <c r="G1869" s="29" t="s">
        <v>79</v>
      </c>
      <c r="H1869" s="3">
        <v>1314</v>
      </c>
      <c r="I1869" s="3"/>
      <c r="J1869" s="7">
        <v>1314</v>
      </c>
      <c r="L1869">
        <f t="shared" si="1263"/>
        <v>126</v>
      </c>
      <c r="M1869">
        <f t="shared" si="1264"/>
        <v>1314</v>
      </c>
      <c r="N1869" s="19">
        <f t="shared" si="1252"/>
        <v>10.428571428571429</v>
      </c>
      <c r="P1869" s="29" t="s">
        <v>79</v>
      </c>
      <c r="Q1869" s="3">
        <v>1020</v>
      </c>
      <c r="R1869" s="3"/>
      <c r="S1869" s="7">
        <v>1020</v>
      </c>
      <c r="U1869" s="29" t="s">
        <v>79</v>
      </c>
      <c r="V1869" s="3">
        <v>166</v>
      </c>
      <c r="W1869" s="3"/>
      <c r="X1869" s="7">
        <v>166</v>
      </c>
      <c r="Z1869" s="29" t="s">
        <v>79</v>
      </c>
      <c r="AA1869" s="3">
        <v>197212</v>
      </c>
      <c r="AB1869" s="3"/>
      <c r="AC1869" s="7">
        <v>197212</v>
      </c>
      <c r="AE1869">
        <f t="shared" si="1257"/>
        <v>197212</v>
      </c>
      <c r="AF1869" s="16">
        <f t="shared" si="1258"/>
        <v>197.21199999999999</v>
      </c>
      <c r="AH1869">
        <f t="shared" si="1259"/>
        <v>1314</v>
      </c>
      <c r="AI1869">
        <f t="shared" si="1260"/>
        <v>197212</v>
      </c>
      <c r="AJ1869" s="16">
        <f t="shared" si="1261"/>
        <v>150085.23592085237</v>
      </c>
      <c r="AL1869" s="16">
        <f t="shared" si="1262"/>
        <v>1565174.6031746033</v>
      </c>
    </row>
    <row r="1870" spans="2:38">
      <c r="B1870" s="29" t="s">
        <v>80</v>
      </c>
      <c r="C1870" s="3">
        <v>108</v>
      </c>
      <c r="D1870" s="3"/>
      <c r="E1870" s="7">
        <v>108</v>
      </c>
      <c r="G1870" s="29" t="s">
        <v>80</v>
      </c>
      <c r="H1870" s="3">
        <v>1347</v>
      </c>
      <c r="I1870" s="3"/>
      <c r="J1870" s="7">
        <v>1347</v>
      </c>
      <c r="L1870">
        <f t="shared" si="1263"/>
        <v>108</v>
      </c>
      <c r="M1870">
        <f t="shared" si="1264"/>
        <v>1347</v>
      </c>
      <c r="N1870" s="19">
        <f t="shared" si="1252"/>
        <v>12.472222222222221</v>
      </c>
      <c r="P1870" s="29" t="s">
        <v>80</v>
      </c>
      <c r="Q1870" s="3">
        <v>1106</v>
      </c>
      <c r="R1870" s="3"/>
      <c r="S1870" s="7">
        <v>1106</v>
      </c>
      <c r="U1870" s="29" t="s">
        <v>80</v>
      </c>
      <c r="V1870" s="3">
        <v>130</v>
      </c>
      <c r="W1870" s="3"/>
      <c r="X1870" s="7">
        <v>130</v>
      </c>
      <c r="Z1870" s="29" t="s">
        <v>80</v>
      </c>
      <c r="AA1870" s="3">
        <v>354643</v>
      </c>
      <c r="AB1870" s="3"/>
      <c r="AC1870" s="7">
        <v>354643</v>
      </c>
      <c r="AE1870">
        <f t="shared" si="1257"/>
        <v>354643</v>
      </c>
      <c r="AF1870" s="16">
        <f t="shared" si="1258"/>
        <v>354.64299999999997</v>
      </c>
      <c r="AH1870">
        <f t="shared" si="1259"/>
        <v>1347</v>
      </c>
      <c r="AI1870">
        <f t="shared" si="1260"/>
        <v>354643</v>
      </c>
      <c r="AJ1870" s="16">
        <f t="shared" si="1261"/>
        <v>263283.5931700074</v>
      </c>
      <c r="AL1870" s="16">
        <f t="shared" si="1262"/>
        <v>3283731.4814814809</v>
      </c>
    </row>
    <row r="1871" spans="2:38">
      <c r="B1871" s="29" t="s">
        <v>153</v>
      </c>
      <c r="C1871" s="3">
        <v>215</v>
      </c>
      <c r="D1871" s="3"/>
      <c r="E1871" s="7">
        <v>215</v>
      </c>
      <c r="G1871" s="29" t="s">
        <v>153</v>
      </c>
      <c r="H1871" s="3">
        <v>2619</v>
      </c>
      <c r="I1871" s="3"/>
      <c r="J1871" s="7">
        <v>2619</v>
      </c>
      <c r="N1871" s="19" t="str">
        <f t="shared" si="1252"/>
        <v/>
      </c>
      <c r="P1871" s="29" t="s">
        <v>153</v>
      </c>
      <c r="Q1871" s="3">
        <v>2049</v>
      </c>
      <c r="R1871" s="3"/>
      <c r="S1871" s="7">
        <v>2049</v>
      </c>
      <c r="U1871" s="29" t="s">
        <v>153</v>
      </c>
      <c r="V1871" s="3">
        <v>350</v>
      </c>
      <c r="W1871" s="3"/>
      <c r="X1871" s="7">
        <v>350</v>
      </c>
      <c r="Z1871" s="29" t="s">
        <v>153</v>
      </c>
      <c r="AA1871" s="3">
        <v>824826</v>
      </c>
      <c r="AB1871" s="3"/>
      <c r="AC1871" s="7">
        <v>824826</v>
      </c>
      <c r="AE1871">
        <f t="shared" si="1257"/>
        <v>824826</v>
      </c>
      <c r="AF1871" s="16">
        <f t="shared" si="1258"/>
        <v>824.82600000000002</v>
      </c>
      <c r="AH1871">
        <f t="shared" si="1259"/>
        <v>2619</v>
      </c>
      <c r="AI1871">
        <f t="shared" si="1260"/>
        <v>824826</v>
      </c>
      <c r="AJ1871" s="16">
        <f t="shared" si="1261"/>
        <v>314939.28980526922</v>
      </c>
      <c r="AL1871" s="16" t="str">
        <f t="shared" si="1262"/>
        <v/>
      </c>
    </row>
    <row r="1872" spans="2:38">
      <c r="B1872" s="29" t="s">
        <v>154</v>
      </c>
      <c r="C1872" s="3"/>
      <c r="D1872" s="3">
        <v>1</v>
      </c>
      <c r="E1872" s="7">
        <v>1</v>
      </c>
      <c r="G1872" s="29" t="s">
        <v>154</v>
      </c>
      <c r="H1872" s="3"/>
      <c r="I1872" s="3"/>
      <c r="J1872" s="7"/>
      <c r="L1872">
        <f t="shared" ref="L1872:L1881" si="1265">E1872</f>
        <v>1</v>
      </c>
      <c r="M1872">
        <f t="shared" ref="M1872:M1881" si="1266">J1872</f>
        <v>0</v>
      </c>
      <c r="N1872" s="19">
        <f t="shared" si="1252"/>
        <v>0</v>
      </c>
      <c r="P1872" s="29" t="s">
        <v>154</v>
      </c>
      <c r="Q1872" s="3"/>
      <c r="R1872" s="3"/>
      <c r="S1872" s="7"/>
      <c r="U1872" s="29" t="s">
        <v>154</v>
      </c>
      <c r="V1872" s="3"/>
      <c r="W1872" s="3"/>
      <c r="X1872" s="7"/>
      <c r="Z1872" s="29" t="s">
        <v>154</v>
      </c>
      <c r="AA1872" s="3"/>
      <c r="AB1872" s="3"/>
      <c r="AC1872" s="7"/>
      <c r="AE1872">
        <f t="shared" si="1257"/>
        <v>0</v>
      </c>
      <c r="AF1872" s="16" t="str">
        <f t="shared" si="1258"/>
        <v/>
      </c>
      <c r="AH1872">
        <f t="shared" si="1259"/>
        <v>0</v>
      </c>
      <c r="AI1872">
        <f t="shared" si="1260"/>
        <v>0</v>
      </c>
      <c r="AJ1872" s="16" t="str">
        <f t="shared" si="1261"/>
        <v/>
      </c>
      <c r="AL1872" s="16" t="str">
        <f t="shared" si="1262"/>
        <v/>
      </c>
    </row>
    <row r="1873" spans="2:38">
      <c r="B1873" s="29" t="s">
        <v>81</v>
      </c>
      <c r="C1873" s="3">
        <v>508</v>
      </c>
      <c r="D1873" s="3"/>
      <c r="E1873" s="7">
        <v>508</v>
      </c>
      <c r="G1873" s="29" t="s">
        <v>81</v>
      </c>
      <c r="H1873" s="3">
        <v>6310</v>
      </c>
      <c r="I1873" s="3"/>
      <c r="J1873" s="7">
        <v>6310</v>
      </c>
      <c r="L1873">
        <f t="shared" si="1265"/>
        <v>508</v>
      </c>
      <c r="M1873">
        <f t="shared" si="1266"/>
        <v>6310</v>
      </c>
      <c r="N1873" s="19">
        <f t="shared" si="1252"/>
        <v>12.421259842519685</v>
      </c>
      <c r="P1873" s="29" t="s">
        <v>81</v>
      </c>
      <c r="Q1873" s="3">
        <v>4987</v>
      </c>
      <c r="R1873" s="3"/>
      <c r="S1873" s="7">
        <v>4987</v>
      </c>
      <c r="U1873" s="29" t="s">
        <v>81</v>
      </c>
      <c r="V1873" s="3">
        <v>804</v>
      </c>
      <c r="W1873" s="3"/>
      <c r="X1873" s="7">
        <v>804</v>
      </c>
      <c r="Z1873" s="29" t="s">
        <v>81</v>
      </c>
      <c r="AA1873" s="3">
        <v>894657</v>
      </c>
      <c r="AB1873" s="3"/>
      <c r="AC1873" s="7">
        <v>894657</v>
      </c>
      <c r="AE1873">
        <f t="shared" si="1257"/>
        <v>894657</v>
      </c>
      <c r="AF1873" s="16">
        <f t="shared" si="1258"/>
        <v>894.65700000000004</v>
      </c>
      <c r="AH1873">
        <f t="shared" si="1259"/>
        <v>6310</v>
      </c>
      <c r="AI1873">
        <f t="shared" si="1260"/>
        <v>894657</v>
      </c>
      <c r="AJ1873" s="16">
        <f t="shared" si="1261"/>
        <v>141783.99366085578</v>
      </c>
      <c r="AL1873" s="16">
        <f t="shared" si="1262"/>
        <v>1761135.8267716535</v>
      </c>
    </row>
    <row r="1874" spans="2:38">
      <c r="B1874" s="29" t="s">
        <v>82</v>
      </c>
      <c r="C1874" s="3"/>
      <c r="D1874" s="3">
        <v>13</v>
      </c>
      <c r="E1874" s="7">
        <v>13</v>
      </c>
      <c r="G1874" s="29" t="s">
        <v>82</v>
      </c>
      <c r="H1874" s="3"/>
      <c r="I1874" s="3">
        <v>47</v>
      </c>
      <c r="J1874" s="7">
        <v>47</v>
      </c>
      <c r="L1874">
        <f t="shared" si="1265"/>
        <v>13</v>
      </c>
      <c r="M1874">
        <f t="shared" si="1266"/>
        <v>47</v>
      </c>
      <c r="N1874" s="19">
        <f t="shared" si="1252"/>
        <v>3.6153846153846154</v>
      </c>
      <c r="P1874" s="29" t="s">
        <v>82</v>
      </c>
      <c r="Q1874" s="3"/>
      <c r="R1874" s="3">
        <v>25</v>
      </c>
      <c r="S1874" s="7">
        <v>25</v>
      </c>
      <c r="U1874" s="29" t="s">
        <v>82</v>
      </c>
      <c r="V1874" s="3"/>
      <c r="W1874" s="3">
        <v>9</v>
      </c>
      <c r="X1874" s="7">
        <v>9</v>
      </c>
      <c r="Z1874" s="29" t="s">
        <v>82</v>
      </c>
      <c r="AA1874" s="3"/>
      <c r="AB1874" s="3">
        <v>4148</v>
      </c>
      <c r="AC1874" s="7">
        <v>4148</v>
      </c>
      <c r="AE1874">
        <f t="shared" si="1257"/>
        <v>4148</v>
      </c>
      <c r="AF1874" s="16">
        <f t="shared" si="1258"/>
        <v>4.1479999999999997</v>
      </c>
      <c r="AH1874">
        <f t="shared" si="1259"/>
        <v>47</v>
      </c>
      <c r="AI1874">
        <f t="shared" si="1260"/>
        <v>4148</v>
      </c>
      <c r="AJ1874" s="16">
        <f t="shared" si="1261"/>
        <v>88255.319148936163</v>
      </c>
      <c r="AL1874" s="16">
        <f t="shared" si="1262"/>
        <v>319076.92307692306</v>
      </c>
    </row>
    <row r="1875" spans="2:38">
      <c r="B1875" s="29" t="s">
        <v>83</v>
      </c>
      <c r="C1875" s="3"/>
      <c r="D1875" s="3">
        <v>13</v>
      </c>
      <c r="E1875" s="7">
        <v>13</v>
      </c>
      <c r="G1875" s="29" t="s">
        <v>83</v>
      </c>
      <c r="H1875" s="3"/>
      <c r="I1875" s="3">
        <v>59</v>
      </c>
      <c r="J1875" s="7">
        <v>59</v>
      </c>
      <c r="L1875">
        <f t="shared" si="1265"/>
        <v>13</v>
      </c>
      <c r="M1875">
        <f t="shared" si="1266"/>
        <v>59</v>
      </c>
      <c r="N1875" s="19">
        <f t="shared" si="1252"/>
        <v>4.5384615384615383</v>
      </c>
      <c r="P1875" s="29" t="s">
        <v>83</v>
      </c>
      <c r="Q1875" s="3"/>
      <c r="R1875" s="3">
        <v>36</v>
      </c>
      <c r="S1875" s="7">
        <v>36</v>
      </c>
      <c r="U1875" s="29" t="s">
        <v>83</v>
      </c>
      <c r="V1875" s="3"/>
      <c r="W1875" s="3">
        <v>8</v>
      </c>
      <c r="X1875" s="7">
        <v>8</v>
      </c>
      <c r="Z1875" s="29" t="s">
        <v>83</v>
      </c>
      <c r="AA1875" s="3"/>
      <c r="AB1875" s="3">
        <v>3923</v>
      </c>
      <c r="AC1875" s="7">
        <v>3923</v>
      </c>
      <c r="AE1875">
        <f t="shared" si="1257"/>
        <v>3923</v>
      </c>
      <c r="AF1875" s="16">
        <f t="shared" si="1258"/>
        <v>3.923</v>
      </c>
      <c r="AH1875">
        <f t="shared" si="1259"/>
        <v>59</v>
      </c>
      <c r="AI1875">
        <f t="shared" si="1260"/>
        <v>3923</v>
      </c>
      <c r="AJ1875" s="16">
        <f t="shared" si="1261"/>
        <v>66491.525423728817</v>
      </c>
      <c r="AL1875" s="16">
        <f t="shared" si="1262"/>
        <v>301769.23076923075</v>
      </c>
    </row>
    <row r="1876" spans="2:38">
      <c r="B1876" s="29" t="s">
        <v>84</v>
      </c>
      <c r="C1876" s="3"/>
      <c r="D1876" s="3">
        <v>10</v>
      </c>
      <c r="E1876" s="7">
        <v>10</v>
      </c>
      <c r="G1876" s="29" t="s">
        <v>84</v>
      </c>
      <c r="H1876" s="3"/>
      <c r="I1876" s="3">
        <v>68</v>
      </c>
      <c r="J1876" s="7">
        <v>68</v>
      </c>
      <c r="L1876">
        <f t="shared" si="1265"/>
        <v>10</v>
      </c>
      <c r="M1876">
        <f t="shared" si="1266"/>
        <v>68</v>
      </c>
      <c r="N1876" s="19">
        <f t="shared" si="1252"/>
        <v>6.8</v>
      </c>
      <c r="P1876" s="29" t="s">
        <v>84</v>
      </c>
      <c r="Q1876" s="3"/>
      <c r="R1876" s="3">
        <v>50</v>
      </c>
      <c r="S1876" s="7">
        <v>50</v>
      </c>
      <c r="U1876" s="29" t="s">
        <v>84</v>
      </c>
      <c r="V1876" s="3"/>
      <c r="W1876" s="3">
        <v>8</v>
      </c>
      <c r="X1876" s="7">
        <v>8</v>
      </c>
      <c r="Z1876" s="29" t="s">
        <v>84</v>
      </c>
      <c r="AA1876" s="3"/>
      <c r="AB1876" s="3">
        <v>8669</v>
      </c>
      <c r="AC1876" s="7">
        <v>8669</v>
      </c>
      <c r="AE1876">
        <f t="shared" si="1257"/>
        <v>8669</v>
      </c>
      <c r="AF1876" s="16">
        <f t="shared" si="1258"/>
        <v>8.6690000000000005</v>
      </c>
      <c r="AH1876">
        <f t="shared" si="1259"/>
        <v>68</v>
      </c>
      <c r="AI1876">
        <f t="shared" si="1260"/>
        <v>8669</v>
      </c>
      <c r="AJ1876" s="16">
        <f t="shared" si="1261"/>
        <v>127485.29411764706</v>
      </c>
      <c r="AL1876" s="16">
        <f t="shared" si="1262"/>
        <v>866900</v>
      </c>
    </row>
    <row r="1877" spans="2:38">
      <c r="B1877" s="29" t="s">
        <v>155</v>
      </c>
      <c r="C1877" s="3"/>
      <c r="D1877" s="3">
        <v>14</v>
      </c>
      <c r="E1877" s="7">
        <v>14</v>
      </c>
      <c r="G1877" s="29" t="s">
        <v>155</v>
      </c>
      <c r="H1877" s="3"/>
      <c r="I1877" s="3">
        <v>102</v>
      </c>
      <c r="J1877" s="7">
        <v>102</v>
      </c>
      <c r="L1877">
        <f t="shared" si="1265"/>
        <v>14</v>
      </c>
      <c r="M1877">
        <f t="shared" si="1266"/>
        <v>102</v>
      </c>
      <c r="N1877" s="19">
        <f t="shared" si="1252"/>
        <v>7.2857142857142856</v>
      </c>
      <c r="P1877" s="29" t="s">
        <v>155</v>
      </c>
      <c r="Q1877" s="3"/>
      <c r="R1877" s="3">
        <v>25</v>
      </c>
      <c r="S1877" s="7">
        <v>25</v>
      </c>
      <c r="U1877" s="29" t="s">
        <v>155</v>
      </c>
      <c r="V1877" s="3"/>
      <c r="W1877" s="3">
        <v>61</v>
      </c>
      <c r="X1877" s="7">
        <v>61</v>
      </c>
      <c r="Z1877" s="29" t="s">
        <v>155</v>
      </c>
      <c r="AA1877" s="3"/>
      <c r="AB1877" s="3">
        <v>4846</v>
      </c>
      <c r="AC1877" s="7">
        <v>4846</v>
      </c>
      <c r="AE1877">
        <f t="shared" si="1257"/>
        <v>4846</v>
      </c>
      <c r="AF1877" s="16">
        <f t="shared" si="1258"/>
        <v>4.8460000000000001</v>
      </c>
      <c r="AH1877">
        <f t="shared" si="1259"/>
        <v>102</v>
      </c>
      <c r="AI1877">
        <f t="shared" si="1260"/>
        <v>4846</v>
      </c>
      <c r="AJ1877" s="16">
        <f t="shared" si="1261"/>
        <v>47509.803921568622</v>
      </c>
      <c r="AL1877" s="16">
        <f t="shared" si="1262"/>
        <v>346142.8571428571</v>
      </c>
    </row>
    <row r="1878" spans="2:38">
      <c r="B1878" s="29" t="s">
        <v>156</v>
      </c>
      <c r="C1878" s="3">
        <v>151</v>
      </c>
      <c r="D1878" s="3"/>
      <c r="E1878" s="7">
        <v>151</v>
      </c>
      <c r="G1878" s="29" t="s">
        <v>156</v>
      </c>
      <c r="H1878" s="3">
        <v>888</v>
      </c>
      <c r="I1878" s="3"/>
      <c r="J1878" s="7">
        <v>888</v>
      </c>
      <c r="L1878">
        <f t="shared" si="1265"/>
        <v>151</v>
      </c>
      <c r="M1878">
        <f t="shared" si="1266"/>
        <v>888</v>
      </c>
      <c r="N1878" s="19">
        <f t="shared" si="1252"/>
        <v>5.8807947019867548</v>
      </c>
      <c r="P1878" s="29" t="s">
        <v>156</v>
      </c>
      <c r="Q1878" s="3">
        <v>538</v>
      </c>
      <c r="R1878" s="3"/>
      <c r="S1878" s="7">
        <v>538</v>
      </c>
      <c r="U1878" s="29" t="s">
        <v>156</v>
      </c>
      <c r="V1878" s="3">
        <v>195</v>
      </c>
      <c r="W1878" s="3"/>
      <c r="X1878" s="7">
        <v>195</v>
      </c>
      <c r="Z1878" s="29" t="s">
        <v>156</v>
      </c>
      <c r="AA1878" s="3">
        <v>78398</v>
      </c>
      <c r="AB1878" s="3"/>
      <c r="AC1878" s="7">
        <v>78398</v>
      </c>
      <c r="AE1878">
        <f t="shared" si="1257"/>
        <v>78398</v>
      </c>
      <c r="AF1878" s="16">
        <f t="shared" si="1258"/>
        <v>78.397999999999996</v>
      </c>
      <c r="AH1878">
        <f t="shared" si="1259"/>
        <v>888</v>
      </c>
      <c r="AI1878">
        <f t="shared" si="1260"/>
        <v>78398</v>
      </c>
      <c r="AJ1878" s="16">
        <f t="shared" si="1261"/>
        <v>88286.036036036036</v>
      </c>
      <c r="AL1878" s="16">
        <f t="shared" si="1262"/>
        <v>519192.05298013246</v>
      </c>
    </row>
    <row r="1879" spans="2:38">
      <c r="B1879" s="29" t="s">
        <v>85</v>
      </c>
      <c r="C1879" s="3">
        <v>1</v>
      </c>
      <c r="D1879" s="3"/>
      <c r="E1879" s="7">
        <v>1</v>
      </c>
      <c r="G1879" s="29" t="s">
        <v>85</v>
      </c>
      <c r="H1879" s="3"/>
      <c r="I1879" s="3"/>
      <c r="J1879" s="7"/>
      <c r="L1879">
        <f t="shared" si="1265"/>
        <v>1</v>
      </c>
      <c r="M1879">
        <f t="shared" si="1266"/>
        <v>0</v>
      </c>
      <c r="N1879" s="19">
        <f t="shared" si="1252"/>
        <v>0</v>
      </c>
      <c r="P1879" s="29" t="s">
        <v>85</v>
      </c>
      <c r="Q1879" s="3"/>
      <c r="R1879" s="3"/>
      <c r="S1879" s="7"/>
      <c r="U1879" s="29" t="s">
        <v>85</v>
      </c>
      <c r="V1879" s="3"/>
      <c r="W1879" s="3"/>
      <c r="X1879" s="7"/>
      <c r="Z1879" s="29" t="s">
        <v>85</v>
      </c>
      <c r="AA1879" s="3"/>
      <c r="AB1879" s="3"/>
      <c r="AC1879" s="7"/>
      <c r="AE1879">
        <f t="shared" si="1257"/>
        <v>0</v>
      </c>
      <c r="AF1879" s="16" t="str">
        <f t="shared" si="1258"/>
        <v/>
      </c>
      <c r="AH1879">
        <f t="shared" si="1259"/>
        <v>0</v>
      </c>
      <c r="AI1879">
        <f t="shared" si="1260"/>
        <v>0</v>
      </c>
      <c r="AJ1879" s="16" t="str">
        <f t="shared" si="1261"/>
        <v/>
      </c>
      <c r="AL1879" s="16" t="str">
        <f t="shared" si="1262"/>
        <v/>
      </c>
    </row>
    <row r="1880" spans="2:38">
      <c r="B1880" s="29" t="s">
        <v>86</v>
      </c>
      <c r="C1880" s="3"/>
      <c r="D1880" s="3"/>
      <c r="E1880" s="7"/>
      <c r="G1880" s="29" t="s">
        <v>86</v>
      </c>
      <c r="H1880" s="3"/>
      <c r="I1880" s="3"/>
      <c r="J1880" s="7"/>
      <c r="L1880">
        <f t="shared" si="1265"/>
        <v>0</v>
      </c>
      <c r="M1880">
        <f t="shared" si="1266"/>
        <v>0</v>
      </c>
      <c r="N1880" s="19" t="str">
        <f t="shared" si="1252"/>
        <v/>
      </c>
      <c r="P1880" s="29" t="s">
        <v>86</v>
      </c>
      <c r="Q1880" s="3"/>
      <c r="R1880" s="3"/>
      <c r="S1880" s="7"/>
      <c r="U1880" s="29" t="s">
        <v>86</v>
      </c>
      <c r="V1880" s="3"/>
      <c r="W1880" s="3"/>
      <c r="X1880" s="7"/>
      <c r="Z1880" s="29" t="s">
        <v>86</v>
      </c>
      <c r="AA1880" s="3"/>
      <c r="AB1880" s="3"/>
      <c r="AC1880" s="7"/>
      <c r="AE1880">
        <f t="shared" si="1257"/>
        <v>0</v>
      </c>
      <c r="AF1880" s="16" t="str">
        <f t="shared" si="1258"/>
        <v/>
      </c>
      <c r="AH1880">
        <f t="shared" si="1259"/>
        <v>0</v>
      </c>
      <c r="AI1880">
        <f t="shared" si="1260"/>
        <v>0</v>
      </c>
      <c r="AJ1880" s="16" t="str">
        <f t="shared" si="1261"/>
        <v/>
      </c>
      <c r="AL1880" s="16" t="str">
        <f t="shared" si="1262"/>
        <v/>
      </c>
    </row>
    <row r="1881" spans="2:38">
      <c r="B1881" s="30" t="s">
        <v>35</v>
      </c>
      <c r="C1881" s="7">
        <v>1462</v>
      </c>
      <c r="D1881" s="7">
        <v>1499</v>
      </c>
      <c r="E1881" s="7">
        <v>2961</v>
      </c>
      <c r="G1881" s="30" t="s">
        <v>35</v>
      </c>
      <c r="H1881" s="7">
        <v>18710</v>
      </c>
      <c r="I1881" s="7">
        <v>28365</v>
      </c>
      <c r="J1881" s="7">
        <v>47075</v>
      </c>
      <c r="L1881">
        <f t="shared" si="1265"/>
        <v>2961</v>
      </c>
      <c r="M1881">
        <f t="shared" si="1266"/>
        <v>47075</v>
      </c>
      <c r="N1881" s="19">
        <f t="shared" si="1252"/>
        <v>15.898345153664303</v>
      </c>
      <c r="P1881" s="30" t="s">
        <v>35</v>
      </c>
      <c r="Q1881" s="7">
        <v>14894</v>
      </c>
      <c r="R1881" s="7">
        <v>14672</v>
      </c>
      <c r="S1881" s="7">
        <v>29566</v>
      </c>
      <c r="U1881" s="30" t="s">
        <v>35</v>
      </c>
      <c r="V1881" s="7">
        <v>2322</v>
      </c>
      <c r="W1881" s="7">
        <v>12155</v>
      </c>
      <c r="X1881" s="7">
        <v>14477</v>
      </c>
      <c r="Z1881" s="30" t="s">
        <v>35</v>
      </c>
      <c r="AA1881" s="7">
        <v>3308571</v>
      </c>
      <c r="AB1881" s="7">
        <v>892683</v>
      </c>
      <c r="AC1881" s="7">
        <v>4201254</v>
      </c>
      <c r="AE1881">
        <f t="shared" si="1257"/>
        <v>4201254</v>
      </c>
      <c r="AF1881" s="16">
        <f t="shared" si="1258"/>
        <v>4201.2539999999999</v>
      </c>
      <c r="AH1881">
        <f t="shared" si="1259"/>
        <v>47075</v>
      </c>
      <c r="AI1881">
        <f t="shared" si="1260"/>
        <v>4201254</v>
      </c>
      <c r="AJ1881" s="16">
        <f t="shared" si="1261"/>
        <v>89245.969198088162</v>
      </c>
      <c r="AL1881" s="16">
        <f t="shared" si="1262"/>
        <v>1418863.2218844986</v>
      </c>
    </row>
    <row r="1882" spans="2:38">
      <c r="B1882" s="5" t="s">
        <v>36</v>
      </c>
      <c r="C1882" s="3"/>
      <c r="D1882" s="3"/>
      <c r="E1882" s="7"/>
      <c r="G1882" s="5" t="s">
        <v>36</v>
      </c>
      <c r="H1882" s="3"/>
      <c r="I1882" s="3"/>
      <c r="J1882" s="7"/>
      <c r="N1882" s="37" t="str">
        <f t="shared" si="1252"/>
        <v/>
      </c>
      <c r="P1882" s="5" t="s">
        <v>36</v>
      </c>
      <c r="Q1882" s="3"/>
      <c r="R1882" s="3"/>
      <c r="S1882" s="7"/>
      <c r="U1882" s="5" t="s">
        <v>36</v>
      </c>
      <c r="V1882" s="3"/>
      <c r="W1882" s="3"/>
      <c r="X1882" s="7"/>
      <c r="Z1882" s="5" t="s">
        <v>36</v>
      </c>
      <c r="AA1882" s="3"/>
      <c r="AB1882" s="3"/>
      <c r="AC1882" s="7"/>
      <c r="AF1882" s="36"/>
      <c r="AJ1882" s="36"/>
      <c r="AL1882" s="36"/>
    </row>
    <row r="1883" spans="2:38">
      <c r="B1883" s="29" t="s">
        <v>157</v>
      </c>
      <c r="C1883" s="3">
        <v>81</v>
      </c>
      <c r="D1883" s="3"/>
      <c r="E1883" s="7">
        <v>81</v>
      </c>
      <c r="G1883" s="29" t="s">
        <v>157</v>
      </c>
      <c r="H1883" s="3">
        <v>1297</v>
      </c>
      <c r="I1883" s="3"/>
      <c r="J1883" s="7">
        <v>1297</v>
      </c>
      <c r="L1883">
        <f t="shared" ref="L1883:L1887" si="1267">E1883</f>
        <v>81</v>
      </c>
      <c r="M1883">
        <f t="shared" ref="M1883:M1887" si="1268">J1883</f>
        <v>1297</v>
      </c>
      <c r="N1883" s="19">
        <f t="shared" si="1252"/>
        <v>16.012345679012345</v>
      </c>
      <c r="P1883" s="29" t="s">
        <v>157</v>
      </c>
      <c r="Q1883" s="3">
        <v>1085</v>
      </c>
      <c r="R1883" s="3"/>
      <c r="S1883" s="7">
        <v>1085</v>
      </c>
      <c r="U1883" s="29" t="s">
        <v>157</v>
      </c>
      <c r="V1883" s="3">
        <v>127</v>
      </c>
      <c r="W1883" s="3"/>
      <c r="X1883" s="7">
        <v>127</v>
      </c>
      <c r="Z1883" s="29" t="s">
        <v>157</v>
      </c>
      <c r="AA1883" s="3">
        <v>319429</v>
      </c>
      <c r="AB1883" s="3"/>
      <c r="AC1883" s="7">
        <v>319429</v>
      </c>
      <c r="AE1883">
        <f t="shared" ref="AE1883:AE1887" si="1269">AC1883</f>
        <v>319429</v>
      </c>
      <c r="AF1883" s="16">
        <f t="shared" ref="AF1883:AF1887" si="1270">IF(AE1883/$AE$8&gt;0,AE1883/$AE$8,"")</f>
        <v>319.42899999999997</v>
      </c>
      <c r="AH1883">
        <f t="shared" ref="AH1883:AH1887" si="1271">J1883</f>
        <v>1297</v>
      </c>
      <c r="AI1883">
        <f t="shared" ref="AI1883:AI1887" si="1272">AC1883</f>
        <v>319429</v>
      </c>
      <c r="AJ1883" s="16">
        <f t="shared" ref="AJ1883:AJ1887" si="1273">IF(AI1883*AH1883&gt;0,AI1883/AH1883*$AI$8,"")</f>
        <v>246282.96067848883</v>
      </c>
      <c r="AL1883" s="16">
        <f t="shared" ref="AL1883:AL1887" si="1274">IF(AI1883*M1883&gt;0,M1883/L1883*AJ1883,"")</f>
        <v>3943567.9012345681</v>
      </c>
    </row>
    <row r="1884" spans="2:38">
      <c r="B1884" s="29" t="s">
        <v>94</v>
      </c>
      <c r="C1884" s="3">
        <v>1664</v>
      </c>
      <c r="D1884" s="3"/>
      <c r="E1884" s="7">
        <v>1664</v>
      </c>
      <c r="G1884" s="29" t="s">
        <v>94</v>
      </c>
      <c r="H1884" s="3">
        <v>19082</v>
      </c>
      <c r="I1884" s="3"/>
      <c r="J1884" s="7">
        <v>19082</v>
      </c>
      <c r="L1884">
        <f t="shared" si="1267"/>
        <v>1664</v>
      </c>
      <c r="M1884">
        <f t="shared" si="1268"/>
        <v>19082</v>
      </c>
      <c r="N1884" s="19">
        <f t="shared" si="1252"/>
        <v>11.467548076923077</v>
      </c>
      <c r="P1884" s="29" t="s">
        <v>94</v>
      </c>
      <c r="Q1884" s="3">
        <v>14308</v>
      </c>
      <c r="R1884" s="3"/>
      <c r="S1884" s="7">
        <v>14308</v>
      </c>
      <c r="U1884" s="29" t="s">
        <v>94</v>
      </c>
      <c r="V1884" s="3">
        <v>3030</v>
      </c>
      <c r="W1884" s="3"/>
      <c r="X1884" s="7">
        <v>3030</v>
      </c>
      <c r="Z1884" s="29" t="s">
        <v>94</v>
      </c>
      <c r="AA1884" s="3">
        <v>4702055</v>
      </c>
      <c r="AB1884" s="3"/>
      <c r="AC1884" s="7">
        <v>4702055</v>
      </c>
      <c r="AE1884">
        <f t="shared" si="1269"/>
        <v>4702055</v>
      </c>
      <c r="AF1884" s="16">
        <f t="shared" si="1270"/>
        <v>4702.0550000000003</v>
      </c>
      <c r="AH1884">
        <f t="shared" si="1271"/>
        <v>19082</v>
      </c>
      <c r="AI1884">
        <f t="shared" si="1272"/>
        <v>4702055</v>
      </c>
      <c r="AJ1884" s="16">
        <f t="shared" si="1273"/>
        <v>246413.11183314119</v>
      </c>
      <c r="AL1884" s="16">
        <f t="shared" si="1274"/>
        <v>2825754.206730769</v>
      </c>
    </row>
    <row r="1885" spans="2:38">
      <c r="B1885" s="29" t="s">
        <v>158</v>
      </c>
      <c r="C1885" s="3">
        <v>10</v>
      </c>
      <c r="D1885" s="3"/>
      <c r="E1885" s="7">
        <v>10</v>
      </c>
      <c r="G1885" s="29" t="s">
        <v>158</v>
      </c>
      <c r="H1885" s="3">
        <v>196</v>
      </c>
      <c r="I1885" s="3"/>
      <c r="J1885" s="7">
        <v>196</v>
      </c>
      <c r="L1885">
        <f t="shared" si="1267"/>
        <v>10</v>
      </c>
      <c r="M1885">
        <f t="shared" si="1268"/>
        <v>196</v>
      </c>
      <c r="N1885" s="19">
        <f t="shared" si="1252"/>
        <v>19.600000000000001</v>
      </c>
      <c r="P1885" s="29" t="s">
        <v>158</v>
      </c>
      <c r="Q1885" s="3">
        <v>152</v>
      </c>
      <c r="R1885" s="3"/>
      <c r="S1885" s="7">
        <v>152</v>
      </c>
      <c r="U1885" s="29" t="s">
        <v>158</v>
      </c>
      <c r="V1885" s="3">
        <v>34</v>
      </c>
      <c r="W1885" s="3"/>
      <c r="X1885" s="7">
        <v>34</v>
      </c>
      <c r="Z1885" s="29" t="s">
        <v>158</v>
      </c>
      <c r="AA1885" s="3">
        <v>28524</v>
      </c>
      <c r="AB1885" s="3"/>
      <c r="AC1885" s="7">
        <v>28524</v>
      </c>
      <c r="AE1885">
        <f t="shared" si="1269"/>
        <v>28524</v>
      </c>
      <c r="AF1885" s="16">
        <f t="shared" si="1270"/>
        <v>28.524000000000001</v>
      </c>
      <c r="AH1885">
        <f t="shared" si="1271"/>
        <v>196</v>
      </c>
      <c r="AI1885">
        <f t="shared" si="1272"/>
        <v>28524</v>
      </c>
      <c r="AJ1885" s="16">
        <f t="shared" si="1273"/>
        <v>145530.61224489796</v>
      </c>
      <c r="AL1885" s="16">
        <f t="shared" si="1274"/>
        <v>2852400</v>
      </c>
    </row>
    <row r="1886" spans="2:38">
      <c r="B1886" s="29" t="s">
        <v>95</v>
      </c>
      <c r="C1886" s="3">
        <v>82</v>
      </c>
      <c r="D1886" s="3"/>
      <c r="E1886" s="7">
        <v>82</v>
      </c>
      <c r="G1886" s="29" t="s">
        <v>95</v>
      </c>
      <c r="H1886" s="3">
        <v>666</v>
      </c>
      <c r="I1886" s="3"/>
      <c r="J1886" s="7">
        <v>666</v>
      </c>
      <c r="L1886">
        <f t="shared" si="1267"/>
        <v>82</v>
      </c>
      <c r="M1886">
        <f t="shared" si="1268"/>
        <v>666</v>
      </c>
      <c r="N1886" s="19">
        <f t="shared" si="1252"/>
        <v>8.1219512195121943</v>
      </c>
      <c r="P1886" s="29" t="s">
        <v>95</v>
      </c>
      <c r="Q1886" s="3">
        <v>465</v>
      </c>
      <c r="R1886" s="3"/>
      <c r="S1886" s="7">
        <v>465</v>
      </c>
      <c r="U1886" s="29" t="s">
        <v>95</v>
      </c>
      <c r="V1886" s="3">
        <v>113</v>
      </c>
      <c r="W1886" s="3"/>
      <c r="X1886" s="7">
        <v>113</v>
      </c>
      <c r="Z1886" s="29" t="s">
        <v>95</v>
      </c>
      <c r="AA1886" s="3">
        <v>119894</v>
      </c>
      <c r="AB1886" s="3"/>
      <c r="AC1886" s="7">
        <v>119894</v>
      </c>
      <c r="AE1886">
        <f t="shared" si="1269"/>
        <v>119894</v>
      </c>
      <c r="AF1886" s="16">
        <f t="shared" si="1270"/>
        <v>119.89400000000001</v>
      </c>
      <c r="AH1886">
        <f t="shared" si="1271"/>
        <v>666</v>
      </c>
      <c r="AI1886">
        <f t="shared" si="1272"/>
        <v>119894</v>
      </c>
      <c r="AJ1886" s="16">
        <f t="shared" si="1273"/>
        <v>180021.02102102104</v>
      </c>
      <c r="AL1886" s="16">
        <f t="shared" si="1274"/>
        <v>1462121.9512195121</v>
      </c>
    </row>
    <row r="1887" spans="2:38">
      <c r="B1887" s="30" t="s">
        <v>36</v>
      </c>
      <c r="C1887" s="7">
        <v>1837</v>
      </c>
      <c r="D1887" s="7"/>
      <c r="E1887" s="7">
        <v>1837</v>
      </c>
      <c r="G1887" s="30" t="s">
        <v>36</v>
      </c>
      <c r="H1887" s="7">
        <v>21241</v>
      </c>
      <c r="I1887" s="7"/>
      <c r="J1887" s="7">
        <v>21241</v>
      </c>
      <c r="L1887">
        <f t="shared" si="1267"/>
        <v>1837</v>
      </c>
      <c r="M1887">
        <f t="shared" si="1268"/>
        <v>21241</v>
      </c>
      <c r="N1887" s="19">
        <f t="shared" si="1252"/>
        <v>11.562874251497005</v>
      </c>
      <c r="P1887" s="30" t="s">
        <v>36</v>
      </c>
      <c r="Q1887" s="7">
        <v>16010</v>
      </c>
      <c r="R1887" s="7"/>
      <c r="S1887" s="7">
        <v>16010</v>
      </c>
      <c r="U1887" s="30" t="s">
        <v>36</v>
      </c>
      <c r="V1887" s="7">
        <v>3304</v>
      </c>
      <c r="W1887" s="7"/>
      <c r="X1887" s="7">
        <v>3304</v>
      </c>
      <c r="Z1887" s="30" t="s">
        <v>36</v>
      </c>
      <c r="AA1887" s="7">
        <v>5169902</v>
      </c>
      <c r="AB1887" s="7"/>
      <c r="AC1887" s="7">
        <v>5169902</v>
      </c>
      <c r="AE1887">
        <f t="shared" si="1269"/>
        <v>5169902</v>
      </c>
      <c r="AF1887" s="16">
        <f t="shared" si="1270"/>
        <v>5169.902</v>
      </c>
      <c r="AH1887">
        <f t="shared" si="1271"/>
        <v>21241</v>
      </c>
      <c r="AI1887">
        <f t="shared" si="1272"/>
        <v>5169902</v>
      </c>
      <c r="AJ1887" s="16">
        <f t="shared" si="1273"/>
        <v>243392.58980274</v>
      </c>
      <c r="AL1887" s="16">
        <f t="shared" si="1274"/>
        <v>2814317.9096352747</v>
      </c>
    </row>
    <row r="1888" spans="2:38">
      <c r="B1888" s="5" t="s">
        <v>37</v>
      </c>
      <c r="C1888" s="3"/>
      <c r="D1888" s="3"/>
      <c r="E1888" s="7"/>
      <c r="G1888" s="5" t="s">
        <v>37</v>
      </c>
      <c r="H1888" s="3"/>
      <c r="I1888" s="3"/>
      <c r="J1888" s="7"/>
      <c r="N1888" s="37" t="str">
        <f t="shared" si="1252"/>
        <v/>
      </c>
      <c r="P1888" s="5" t="s">
        <v>37</v>
      </c>
      <c r="Q1888" s="3"/>
      <c r="R1888" s="3"/>
      <c r="S1888" s="7"/>
      <c r="U1888" s="5" t="s">
        <v>37</v>
      </c>
      <c r="V1888" s="3"/>
      <c r="W1888" s="3"/>
      <c r="X1888" s="7"/>
      <c r="Z1888" s="5" t="s">
        <v>37</v>
      </c>
      <c r="AA1888" s="3"/>
      <c r="AB1888" s="3"/>
      <c r="AC1888" s="7"/>
      <c r="AF1888" s="36"/>
      <c r="AJ1888" s="36"/>
      <c r="AL1888" s="36"/>
    </row>
    <row r="1889" spans="2:38">
      <c r="B1889" s="29" t="s">
        <v>98</v>
      </c>
      <c r="C1889" s="3">
        <v>192</v>
      </c>
      <c r="D1889" s="3"/>
      <c r="E1889" s="7">
        <v>192</v>
      </c>
      <c r="G1889" s="29" t="s">
        <v>98</v>
      </c>
      <c r="H1889" s="3">
        <v>12336</v>
      </c>
      <c r="I1889" s="3"/>
      <c r="J1889" s="7">
        <v>12336</v>
      </c>
      <c r="L1889">
        <f t="shared" ref="L1889:L1892" si="1275">E1889</f>
        <v>192</v>
      </c>
      <c r="M1889">
        <f t="shared" ref="M1889:M1892" si="1276">J1889</f>
        <v>12336</v>
      </c>
      <c r="N1889" s="19">
        <f t="shared" si="1252"/>
        <v>64.25</v>
      </c>
      <c r="P1889" s="29" t="s">
        <v>98</v>
      </c>
      <c r="Q1889" s="3">
        <v>8802</v>
      </c>
      <c r="R1889" s="3"/>
      <c r="S1889" s="7">
        <v>8802</v>
      </c>
      <c r="U1889" s="29" t="s">
        <v>98</v>
      </c>
      <c r="V1889" s="3">
        <v>3332</v>
      </c>
      <c r="W1889" s="3"/>
      <c r="X1889" s="7">
        <v>3332</v>
      </c>
      <c r="Z1889" s="29" t="s">
        <v>98</v>
      </c>
      <c r="AA1889" s="3">
        <v>676128</v>
      </c>
      <c r="AB1889" s="3"/>
      <c r="AC1889" s="7">
        <v>676128</v>
      </c>
      <c r="AE1889">
        <f t="shared" ref="AE1889:AE1895" si="1277">AC1889</f>
        <v>676128</v>
      </c>
      <c r="AF1889" s="16">
        <f t="shared" ref="AF1889:AF1895" si="1278">IF(AE1889/$AE$8&gt;0,AE1889/$AE$8,"")</f>
        <v>676.12800000000004</v>
      </c>
      <c r="AH1889">
        <f t="shared" ref="AH1889:AH1895" si="1279">J1889</f>
        <v>12336</v>
      </c>
      <c r="AI1889">
        <f t="shared" ref="AI1889:AI1895" si="1280">AC1889</f>
        <v>676128</v>
      </c>
      <c r="AJ1889" s="16">
        <f t="shared" ref="AJ1889:AJ1895" si="1281">IF(AI1889*AH1889&gt;0,AI1889/AH1889*$AI$8,"")</f>
        <v>54809.338521400772</v>
      </c>
      <c r="AL1889" s="16">
        <f t="shared" ref="AL1889:AL1895" si="1282">IF(AI1889*M1889&gt;0,M1889/L1889*AJ1889,"")</f>
        <v>3521499.9999999995</v>
      </c>
    </row>
    <row r="1890" spans="2:38">
      <c r="B1890" s="29" t="s">
        <v>99</v>
      </c>
      <c r="C1890" s="3"/>
      <c r="D1890" s="3">
        <v>10</v>
      </c>
      <c r="E1890" s="7">
        <v>10</v>
      </c>
      <c r="G1890" s="29" t="s">
        <v>99</v>
      </c>
      <c r="H1890" s="3"/>
      <c r="I1890" s="3">
        <v>189</v>
      </c>
      <c r="J1890" s="7">
        <v>189</v>
      </c>
      <c r="L1890">
        <f t="shared" si="1275"/>
        <v>10</v>
      </c>
      <c r="M1890">
        <f t="shared" si="1276"/>
        <v>189</v>
      </c>
      <c r="N1890" s="19">
        <f t="shared" si="1252"/>
        <v>18.899999999999999</v>
      </c>
      <c r="P1890" s="29" t="s">
        <v>99</v>
      </c>
      <c r="Q1890" s="3"/>
      <c r="R1890" s="3">
        <v>70</v>
      </c>
      <c r="S1890" s="7">
        <v>70</v>
      </c>
      <c r="U1890" s="29" t="s">
        <v>99</v>
      </c>
      <c r="V1890" s="3"/>
      <c r="W1890" s="3">
        <v>109</v>
      </c>
      <c r="X1890" s="7">
        <v>109</v>
      </c>
      <c r="Z1890" s="29" t="s">
        <v>99</v>
      </c>
      <c r="AA1890" s="3"/>
      <c r="AB1890" s="3">
        <v>8927</v>
      </c>
      <c r="AC1890" s="7">
        <v>8927</v>
      </c>
      <c r="AE1890">
        <f t="shared" si="1277"/>
        <v>8927</v>
      </c>
      <c r="AF1890" s="16">
        <f t="shared" si="1278"/>
        <v>8.9269999999999996</v>
      </c>
      <c r="AH1890">
        <f t="shared" si="1279"/>
        <v>189</v>
      </c>
      <c r="AI1890">
        <f t="shared" si="1280"/>
        <v>8927</v>
      </c>
      <c r="AJ1890" s="16">
        <f t="shared" si="1281"/>
        <v>47232.804232804236</v>
      </c>
      <c r="AL1890" s="16">
        <f t="shared" si="1282"/>
        <v>892700</v>
      </c>
    </row>
    <row r="1891" spans="2:38">
      <c r="B1891" s="29" t="s">
        <v>100</v>
      </c>
      <c r="C1891" s="3">
        <v>180</v>
      </c>
      <c r="D1891" s="3"/>
      <c r="E1891" s="7">
        <v>180</v>
      </c>
      <c r="G1891" s="29" t="s">
        <v>100</v>
      </c>
      <c r="H1891" s="3">
        <v>3168</v>
      </c>
      <c r="I1891" s="3"/>
      <c r="J1891" s="7">
        <v>3168</v>
      </c>
      <c r="L1891">
        <f t="shared" si="1275"/>
        <v>180</v>
      </c>
      <c r="M1891">
        <f t="shared" si="1276"/>
        <v>3168</v>
      </c>
      <c r="N1891" s="19">
        <f t="shared" si="1252"/>
        <v>17.600000000000001</v>
      </c>
      <c r="P1891" s="29" t="s">
        <v>100</v>
      </c>
      <c r="Q1891" s="3">
        <v>2228</v>
      </c>
      <c r="R1891" s="3"/>
      <c r="S1891" s="7">
        <v>2228</v>
      </c>
      <c r="U1891" s="29" t="s">
        <v>100</v>
      </c>
      <c r="V1891" s="3">
        <v>749</v>
      </c>
      <c r="W1891" s="3"/>
      <c r="X1891" s="7">
        <v>749</v>
      </c>
      <c r="Z1891" s="29" t="s">
        <v>100</v>
      </c>
      <c r="AA1891" s="3">
        <v>669982</v>
      </c>
      <c r="AB1891" s="3"/>
      <c r="AC1891" s="7">
        <v>669982</v>
      </c>
      <c r="AE1891">
        <f t="shared" si="1277"/>
        <v>669982</v>
      </c>
      <c r="AF1891" s="16">
        <f t="shared" si="1278"/>
        <v>669.98199999999997</v>
      </c>
      <c r="AH1891">
        <f t="shared" si="1279"/>
        <v>3168</v>
      </c>
      <c r="AI1891">
        <f t="shared" si="1280"/>
        <v>669982</v>
      </c>
      <c r="AJ1891" s="16">
        <f t="shared" si="1281"/>
        <v>211484.21717171717</v>
      </c>
      <c r="AL1891" s="16">
        <f t="shared" si="1282"/>
        <v>3722122.2222222225</v>
      </c>
    </row>
    <row r="1892" spans="2:38">
      <c r="B1892" s="29" t="s">
        <v>101</v>
      </c>
      <c r="C1892" s="3">
        <v>73</v>
      </c>
      <c r="D1892" s="3"/>
      <c r="E1892" s="7">
        <v>73</v>
      </c>
      <c r="G1892" s="29" t="s">
        <v>101</v>
      </c>
      <c r="H1892" s="3">
        <v>5667</v>
      </c>
      <c r="I1892" s="3"/>
      <c r="J1892" s="7">
        <v>5667</v>
      </c>
      <c r="L1892">
        <f t="shared" si="1275"/>
        <v>73</v>
      </c>
      <c r="M1892">
        <f t="shared" si="1276"/>
        <v>5667</v>
      </c>
      <c r="N1892" s="19">
        <f t="shared" si="1252"/>
        <v>77.630136986301366</v>
      </c>
      <c r="P1892" s="29" t="s">
        <v>101</v>
      </c>
      <c r="Q1892" s="3">
        <v>3069</v>
      </c>
      <c r="R1892" s="3"/>
      <c r="S1892" s="7">
        <v>3069</v>
      </c>
      <c r="U1892" s="29" t="s">
        <v>101</v>
      </c>
      <c r="V1892" s="3">
        <v>2521</v>
      </c>
      <c r="W1892" s="3"/>
      <c r="X1892" s="7">
        <v>2521</v>
      </c>
      <c r="Z1892" s="29" t="s">
        <v>101</v>
      </c>
      <c r="AA1892" s="3">
        <v>323292</v>
      </c>
      <c r="AB1892" s="3"/>
      <c r="AC1892" s="7">
        <v>323292</v>
      </c>
      <c r="AE1892">
        <f t="shared" si="1277"/>
        <v>323292</v>
      </c>
      <c r="AF1892" s="16">
        <f t="shared" si="1278"/>
        <v>323.29199999999997</v>
      </c>
      <c r="AH1892">
        <f t="shared" si="1279"/>
        <v>5667</v>
      </c>
      <c r="AI1892">
        <f t="shared" si="1280"/>
        <v>323292</v>
      </c>
      <c r="AJ1892" s="16">
        <f t="shared" si="1281"/>
        <v>57048.173636844891</v>
      </c>
      <c r="AL1892" s="16">
        <f t="shared" si="1282"/>
        <v>4428657.5342465751</v>
      </c>
    </row>
    <row r="1893" spans="2:38">
      <c r="B1893" s="29" t="s">
        <v>102</v>
      </c>
      <c r="C1893" s="3"/>
      <c r="D1893" s="3">
        <v>4</v>
      </c>
      <c r="E1893" s="7">
        <v>4</v>
      </c>
      <c r="G1893" s="29" t="s">
        <v>102</v>
      </c>
      <c r="H1893" s="3"/>
      <c r="I1893" s="3">
        <v>84</v>
      </c>
      <c r="J1893" s="7">
        <v>84</v>
      </c>
      <c r="N1893" s="19" t="str">
        <f t="shared" si="1252"/>
        <v/>
      </c>
      <c r="P1893" s="29" t="s">
        <v>102</v>
      </c>
      <c r="Q1893" s="3"/>
      <c r="R1893" s="3">
        <v>73</v>
      </c>
      <c r="S1893" s="7">
        <v>73</v>
      </c>
      <c r="U1893" s="29" t="s">
        <v>102</v>
      </c>
      <c r="V1893" s="3"/>
      <c r="W1893" s="3">
        <v>7</v>
      </c>
      <c r="X1893" s="7">
        <v>7</v>
      </c>
      <c r="Z1893" s="29" t="s">
        <v>102</v>
      </c>
      <c r="AA1893" s="3"/>
      <c r="AB1893" s="3">
        <v>41987</v>
      </c>
      <c r="AC1893" s="7">
        <v>41987</v>
      </c>
      <c r="AE1893">
        <f t="shared" si="1277"/>
        <v>41987</v>
      </c>
      <c r="AF1893" s="16">
        <f t="shared" si="1278"/>
        <v>41.987000000000002</v>
      </c>
      <c r="AH1893">
        <f t="shared" si="1279"/>
        <v>84</v>
      </c>
      <c r="AI1893">
        <f t="shared" si="1280"/>
        <v>41987</v>
      </c>
      <c r="AJ1893" s="16">
        <f t="shared" si="1281"/>
        <v>499845.23809523805</v>
      </c>
      <c r="AL1893" s="16" t="str">
        <f t="shared" si="1282"/>
        <v/>
      </c>
    </row>
    <row r="1894" spans="2:38">
      <c r="B1894" s="29" t="s">
        <v>103</v>
      </c>
      <c r="C1894" s="3"/>
      <c r="D1894" s="3"/>
      <c r="E1894" s="7"/>
      <c r="G1894" s="29" t="s">
        <v>103</v>
      </c>
      <c r="H1894" s="3"/>
      <c r="I1894" s="3"/>
      <c r="J1894" s="7"/>
      <c r="L1894">
        <f t="shared" ref="L1894:L1895" si="1283">E1894</f>
        <v>0</v>
      </c>
      <c r="M1894">
        <f t="shared" ref="M1894:M1895" si="1284">J1894</f>
        <v>0</v>
      </c>
      <c r="N1894" s="19" t="str">
        <f t="shared" si="1252"/>
        <v/>
      </c>
      <c r="P1894" s="29" t="s">
        <v>103</v>
      </c>
      <c r="Q1894" s="3"/>
      <c r="R1894" s="3"/>
      <c r="S1894" s="7"/>
      <c r="U1894" s="29" t="s">
        <v>103</v>
      </c>
      <c r="V1894" s="3"/>
      <c r="W1894" s="3"/>
      <c r="X1894" s="7"/>
      <c r="Z1894" s="29" t="s">
        <v>103</v>
      </c>
      <c r="AA1894" s="3"/>
      <c r="AB1894" s="3"/>
      <c r="AC1894" s="7"/>
      <c r="AE1894">
        <f t="shared" si="1277"/>
        <v>0</v>
      </c>
      <c r="AF1894" s="16" t="str">
        <f t="shared" si="1278"/>
        <v/>
      </c>
      <c r="AH1894">
        <f t="shared" si="1279"/>
        <v>0</v>
      </c>
      <c r="AI1894">
        <f t="shared" si="1280"/>
        <v>0</v>
      </c>
      <c r="AJ1894" s="16" t="str">
        <f t="shared" si="1281"/>
        <v/>
      </c>
      <c r="AL1894" s="16" t="str">
        <f t="shared" si="1282"/>
        <v/>
      </c>
    </row>
    <row r="1895" spans="2:38">
      <c r="B1895" s="30" t="s">
        <v>37</v>
      </c>
      <c r="C1895" s="7">
        <v>445</v>
      </c>
      <c r="D1895" s="7">
        <v>14</v>
      </c>
      <c r="E1895" s="7">
        <v>459</v>
      </c>
      <c r="G1895" s="30" t="s">
        <v>37</v>
      </c>
      <c r="H1895" s="7">
        <v>21171</v>
      </c>
      <c r="I1895" s="7">
        <v>273</v>
      </c>
      <c r="J1895" s="7">
        <v>21444</v>
      </c>
      <c r="L1895">
        <f t="shared" si="1283"/>
        <v>459</v>
      </c>
      <c r="M1895">
        <f t="shared" si="1284"/>
        <v>21444</v>
      </c>
      <c r="N1895" s="19">
        <f t="shared" si="1252"/>
        <v>46.718954248366011</v>
      </c>
      <c r="P1895" s="30" t="s">
        <v>37</v>
      </c>
      <c r="Q1895" s="7">
        <v>14099</v>
      </c>
      <c r="R1895" s="7">
        <v>143</v>
      </c>
      <c r="S1895" s="7">
        <v>14242</v>
      </c>
      <c r="U1895" s="30" t="s">
        <v>37</v>
      </c>
      <c r="V1895" s="7">
        <v>6602</v>
      </c>
      <c r="W1895" s="7">
        <v>116</v>
      </c>
      <c r="X1895" s="7">
        <v>6718</v>
      </c>
      <c r="Z1895" s="30" t="s">
        <v>37</v>
      </c>
      <c r="AA1895" s="7">
        <v>1669402</v>
      </c>
      <c r="AB1895" s="7">
        <v>50914</v>
      </c>
      <c r="AC1895" s="7">
        <v>1720316</v>
      </c>
      <c r="AE1895">
        <f t="shared" si="1277"/>
        <v>1720316</v>
      </c>
      <c r="AF1895" s="16">
        <f t="shared" si="1278"/>
        <v>1720.316</v>
      </c>
      <c r="AH1895">
        <f t="shared" si="1279"/>
        <v>21444</v>
      </c>
      <c r="AI1895">
        <f t="shared" si="1280"/>
        <v>1720316</v>
      </c>
      <c r="AJ1895" s="16">
        <f t="shared" si="1281"/>
        <v>80223.65230367468</v>
      </c>
      <c r="AL1895" s="16">
        <f t="shared" si="1282"/>
        <v>3747965.1416122001</v>
      </c>
    </row>
    <row r="1896" spans="2:38">
      <c r="B1896" s="5" t="s">
        <v>38</v>
      </c>
      <c r="C1896" s="3"/>
      <c r="D1896" s="3"/>
      <c r="E1896" s="7"/>
      <c r="G1896" s="5" t="s">
        <v>38</v>
      </c>
      <c r="H1896" s="3"/>
      <c r="I1896" s="3"/>
      <c r="J1896" s="7"/>
      <c r="N1896" s="37" t="str">
        <f t="shared" si="1252"/>
        <v/>
      </c>
      <c r="P1896" s="5" t="s">
        <v>38</v>
      </c>
      <c r="Q1896" s="3"/>
      <c r="R1896" s="3"/>
      <c r="S1896" s="7"/>
      <c r="U1896" s="5" t="s">
        <v>38</v>
      </c>
      <c r="V1896" s="3"/>
      <c r="W1896" s="3"/>
      <c r="X1896" s="7"/>
      <c r="Z1896" s="5" t="s">
        <v>38</v>
      </c>
      <c r="AA1896" s="3"/>
      <c r="AB1896" s="3"/>
      <c r="AC1896" s="7"/>
      <c r="AF1896" s="36"/>
      <c r="AJ1896" s="36"/>
      <c r="AL1896" s="36"/>
    </row>
    <row r="1897" spans="2:38">
      <c r="B1897" s="29" t="s">
        <v>104</v>
      </c>
      <c r="C1897" s="3">
        <v>235</v>
      </c>
      <c r="D1897" s="3"/>
      <c r="E1897" s="7">
        <v>235</v>
      </c>
      <c r="G1897" s="29" t="s">
        <v>104</v>
      </c>
      <c r="H1897" s="3">
        <v>2684</v>
      </c>
      <c r="I1897" s="3"/>
      <c r="J1897" s="7">
        <v>2684</v>
      </c>
      <c r="L1897">
        <f t="shared" ref="L1897:L1902" si="1285">E1897</f>
        <v>235</v>
      </c>
      <c r="M1897">
        <f t="shared" ref="M1897:M1902" si="1286">J1897</f>
        <v>2684</v>
      </c>
      <c r="N1897" s="19">
        <f t="shared" si="1252"/>
        <v>11.421276595744681</v>
      </c>
      <c r="P1897" s="29" t="s">
        <v>104</v>
      </c>
      <c r="Q1897" s="3">
        <v>2091</v>
      </c>
      <c r="R1897" s="3"/>
      <c r="S1897" s="7">
        <v>2091</v>
      </c>
      <c r="U1897" s="29" t="s">
        <v>104</v>
      </c>
      <c r="V1897" s="3">
        <v>323</v>
      </c>
      <c r="W1897" s="3"/>
      <c r="X1897" s="7">
        <v>323</v>
      </c>
      <c r="Z1897" s="29" t="s">
        <v>104</v>
      </c>
      <c r="AA1897" s="3">
        <v>283526</v>
      </c>
      <c r="AB1897" s="3"/>
      <c r="AC1897" s="7">
        <v>283526</v>
      </c>
      <c r="AE1897">
        <f t="shared" ref="AE1897:AE1902" si="1287">AC1897</f>
        <v>283526</v>
      </c>
      <c r="AF1897" s="16">
        <f t="shared" ref="AF1897:AF1902" si="1288">IF(AE1897/$AE$8&gt;0,AE1897/$AE$8,"")</f>
        <v>283.52600000000001</v>
      </c>
      <c r="AH1897">
        <f t="shared" ref="AH1897:AH1902" si="1289">J1897</f>
        <v>2684</v>
      </c>
      <c r="AI1897">
        <f t="shared" ref="AI1897:AI1902" si="1290">AC1897</f>
        <v>283526</v>
      </c>
      <c r="AJ1897" s="16">
        <f t="shared" ref="AJ1897:AJ1902" si="1291">IF(AI1897*AH1897&gt;0,AI1897/AH1897*$AI$8,"")</f>
        <v>105635.61847988078</v>
      </c>
      <c r="AL1897" s="16">
        <f t="shared" ref="AL1897:AL1902" si="1292">IF(AI1897&gt;0,M1897/L1897*AJ1897,"")</f>
        <v>1206493.6170212766</v>
      </c>
    </row>
    <row r="1898" spans="2:38">
      <c r="B1898" s="29" t="s">
        <v>105</v>
      </c>
      <c r="C1898" s="3">
        <v>74</v>
      </c>
      <c r="D1898" s="3"/>
      <c r="E1898" s="7">
        <v>74</v>
      </c>
      <c r="G1898" s="29" t="s">
        <v>105</v>
      </c>
      <c r="H1898" s="3">
        <v>633</v>
      </c>
      <c r="I1898" s="3"/>
      <c r="J1898" s="7">
        <v>633</v>
      </c>
      <c r="L1898">
        <f t="shared" si="1285"/>
        <v>74</v>
      </c>
      <c r="M1898">
        <f t="shared" si="1286"/>
        <v>633</v>
      </c>
      <c r="N1898" s="19">
        <f t="shared" si="1252"/>
        <v>8.5540540540540544</v>
      </c>
      <c r="P1898" s="29" t="s">
        <v>105</v>
      </c>
      <c r="Q1898" s="3">
        <v>469</v>
      </c>
      <c r="R1898" s="3"/>
      <c r="S1898" s="7">
        <v>469</v>
      </c>
      <c r="U1898" s="29" t="s">
        <v>105</v>
      </c>
      <c r="V1898" s="3">
        <v>80</v>
      </c>
      <c r="W1898" s="3"/>
      <c r="X1898" s="7">
        <v>80</v>
      </c>
      <c r="Z1898" s="29" t="s">
        <v>105</v>
      </c>
      <c r="AA1898" s="3">
        <v>61213</v>
      </c>
      <c r="AB1898" s="3"/>
      <c r="AC1898" s="7">
        <v>61213</v>
      </c>
      <c r="AE1898">
        <f t="shared" si="1287"/>
        <v>61213</v>
      </c>
      <c r="AF1898" s="16">
        <f t="shared" si="1288"/>
        <v>61.213000000000001</v>
      </c>
      <c r="AH1898">
        <f t="shared" si="1289"/>
        <v>633</v>
      </c>
      <c r="AI1898">
        <f t="shared" si="1290"/>
        <v>61213</v>
      </c>
      <c r="AJ1898" s="16">
        <f t="shared" si="1291"/>
        <v>96703.001579778822</v>
      </c>
      <c r="AL1898" s="16">
        <f t="shared" si="1292"/>
        <v>827202.70270270261</v>
      </c>
    </row>
    <row r="1899" spans="2:38">
      <c r="B1899" s="29" t="s">
        <v>106</v>
      </c>
      <c r="C1899" s="3">
        <v>42</v>
      </c>
      <c r="D1899" s="3"/>
      <c r="E1899" s="7">
        <v>42</v>
      </c>
      <c r="G1899" s="29" t="s">
        <v>106</v>
      </c>
      <c r="H1899" s="3">
        <v>430</v>
      </c>
      <c r="I1899" s="3"/>
      <c r="J1899" s="7">
        <v>430</v>
      </c>
      <c r="L1899">
        <f t="shared" si="1285"/>
        <v>42</v>
      </c>
      <c r="M1899">
        <f t="shared" si="1286"/>
        <v>430</v>
      </c>
      <c r="N1899" s="19">
        <f t="shared" si="1252"/>
        <v>10.238095238095237</v>
      </c>
      <c r="P1899" s="29" t="s">
        <v>106</v>
      </c>
      <c r="Q1899" s="3">
        <v>312</v>
      </c>
      <c r="R1899" s="3"/>
      <c r="S1899" s="7">
        <v>312</v>
      </c>
      <c r="U1899" s="29" t="s">
        <v>106</v>
      </c>
      <c r="V1899" s="3">
        <v>74</v>
      </c>
      <c r="W1899" s="3"/>
      <c r="X1899" s="7">
        <v>74</v>
      </c>
      <c r="Z1899" s="29" t="s">
        <v>106</v>
      </c>
      <c r="AA1899" s="3">
        <v>35798</v>
      </c>
      <c r="AB1899" s="3"/>
      <c r="AC1899" s="7">
        <v>35798</v>
      </c>
      <c r="AE1899">
        <f t="shared" si="1287"/>
        <v>35798</v>
      </c>
      <c r="AF1899" s="16">
        <f t="shared" si="1288"/>
        <v>35.798000000000002</v>
      </c>
      <c r="AH1899">
        <f t="shared" si="1289"/>
        <v>430</v>
      </c>
      <c r="AI1899">
        <f t="shared" si="1290"/>
        <v>35798</v>
      </c>
      <c r="AJ1899" s="16">
        <f t="shared" si="1291"/>
        <v>83251.162790697679</v>
      </c>
      <c r="AL1899" s="16">
        <f t="shared" si="1292"/>
        <v>852333.33333333326</v>
      </c>
    </row>
    <row r="1900" spans="2:38">
      <c r="B1900" s="29" t="s">
        <v>107</v>
      </c>
      <c r="C1900" s="3">
        <v>43</v>
      </c>
      <c r="D1900" s="3"/>
      <c r="E1900" s="7">
        <v>43</v>
      </c>
      <c r="G1900" s="29" t="s">
        <v>107</v>
      </c>
      <c r="H1900" s="3">
        <v>1973</v>
      </c>
      <c r="I1900" s="3"/>
      <c r="J1900" s="7">
        <v>1973</v>
      </c>
      <c r="L1900">
        <f t="shared" si="1285"/>
        <v>43</v>
      </c>
      <c r="M1900">
        <f t="shared" si="1286"/>
        <v>1973</v>
      </c>
      <c r="N1900" s="19">
        <f t="shared" si="1252"/>
        <v>45.883720930232556</v>
      </c>
      <c r="P1900" s="29" t="s">
        <v>107</v>
      </c>
      <c r="Q1900" s="3">
        <v>1745</v>
      </c>
      <c r="R1900" s="3"/>
      <c r="S1900" s="7">
        <v>1745</v>
      </c>
      <c r="U1900" s="29" t="s">
        <v>107</v>
      </c>
      <c r="V1900" s="3">
        <v>183</v>
      </c>
      <c r="W1900" s="3"/>
      <c r="X1900" s="7">
        <v>183</v>
      </c>
      <c r="Z1900" s="29" t="s">
        <v>107</v>
      </c>
      <c r="AA1900" s="3">
        <v>189663</v>
      </c>
      <c r="AB1900" s="3"/>
      <c r="AC1900" s="7">
        <v>189663</v>
      </c>
      <c r="AE1900">
        <f t="shared" si="1287"/>
        <v>189663</v>
      </c>
      <c r="AF1900" s="16">
        <f t="shared" si="1288"/>
        <v>189.66300000000001</v>
      </c>
      <c r="AH1900">
        <f t="shared" si="1289"/>
        <v>1973</v>
      </c>
      <c r="AI1900">
        <f t="shared" si="1290"/>
        <v>189663</v>
      </c>
      <c r="AJ1900" s="16">
        <f t="shared" si="1291"/>
        <v>96129.244804865695</v>
      </c>
      <c r="AL1900" s="16">
        <f t="shared" si="1292"/>
        <v>4410767.4418604653</v>
      </c>
    </row>
    <row r="1901" spans="2:38">
      <c r="B1901" s="29" t="s">
        <v>108</v>
      </c>
      <c r="C1901" s="3">
        <v>165</v>
      </c>
      <c r="D1901" s="3"/>
      <c r="E1901" s="7">
        <v>165</v>
      </c>
      <c r="G1901" s="29" t="s">
        <v>108</v>
      </c>
      <c r="H1901" s="3">
        <v>2739</v>
      </c>
      <c r="I1901" s="3"/>
      <c r="J1901" s="7">
        <v>2739</v>
      </c>
      <c r="L1901">
        <f t="shared" si="1285"/>
        <v>165</v>
      </c>
      <c r="M1901">
        <f t="shared" si="1286"/>
        <v>2739</v>
      </c>
      <c r="N1901" s="19">
        <f t="shared" si="1252"/>
        <v>16.600000000000001</v>
      </c>
      <c r="P1901" s="29" t="s">
        <v>108</v>
      </c>
      <c r="Q1901" s="3">
        <v>1872</v>
      </c>
      <c r="R1901" s="3"/>
      <c r="S1901" s="7">
        <v>1872</v>
      </c>
      <c r="U1901" s="29" t="s">
        <v>108</v>
      </c>
      <c r="V1901" s="3">
        <v>689</v>
      </c>
      <c r="W1901" s="3"/>
      <c r="X1901" s="7">
        <v>689</v>
      </c>
      <c r="Z1901" s="29" t="s">
        <v>108</v>
      </c>
      <c r="AA1901" s="3">
        <v>175819</v>
      </c>
      <c r="AB1901" s="3"/>
      <c r="AC1901" s="7">
        <v>175819</v>
      </c>
      <c r="AE1901">
        <f t="shared" si="1287"/>
        <v>175819</v>
      </c>
      <c r="AF1901" s="16">
        <f t="shared" si="1288"/>
        <v>175.81899999999999</v>
      </c>
      <c r="AH1901">
        <f t="shared" si="1289"/>
        <v>2739</v>
      </c>
      <c r="AI1901">
        <f t="shared" si="1290"/>
        <v>175819</v>
      </c>
      <c r="AJ1901" s="16">
        <f t="shared" si="1291"/>
        <v>64190.945600584157</v>
      </c>
      <c r="AL1901" s="16">
        <f t="shared" si="1292"/>
        <v>1065569.696969697</v>
      </c>
    </row>
    <row r="1902" spans="2:38">
      <c r="B1902" s="30" t="s">
        <v>38</v>
      </c>
      <c r="C1902" s="7">
        <v>559</v>
      </c>
      <c r="D1902" s="7"/>
      <c r="E1902" s="7">
        <v>559</v>
      </c>
      <c r="G1902" s="30" t="s">
        <v>38</v>
      </c>
      <c r="H1902" s="7">
        <v>8459</v>
      </c>
      <c r="I1902" s="7"/>
      <c r="J1902" s="7">
        <v>8459</v>
      </c>
      <c r="L1902">
        <f t="shared" si="1285"/>
        <v>559</v>
      </c>
      <c r="M1902">
        <f t="shared" si="1286"/>
        <v>8459</v>
      </c>
      <c r="N1902" s="19">
        <f t="shared" si="1252"/>
        <v>15.132379248658319</v>
      </c>
      <c r="P1902" s="30" t="s">
        <v>38</v>
      </c>
      <c r="Q1902" s="7">
        <v>6489</v>
      </c>
      <c r="R1902" s="7"/>
      <c r="S1902" s="7">
        <v>6489</v>
      </c>
      <c r="U1902" s="30" t="s">
        <v>38</v>
      </c>
      <c r="V1902" s="7">
        <v>1349</v>
      </c>
      <c r="W1902" s="7"/>
      <c r="X1902" s="7">
        <v>1349</v>
      </c>
      <c r="Z1902" s="30" t="s">
        <v>38</v>
      </c>
      <c r="AA1902" s="7">
        <v>746019</v>
      </c>
      <c r="AB1902" s="7"/>
      <c r="AC1902" s="7">
        <v>746019</v>
      </c>
      <c r="AE1902">
        <f t="shared" si="1287"/>
        <v>746019</v>
      </c>
      <c r="AF1902" s="16">
        <f t="shared" si="1288"/>
        <v>746.01900000000001</v>
      </c>
      <c r="AH1902">
        <f t="shared" si="1289"/>
        <v>8459</v>
      </c>
      <c r="AI1902">
        <f t="shared" si="1290"/>
        <v>746019</v>
      </c>
      <c r="AJ1902" s="16">
        <f t="shared" si="1291"/>
        <v>88192.339520037829</v>
      </c>
      <c r="AL1902" s="16">
        <f t="shared" si="1292"/>
        <v>1334559.9284436493</v>
      </c>
    </row>
    <row r="1903" spans="2:38">
      <c r="B1903" s="5" t="s">
        <v>39</v>
      </c>
      <c r="C1903" s="3"/>
      <c r="D1903" s="3"/>
      <c r="E1903" s="7"/>
      <c r="G1903" s="5" t="s">
        <v>39</v>
      </c>
      <c r="H1903" s="3"/>
      <c r="I1903" s="3"/>
      <c r="J1903" s="7"/>
      <c r="N1903" s="37" t="str">
        <f t="shared" si="1252"/>
        <v/>
      </c>
      <c r="P1903" s="5" t="s">
        <v>39</v>
      </c>
      <c r="Q1903" s="3"/>
      <c r="R1903" s="3"/>
      <c r="S1903" s="7"/>
      <c r="U1903" s="5" t="s">
        <v>39</v>
      </c>
      <c r="V1903" s="3"/>
      <c r="W1903" s="3"/>
      <c r="X1903" s="7"/>
      <c r="Z1903" s="5" t="s">
        <v>39</v>
      </c>
      <c r="AA1903" s="3"/>
      <c r="AB1903" s="3"/>
      <c r="AC1903" s="7"/>
      <c r="AF1903" s="36"/>
      <c r="AJ1903" s="36"/>
      <c r="AL1903" s="36"/>
    </row>
    <row r="1904" spans="2:38">
      <c r="B1904" s="29" t="s">
        <v>109</v>
      </c>
      <c r="C1904" s="3"/>
      <c r="D1904" s="3">
        <v>156</v>
      </c>
      <c r="E1904" s="7">
        <v>156</v>
      </c>
      <c r="G1904" s="29" t="s">
        <v>109</v>
      </c>
      <c r="H1904" s="3"/>
      <c r="I1904" s="3">
        <v>1271</v>
      </c>
      <c r="J1904" s="7">
        <v>1271</v>
      </c>
      <c r="N1904" s="19" t="str">
        <f t="shared" si="1252"/>
        <v/>
      </c>
      <c r="P1904" s="29" t="s">
        <v>109</v>
      </c>
      <c r="Q1904" s="3"/>
      <c r="R1904" s="3">
        <v>533</v>
      </c>
      <c r="S1904" s="7">
        <v>533</v>
      </c>
      <c r="U1904" s="29" t="s">
        <v>109</v>
      </c>
      <c r="V1904" s="3"/>
      <c r="W1904" s="3">
        <v>568</v>
      </c>
      <c r="X1904" s="7">
        <v>568</v>
      </c>
      <c r="Z1904" s="29" t="s">
        <v>109</v>
      </c>
      <c r="AA1904" s="3"/>
      <c r="AB1904" s="3">
        <v>105791</v>
      </c>
      <c r="AC1904" s="7">
        <v>105791</v>
      </c>
      <c r="AE1904">
        <f t="shared" ref="AE1904:AE1936" si="1293">AC1904</f>
        <v>105791</v>
      </c>
      <c r="AF1904" s="16">
        <f t="shared" ref="AF1904:AF1936" si="1294">IF(AE1904/$AE$8&gt;0,AE1904/$AE$8,"")</f>
        <v>105.791</v>
      </c>
      <c r="AH1904">
        <f t="shared" ref="AH1904:AH1936" si="1295">J1904</f>
        <v>1271</v>
      </c>
      <c r="AI1904">
        <f t="shared" ref="AI1904:AI1936" si="1296">AC1904</f>
        <v>105791</v>
      </c>
      <c r="AJ1904" s="16">
        <f t="shared" ref="AJ1904:AJ1936" si="1297">IF(AI1904*AH1904&gt;0,AI1904/AH1904*$AI$8,"")</f>
        <v>83234.461054287967</v>
      </c>
      <c r="AL1904" s="16" t="str">
        <f t="shared" ref="AL1904:AL1936" si="1298">IF(AI1904*M1904&gt;0,M1904/L1904*AJ1904,"")</f>
        <v/>
      </c>
    </row>
    <row r="1905" spans="2:38">
      <c r="B1905" s="29" t="s">
        <v>110</v>
      </c>
      <c r="C1905" s="3"/>
      <c r="D1905" s="3"/>
      <c r="E1905" s="7"/>
      <c r="G1905" s="29" t="s">
        <v>110</v>
      </c>
      <c r="H1905" s="3"/>
      <c r="I1905" s="3"/>
      <c r="J1905" s="7"/>
      <c r="L1905">
        <f t="shared" ref="L1905:L1914" si="1299">E1905</f>
        <v>0</v>
      </c>
      <c r="M1905">
        <f t="shared" ref="M1905:M1914" si="1300">J1905</f>
        <v>0</v>
      </c>
      <c r="N1905" s="19" t="str">
        <f t="shared" si="1252"/>
        <v/>
      </c>
      <c r="P1905" s="29" t="s">
        <v>110</v>
      </c>
      <c r="Q1905" s="3"/>
      <c r="R1905" s="3"/>
      <c r="S1905" s="7"/>
      <c r="U1905" s="29" t="s">
        <v>110</v>
      </c>
      <c r="V1905" s="3"/>
      <c r="W1905" s="3"/>
      <c r="X1905" s="7"/>
      <c r="Z1905" s="29" t="s">
        <v>110</v>
      </c>
      <c r="AA1905" s="3"/>
      <c r="AB1905" s="3"/>
      <c r="AC1905" s="7"/>
      <c r="AE1905">
        <f t="shared" si="1293"/>
        <v>0</v>
      </c>
      <c r="AF1905" s="16" t="str">
        <f t="shared" si="1294"/>
        <v/>
      </c>
      <c r="AH1905">
        <f t="shared" si="1295"/>
        <v>0</v>
      </c>
      <c r="AI1905">
        <f t="shared" si="1296"/>
        <v>0</v>
      </c>
      <c r="AJ1905" s="16" t="str">
        <f t="shared" si="1297"/>
        <v/>
      </c>
      <c r="AL1905" s="16" t="str">
        <f t="shared" si="1298"/>
        <v/>
      </c>
    </row>
    <row r="1906" spans="2:38">
      <c r="B1906" s="29" t="s">
        <v>159</v>
      </c>
      <c r="C1906" s="3">
        <v>88</v>
      </c>
      <c r="D1906" s="3"/>
      <c r="E1906" s="7">
        <v>88</v>
      </c>
      <c r="G1906" s="29" t="s">
        <v>159</v>
      </c>
      <c r="H1906" s="3">
        <v>852</v>
      </c>
      <c r="I1906" s="3"/>
      <c r="J1906" s="7">
        <v>852</v>
      </c>
      <c r="L1906">
        <f t="shared" si="1299"/>
        <v>88</v>
      </c>
      <c r="M1906">
        <f t="shared" si="1300"/>
        <v>852</v>
      </c>
      <c r="N1906" s="19">
        <f t="shared" si="1252"/>
        <v>9.6818181818181817</v>
      </c>
      <c r="P1906" s="29" t="s">
        <v>159</v>
      </c>
      <c r="Q1906" s="3">
        <v>650</v>
      </c>
      <c r="R1906" s="3"/>
      <c r="S1906" s="7">
        <v>650</v>
      </c>
      <c r="U1906" s="29" t="s">
        <v>159</v>
      </c>
      <c r="V1906" s="3">
        <v>110</v>
      </c>
      <c r="W1906" s="3"/>
      <c r="X1906" s="7">
        <v>110</v>
      </c>
      <c r="Z1906" s="29" t="s">
        <v>159</v>
      </c>
      <c r="AA1906" s="3">
        <v>81131</v>
      </c>
      <c r="AB1906" s="3"/>
      <c r="AC1906" s="7">
        <v>81131</v>
      </c>
      <c r="AE1906">
        <f t="shared" si="1293"/>
        <v>81131</v>
      </c>
      <c r="AF1906" s="16">
        <f t="shared" si="1294"/>
        <v>81.131</v>
      </c>
      <c r="AH1906">
        <f t="shared" si="1295"/>
        <v>852</v>
      </c>
      <c r="AI1906">
        <f t="shared" si="1296"/>
        <v>81131</v>
      </c>
      <c r="AJ1906" s="16">
        <f t="shared" si="1297"/>
        <v>95224.178403755868</v>
      </c>
      <c r="AL1906" s="16">
        <f t="shared" si="1298"/>
        <v>921943.18181818177</v>
      </c>
    </row>
    <row r="1907" spans="2:38">
      <c r="B1907" s="29" t="s">
        <v>111</v>
      </c>
      <c r="C1907" s="3">
        <v>4</v>
      </c>
      <c r="D1907" s="3"/>
      <c r="E1907" s="7">
        <v>4</v>
      </c>
      <c r="G1907" s="29" t="s">
        <v>111</v>
      </c>
      <c r="H1907" s="3">
        <v>5</v>
      </c>
      <c r="I1907" s="3"/>
      <c r="J1907" s="7">
        <v>5</v>
      </c>
      <c r="L1907">
        <f t="shared" si="1299"/>
        <v>4</v>
      </c>
      <c r="M1907">
        <f t="shared" si="1300"/>
        <v>5</v>
      </c>
      <c r="N1907" s="19">
        <f t="shared" si="1252"/>
        <v>1.25</v>
      </c>
      <c r="P1907" s="29" t="s">
        <v>111</v>
      </c>
      <c r="Q1907" s="3"/>
      <c r="R1907" s="3"/>
      <c r="S1907" s="7"/>
      <c r="U1907" s="29" t="s">
        <v>111</v>
      </c>
      <c r="V1907" s="3">
        <v>1</v>
      </c>
      <c r="W1907" s="3"/>
      <c r="X1907" s="7">
        <v>1</v>
      </c>
      <c r="Z1907" s="29" t="s">
        <v>111</v>
      </c>
      <c r="AA1907" s="3">
        <v>249</v>
      </c>
      <c r="AB1907" s="3"/>
      <c r="AC1907" s="7">
        <v>249</v>
      </c>
      <c r="AE1907">
        <f t="shared" si="1293"/>
        <v>249</v>
      </c>
      <c r="AF1907" s="16">
        <f t="shared" si="1294"/>
        <v>0.249</v>
      </c>
      <c r="AH1907">
        <f t="shared" si="1295"/>
        <v>5</v>
      </c>
      <c r="AI1907">
        <f t="shared" si="1296"/>
        <v>249</v>
      </c>
      <c r="AJ1907" s="16">
        <f t="shared" si="1297"/>
        <v>49800</v>
      </c>
      <c r="AL1907" s="16">
        <f t="shared" si="1298"/>
        <v>62250</v>
      </c>
    </row>
    <row r="1908" spans="2:38">
      <c r="B1908" s="29" t="s">
        <v>112</v>
      </c>
      <c r="C1908" s="3"/>
      <c r="D1908" s="3">
        <v>163</v>
      </c>
      <c r="E1908" s="7">
        <v>163</v>
      </c>
      <c r="G1908" s="29" t="s">
        <v>112</v>
      </c>
      <c r="H1908" s="3"/>
      <c r="I1908" s="3">
        <v>298</v>
      </c>
      <c r="J1908" s="7">
        <v>298</v>
      </c>
      <c r="L1908">
        <f t="shared" si="1299"/>
        <v>163</v>
      </c>
      <c r="M1908">
        <f t="shared" si="1300"/>
        <v>298</v>
      </c>
      <c r="N1908" s="19">
        <f t="shared" ref="N1908:N1971" si="1301">IF(M1908+L1908&gt;0,M1908/L1908,"")</f>
        <v>1.8282208588957056</v>
      </c>
      <c r="P1908" s="29" t="s">
        <v>112</v>
      </c>
      <c r="Q1908" s="3"/>
      <c r="R1908" s="3">
        <v>98</v>
      </c>
      <c r="S1908" s="7">
        <v>98</v>
      </c>
      <c r="U1908" s="29" t="s">
        <v>112</v>
      </c>
      <c r="V1908" s="3"/>
      <c r="W1908" s="3">
        <v>28</v>
      </c>
      <c r="X1908" s="7">
        <v>28</v>
      </c>
      <c r="Z1908" s="29" t="s">
        <v>112</v>
      </c>
      <c r="AA1908" s="3"/>
      <c r="AB1908" s="3">
        <v>14007</v>
      </c>
      <c r="AC1908" s="7">
        <v>14007</v>
      </c>
      <c r="AE1908">
        <f t="shared" si="1293"/>
        <v>14007</v>
      </c>
      <c r="AF1908" s="16">
        <f t="shared" si="1294"/>
        <v>14.007</v>
      </c>
      <c r="AH1908">
        <f t="shared" si="1295"/>
        <v>298</v>
      </c>
      <c r="AI1908">
        <f t="shared" si="1296"/>
        <v>14007</v>
      </c>
      <c r="AJ1908" s="16">
        <f t="shared" si="1297"/>
        <v>47003.355704697991</v>
      </c>
      <c r="AL1908" s="16">
        <f t="shared" si="1298"/>
        <v>85932.51533742332</v>
      </c>
    </row>
    <row r="1909" spans="2:38">
      <c r="B1909" s="29" t="s">
        <v>113</v>
      </c>
      <c r="C1909" s="3">
        <v>1485</v>
      </c>
      <c r="D1909" s="3"/>
      <c r="E1909" s="7">
        <v>1485</v>
      </c>
      <c r="G1909" s="29" t="s">
        <v>113</v>
      </c>
      <c r="H1909" s="3">
        <v>6986</v>
      </c>
      <c r="I1909" s="3"/>
      <c r="J1909" s="7">
        <v>6986</v>
      </c>
      <c r="L1909">
        <f t="shared" si="1299"/>
        <v>1485</v>
      </c>
      <c r="M1909">
        <f t="shared" si="1300"/>
        <v>6986</v>
      </c>
      <c r="N1909" s="19">
        <f t="shared" si="1301"/>
        <v>4.7043771043771043</v>
      </c>
      <c r="P1909" s="29" t="s">
        <v>113</v>
      </c>
      <c r="Q1909" s="3">
        <v>4242</v>
      </c>
      <c r="R1909" s="3"/>
      <c r="S1909" s="7">
        <v>4242</v>
      </c>
      <c r="U1909" s="29" t="s">
        <v>113</v>
      </c>
      <c r="V1909" s="3">
        <v>1206</v>
      </c>
      <c r="W1909" s="3"/>
      <c r="X1909" s="7">
        <v>1206</v>
      </c>
      <c r="Z1909" s="29" t="s">
        <v>113</v>
      </c>
      <c r="AA1909" s="3">
        <v>240280</v>
      </c>
      <c r="AB1909" s="3"/>
      <c r="AC1909" s="7">
        <v>240280</v>
      </c>
      <c r="AE1909">
        <f t="shared" si="1293"/>
        <v>240280</v>
      </c>
      <c r="AF1909" s="16">
        <f t="shared" si="1294"/>
        <v>240.28</v>
      </c>
      <c r="AH1909">
        <f t="shared" si="1295"/>
        <v>6986</v>
      </c>
      <c r="AI1909">
        <f t="shared" si="1296"/>
        <v>240280</v>
      </c>
      <c r="AJ1909" s="16">
        <f t="shared" si="1297"/>
        <v>34394.503292298883</v>
      </c>
      <c r="AL1909" s="16">
        <f t="shared" si="1298"/>
        <v>161804.7138047138</v>
      </c>
    </row>
    <row r="1910" spans="2:38">
      <c r="B1910" s="29" t="s">
        <v>114</v>
      </c>
      <c r="C1910" s="3"/>
      <c r="D1910" s="3">
        <v>9</v>
      </c>
      <c r="E1910" s="7">
        <v>9</v>
      </c>
      <c r="G1910" s="29" t="s">
        <v>114</v>
      </c>
      <c r="H1910" s="3"/>
      <c r="I1910" s="3">
        <v>21</v>
      </c>
      <c r="J1910" s="7">
        <v>21</v>
      </c>
      <c r="L1910">
        <f t="shared" si="1299"/>
        <v>9</v>
      </c>
      <c r="M1910">
        <f t="shared" si="1300"/>
        <v>21</v>
      </c>
      <c r="N1910" s="19">
        <f t="shared" si="1301"/>
        <v>2.3333333333333335</v>
      </c>
      <c r="P1910" s="29" t="s">
        <v>114</v>
      </c>
      <c r="Q1910" s="3"/>
      <c r="R1910" s="3">
        <v>5</v>
      </c>
      <c r="S1910" s="7">
        <v>5</v>
      </c>
      <c r="U1910" s="29" t="s">
        <v>114</v>
      </c>
      <c r="V1910" s="3"/>
      <c r="W1910" s="3">
        <v>6</v>
      </c>
      <c r="X1910" s="7">
        <v>6</v>
      </c>
      <c r="Z1910" s="29" t="s">
        <v>114</v>
      </c>
      <c r="AA1910" s="3"/>
      <c r="AB1910" s="3">
        <v>1086</v>
      </c>
      <c r="AC1910" s="7">
        <v>1086</v>
      </c>
      <c r="AE1910">
        <f t="shared" si="1293"/>
        <v>1086</v>
      </c>
      <c r="AF1910" s="16">
        <f t="shared" si="1294"/>
        <v>1.0860000000000001</v>
      </c>
      <c r="AH1910">
        <f t="shared" si="1295"/>
        <v>21</v>
      </c>
      <c r="AI1910">
        <f t="shared" si="1296"/>
        <v>1086</v>
      </c>
      <c r="AJ1910" s="16">
        <f t="shared" si="1297"/>
        <v>51714.285714285717</v>
      </c>
      <c r="AL1910" s="16">
        <f t="shared" si="1298"/>
        <v>120666.66666666669</v>
      </c>
    </row>
    <row r="1911" spans="2:38">
      <c r="B1911" s="29" t="s">
        <v>160</v>
      </c>
      <c r="C1911" s="3"/>
      <c r="D1911" s="3">
        <v>93</v>
      </c>
      <c r="E1911" s="7">
        <v>93</v>
      </c>
      <c r="G1911" s="29" t="s">
        <v>160</v>
      </c>
      <c r="H1911" s="3"/>
      <c r="I1911" s="3">
        <v>261</v>
      </c>
      <c r="J1911" s="7">
        <v>261</v>
      </c>
      <c r="L1911">
        <f t="shared" si="1299"/>
        <v>93</v>
      </c>
      <c r="M1911">
        <f t="shared" si="1300"/>
        <v>261</v>
      </c>
      <c r="N1911" s="19">
        <f t="shared" si="1301"/>
        <v>2.806451612903226</v>
      </c>
      <c r="P1911" s="29" t="s">
        <v>160</v>
      </c>
      <c r="Q1911" s="3"/>
      <c r="R1911" s="3">
        <v>118</v>
      </c>
      <c r="S1911" s="7">
        <v>118</v>
      </c>
      <c r="U1911" s="29" t="s">
        <v>160</v>
      </c>
      <c r="V1911" s="3"/>
      <c r="W1911" s="3">
        <v>45</v>
      </c>
      <c r="X1911" s="7">
        <v>45</v>
      </c>
      <c r="Z1911" s="29" t="s">
        <v>160</v>
      </c>
      <c r="AA1911" s="3"/>
      <c r="AB1911" s="3">
        <v>24508</v>
      </c>
      <c r="AC1911" s="7">
        <v>24508</v>
      </c>
      <c r="AE1911">
        <f t="shared" si="1293"/>
        <v>24508</v>
      </c>
      <c r="AF1911" s="16">
        <f t="shared" si="1294"/>
        <v>24.507999999999999</v>
      </c>
      <c r="AH1911">
        <f t="shared" si="1295"/>
        <v>261</v>
      </c>
      <c r="AI1911">
        <f t="shared" si="1296"/>
        <v>24508</v>
      </c>
      <c r="AJ1911" s="16">
        <f t="shared" si="1297"/>
        <v>93900.383141762446</v>
      </c>
      <c r="AL1911" s="16">
        <f t="shared" si="1298"/>
        <v>263526.8817204301</v>
      </c>
    </row>
    <row r="1912" spans="2:38">
      <c r="B1912" s="29" t="s">
        <v>115</v>
      </c>
      <c r="C1912" s="3"/>
      <c r="D1912" s="3">
        <v>7</v>
      </c>
      <c r="E1912" s="7">
        <v>7</v>
      </c>
      <c r="G1912" s="29" t="s">
        <v>115</v>
      </c>
      <c r="H1912" s="3"/>
      <c r="I1912" s="3">
        <v>41</v>
      </c>
      <c r="J1912" s="7">
        <v>41</v>
      </c>
      <c r="L1912">
        <f t="shared" si="1299"/>
        <v>7</v>
      </c>
      <c r="M1912">
        <f t="shared" si="1300"/>
        <v>41</v>
      </c>
      <c r="N1912" s="19">
        <f t="shared" si="1301"/>
        <v>5.8571428571428568</v>
      </c>
      <c r="P1912" s="29" t="s">
        <v>115</v>
      </c>
      <c r="Q1912" s="3"/>
      <c r="R1912" s="3">
        <v>26</v>
      </c>
      <c r="S1912" s="7">
        <v>26</v>
      </c>
      <c r="U1912" s="29" t="s">
        <v>115</v>
      </c>
      <c r="V1912" s="3"/>
      <c r="W1912" s="3">
        <v>8</v>
      </c>
      <c r="X1912" s="7">
        <v>8</v>
      </c>
      <c r="Z1912" s="29" t="s">
        <v>115</v>
      </c>
      <c r="AA1912" s="3"/>
      <c r="AB1912" s="3">
        <v>3130</v>
      </c>
      <c r="AC1912" s="7">
        <v>3130</v>
      </c>
      <c r="AE1912">
        <f t="shared" si="1293"/>
        <v>3130</v>
      </c>
      <c r="AF1912" s="16">
        <f t="shared" si="1294"/>
        <v>3.13</v>
      </c>
      <c r="AH1912">
        <f t="shared" si="1295"/>
        <v>41</v>
      </c>
      <c r="AI1912">
        <f t="shared" si="1296"/>
        <v>3130</v>
      </c>
      <c r="AJ1912" s="16">
        <f t="shared" si="1297"/>
        <v>76341.463414634141</v>
      </c>
      <c r="AL1912" s="16">
        <f t="shared" si="1298"/>
        <v>447142.8571428571</v>
      </c>
    </row>
    <row r="1913" spans="2:38">
      <c r="B1913" s="29" t="s">
        <v>116</v>
      </c>
      <c r="C1913" s="3"/>
      <c r="D1913" s="3"/>
      <c r="E1913" s="7"/>
      <c r="G1913" s="29" t="s">
        <v>116</v>
      </c>
      <c r="H1913" s="3"/>
      <c r="I1913" s="3"/>
      <c r="J1913" s="7"/>
      <c r="L1913">
        <f t="shared" si="1299"/>
        <v>0</v>
      </c>
      <c r="M1913">
        <f t="shared" si="1300"/>
        <v>0</v>
      </c>
      <c r="N1913" s="19" t="str">
        <f t="shared" si="1301"/>
        <v/>
      </c>
      <c r="P1913" s="29" t="s">
        <v>116</v>
      </c>
      <c r="Q1913" s="3"/>
      <c r="R1913" s="3"/>
      <c r="S1913" s="7"/>
      <c r="U1913" s="29" t="s">
        <v>116</v>
      </c>
      <c r="V1913" s="3"/>
      <c r="W1913" s="3"/>
      <c r="X1913" s="7"/>
      <c r="Z1913" s="29" t="s">
        <v>116</v>
      </c>
      <c r="AA1913" s="3"/>
      <c r="AB1913" s="3"/>
      <c r="AC1913" s="7"/>
      <c r="AE1913">
        <f t="shared" si="1293"/>
        <v>0</v>
      </c>
      <c r="AF1913" s="16" t="str">
        <f t="shared" si="1294"/>
        <v/>
      </c>
      <c r="AH1913">
        <f t="shared" si="1295"/>
        <v>0</v>
      </c>
      <c r="AI1913">
        <f t="shared" si="1296"/>
        <v>0</v>
      </c>
      <c r="AJ1913" s="16" t="str">
        <f t="shared" si="1297"/>
        <v/>
      </c>
      <c r="AL1913" s="16" t="str">
        <f t="shared" si="1298"/>
        <v/>
      </c>
    </row>
    <row r="1914" spans="2:38">
      <c r="B1914" s="29" t="s">
        <v>117</v>
      </c>
      <c r="C1914" s="3"/>
      <c r="D1914" s="3">
        <v>4</v>
      </c>
      <c r="E1914" s="7">
        <v>4</v>
      </c>
      <c r="G1914" s="29" t="s">
        <v>117</v>
      </c>
      <c r="H1914" s="3"/>
      <c r="I1914" s="3">
        <v>7</v>
      </c>
      <c r="J1914" s="7">
        <v>7</v>
      </c>
      <c r="L1914">
        <f t="shared" si="1299"/>
        <v>4</v>
      </c>
      <c r="M1914">
        <f t="shared" si="1300"/>
        <v>7</v>
      </c>
      <c r="N1914" s="19">
        <f t="shared" si="1301"/>
        <v>1.75</v>
      </c>
      <c r="P1914" s="29" t="s">
        <v>117</v>
      </c>
      <c r="Q1914" s="3"/>
      <c r="R1914" s="3"/>
      <c r="S1914" s="7"/>
      <c r="U1914" s="29" t="s">
        <v>117</v>
      </c>
      <c r="V1914" s="3"/>
      <c r="W1914" s="3">
        <v>2</v>
      </c>
      <c r="X1914" s="7">
        <v>2</v>
      </c>
      <c r="Z1914" s="29" t="s">
        <v>117</v>
      </c>
      <c r="AA1914" s="3"/>
      <c r="AB1914" s="3">
        <v>455</v>
      </c>
      <c r="AC1914" s="7">
        <v>455</v>
      </c>
      <c r="AE1914">
        <f t="shared" si="1293"/>
        <v>455</v>
      </c>
      <c r="AF1914" s="16">
        <f t="shared" si="1294"/>
        <v>0.45500000000000002</v>
      </c>
      <c r="AH1914">
        <f t="shared" si="1295"/>
        <v>7</v>
      </c>
      <c r="AI1914">
        <f t="shared" si="1296"/>
        <v>455</v>
      </c>
      <c r="AJ1914" s="16">
        <f t="shared" si="1297"/>
        <v>65000</v>
      </c>
      <c r="AL1914" s="16">
        <f t="shared" si="1298"/>
        <v>113750</v>
      </c>
    </row>
    <row r="1915" spans="2:38">
      <c r="B1915" s="29" t="s">
        <v>118</v>
      </c>
      <c r="C1915" s="3"/>
      <c r="D1915" s="3">
        <v>2</v>
      </c>
      <c r="E1915" s="7">
        <v>2</v>
      </c>
      <c r="G1915" s="29" t="s">
        <v>118</v>
      </c>
      <c r="H1915" s="3"/>
      <c r="I1915" s="3"/>
      <c r="J1915" s="7"/>
      <c r="N1915" s="19" t="str">
        <f t="shared" si="1301"/>
        <v/>
      </c>
      <c r="P1915" s="29" t="s">
        <v>118</v>
      </c>
      <c r="Q1915" s="3"/>
      <c r="R1915" s="3"/>
      <c r="S1915" s="7"/>
      <c r="U1915" s="29" t="s">
        <v>118</v>
      </c>
      <c r="V1915" s="3"/>
      <c r="W1915" s="3"/>
      <c r="X1915" s="7"/>
      <c r="Z1915" s="29" t="s">
        <v>118</v>
      </c>
      <c r="AA1915" s="3"/>
      <c r="AB1915" s="3"/>
      <c r="AC1915" s="7"/>
      <c r="AE1915">
        <f t="shared" si="1293"/>
        <v>0</v>
      </c>
      <c r="AF1915" s="16" t="str">
        <f t="shared" si="1294"/>
        <v/>
      </c>
      <c r="AH1915">
        <f t="shared" si="1295"/>
        <v>0</v>
      </c>
      <c r="AI1915">
        <f t="shared" si="1296"/>
        <v>0</v>
      </c>
      <c r="AJ1915" s="16" t="str">
        <f t="shared" si="1297"/>
        <v/>
      </c>
      <c r="AL1915" s="16" t="str">
        <f t="shared" si="1298"/>
        <v/>
      </c>
    </row>
    <row r="1916" spans="2:38">
      <c r="B1916" s="29" t="s">
        <v>119</v>
      </c>
      <c r="C1916" s="3"/>
      <c r="D1916" s="3">
        <v>22</v>
      </c>
      <c r="E1916" s="7">
        <v>22</v>
      </c>
      <c r="G1916" s="29" t="s">
        <v>119</v>
      </c>
      <c r="H1916" s="3"/>
      <c r="I1916" s="3">
        <v>73</v>
      </c>
      <c r="J1916" s="7">
        <v>73</v>
      </c>
      <c r="L1916">
        <f t="shared" ref="L1916:L1925" si="1302">E1916</f>
        <v>22</v>
      </c>
      <c r="M1916">
        <f t="shared" ref="M1916:M1925" si="1303">J1916</f>
        <v>73</v>
      </c>
      <c r="N1916" s="19">
        <f t="shared" si="1301"/>
        <v>3.3181818181818183</v>
      </c>
      <c r="P1916" s="29" t="s">
        <v>119</v>
      </c>
      <c r="Q1916" s="3"/>
      <c r="R1916" s="3">
        <v>30</v>
      </c>
      <c r="S1916" s="7">
        <v>30</v>
      </c>
      <c r="U1916" s="29" t="s">
        <v>119</v>
      </c>
      <c r="V1916" s="3"/>
      <c r="W1916" s="3">
        <v>19</v>
      </c>
      <c r="X1916" s="7">
        <v>19</v>
      </c>
      <c r="Z1916" s="29" t="s">
        <v>119</v>
      </c>
      <c r="AA1916" s="3"/>
      <c r="AB1916" s="3">
        <v>2583</v>
      </c>
      <c r="AC1916" s="7">
        <v>2583</v>
      </c>
      <c r="AE1916">
        <f t="shared" si="1293"/>
        <v>2583</v>
      </c>
      <c r="AF1916" s="16">
        <f t="shared" si="1294"/>
        <v>2.5830000000000002</v>
      </c>
      <c r="AH1916">
        <f t="shared" si="1295"/>
        <v>73</v>
      </c>
      <c r="AI1916">
        <f t="shared" si="1296"/>
        <v>2583</v>
      </c>
      <c r="AJ1916" s="16">
        <f t="shared" si="1297"/>
        <v>35383.561643835623</v>
      </c>
      <c r="AL1916" s="16">
        <f t="shared" si="1298"/>
        <v>117409.09090909094</v>
      </c>
    </row>
    <row r="1917" spans="2:38">
      <c r="B1917" s="29" t="s">
        <v>161</v>
      </c>
      <c r="C1917" s="3"/>
      <c r="D1917" s="3">
        <v>10</v>
      </c>
      <c r="E1917" s="7">
        <v>10</v>
      </c>
      <c r="G1917" s="29" t="s">
        <v>161</v>
      </c>
      <c r="H1917" s="3"/>
      <c r="I1917" s="3">
        <v>18</v>
      </c>
      <c r="J1917" s="7">
        <v>18</v>
      </c>
      <c r="L1917">
        <f t="shared" si="1302"/>
        <v>10</v>
      </c>
      <c r="M1917">
        <f t="shared" si="1303"/>
        <v>18</v>
      </c>
      <c r="N1917" s="19">
        <f t="shared" si="1301"/>
        <v>1.8</v>
      </c>
      <c r="P1917" s="29" t="s">
        <v>161</v>
      </c>
      <c r="Q1917" s="3"/>
      <c r="R1917" s="3">
        <v>3</v>
      </c>
      <c r="S1917" s="7">
        <v>3</v>
      </c>
      <c r="U1917" s="29" t="s">
        <v>161</v>
      </c>
      <c r="V1917" s="3"/>
      <c r="W1917" s="3">
        <v>3</v>
      </c>
      <c r="X1917" s="7">
        <v>3</v>
      </c>
      <c r="Z1917" s="29" t="s">
        <v>161</v>
      </c>
      <c r="AA1917" s="3"/>
      <c r="AB1917" s="3">
        <v>1525</v>
      </c>
      <c r="AC1917" s="7">
        <v>1525</v>
      </c>
      <c r="AE1917">
        <f t="shared" si="1293"/>
        <v>1525</v>
      </c>
      <c r="AF1917" s="16">
        <f t="shared" si="1294"/>
        <v>1.5249999999999999</v>
      </c>
      <c r="AH1917">
        <f t="shared" si="1295"/>
        <v>18</v>
      </c>
      <c r="AI1917">
        <f t="shared" si="1296"/>
        <v>1525</v>
      </c>
      <c r="AJ1917" s="16">
        <f t="shared" si="1297"/>
        <v>84722.222222222234</v>
      </c>
      <c r="AL1917" s="16">
        <f t="shared" si="1298"/>
        <v>152500.00000000003</v>
      </c>
    </row>
    <row r="1918" spans="2:38">
      <c r="B1918" s="29" t="s">
        <v>162</v>
      </c>
      <c r="C1918" s="3"/>
      <c r="D1918" s="3">
        <v>5</v>
      </c>
      <c r="E1918" s="7">
        <v>5</v>
      </c>
      <c r="G1918" s="29" t="s">
        <v>162</v>
      </c>
      <c r="H1918" s="3"/>
      <c r="I1918" s="3">
        <v>34</v>
      </c>
      <c r="J1918" s="7">
        <v>34</v>
      </c>
      <c r="L1918">
        <f t="shared" si="1302"/>
        <v>5</v>
      </c>
      <c r="M1918">
        <f t="shared" si="1303"/>
        <v>34</v>
      </c>
      <c r="N1918" s="19">
        <f t="shared" si="1301"/>
        <v>6.8</v>
      </c>
      <c r="P1918" s="29" t="s">
        <v>162</v>
      </c>
      <c r="Q1918" s="3"/>
      <c r="R1918" s="3">
        <v>20</v>
      </c>
      <c r="S1918" s="7">
        <v>20</v>
      </c>
      <c r="U1918" s="29" t="s">
        <v>162</v>
      </c>
      <c r="V1918" s="3"/>
      <c r="W1918" s="3">
        <v>9</v>
      </c>
      <c r="X1918" s="7">
        <v>9</v>
      </c>
      <c r="Z1918" s="29" t="s">
        <v>162</v>
      </c>
      <c r="AA1918" s="3"/>
      <c r="AB1918" s="3">
        <v>2319</v>
      </c>
      <c r="AC1918" s="7">
        <v>2319</v>
      </c>
      <c r="AE1918">
        <f t="shared" si="1293"/>
        <v>2319</v>
      </c>
      <c r="AF1918" s="16">
        <f t="shared" si="1294"/>
        <v>2.319</v>
      </c>
      <c r="AH1918">
        <f t="shared" si="1295"/>
        <v>34</v>
      </c>
      <c r="AI1918">
        <f t="shared" si="1296"/>
        <v>2319</v>
      </c>
      <c r="AJ1918" s="16">
        <f t="shared" si="1297"/>
        <v>68205.882352941175</v>
      </c>
      <c r="AL1918" s="16">
        <f t="shared" si="1298"/>
        <v>463800</v>
      </c>
    </row>
    <row r="1919" spans="2:38">
      <c r="B1919" s="29" t="s">
        <v>120</v>
      </c>
      <c r="C1919" s="3"/>
      <c r="D1919" s="3">
        <v>495</v>
      </c>
      <c r="E1919" s="7">
        <v>495</v>
      </c>
      <c r="G1919" s="29" t="s">
        <v>120</v>
      </c>
      <c r="H1919" s="3"/>
      <c r="I1919" s="3">
        <v>1015</v>
      </c>
      <c r="J1919" s="7">
        <v>1015</v>
      </c>
      <c r="L1919">
        <f t="shared" si="1302"/>
        <v>495</v>
      </c>
      <c r="M1919">
        <f t="shared" si="1303"/>
        <v>1015</v>
      </c>
      <c r="N1919" s="19">
        <f t="shared" si="1301"/>
        <v>2.0505050505050506</v>
      </c>
      <c r="P1919" s="29" t="s">
        <v>120</v>
      </c>
      <c r="Q1919" s="3"/>
      <c r="R1919" s="3">
        <v>301</v>
      </c>
      <c r="S1919" s="7">
        <v>301</v>
      </c>
      <c r="U1919" s="29" t="s">
        <v>120</v>
      </c>
      <c r="V1919" s="3"/>
      <c r="W1919" s="3">
        <v>213</v>
      </c>
      <c r="X1919" s="7">
        <v>213</v>
      </c>
      <c r="Z1919" s="29" t="s">
        <v>120</v>
      </c>
      <c r="AA1919" s="3"/>
      <c r="AB1919" s="3">
        <v>42782</v>
      </c>
      <c r="AC1919" s="7">
        <v>42782</v>
      </c>
      <c r="AE1919">
        <f t="shared" si="1293"/>
        <v>42782</v>
      </c>
      <c r="AF1919" s="16">
        <f t="shared" si="1294"/>
        <v>42.781999999999996</v>
      </c>
      <c r="AH1919">
        <f t="shared" si="1295"/>
        <v>1015</v>
      </c>
      <c r="AI1919">
        <f t="shared" si="1296"/>
        <v>42782</v>
      </c>
      <c r="AJ1919" s="16">
        <f t="shared" si="1297"/>
        <v>42149.753694581275</v>
      </c>
      <c r="AL1919" s="16">
        <f t="shared" si="1298"/>
        <v>86428.282828282827</v>
      </c>
    </row>
    <row r="1920" spans="2:38">
      <c r="B1920" s="29" t="s">
        <v>121</v>
      </c>
      <c r="C1920" s="3"/>
      <c r="D1920" s="3">
        <v>3</v>
      </c>
      <c r="E1920" s="7">
        <v>3</v>
      </c>
      <c r="G1920" s="29" t="s">
        <v>121</v>
      </c>
      <c r="H1920" s="3"/>
      <c r="I1920" s="3">
        <v>8</v>
      </c>
      <c r="J1920" s="7">
        <v>8</v>
      </c>
      <c r="L1920">
        <f t="shared" si="1302"/>
        <v>3</v>
      </c>
      <c r="M1920">
        <f t="shared" si="1303"/>
        <v>8</v>
      </c>
      <c r="N1920" s="19">
        <f t="shared" si="1301"/>
        <v>2.6666666666666665</v>
      </c>
      <c r="P1920" s="29" t="s">
        <v>121</v>
      </c>
      <c r="Q1920" s="3"/>
      <c r="R1920" s="3">
        <v>2</v>
      </c>
      <c r="S1920" s="7">
        <v>2</v>
      </c>
      <c r="U1920" s="29" t="s">
        <v>121</v>
      </c>
      <c r="V1920" s="3"/>
      <c r="W1920" s="3">
        <v>3</v>
      </c>
      <c r="X1920" s="7">
        <v>3</v>
      </c>
      <c r="Z1920" s="29" t="s">
        <v>121</v>
      </c>
      <c r="AA1920" s="3"/>
      <c r="AB1920" s="3"/>
      <c r="AC1920" s="7"/>
      <c r="AE1920">
        <f t="shared" si="1293"/>
        <v>0</v>
      </c>
      <c r="AF1920" s="16" t="str">
        <f t="shared" si="1294"/>
        <v/>
      </c>
      <c r="AH1920">
        <f t="shared" si="1295"/>
        <v>8</v>
      </c>
      <c r="AI1920">
        <f t="shared" si="1296"/>
        <v>0</v>
      </c>
      <c r="AJ1920" s="16" t="str">
        <f t="shared" si="1297"/>
        <v/>
      </c>
      <c r="AL1920" s="16" t="str">
        <f t="shared" si="1298"/>
        <v/>
      </c>
    </row>
    <row r="1921" spans="2:38">
      <c r="B1921" s="29" t="s">
        <v>122</v>
      </c>
      <c r="C1921" s="3"/>
      <c r="D1921" s="3">
        <v>36</v>
      </c>
      <c r="E1921" s="7">
        <v>36</v>
      </c>
      <c r="G1921" s="29" t="s">
        <v>122</v>
      </c>
      <c r="H1921" s="3"/>
      <c r="I1921" s="3">
        <v>71</v>
      </c>
      <c r="J1921" s="7">
        <v>71</v>
      </c>
      <c r="L1921">
        <f t="shared" si="1302"/>
        <v>36</v>
      </c>
      <c r="M1921">
        <f t="shared" si="1303"/>
        <v>71</v>
      </c>
      <c r="N1921" s="19">
        <f t="shared" si="1301"/>
        <v>1.9722222222222223</v>
      </c>
      <c r="P1921" s="29" t="s">
        <v>122</v>
      </c>
      <c r="Q1921" s="3"/>
      <c r="R1921" s="3">
        <v>15</v>
      </c>
      <c r="S1921" s="7">
        <v>15</v>
      </c>
      <c r="U1921" s="29" t="s">
        <v>122</v>
      </c>
      <c r="V1921" s="3"/>
      <c r="W1921" s="3">
        <v>20</v>
      </c>
      <c r="X1921" s="7">
        <v>20</v>
      </c>
      <c r="Z1921" s="29" t="s">
        <v>122</v>
      </c>
      <c r="AA1921" s="3"/>
      <c r="AB1921" s="3">
        <v>2136</v>
      </c>
      <c r="AC1921" s="7">
        <v>2136</v>
      </c>
      <c r="AE1921">
        <f t="shared" si="1293"/>
        <v>2136</v>
      </c>
      <c r="AF1921" s="16">
        <f t="shared" si="1294"/>
        <v>2.1360000000000001</v>
      </c>
      <c r="AH1921">
        <f t="shared" si="1295"/>
        <v>71</v>
      </c>
      <c r="AI1921">
        <f t="shared" si="1296"/>
        <v>2136</v>
      </c>
      <c r="AJ1921" s="16">
        <f t="shared" si="1297"/>
        <v>30084.507042253521</v>
      </c>
      <c r="AL1921" s="16">
        <f t="shared" si="1298"/>
        <v>59333.333333333336</v>
      </c>
    </row>
    <row r="1922" spans="2:38">
      <c r="B1922" s="29" t="s">
        <v>123</v>
      </c>
      <c r="C1922" s="3"/>
      <c r="D1922" s="3">
        <v>1</v>
      </c>
      <c r="E1922" s="7">
        <v>1</v>
      </c>
      <c r="G1922" s="29" t="s">
        <v>123</v>
      </c>
      <c r="H1922" s="3"/>
      <c r="I1922" s="3"/>
      <c r="J1922" s="7"/>
      <c r="L1922">
        <f t="shared" si="1302"/>
        <v>1</v>
      </c>
      <c r="M1922">
        <f t="shared" si="1303"/>
        <v>0</v>
      </c>
      <c r="N1922" s="19">
        <f t="shared" si="1301"/>
        <v>0</v>
      </c>
      <c r="P1922" s="29" t="s">
        <v>123</v>
      </c>
      <c r="Q1922" s="3"/>
      <c r="R1922" s="3"/>
      <c r="S1922" s="7"/>
      <c r="U1922" s="29" t="s">
        <v>123</v>
      </c>
      <c r="V1922" s="3"/>
      <c r="W1922" s="3"/>
      <c r="X1922" s="7"/>
      <c r="Z1922" s="29" t="s">
        <v>123</v>
      </c>
      <c r="AA1922" s="3"/>
      <c r="AB1922" s="3"/>
      <c r="AC1922" s="7"/>
      <c r="AE1922">
        <f t="shared" si="1293"/>
        <v>0</v>
      </c>
      <c r="AF1922" s="16" t="str">
        <f t="shared" si="1294"/>
        <v/>
      </c>
      <c r="AH1922">
        <f t="shared" si="1295"/>
        <v>0</v>
      </c>
      <c r="AI1922">
        <f t="shared" si="1296"/>
        <v>0</v>
      </c>
      <c r="AJ1922" s="16" t="str">
        <f t="shared" si="1297"/>
        <v/>
      </c>
      <c r="AL1922" s="16" t="str">
        <f t="shared" si="1298"/>
        <v/>
      </c>
    </row>
    <row r="1923" spans="2:38">
      <c r="B1923" s="29" t="s">
        <v>124</v>
      </c>
      <c r="C1923" s="3"/>
      <c r="D1923" s="3">
        <v>2</v>
      </c>
      <c r="E1923" s="7">
        <v>2</v>
      </c>
      <c r="G1923" s="29" t="s">
        <v>124</v>
      </c>
      <c r="H1923" s="3"/>
      <c r="I1923" s="3"/>
      <c r="J1923" s="7"/>
      <c r="L1923">
        <f t="shared" si="1302"/>
        <v>2</v>
      </c>
      <c r="M1923">
        <f t="shared" si="1303"/>
        <v>0</v>
      </c>
      <c r="N1923" s="19">
        <f t="shared" si="1301"/>
        <v>0</v>
      </c>
      <c r="P1923" s="29" t="s">
        <v>124</v>
      </c>
      <c r="Q1923" s="3"/>
      <c r="R1923" s="3"/>
      <c r="S1923" s="7"/>
      <c r="U1923" s="29" t="s">
        <v>124</v>
      </c>
      <c r="V1923" s="3"/>
      <c r="W1923" s="3"/>
      <c r="X1923" s="7"/>
      <c r="Z1923" s="29" t="s">
        <v>124</v>
      </c>
      <c r="AA1923" s="3"/>
      <c r="AB1923" s="3"/>
      <c r="AC1923" s="7"/>
      <c r="AE1923">
        <f t="shared" si="1293"/>
        <v>0</v>
      </c>
      <c r="AF1923" s="16" t="str">
        <f t="shared" si="1294"/>
        <v/>
      </c>
      <c r="AH1923">
        <f t="shared" si="1295"/>
        <v>0</v>
      </c>
      <c r="AI1923">
        <f t="shared" si="1296"/>
        <v>0</v>
      </c>
      <c r="AJ1923" s="16" t="str">
        <f t="shared" si="1297"/>
        <v/>
      </c>
      <c r="AL1923" s="16" t="str">
        <f t="shared" si="1298"/>
        <v/>
      </c>
    </row>
    <row r="1924" spans="2:38">
      <c r="B1924" s="29" t="s">
        <v>163</v>
      </c>
      <c r="C1924" s="3">
        <v>6</v>
      </c>
      <c r="D1924" s="3"/>
      <c r="E1924" s="7">
        <v>6</v>
      </c>
      <c r="G1924" s="29" t="s">
        <v>163</v>
      </c>
      <c r="H1924" s="3">
        <v>15</v>
      </c>
      <c r="I1924" s="3"/>
      <c r="J1924" s="7">
        <v>15</v>
      </c>
      <c r="L1924">
        <f t="shared" si="1302"/>
        <v>6</v>
      </c>
      <c r="M1924">
        <f t="shared" si="1303"/>
        <v>15</v>
      </c>
      <c r="N1924" s="19">
        <f t="shared" si="1301"/>
        <v>2.5</v>
      </c>
      <c r="P1924" s="29" t="s">
        <v>163</v>
      </c>
      <c r="Q1924" s="3">
        <v>6</v>
      </c>
      <c r="R1924" s="3"/>
      <c r="S1924" s="7">
        <v>6</v>
      </c>
      <c r="U1924" s="29" t="s">
        <v>163</v>
      </c>
      <c r="V1924" s="3">
        <v>3</v>
      </c>
      <c r="W1924" s="3"/>
      <c r="X1924" s="7">
        <v>3</v>
      </c>
      <c r="Z1924" s="29" t="s">
        <v>163</v>
      </c>
      <c r="AA1924" s="3">
        <v>923</v>
      </c>
      <c r="AB1924" s="3"/>
      <c r="AC1924" s="7">
        <v>923</v>
      </c>
      <c r="AE1924">
        <f t="shared" si="1293"/>
        <v>923</v>
      </c>
      <c r="AF1924" s="16">
        <f t="shared" si="1294"/>
        <v>0.92300000000000004</v>
      </c>
      <c r="AH1924">
        <f t="shared" si="1295"/>
        <v>15</v>
      </c>
      <c r="AI1924">
        <f t="shared" si="1296"/>
        <v>923</v>
      </c>
      <c r="AJ1924" s="16">
        <f t="shared" si="1297"/>
        <v>61533.333333333328</v>
      </c>
      <c r="AL1924" s="16">
        <f t="shared" si="1298"/>
        <v>153833.33333333331</v>
      </c>
    </row>
    <row r="1925" spans="2:38">
      <c r="B1925" s="29" t="s">
        <v>125</v>
      </c>
      <c r="C1925" s="3"/>
      <c r="D1925" s="3">
        <v>45</v>
      </c>
      <c r="E1925" s="7">
        <v>45</v>
      </c>
      <c r="G1925" s="29" t="s">
        <v>125</v>
      </c>
      <c r="H1925" s="3"/>
      <c r="I1925" s="3">
        <v>195</v>
      </c>
      <c r="J1925" s="7">
        <v>195</v>
      </c>
      <c r="L1925">
        <f t="shared" si="1302"/>
        <v>45</v>
      </c>
      <c r="M1925">
        <f t="shared" si="1303"/>
        <v>195</v>
      </c>
      <c r="N1925" s="19">
        <f t="shared" si="1301"/>
        <v>4.333333333333333</v>
      </c>
      <c r="P1925" s="29" t="s">
        <v>125</v>
      </c>
      <c r="Q1925" s="3"/>
      <c r="R1925" s="3">
        <v>120</v>
      </c>
      <c r="S1925" s="7">
        <v>120</v>
      </c>
      <c r="U1925" s="29" t="s">
        <v>125</v>
      </c>
      <c r="V1925" s="3"/>
      <c r="W1925" s="3">
        <v>28</v>
      </c>
      <c r="X1925" s="7">
        <v>28</v>
      </c>
      <c r="Z1925" s="29" t="s">
        <v>125</v>
      </c>
      <c r="AA1925" s="3"/>
      <c r="AB1925" s="3">
        <v>17096</v>
      </c>
      <c r="AC1925" s="7">
        <v>17096</v>
      </c>
      <c r="AE1925">
        <f t="shared" si="1293"/>
        <v>17096</v>
      </c>
      <c r="AF1925" s="16">
        <f t="shared" si="1294"/>
        <v>17.096</v>
      </c>
      <c r="AH1925">
        <f t="shared" si="1295"/>
        <v>195</v>
      </c>
      <c r="AI1925">
        <f t="shared" si="1296"/>
        <v>17096</v>
      </c>
      <c r="AJ1925" s="16">
        <f t="shared" si="1297"/>
        <v>87671.794871794875</v>
      </c>
      <c r="AL1925" s="16">
        <f t="shared" si="1298"/>
        <v>379911.11111111112</v>
      </c>
    </row>
    <row r="1926" spans="2:38">
      <c r="B1926" s="29" t="s">
        <v>126</v>
      </c>
      <c r="C1926" s="3">
        <v>289</v>
      </c>
      <c r="D1926" s="3"/>
      <c r="E1926" s="7">
        <v>289</v>
      </c>
      <c r="G1926" s="29" t="s">
        <v>126</v>
      </c>
      <c r="H1926" s="3">
        <v>950</v>
      </c>
      <c r="I1926" s="3"/>
      <c r="J1926" s="7">
        <v>950</v>
      </c>
      <c r="N1926" s="19" t="str">
        <f t="shared" si="1301"/>
        <v/>
      </c>
      <c r="P1926" s="29" t="s">
        <v>126</v>
      </c>
      <c r="Q1926" s="3">
        <v>435</v>
      </c>
      <c r="R1926" s="3"/>
      <c r="S1926" s="7">
        <v>435</v>
      </c>
      <c r="U1926" s="29" t="s">
        <v>126</v>
      </c>
      <c r="V1926" s="3">
        <v>225</v>
      </c>
      <c r="W1926" s="3"/>
      <c r="X1926" s="7">
        <v>225</v>
      </c>
      <c r="Z1926" s="29" t="s">
        <v>126</v>
      </c>
      <c r="AA1926" s="3">
        <v>85748</v>
      </c>
      <c r="AB1926" s="3"/>
      <c r="AC1926" s="7">
        <v>85748</v>
      </c>
      <c r="AE1926">
        <f t="shared" si="1293"/>
        <v>85748</v>
      </c>
      <c r="AF1926" s="16">
        <f t="shared" si="1294"/>
        <v>85.748000000000005</v>
      </c>
      <c r="AH1926">
        <f t="shared" si="1295"/>
        <v>950</v>
      </c>
      <c r="AI1926">
        <f t="shared" si="1296"/>
        <v>85748</v>
      </c>
      <c r="AJ1926" s="16">
        <f t="shared" si="1297"/>
        <v>90261.052631578947</v>
      </c>
      <c r="AL1926" s="16" t="str">
        <f t="shared" si="1298"/>
        <v/>
      </c>
    </row>
    <row r="1927" spans="2:38">
      <c r="B1927" s="29" t="s">
        <v>127</v>
      </c>
      <c r="C1927" s="3"/>
      <c r="D1927" s="3">
        <v>34</v>
      </c>
      <c r="E1927" s="7">
        <v>34</v>
      </c>
      <c r="G1927" s="29" t="s">
        <v>127</v>
      </c>
      <c r="H1927" s="3"/>
      <c r="I1927" s="3">
        <v>86</v>
      </c>
      <c r="J1927" s="7">
        <v>86</v>
      </c>
      <c r="L1927">
        <f t="shared" ref="L1927:L1936" si="1304">E1927</f>
        <v>34</v>
      </c>
      <c r="M1927">
        <f t="shared" ref="M1927:M1936" si="1305">J1927</f>
        <v>86</v>
      </c>
      <c r="N1927" s="19">
        <f t="shared" si="1301"/>
        <v>2.5294117647058822</v>
      </c>
      <c r="P1927" s="29" t="s">
        <v>127</v>
      </c>
      <c r="Q1927" s="3"/>
      <c r="R1927" s="3">
        <v>35</v>
      </c>
      <c r="S1927" s="7">
        <v>35</v>
      </c>
      <c r="U1927" s="29" t="s">
        <v>127</v>
      </c>
      <c r="V1927" s="3"/>
      <c r="W1927" s="3">
        <v>17</v>
      </c>
      <c r="X1927" s="7">
        <v>17</v>
      </c>
      <c r="Z1927" s="29" t="s">
        <v>127</v>
      </c>
      <c r="AA1927" s="3"/>
      <c r="AB1927" s="3">
        <v>4179</v>
      </c>
      <c r="AC1927" s="7">
        <v>4179</v>
      </c>
      <c r="AE1927">
        <f t="shared" si="1293"/>
        <v>4179</v>
      </c>
      <c r="AF1927" s="16">
        <f t="shared" si="1294"/>
        <v>4.1790000000000003</v>
      </c>
      <c r="AH1927">
        <f t="shared" si="1295"/>
        <v>86</v>
      </c>
      <c r="AI1927">
        <f t="shared" si="1296"/>
        <v>4179</v>
      </c>
      <c r="AJ1927" s="16">
        <f t="shared" si="1297"/>
        <v>48593.023255813954</v>
      </c>
      <c r="AL1927" s="16">
        <f t="shared" si="1298"/>
        <v>122911.76470588235</v>
      </c>
    </row>
    <row r="1928" spans="2:38">
      <c r="B1928" s="29" t="s">
        <v>128</v>
      </c>
      <c r="C1928" s="3"/>
      <c r="D1928" s="3">
        <v>63</v>
      </c>
      <c r="E1928" s="7">
        <v>63</v>
      </c>
      <c r="G1928" s="29" t="s">
        <v>128</v>
      </c>
      <c r="H1928" s="3"/>
      <c r="I1928" s="3">
        <v>303</v>
      </c>
      <c r="J1928" s="7">
        <v>303</v>
      </c>
      <c r="L1928">
        <f t="shared" si="1304"/>
        <v>63</v>
      </c>
      <c r="M1928">
        <f t="shared" si="1305"/>
        <v>303</v>
      </c>
      <c r="N1928" s="19">
        <f t="shared" si="1301"/>
        <v>4.8095238095238093</v>
      </c>
      <c r="P1928" s="29" t="s">
        <v>128</v>
      </c>
      <c r="Q1928" s="3"/>
      <c r="R1928" s="3">
        <v>188</v>
      </c>
      <c r="S1928" s="7">
        <v>188</v>
      </c>
      <c r="U1928" s="29" t="s">
        <v>128</v>
      </c>
      <c r="V1928" s="3"/>
      <c r="W1928" s="3">
        <v>48</v>
      </c>
      <c r="X1928" s="7">
        <v>48</v>
      </c>
      <c r="Z1928" s="29" t="s">
        <v>128</v>
      </c>
      <c r="AA1928" s="3"/>
      <c r="AB1928" s="3">
        <v>28610</v>
      </c>
      <c r="AC1928" s="7">
        <v>28610</v>
      </c>
      <c r="AE1928">
        <f t="shared" si="1293"/>
        <v>28610</v>
      </c>
      <c r="AF1928" s="16">
        <f t="shared" si="1294"/>
        <v>28.61</v>
      </c>
      <c r="AH1928">
        <f t="shared" si="1295"/>
        <v>303</v>
      </c>
      <c r="AI1928">
        <f t="shared" si="1296"/>
        <v>28610</v>
      </c>
      <c r="AJ1928" s="16">
        <f t="shared" si="1297"/>
        <v>94422.442244224425</v>
      </c>
      <c r="AL1928" s="16">
        <f t="shared" si="1298"/>
        <v>454126.98412698414</v>
      </c>
    </row>
    <row r="1929" spans="2:38">
      <c r="B1929" s="29" t="s">
        <v>129</v>
      </c>
      <c r="C1929" s="3">
        <v>55</v>
      </c>
      <c r="D1929" s="3"/>
      <c r="E1929" s="7">
        <v>55</v>
      </c>
      <c r="G1929" s="29" t="s">
        <v>129</v>
      </c>
      <c r="H1929" s="3">
        <v>359</v>
      </c>
      <c r="I1929" s="3"/>
      <c r="J1929" s="7">
        <v>359</v>
      </c>
      <c r="L1929">
        <f t="shared" si="1304"/>
        <v>55</v>
      </c>
      <c r="M1929">
        <f t="shared" si="1305"/>
        <v>359</v>
      </c>
      <c r="N1929" s="19">
        <f t="shared" si="1301"/>
        <v>6.5272727272727273</v>
      </c>
      <c r="P1929" s="29" t="s">
        <v>129</v>
      </c>
      <c r="Q1929" s="3">
        <v>236</v>
      </c>
      <c r="R1929" s="3"/>
      <c r="S1929" s="7">
        <v>236</v>
      </c>
      <c r="U1929" s="29" t="s">
        <v>129</v>
      </c>
      <c r="V1929" s="3">
        <v>66</v>
      </c>
      <c r="W1929" s="3"/>
      <c r="X1929" s="7">
        <v>66</v>
      </c>
      <c r="Z1929" s="29" t="s">
        <v>129</v>
      </c>
      <c r="AA1929" s="3">
        <v>29536</v>
      </c>
      <c r="AB1929" s="3"/>
      <c r="AC1929" s="7">
        <v>29536</v>
      </c>
      <c r="AE1929">
        <f t="shared" si="1293"/>
        <v>29536</v>
      </c>
      <c r="AF1929" s="16">
        <f t="shared" si="1294"/>
        <v>29.536000000000001</v>
      </c>
      <c r="AH1929">
        <f t="shared" si="1295"/>
        <v>359</v>
      </c>
      <c r="AI1929">
        <f t="shared" si="1296"/>
        <v>29536</v>
      </c>
      <c r="AJ1929" s="16">
        <f t="shared" si="1297"/>
        <v>82272.980501392754</v>
      </c>
      <c r="AL1929" s="16">
        <f t="shared" si="1298"/>
        <v>537018.18181818177</v>
      </c>
    </row>
    <row r="1930" spans="2:38">
      <c r="B1930" s="29" t="s">
        <v>130</v>
      </c>
      <c r="C1930" s="3"/>
      <c r="D1930" s="3">
        <v>17</v>
      </c>
      <c r="E1930" s="7">
        <v>17</v>
      </c>
      <c r="G1930" s="29" t="s">
        <v>130</v>
      </c>
      <c r="H1930" s="3"/>
      <c r="I1930" s="3">
        <v>28</v>
      </c>
      <c r="J1930" s="7">
        <v>28</v>
      </c>
      <c r="L1930">
        <f t="shared" si="1304"/>
        <v>17</v>
      </c>
      <c r="M1930">
        <f t="shared" si="1305"/>
        <v>28</v>
      </c>
      <c r="N1930" s="19">
        <f t="shared" si="1301"/>
        <v>1.6470588235294117</v>
      </c>
      <c r="P1930" s="29" t="s">
        <v>130</v>
      </c>
      <c r="Q1930" s="3"/>
      <c r="R1930" s="3">
        <v>5</v>
      </c>
      <c r="S1930" s="7">
        <v>5</v>
      </c>
      <c r="U1930" s="29" t="s">
        <v>130</v>
      </c>
      <c r="V1930" s="3"/>
      <c r="W1930" s="3">
        <v>5</v>
      </c>
      <c r="X1930" s="7">
        <v>5</v>
      </c>
      <c r="Z1930" s="29" t="s">
        <v>130</v>
      </c>
      <c r="AA1930" s="3"/>
      <c r="AB1930" s="3">
        <v>1350</v>
      </c>
      <c r="AC1930" s="7">
        <v>1350</v>
      </c>
      <c r="AE1930">
        <f t="shared" si="1293"/>
        <v>1350</v>
      </c>
      <c r="AF1930" s="16">
        <f t="shared" si="1294"/>
        <v>1.35</v>
      </c>
      <c r="AH1930">
        <f t="shared" si="1295"/>
        <v>28</v>
      </c>
      <c r="AI1930">
        <f t="shared" si="1296"/>
        <v>1350</v>
      </c>
      <c r="AJ1930" s="16">
        <f t="shared" si="1297"/>
        <v>48214.285714285717</v>
      </c>
      <c r="AL1930" s="16">
        <f t="shared" si="1298"/>
        <v>79411.76470588235</v>
      </c>
    </row>
    <row r="1931" spans="2:38">
      <c r="B1931" s="29" t="s">
        <v>131</v>
      </c>
      <c r="C1931" s="3"/>
      <c r="D1931" s="3">
        <v>65</v>
      </c>
      <c r="E1931" s="7">
        <v>65</v>
      </c>
      <c r="G1931" s="29" t="s">
        <v>131</v>
      </c>
      <c r="H1931" s="3"/>
      <c r="I1931" s="3">
        <v>689</v>
      </c>
      <c r="J1931" s="7">
        <v>689</v>
      </c>
      <c r="L1931">
        <f t="shared" si="1304"/>
        <v>65</v>
      </c>
      <c r="M1931">
        <f t="shared" si="1305"/>
        <v>689</v>
      </c>
      <c r="N1931" s="19">
        <f t="shared" si="1301"/>
        <v>10.6</v>
      </c>
      <c r="P1931" s="29" t="s">
        <v>131</v>
      </c>
      <c r="Q1931" s="3"/>
      <c r="R1931" s="3">
        <v>418</v>
      </c>
      <c r="S1931" s="7">
        <v>418</v>
      </c>
      <c r="U1931" s="29" t="s">
        <v>131</v>
      </c>
      <c r="V1931" s="3"/>
      <c r="W1931" s="3">
        <v>203</v>
      </c>
      <c r="X1931" s="7">
        <v>203</v>
      </c>
      <c r="Z1931" s="29" t="s">
        <v>131</v>
      </c>
      <c r="AA1931" s="3"/>
      <c r="AB1931" s="3"/>
      <c r="AC1931" s="7"/>
      <c r="AE1931">
        <f t="shared" si="1293"/>
        <v>0</v>
      </c>
      <c r="AF1931" s="16" t="str">
        <f t="shared" si="1294"/>
        <v/>
      </c>
      <c r="AH1931">
        <f t="shared" si="1295"/>
        <v>689</v>
      </c>
      <c r="AI1931">
        <f t="shared" si="1296"/>
        <v>0</v>
      </c>
      <c r="AJ1931" s="16" t="str">
        <f t="shared" si="1297"/>
        <v/>
      </c>
      <c r="AL1931" s="16" t="str">
        <f t="shared" si="1298"/>
        <v/>
      </c>
    </row>
    <row r="1932" spans="2:38">
      <c r="B1932" s="29" t="s">
        <v>132</v>
      </c>
      <c r="C1932" s="3"/>
      <c r="D1932" s="3">
        <v>41</v>
      </c>
      <c r="E1932" s="7">
        <v>41</v>
      </c>
      <c r="G1932" s="29" t="s">
        <v>132</v>
      </c>
      <c r="H1932" s="3"/>
      <c r="I1932" s="3">
        <v>188</v>
      </c>
      <c r="J1932" s="7">
        <v>188</v>
      </c>
      <c r="L1932">
        <f t="shared" si="1304"/>
        <v>41</v>
      </c>
      <c r="M1932">
        <f t="shared" si="1305"/>
        <v>188</v>
      </c>
      <c r="N1932" s="19">
        <f t="shared" si="1301"/>
        <v>4.5853658536585362</v>
      </c>
      <c r="P1932" s="29" t="s">
        <v>132</v>
      </c>
      <c r="Q1932" s="3"/>
      <c r="R1932" s="3">
        <v>121</v>
      </c>
      <c r="S1932" s="7">
        <v>121</v>
      </c>
      <c r="U1932" s="29" t="s">
        <v>132</v>
      </c>
      <c r="V1932" s="3"/>
      <c r="W1932" s="3">
        <v>25</v>
      </c>
      <c r="X1932" s="7">
        <v>25</v>
      </c>
      <c r="Z1932" s="29" t="s">
        <v>132</v>
      </c>
      <c r="AA1932" s="3"/>
      <c r="AB1932" s="3"/>
      <c r="AC1932" s="7"/>
      <c r="AE1932">
        <f t="shared" si="1293"/>
        <v>0</v>
      </c>
      <c r="AF1932" s="16" t="str">
        <f t="shared" si="1294"/>
        <v/>
      </c>
      <c r="AH1932">
        <f t="shared" si="1295"/>
        <v>188</v>
      </c>
      <c r="AI1932">
        <f t="shared" si="1296"/>
        <v>0</v>
      </c>
      <c r="AJ1932" s="16" t="str">
        <f t="shared" si="1297"/>
        <v/>
      </c>
      <c r="AL1932" s="16" t="str">
        <f t="shared" si="1298"/>
        <v/>
      </c>
    </row>
    <row r="1933" spans="2:38">
      <c r="B1933" s="29" t="s">
        <v>133</v>
      </c>
      <c r="C1933" s="3"/>
      <c r="D1933" s="3">
        <v>1</v>
      </c>
      <c r="E1933" s="7">
        <v>1</v>
      </c>
      <c r="G1933" s="29" t="s">
        <v>133</v>
      </c>
      <c r="H1933" s="3"/>
      <c r="I1933" s="3"/>
      <c r="J1933" s="7"/>
      <c r="L1933">
        <f t="shared" si="1304"/>
        <v>1</v>
      </c>
      <c r="M1933">
        <f t="shared" si="1305"/>
        <v>0</v>
      </c>
      <c r="N1933" s="19">
        <f t="shared" si="1301"/>
        <v>0</v>
      </c>
      <c r="P1933" s="29" t="s">
        <v>133</v>
      </c>
      <c r="Q1933" s="3"/>
      <c r="R1933" s="3"/>
      <c r="S1933" s="7"/>
      <c r="U1933" s="29" t="s">
        <v>133</v>
      </c>
      <c r="V1933" s="3"/>
      <c r="W1933" s="3"/>
      <c r="X1933" s="7"/>
      <c r="Z1933" s="29" t="s">
        <v>133</v>
      </c>
      <c r="AA1933" s="3"/>
      <c r="AB1933" s="3"/>
      <c r="AC1933" s="7"/>
      <c r="AE1933">
        <f t="shared" si="1293"/>
        <v>0</v>
      </c>
      <c r="AF1933" s="16" t="str">
        <f t="shared" si="1294"/>
        <v/>
      </c>
      <c r="AH1933">
        <f t="shared" si="1295"/>
        <v>0</v>
      </c>
      <c r="AI1933">
        <f t="shared" si="1296"/>
        <v>0</v>
      </c>
      <c r="AJ1933" s="16" t="str">
        <f t="shared" si="1297"/>
        <v/>
      </c>
      <c r="AL1933" s="16" t="str">
        <f t="shared" si="1298"/>
        <v/>
      </c>
    </row>
    <row r="1934" spans="2:38">
      <c r="B1934" s="29" t="s">
        <v>134</v>
      </c>
      <c r="C1934" s="3"/>
      <c r="D1934" s="3"/>
      <c r="E1934" s="7"/>
      <c r="G1934" s="29" t="s">
        <v>134</v>
      </c>
      <c r="H1934" s="3"/>
      <c r="I1934" s="3"/>
      <c r="J1934" s="7"/>
      <c r="L1934">
        <f t="shared" si="1304"/>
        <v>0</v>
      </c>
      <c r="M1934">
        <f t="shared" si="1305"/>
        <v>0</v>
      </c>
      <c r="N1934" s="19" t="str">
        <f t="shared" si="1301"/>
        <v/>
      </c>
      <c r="P1934" s="29" t="s">
        <v>134</v>
      </c>
      <c r="Q1934" s="3"/>
      <c r="R1934" s="3"/>
      <c r="S1934" s="7"/>
      <c r="U1934" s="29" t="s">
        <v>134</v>
      </c>
      <c r="V1934" s="3"/>
      <c r="W1934" s="3"/>
      <c r="X1934" s="7"/>
      <c r="Z1934" s="29" t="s">
        <v>134</v>
      </c>
      <c r="AA1934" s="3"/>
      <c r="AB1934" s="3"/>
      <c r="AC1934" s="7"/>
      <c r="AE1934">
        <f t="shared" si="1293"/>
        <v>0</v>
      </c>
      <c r="AF1934" s="16" t="str">
        <f t="shared" si="1294"/>
        <v/>
      </c>
      <c r="AH1934">
        <f t="shared" si="1295"/>
        <v>0</v>
      </c>
      <c r="AI1934">
        <f t="shared" si="1296"/>
        <v>0</v>
      </c>
      <c r="AJ1934" s="16" t="str">
        <f t="shared" si="1297"/>
        <v/>
      </c>
      <c r="AL1934" s="16" t="str">
        <f t="shared" si="1298"/>
        <v/>
      </c>
    </row>
    <row r="1935" spans="2:38">
      <c r="B1935" s="29" t="s">
        <v>135</v>
      </c>
      <c r="C1935" s="3"/>
      <c r="D1935" s="3">
        <v>2</v>
      </c>
      <c r="E1935" s="7">
        <v>2</v>
      </c>
      <c r="G1935" s="29" t="s">
        <v>135</v>
      </c>
      <c r="H1935" s="3"/>
      <c r="I1935" s="3"/>
      <c r="J1935" s="7"/>
      <c r="L1935">
        <f t="shared" si="1304"/>
        <v>2</v>
      </c>
      <c r="M1935">
        <f t="shared" si="1305"/>
        <v>0</v>
      </c>
      <c r="N1935" s="19">
        <f t="shared" si="1301"/>
        <v>0</v>
      </c>
      <c r="P1935" s="29" t="s">
        <v>135</v>
      </c>
      <c r="Q1935" s="3"/>
      <c r="R1935" s="3"/>
      <c r="S1935" s="7"/>
      <c r="U1935" s="29" t="s">
        <v>135</v>
      </c>
      <c r="V1935" s="3"/>
      <c r="W1935" s="3"/>
      <c r="X1935" s="7"/>
      <c r="Z1935" s="29" t="s">
        <v>135</v>
      </c>
      <c r="AA1935" s="3"/>
      <c r="AB1935" s="3"/>
      <c r="AC1935" s="7"/>
      <c r="AE1935">
        <f t="shared" si="1293"/>
        <v>0</v>
      </c>
      <c r="AF1935" s="16" t="str">
        <f t="shared" si="1294"/>
        <v/>
      </c>
      <c r="AH1935">
        <f t="shared" si="1295"/>
        <v>0</v>
      </c>
      <c r="AI1935">
        <f t="shared" si="1296"/>
        <v>0</v>
      </c>
      <c r="AJ1935" s="16" t="str">
        <f t="shared" si="1297"/>
        <v/>
      </c>
      <c r="AL1935" s="16" t="str">
        <f t="shared" si="1298"/>
        <v/>
      </c>
    </row>
    <row r="1936" spans="2:38">
      <c r="B1936" s="30" t="s">
        <v>39</v>
      </c>
      <c r="C1936" s="7">
        <v>1927</v>
      </c>
      <c r="D1936" s="7">
        <v>1276</v>
      </c>
      <c r="E1936" s="7">
        <v>3203</v>
      </c>
      <c r="G1936" s="30" t="s">
        <v>39</v>
      </c>
      <c r="H1936" s="7">
        <v>9167</v>
      </c>
      <c r="I1936" s="7">
        <v>4639</v>
      </c>
      <c r="J1936" s="7">
        <v>13806</v>
      </c>
      <c r="L1936">
        <f t="shared" si="1304"/>
        <v>3203</v>
      </c>
      <c r="M1936">
        <f t="shared" si="1305"/>
        <v>13806</v>
      </c>
      <c r="N1936" s="19">
        <f t="shared" si="1301"/>
        <v>4.3103340618170467</v>
      </c>
      <c r="P1936" s="30" t="s">
        <v>39</v>
      </c>
      <c r="Q1936" s="7">
        <v>5569</v>
      </c>
      <c r="R1936" s="7">
        <v>2053</v>
      </c>
      <c r="S1936" s="7">
        <v>7622</v>
      </c>
      <c r="U1936" s="30" t="s">
        <v>39</v>
      </c>
      <c r="V1936" s="7">
        <v>1611</v>
      </c>
      <c r="W1936" s="7">
        <v>1259</v>
      </c>
      <c r="X1936" s="7">
        <v>2870</v>
      </c>
      <c r="Z1936" s="30" t="s">
        <v>39</v>
      </c>
      <c r="AA1936" s="7">
        <v>437867</v>
      </c>
      <c r="AB1936" s="7">
        <v>335017</v>
      </c>
      <c r="AC1936" s="7">
        <v>772884</v>
      </c>
      <c r="AE1936">
        <f t="shared" si="1293"/>
        <v>772884</v>
      </c>
      <c r="AF1936" s="16">
        <f t="shared" si="1294"/>
        <v>772.88400000000001</v>
      </c>
      <c r="AH1936">
        <f t="shared" si="1295"/>
        <v>13806</v>
      </c>
      <c r="AI1936">
        <f t="shared" si="1296"/>
        <v>772884</v>
      </c>
      <c r="AJ1936" s="16">
        <f t="shared" si="1297"/>
        <v>55981.747066492826</v>
      </c>
      <c r="AL1936" s="16">
        <f t="shared" si="1298"/>
        <v>241300.03122073057</v>
      </c>
    </row>
    <row r="1937" spans="2:38">
      <c r="B1937" s="4" t="s">
        <v>195</v>
      </c>
      <c r="C1937" s="3"/>
      <c r="D1937" s="3"/>
      <c r="E1937" s="7"/>
      <c r="G1937" s="4" t="s">
        <v>195</v>
      </c>
      <c r="H1937" s="3"/>
      <c r="I1937" s="3"/>
      <c r="J1937" s="7"/>
      <c r="N1937" s="18" t="str">
        <f t="shared" si="1301"/>
        <v/>
      </c>
      <c r="P1937" s="4" t="s">
        <v>195</v>
      </c>
      <c r="Q1937" s="3"/>
      <c r="R1937" s="3"/>
      <c r="S1937" s="7"/>
      <c r="U1937" s="4" t="s">
        <v>195</v>
      </c>
      <c r="V1937" s="3"/>
      <c r="W1937" s="3"/>
      <c r="X1937" s="7"/>
      <c r="Z1937" s="4" t="s">
        <v>195</v>
      </c>
      <c r="AA1937" s="3"/>
      <c r="AB1937" s="3"/>
      <c r="AC1937" s="7"/>
      <c r="AF1937" s="15"/>
      <c r="AJ1937" s="15"/>
      <c r="AL1937" s="15"/>
    </row>
    <row r="1938" spans="2:38">
      <c r="B1938" s="5" t="s">
        <v>13</v>
      </c>
      <c r="C1938" s="3"/>
      <c r="D1938" s="3"/>
      <c r="E1938" s="7"/>
      <c r="G1938" s="5" t="s">
        <v>13</v>
      </c>
      <c r="H1938" s="3"/>
      <c r="I1938" s="3"/>
      <c r="J1938" s="7"/>
      <c r="N1938" s="37" t="str">
        <f t="shared" si="1301"/>
        <v/>
      </c>
      <c r="P1938" s="5" t="s">
        <v>13</v>
      </c>
      <c r="Q1938" s="3"/>
      <c r="R1938" s="3"/>
      <c r="S1938" s="7"/>
      <c r="U1938" s="5" t="s">
        <v>13</v>
      </c>
      <c r="V1938" s="3"/>
      <c r="W1938" s="3"/>
      <c r="X1938" s="7"/>
      <c r="Z1938" s="5" t="s">
        <v>13</v>
      </c>
      <c r="AA1938" s="3"/>
      <c r="AB1938" s="3"/>
      <c r="AC1938" s="7"/>
      <c r="AF1938" s="36"/>
      <c r="AJ1938" s="36"/>
      <c r="AL1938" s="36"/>
    </row>
    <row r="1939" spans="2:38">
      <c r="B1939" s="29" t="s">
        <v>13</v>
      </c>
      <c r="C1939" s="3">
        <v>15336</v>
      </c>
      <c r="D1939" s="3">
        <v>1987</v>
      </c>
      <c r="E1939" s="7">
        <v>17323</v>
      </c>
      <c r="G1939" s="29" t="s">
        <v>13</v>
      </c>
      <c r="H1939" s="3">
        <v>114492</v>
      </c>
      <c r="I1939" s="3">
        <v>16143</v>
      </c>
      <c r="J1939" s="7">
        <v>130635</v>
      </c>
      <c r="L1939">
        <f t="shared" ref="L1939" si="1306">E1939</f>
        <v>17323</v>
      </c>
      <c r="M1939">
        <f t="shared" ref="M1939" si="1307">J1939</f>
        <v>130635</v>
      </c>
      <c r="N1939" s="19">
        <f t="shared" si="1301"/>
        <v>7.5411302892108756</v>
      </c>
      <c r="P1939" s="29" t="s">
        <v>13</v>
      </c>
      <c r="Q1939" s="3">
        <v>84851</v>
      </c>
      <c r="R1939" s="3">
        <v>10146</v>
      </c>
      <c r="S1939" s="7">
        <v>94997</v>
      </c>
      <c r="U1939" s="29" t="s">
        <v>13</v>
      </c>
      <c r="V1939" s="3">
        <v>13769</v>
      </c>
      <c r="W1939" s="3">
        <v>3948</v>
      </c>
      <c r="X1939" s="7">
        <v>17717</v>
      </c>
      <c r="Z1939" s="29" t="s">
        <v>13</v>
      </c>
      <c r="AA1939" s="3">
        <v>14769711</v>
      </c>
      <c r="AB1939" s="3">
        <v>769306</v>
      </c>
      <c r="AC1939" s="7">
        <v>15539017</v>
      </c>
      <c r="AE1939">
        <f t="shared" ref="AE1939" si="1308">AC1939</f>
        <v>15539017</v>
      </c>
      <c r="AF1939" s="16">
        <f t="shared" ref="AF1939" si="1309">IF(AE1939/$AE$8&gt;0,AE1939/$AE$8,"")</f>
        <v>15539.017</v>
      </c>
      <c r="AH1939">
        <f t="shared" ref="AH1939" si="1310">J1939</f>
        <v>130635</v>
      </c>
      <c r="AI1939">
        <f t="shared" ref="AI1939" si="1311">AC1939</f>
        <v>15539017</v>
      </c>
      <c r="AJ1939" s="16">
        <f t="shared" ref="AJ1939" si="1312">IF(AI1939*AH1939&gt;0,AI1939/AH1939*$AI$8,"")</f>
        <v>118949.87560760899</v>
      </c>
      <c r="AL1939" s="16">
        <f t="shared" ref="AL1939" si="1313">IF(AI1939*M1939&gt;0,M1939/L1939*AJ1939,"")</f>
        <v>897016.50984240603</v>
      </c>
    </row>
    <row r="1940" spans="2:38">
      <c r="B1940" s="5" t="s">
        <v>33</v>
      </c>
      <c r="C1940" s="3"/>
      <c r="D1940" s="3"/>
      <c r="E1940" s="7"/>
      <c r="G1940" s="5" t="s">
        <v>33</v>
      </c>
      <c r="H1940" s="3"/>
      <c r="I1940" s="3"/>
      <c r="J1940" s="7"/>
      <c r="N1940" s="37" t="str">
        <f t="shared" si="1301"/>
        <v/>
      </c>
      <c r="P1940" s="5" t="s">
        <v>33</v>
      </c>
      <c r="Q1940" s="3"/>
      <c r="R1940" s="3"/>
      <c r="S1940" s="7"/>
      <c r="U1940" s="5" t="s">
        <v>33</v>
      </c>
      <c r="V1940" s="3"/>
      <c r="W1940" s="3"/>
      <c r="X1940" s="7"/>
      <c r="Z1940" s="5" t="s">
        <v>33</v>
      </c>
      <c r="AA1940" s="3"/>
      <c r="AB1940" s="3"/>
      <c r="AC1940" s="7"/>
      <c r="AF1940" s="36"/>
      <c r="AJ1940" s="36"/>
      <c r="AL1940" s="36"/>
    </row>
    <row r="1941" spans="2:38">
      <c r="B1941" s="29" t="s">
        <v>45</v>
      </c>
      <c r="C1941" s="3">
        <v>8</v>
      </c>
      <c r="D1941" s="3"/>
      <c r="E1941" s="7">
        <v>8</v>
      </c>
      <c r="G1941" s="29" t="s">
        <v>45</v>
      </c>
      <c r="H1941" s="3">
        <v>81</v>
      </c>
      <c r="I1941" s="3"/>
      <c r="J1941" s="7">
        <v>81</v>
      </c>
      <c r="L1941">
        <f t="shared" ref="L1941:L1950" si="1314">E1941</f>
        <v>8</v>
      </c>
      <c r="M1941">
        <f t="shared" ref="M1941:M1950" si="1315">J1941</f>
        <v>81</v>
      </c>
      <c r="N1941" s="19">
        <f t="shared" si="1301"/>
        <v>10.125</v>
      </c>
      <c r="P1941" s="29" t="s">
        <v>45</v>
      </c>
      <c r="Q1941" s="3">
        <v>53</v>
      </c>
      <c r="R1941" s="3"/>
      <c r="S1941" s="7">
        <v>53</v>
      </c>
      <c r="U1941" s="29" t="s">
        <v>45</v>
      </c>
      <c r="V1941" s="3">
        <v>20</v>
      </c>
      <c r="W1941" s="3"/>
      <c r="X1941" s="7">
        <v>20</v>
      </c>
      <c r="Z1941" s="29" t="s">
        <v>45</v>
      </c>
      <c r="AA1941" s="3"/>
      <c r="AB1941" s="3"/>
      <c r="AC1941" s="7"/>
      <c r="AE1941">
        <f t="shared" ref="AE1941:AE1950" si="1316">AC1941</f>
        <v>0</v>
      </c>
      <c r="AF1941" s="16" t="str">
        <f t="shared" ref="AF1941:AF1950" si="1317">IF(AE1941/$AE$8&gt;0,AE1941/$AE$8,"")</f>
        <v/>
      </c>
      <c r="AH1941">
        <f t="shared" ref="AH1941:AH1950" si="1318">J1941</f>
        <v>81</v>
      </c>
      <c r="AI1941">
        <f t="shared" ref="AI1941:AI1950" si="1319">AC1941</f>
        <v>0</v>
      </c>
      <c r="AJ1941" s="16" t="str">
        <f t="shared" ref="AJ1941:AJ1950" si="1320">IF(AI1941*AH1941&gt;0,AI1941/AH1941*$AI$8,"")</f>
        <v/>
      </c>
      <c r="AL1941" s="16" t="str">
        <f t="shared" ref="AL1941:AL1950" si="1321">IF(AI1941*M1941&gt;0,M1941/L1941*AJ1941,"")</f>
        <v/>
      </c>
    </row>
    <row r="1942" spans="2:38">
      <c r="B1942" s="29" t="s">
        <v>46</v>
      </c>
      <c r="C1942" s="3">
        <v>545</v>
      </c>
      <c r="D1942" s="3"/>
      <c r="E1942" s="7">
        <v>545</v>
      </c>
      <c r="G1942" s="29" t="s">
        <v>46</v>
      </c>
      <c r="H1942" s="3">
        <v>3118</v>
      </c>
      <c r="I1942" s="3"/>
      <c r="J1942" s="7">
        <v>3118</v>
      </c>
      <c r="L1942">
        <f t="shared" si="1314"/>
        <v>545</v>
      </c>
      <c r="M1942">
        <f t="shared" si="1315"/>
        <v>3118</v>
      </c>
      <c r="N1942" s="19">
        <f t="shared" si="1301"/>
        <v>5.7211009174311931</v>
      </c>
      <c r="P1942" s="29" t="s">
        <v>46</v>
      </c>
      <c r="Q1942" s="3">
        <v>2195</v>
      </c>
      <c r="R1942" s="3"/>
      <c r="S1942" s="7">
        <v>2195</v>
      </c>
      <c r="U1942" s="29" t="s">
        <v>46</v>
      </c>
      <c r="V1942" s="3">
        <v>359</v>
      </c>
      <c r="W1942" s="3"/>
      <c r="X1942" s="7">
        <v>359</v>
      </c>
      <c r="Z1942" s="29" t="s">
        <v>46</v>
      </c>
      <c r="AA1942" s="3">
        <v>346143</v>
      </c>
      <c r="AB1942" s="3"/>
      <c r="AC1942" s="7">
        <v>346143</v>
      </c>
      <c r="AE1942">
        <f t="shared" si="1316"/>
        <v>346143</v>
      </c>
      <c r="AF1942" s="16">
        <f t="shared" si="1317"/>
        <v>346.14299999999997</v>
      </c>
      <c r="AH1942">
        <f t="shared" si="1318"/>
        <v>3118</v>
      </c>
      <c r="AI1942">
        <f t="shared" si="1319"/>
        <v>346143</v>
      </c>
      <c r="AJ1942" s="16">
        <f t="shared" si="1320"/>
        <v>111014.43232841566</v>
      </c>
      <c r="AL1942" s="16">
        <f t="shared" si="1321"/>
        <v>635124.77064220188</v>
      </c>
    </row>
    <row r="1943" spans="2:38">
      <c r="B1943" s="29" t="s">
        <v>47</v>
      </c>
      <c r="C1943" s="3">
        <v>104</v>
      </c>
      <c r="D1943" s="3"/>
      <c r="E1943" s="7">
        <v>104</v>
      </c>
      <c r="G1943" s="29" t="s">
        <v>47</v>
      </c>
      <c r="H1943" s="3">
        <v>658</v>
      </c>
      <c r="I1943" s="3"/>
      <c r="J1943" s="7">
        <v>658</v>
      </c>
      <c r="L1943">
        <f t="shared" si="1314"/>
        <v>104</v>
      </c>
      <c r="M1943">
        <f t="shared" si="1315"/>
        <v>658</v>
      </c>
      <c r="N1943" s="19">
        <f t="shared" si="1301"/>
        <v>6.3269230769230766</v>
      </c>
      <c r="P1943" s="29" t="s">
        <v>47</v>
      </c>
      <c r="Q1943" s="3">
        <v>468</v>
      </c>
      <c r="R1943" s="3"/>
      <c r="S1943" s="7">
        <v>468</v>
      </c>
      <c r="U1943" s="29" t="s">
        <v>47</v>
      </c>
      <c r="V1943" s="3">
        <v>79</v>
      </c>
      <c r="W1943" s="3"/>
      <c r="X1943" s="7">
        <v>79</v>
      </c>
      <c r="Z1943" s="29" t="s">
        <v>47</v>
      </c>
      <c r="AA1943" s="3">
        <v>59363</v>
      </c>
      <c r="AB1943" s="3"/>
      <c r="AC1943" s="7">
        <v>59363</v>
      </c>
      <c r="AE1943">
        <f t="shared" si="1316"/>
        <v>59363</v>
      </c>
      <c r="AF1943" s="16">
        <f t="shared" si="1317"/>
        <v>59.363</v>
      </c>
      <c r="AH1943">
        <f t="shared" si="1318"/>
        <v>658</v>
      </c>
      <c r="AI1943">
        <f t="shared" si="1319"/>
        <v>59363</v>
      </c>
      <c r="AJ1943" s="16">
        <f t="shared" si="1320"/>
        <v>90217.325227963534</v>
      </c>
      <c r="AL1943" s="16">
        <f t="shared" si="1321"/>
        <v>570798.07692307699</v>
      </c>
    </row>
    <row r="1944" spans="2:38">
      <c r="B1944" s="29" t="s">
        <v>145</v>
      </c>
      <c r="C1944" s="3"/>
      <c r="D1944" s="3">
        <v>265</v>
      </c>
      <c r="E1944" s="7">
        <v>265</v>
      </c>
      <c r="G1944" s="29" t="s">
        <v>145</v>
      </c>
      <c r="H1944" s="3"/>
      <c r="I1944" s="3">
        <v>600</v>
      </c>
      <c r="J1944" s="7">
        <v>600</v>
      </c>
      <c r="L1944">
        <f t="shared" si="1314"/>
        <v>265</v>
      </c>
      <c r="M1944">
        <f t="shared" si="1315"/>
        <v>600</v>
      </c>
      <c r="N1944" s="19">
        <f t="shared" si="1301"/>
        <v>2.2641509433962264</v>
      </c>
      <c r="P1944" s="29" t="s">
        <v>145</v>
      </c>
      <c r="Q1944" s="3"/>
      <c r="R1944" s="3">
        <v>225</v>
      </c>
      <c r="S1944" s="7">
        <v>225</v>
      </c>
      <c r="U1944" s="29" t="s">
        <v>145</v>
      </c>
      <c r="V1944" s="3"/>
      <c r="W1944" s="3">
        <v>106</v>
      </c>
      <c r="X1944" s="7">
        <v>106</v>
      </c>
      <c r="Z1944" s="29" t="s">
        <v>145</v>
      </c>
      <c r="AA1944" s="3"/>
      <c r="AB1944" s="3">
        <v>48767</v>
      </c>
      <c r="AC1944" s="7">
        <v>48767</v>
      </c>
      <c r="AE1944">
        <f t="shared" si="1316"/>
        <v>48767</v>
      </c>
      <c r="AF1944" s="16">
        <f t="shared" si="1317"/>
        <v>48.767000000000003</v>
      </c>
      <c r="AH1944">
        <f t="shared" si="1318"/>
        <v>600</v>
      </c>
      <c r="AI1944">
        <f t="shared" si="1319"/>
        <v>48767</v>
      </c>
      <c r="AJ1944" s="16">
        <f t="shared" si="1320"/>
        <v>81278.333333333343</v>
      </c>
      <c r="AL1944" s="16">
        <f t="shared" si="1321"/>
        <v>184026.41509433964</v>
      </c>
    </row>
    <row r="1945" spans="2:38">
      <c r="B1945" s="29" t="s">
        <v>48</v>
      </c>
      <c r="C1945" s="3">
        <v>1013</v>
      </c>
      <c r="D1945" s="3"/>
      <c r="E1945" s="7">
        <v>1013</v>
      </c>
      <c r="G1945" s="29" t="s">
        <v>48</v>
      </c>
      <c r="H1945" s="3">
        <v>8959</v>
      </c>
      <c r="I1945" s="3"/>
      <c r="J1945" s="7">
        <v>8959</v>
      </c>
      <c r="L1945">
        <f t="shared" si="1314"/>
        <v>1013</v>
      </c>
      <c r="M1945">
        <f t="shared" si="1315"/>
        <v>8959</v>
      </c>
      <c r="N1945" s="19">
        <f t="shared" si="1301"/>
        <v>8.844027640671273</v>
      </c>
      <c r="P1945" s="29" t="s">
        <v>48</v>
      </c>
      <c r="Q1945" s="3">
        <v>7126</v>
      </c>
      <c r="R1945" s="3"/>
      <c r="S1945" s="7">
        <v>7126</v>
      </c>
      <c r="U1945" s="29" t="s">
        <v>48</v>
      </c>
      <c r="V1945" s="3">
        <v>797</v>
      </c>
      <c r="W1945" s="3"/>
      <c r="X1945" s="7">
        <v>797</v>
      </c>
      <c r="Z1945" s="29" t="s">
        <v>48</v>
      </c>
      <c r="AA1945" s="3">
        <v>1232487</v>
      </c>
      <c r="AB1945" s="3"/>
      <c r="AC1945" s="7">
        <v>1232487</v>
      </c>
      <c r="AE1945">
        <f t="shared" si="1316"/>
        <v>1232487</v>
      </c>
      <c r="AF1945" s="16">
        <f t="shared" si="1317"/>
        <v>1232.4870000000001</v>
      </c>
      <c r="AH1945">
        <f t="shared" si="1318"/>
        <v>8959</v>
      </c>
      <c r="AI1945">
        <f t="shared" si="1319"/>
        <v>1232487</v>
      </c>
      <c r="AJ1945" s="16">
        <f t="shared" si="1320"/>
        <v>137569.70644045094</v>
      </c>
      <c r="AL1945" s="16">
        <f t="shared" si="1321"/>
        <v>1216670.286278381</v>
      </c>
    </row>
    <row r="1946" spans="2:38">
      <c r="B1946" s="29" t="s">
        <v>49</v>
      </c>
      <c r="C1946" s="3">
        <v>223</v>
      </c>
      <c r="D1946" s="3"/>
      <c r="E1946" s="7">
        <v>223</v>
      </c>
      <c r="G1946" s="29" t="s">
        <v>49</v>
      </c>
      <c r="H1946" s="3">
        <v>5160</v>
      </c>
      <c r="I1946" s="3"/>
      <c r="J1946" s="7">
        <v>5160</v>
      </c>
      <c r="L1946">
        <f t="shared" si="1314"/>
        <v>223</v>
      </c>
      <c r="M1946">
        <f t="shared" si="1315"/>
        <v>5160</v>
      </c>
      <c r="N1946" s="19">
        <f t="shared" si="1301"/>
        <v>23.139013452914799</v>
      </c>
      <c r="P1946" s="29" t="s">
        <v>49</v>
      </c>
      <c r="Q1946" s="3">
        <v>4628</v>
      </c>
      <c r="R1946" s="3"/>
      <c r="S1946" s="7">
        <v>4628</v>
      </c>
      <c r="U1946" s="29" t="s">
        <v>49</v>
      </c>
      <c r="V1946" s="3">
        <v>303</v>
      </c>
      <c r="W1946" s="3"/>
      <c r="X1946" s="7">
        <v>303</v>
      </c>
      <c r="Z1946" s="29" t="s">
        <v>49</v>
      </c>
      <c r="AA1946" s="3">
        <v>802799</v>
      </c>
      <c r="AB1946" s="3"/>
      <c r="AC1946" s="7">
        <v>802799</v>
      </c>
      <c r="AE1946">
        <f t="shared" si="1316"/>
        <v>802799</v>
      </c>
      <c r="AF1946" s="16">
        <f t="shared" si="1317"/>
        <v>802.79899999999998</v>
      </c>
      <c r="AH1946">
        <f t="shared" si="1318"/>
        <v>5160</v>
      </c>
      <c r="AI1946">
        <f t="shared" si="1319"/>
        <v>802799</v>
      </c>
      <c r="AJ1946" s="16">
        <f t="shared" si="1320"/>
        <v>155581.2015503876</v>
      </c>
      <c r="AL1946" s="16">
        <f t="shared" si="1321"/>
        <v>3599995.5156950676</v>
      </c>
    </row>
    <row r="1947" spans="2:38">
      <c r="B1947" s="29" t="s">
        <v>146</v>
      </c>
      <c r="C1947" s="3">
        <v>34</v>
      </c>
      <c r="D1947" s="3"/>
      <c r="E1947" s="7">
        <v>34</v>
      </c>
      <c r="G1947" s="29" t="s">
        <v>146</v>
      </c>
      <c r="H1947" s="3">
        <v>277</v>
      </c>
      <c r="I1947" s="3"/>
      <c r="J1947" s="7">
        <v>277</v>
      </c>
      <c r="L1947">
        <f t="shared" si="1314"/>
        <v>34</v>
      </c>
      <c r="M1947">
        <f t="shared" si="1315"/>
        <v>277</v>
      </c>
      <c r="N1947" s="19">
        <f t="shared" si="1301"/>
        <v>8.1470588235294112</v>
      </c>
      <c r="P1947" s="29" t="s">
        <v>146</v>
      </c>
      <c r="Q1947" s="3">
        <v>218</v>
      </c>
      <c r="R1947" s="3"/>
      <c r="S1947" s="7">
        <v>218</v>
      </c>
      <c r="U1947" s="29" t="s">
        <v>146</v>
      </c>
      <c r="V1947" s="3">
        <v>23</v>
      </c>
      <c r="W1947" s="3"/>
      <c r="X1947" s="7">
        <v>23</v>
      </c>
      <c r="Z1947" s="29" t="s">
        <v>146</v>
      </c>
      <c r="AA1947" s="3">
        <v>49714</v>
      </c>
      <c r="AB1947" s="3"/>
      <c r="AC1947" s="7">
        <v>49714</v>
      </c>
      <c r="AE1947">
        <f t="shared" si="1316"/>
        <v>49714</v>
      </c>
      <c r="AF1947" s="16">
        <f t="shared" si="1317"/>
        <v>49.713999999999999</v>
      </c>
      <c r="AH1947">
        <f t="shared" si="1318"/>
        <v>277</v>
      </c>
      <c r="AI1947">
        <f t="shared" si="1319"/>
        <v>49714</v>
      </c>
      <c r="AJ1947" s="16">
        <f t="shared" si="1320"/>
        <v>179472.92418772561</v>
      </c>
      <c r="AL1947" s="16">
        <f t="shared" si="1321"/>
        <v>1462176.470588235</v>
      </c>
    </row>
    <row r="1948" spans="2:38">
      <c r="B1948" s="29" t="s">
        <v>3</v>
      </c>
      <c r="C1948" s="3">
        <v>12</v>
      </c>
      <c r="D1948" s="3"/>
      <c r="E1948" s="7">
        <v>12</v>
      </c>
      <c r="G1948" s="29" t="s">
        <v>3</v>
      </c>
      <c r="H1948" s="3">
        <v>63</v>
      </c>
      <c r="I1948" s="3"/>
      <c r="J1948" s="7">
        <v>63</v>
      </c>
      <c r="L1948">
        <f t="shared" si="1314"/>
        <v>12</v>
      </c>
      <c r="M1948">
        <f t="shared" si="1315"/>
        <v>63</v>
      </c>
      <c r="N1948" s="19">
        <f t="shared" si="1301"/>
        <v>5.25</v>
      </c>
      <c r="P1948" s="29" t="s">
        <v>3</v>
      </c>
      <c r="Q1948" s="3">
        <v>41</v>
      </c>
      <c r="R1948" s="3"/>
      <c r="S1948" s="7">
        <v>41</v>
      </c>
      <c r="U1948" s="29" t="s">
        <v>3</v>
      </c>
      <c r="V1948" s="3">
        <v>10</v>
      </c>
      <c r="W1948" s="3"/>
      <c r="X1948" s="7">
        <v>10</v>
      </c>
      <c r="Z1948" s="29" t="s">
        <v>3</v>
      </c>
      <c r="AA1948" s="3"/>
      <c r="AB1948" s="3"/>
      <c r="AC1948" s="7"/>
      <c r="AE1948">
        <f t="shared" si="1316"/>
        <v>0</v>
      </c>
      <c r="AF1948" s="16" t="str">
        <f t="shared" si="1317"/>
        <v/>
      </c>
      <c r="AH1948">
        <f t="shared" si="1318"/>
        <v>63</v>
      </c>
      <c r="AI1948">
        <f t="shared" si="1319"/>
        <v>0</v>
      </c>
      <c r="AJ1948" s="16" t="str">
        <f t="shared" si="1320"/>
        <v/>
      </c>
      <c r="AL1948" s="16" t="str">
        <f t="shared" si="1321"/>
        <v/>
      </c>
    </row>
    <row r="1949" spans="2:38">
      <c r="B1949" s="29" t="s">
        <v>50</v>
      </c>
      <c r="C1949" s="3">
        <v>484</v>
      </c>
      <c r="D1949" s="3"/>
      <c r="E1949" s="7">
        <v>484</v>
      </c>
      <c r="G1949" s="29" t="s">
        <v>50</v>
      </c>
      <c r="H1949" s="3">
        <v>2447</v>
      </c>
      <c r="I1949" s="3"/>
      <c r="J1949" s="7">
        <v>2447</v>
      </c>
      <c r="L1949">
        <f t="shared" si="1314"/>
        <v>484</v>
      </c>
      <c r="M1949">
        <f t="shared" si="1315"/>
        <v>2447</v>
      </c>
      <c r="N1949" s="19">
        <f t="shared" si="1301"/>
        <v>5.0557851239669418</v>
      </c>
      <c r="P1949" s="29" t="s">
        <v>50</v>
      </c>
      <c r="Q1949" s="3">
        <v>1710</v>
      </c>
      <c r="R1949" s="3"/>
      <c r="S1949" s="7">
        <v>1710</v>
      </c>
      <c r="U1949" s="29" t="s">
        <v>50</v>
      </c>
      <c r="V1949" s="3">
        <v>238</v>
      </c>
      <c r="W1949" s="3"/>
      <c r="X1949" s="7">
        <v>238</v>
      </c>
      <c r="Z1949" s="29" t="s">
        <v>50</v>
      </c>
      <c r="AA1949" s="3">
        <v>253777</v>
      </c>
      <c r="AB1949" s="3"/>
      <c r="AC1949" s="7">
        <v>253777</v>
      </c>
      <c r="AE1949">
        <f t="shared" si="1316"/>
        <v>253777</v>
      </c>
      <c r="AF1949" s="16">
        <f t="shared" si="1317"/>
        <v>253.77699999999999</v>
      </c>
      <c r="AH1949">
        <f t="shared" si="1318"/>
        <v>2447</v>
      </c>
      <c r="AI1949">
        <f t="shared" si="1319"/>
        <v>253777</v>
      </c>
      <c r="AJ1949" s="16">
        <f t="shared" si="1320"/>
        <v>103709.44013077237</v>
      </c>
      <c r="AL1949" s="16">
        <f t="shared" si="1321"/>
        <v>524332.64462809917</v>
      </c>
    </row>
    <row r="1950" spans="2:38">
      <c r="B1950" s="30" t="s">
        <v>33</v>
      </c>
      <c r="C1950" s="7">
        <v>2423</v>
      </c>
      <c r="D1950" s="7">
        <v>265</v>
      </c>
      <c r="E1950" s="7">
        <v>2688</v>
      </c>
      <c r="G1950" s="30" t="s">
        <v>33</v>
      </c>
      <c r="H1950" s="7">
        <v>20763</v>
      </c>
      <c r="I1950" s="7">
        <v>600</v>
      </c>
      <c r="J1950" s="7">
        <v>21363</v>
      </c>
      <c r="L1950">
        <f t="shared" si="1314"/>
        <v>2688</v>
      </c>
      <c r="M1950">
        <f t="shared" si="1315"/>
        <v>21363</v>
      </c>
      <c r="N1950" s="19">
        <f t="shared" si="1301"/>
        <v>7.9475446428571432</v>
      </c>
      <c r="P1950" s="30" t="s">
        <v>33</v>
      </c>
      <c r="Q1950" s="7">
        <v>16439</v>
      </c>
      <c r="R1950" s="7">
        <v>225</v>
      </c>
      <c r="S1950" s="7">
        <v>16664</v>
      </c>
      <c r="U1950" s="30" t="s">
        <v>33</v>
      </c>
      <c r="V1950" s="7">
        <v>1829</v>
      </c>
      <c r="W1950" s="7">
        <v>106</v>
      </c>
      <c r="X1950" s="7">
        <v>1935</v>
      </c>
      <c r="Z1950" s="30" t="s">
        <v>33</v>
      </c>
      <c r="AA1950" s="7">
        <v>2759739</v>
      </c>
      <c r="AB1950" s="7">
        <v>48767</v>
      </c>
      <c r="AC1950" s="7">
        <v>2808506</v>
      </c>
      <c r="AE1950">
        <f t="shared" si="1316"/>
        <v>2808506</v>
      </c>
      <c r="AF1950" s="16">
        <f t="shared" si="1317"/>
        <v>2808.5059999999999</v>
      </c>
      <c r="AH1950">
        <f t="shared" si="1318"/>
        <v>21363</v>
      </c>
      <c r="AI1950">
        <f t="shared" si="1319"/>
        <v>2808506</v>
      </c>
      <c r="AJ1950" s="16">
        <f t="shared" si="1320"/>
        <v>131465.89898422506</v>
      </c>
      <c r="AL1950" s="16">
        <f t="shared" si="1321"/>
        <v>1044831.1011904762</v>
      </c>
    </row>
    <row r="1951" spans="2:38">
      <c r="B1951" s="5" t="s">
        <v>34</v>
      </c>
      <c r="C1951" s="3"/>
      <c r="D1951" s="3"/>
      <c r="E1951" s="7"/>
      <c r="G1951" s="5" t="s">
        <v>34</v>
      </c>
      <c r="H1951" s="3"/>
      <c r="I1951" s="3"/>
      <c r="J1951" s="7"/>
      <c r="N1951" s="37" t="str">
        <f t="shared" si="1301"/>
        <v/>
      </c>
      <c r="P1951" s="5" t="s">
        <v>34</v>
      </c>
      <c r="Q1951" s="3"/>
      <c r="R1951" s="3"/>
      <c r="S1951" s="7"/>
      <c r="U1951" s="5" t="s">
        <v>34</v>
      </c>
      <c r="V1951" s="3"/>
      <c r="W1951" s="3"/>
      <c r="X1951" s="7"/>
      <c r="Z1951" s="5" t="s">
        <v>34</v>
      </c>
      <c r="AA1951" s="3"/>
      <c r="AB1951" s="3"/>
      <c r="AC1951" s="7"/>
      <c r="AF1951" s="36"/>
      <c r="AJ1951" s="36"/>
      <c r="AL1951" s="36"/>
    </row>
    <row r="1952" spans="2:38">
      <c r="B1952" s="29" t="s">
        <v>54</v>
      </c>
      <c r="C1952" s="3">
        <v>1483</v>
      </c>
      <c r="D1952" s="3"/>
      <c r="E1952" s="7">
        <v>1483</v>
      </c>
      <c r="G1952" s="29" t="s">
        <v>54</v>
      </c>
      <c r="H1952" s="3">
        <v>14439</v>
      </c>
      <c r="I1952" s="3"/>
      <c r="J1952" s="7">
        <v>14439</v>
      </c>
      <c r="L1952">
        <f t="shared" ref="L1952:L1961" si="1322">E1952</f>
        <v>1483</v>
      </c>
      <c r="M1952">
        <f t="shared" ref="M1952:M1961" si="1323">J1952</f>
        <v>14439</v>
      </c>
      <c r="N1952" s="19">
        <f t="shared" si="1301"/>
        <v>9.736345246122724</v>
      </c>
      <c r="P1952" s="29" t="s">
        <v>54</v>
      </c>
      <c r="Q1952" s="3">
        <v>11541</v>
      </c>
      <c r="R1952" s="3"/>
      <c r="S1952" s="7">
        <v>11541</v>
      </c>
      <c r="U1952" s="29" t="s">
        <v>54</v>
      </c>
      <c r="V1952" s="3">
        <v>1369</v>
      </c>
      <c r="W1952" s="3"/>
      <c r="X1952" s="7">
        <v>1369</v>
      </c>
      <c r="Z1952" s="29" t="s">
        <v>54</v>
      </c>
      <c r="AA1952" s="3">
        <v>1906686</v>
      </c>
      <c r="AB1952" s="3"/>
      <c r="AC1952" s="7">
        <v>1906686</v>
      </c>
      <c r="AE1952">
        <f t="shared" ref="AE1952:AE1965" si="1324">AC1952</f>
        <v>1906686</v>
      </c>
      <c r="AF1952" s="16">
        <f t="shared" ref="AF1952:AF1965" si="1325">IF(AE1952/$AE$8&gt;0,AE1952/$AE$8,"")</f>
        <v>1906.6859999999999</v>
      </c>
      <c r="AH1952">
        <f t="shared" ref="AH1952:AH1965" si="1326">J1952</f>
        <v>14439</v>
      </c>
      <c r="AI1952">
        <f t="shared" ref="AI1952:AI1965" si="1327">AC1952</f>
        <v>1906686</v>
      </c>
      <c r="AJ1952" s="16">
        <f t="shared" ref="AJ1952:AJ1965" si="1328">IF(AI1952*AH1952&gt;0,AI1952/AH1952*$AI$8,"")</f>
        <v>132051.1115728236</v>
      </c>
      <c r="AL1952" s="16">
        <f t="shared" ref="AL1952:AL1965" si="1329">IF(AI1952*M1952&gt;0,M1952/L1952*AJ1952,"")</f>
        <v>1285695.2124072826</v>
      </c>
    </row>
    <row r="1953" spans="2:38">
      <c r="B1953" s="29" t="s">
        <v>55</v>
      </c>
      <c r="C1953" s="3">
        <v>106</v>
      </c>
      <c r="D1953" s="3"/>
      <c r="E1953" s="7">
        <v>106</v>
      </c>
      <c r="G1953" s="29" t="s">
        <v>55</v>
      </c>
      <c r="H1953" s="3">
        <v>448</v>
      </c>
      <c r="I1953" s="3"/>
      <c r="J1953" s="7">
        <v>448</v>
      </c>
      <c r="L1953">
        <f t="shared" si="1322"/>
        <v>106</v>
      </c>
      <c r="M1953">
        <f t="shared" si="1323"/>
        <v>448</v>
      </c>
      <c r="N1953" s="19">
        <f t="shared" si="1301"/>
        <v>4.2264150943396226</v>
      </c>
      <c r="P1953" s="29" t="s">
        <v>55</v>
      </c>
      <c r="Q1953" s="3">
        <v>289</v>
      </c>
      <c r="R1953" s="3"/>
      <c r="S1953" s="7">
        <v>289</v>
      </c>
      <c r="U1953" s="29" t="s">
        <v>55</v>
      </c>
      <c r="V1953" s="3">
        <v>52</v>
      </c>
      <c r="W1953" s="3"/>
      <c r="X1953" s="7">
        <v>52</v>
      </c>
      <c r="Z1953" s="29" t="s">
        <v>55</v>
      </c>
      <c r="AA1953" s="3">
        <v>57413</v>
      </c>
      <c r="AB1953" s="3"/>
      <c r="AC1953" s="7">
        <v>57413</v>
      </c>
      <c r="AE1953">
        <f t="shared" si="1324"/>
        <v>57413</v>
      </c>
      <c r="AF1953" s="16">
        <f t="shared" si="1325"/>
        <v>57.412999999999997</v>
      </c>
      <c r="AH1953">
        <f t="shared" si="1326"/>
        <v>448</v>
      </c>
      <c r="AI1953">
        <f t="shared" si="1327"/>
        <v>57413</v>
      </c>
      <c r="AJ1953" s="16">
        <f t="shared" si="1328"/>
        <v>128154.01785714286</v>
      </c>
      <c r="AL1953" s="16">
        <f t="shared" si="1329"/>
        <v>541632.07547169807</v>
      </c>
    </row>
    <row r="1954" spans="2:38">
      <c r="B1954" s="29" t="s">
        <v>147</v>
      </c>
      <c r="C1954" s="3">
        <v>1016</v>
      </c>
      <c r="D1954" s="3"/>
      <c r="E1954" s="7">
        <v>1016</v>
      </c>
      <c r="G1954" s="29" t="s">
        <v>147</v>
      </c>
      <c r="H1954" s="3">
        <v>2658</v>
      </c>
      <c r="I1954" s="3"/>
      <c r="J1954" s="7">
        <v>2658</v>
      </c>
      <c r="L1954">
        <f t="shared" si="1322"/>
        <v>1016</v>
      </c>
      <c r="M1954">
        <f t="shared" si="1323"/>
        <v>2658</v>
      </c>
      <c r="N1954" s="19">
        <f t="shared" si="1301"/>
        <v>2.6161417322834644</v>
      </c>
      <c r="P1954" s="29" t="s">
        <v>147</v>
      </c>
      <c r="Q1954" s="3">
        <v>1251</v>
      </c>
      <c r="R1954" s="3"/>
      <c r="S1954" s="7">
        <v>1251</v>
      </c>
      <c r="U1954" s="29" t="s">
        <v>147</v>
      </c>
      <c r="V1954" s="3">
        <v>372</v>
      </c>
      <c r="W1954" s="3"/>
      <c r="X1954" s="7">
        <v>372</v>
      </c>
      <c r="Z1954" s="29" t="s">
        <v>147</v>
      </c>
      <c r="AA1954" s="3">
        <v>215961</v>
      </c>
      <c r="AB1954" s="3"/>
      <c r="AC1954" s="7">
        <v>215961</v>
      </c>
      <c r="AE1954">
        <f t="shared" si="1324"/>
        <v>215961</v>
      </c>
      <c r="AF1954" s="16">
        <f t="shared" si="1325"/>
        <v>215.96100000000001</v>
      </c>
      <c r="AH1954">
        <f t="shared" si="1326"/>
        <v>2658</v>
      </c>
      <c r="AI1954">
        <f t="shared" si="1327"/>
        <v>215961</v>
      </c>
      <c r="AJ1954" s="16">
        <f t="shared" si="1328"/>
        <v>81249.435665914221</v>
      </c>
      <c r="AL1954" s="16">
        <f t="shared" si="1329"/>
        <v>212560.03937007871</v>
      </c>
    </row>
    <row r="1955" spans="2:38">
      <c r="B1955" s="29" t="s">
        <v>56</v>
      </c>
      <c r="C1955" s="3">
        <v>96</v>
      </c>
      <c r="D1955" s="3"/>
      <c r="E1955" s="7">
        <v>96</v>
      </c>
      <c r="G1955" s="29" t="s">
        <v>56</v>
      </c>
      <c r="H1955" s="3">
        <v>438</v>
      </c>
      <c r="I1955" s="3"/>
      <c r="J1955" s="7">
        <v>438</v>
      </c>
      <c r="L1955">
        <f t="shared" si="1322"/>
        <v>96</v>
      </c>
      <c r="M1955">
        <f t="shared" si="1323"/>
        <v>438</v>
      </c>
      <c r="N1955" s="19">
        <f t="shared" si="1301"/>
        <v>4.5625</v>
      </c>
      <c r="P1955" s="29" t="s">
        <v>56</v>
      </c>
      <c r="Q1955" s="3">
        <v>262</v>
      </c>
      <c r="R1955" s="3"/>
      <c r="S1955" s="7">
        <v>262</v>
      </c>
      <c r="U1955" s="29" t="s">
        <v>56</v>
      </c>
      <c r="V1955" s="3">
        <v>74</v>
      </c>
      <c r="W1955" s="3"/>
      <c r="X1955" s="7">
        <v>74</v>
      </c>
      <c r="Z1955" s="29" t="s">
        <v>56</v>
      </c>
      <c r="AA1955" s="3">
        <v>37908</v>
      </c>
      <c r="AB1955" s="3"/>
      <c r="AC1955" s="7">
        <v>37908</v>
      </c>
      <c r="AE1955">
        <f t="shared" si="1324"/>
        <v>37908</v>
      </c>
      <c r="AF1955" s="16">
        <f t="shared" si="1325"/>
        <v>37.908000000000001</v>
      </c>
      <c r="AH1955">
        <f t="shared" si="1326"/>
        <v>438</v>
      </c>
      <c r="AI1955">
        <f t="shared" si="1327"/>
        <v>37908</v>
      </c>
      <c r="AJ1955" s="16">
        <f t="shared" si="1328"/>
        <v>86547.945205479453</v>
      </c>
      <c r="AL1955" s="16">
        <f t="shared" si="1329"/>
        <v>394875</v>
      </c>
    </row>
    <row r="1956" spans="2:38">
      <c r="B1956" s="29" t="s">
        <v>57</v>
      </c>
      <c r="C1956" s="3">
        <v>1468</v>
      </c>
      <c r="D1956" s="3"/>
      <c r="E1956" s="7">
        <v>1468</v>
      </c>
      <c r="G1956" s="29" t="s">
        <v>57</v>
      </c>
      <c r="H1956" s="3">
        <v>8726</v>
      </c>
      <c r="I1956" s="3"/>
      <c r="J1956" s="7">
        <v>8726</v>
      </c>
      <c r="L1956">
        <f t="shared" si="1322"/>
        <v>1468</v>
      </c>
      <c r="M1956">
        <f t="shared" si="1323"/>
        <v>8726</v>
      </c>
      <c r="N1956" s="19">
        <f t="shared" si="1301"/>
        <v>5.9441416893732972</v>
      </c>
      <c r="P1956" s="29" t="s">
        <v>57</v>
      </c>
      <c r="Q1956" s="3">
        <v>5974</v>
      </c>
      <c r="R1956" s="3"/>
      <c r="S1956" s="7">
        <v>5974</v>
      </c>
      <c r="U1956" s="29" t="s">
        <v>57</v>
      </c>
      <c r="V1956" s="3">
        <v>1242</v>
      </c>
      <c r="W1956" s="3"/>
      <c r="X1956" s="7">
        <v>1242</v>
      </c>
      <c r="Z1956" s="29" t="s">
        <v>57</v>
      </c>
      <c r="AA1956" s="3">
        <v>1111028</v>
      </c>
      <c r="AB1956" s="3"/>
      <c r="AC1956" s="7">
        <v>1111028</v>
      </c>
      <c r="AE1956">
        <f t="shared" si="1324"/>
        <v>1111028</v>
      </c>
      <c r="AF1956" s="16">
        <f t="shared" si="1325"/>
        <v>1111.028</v>
      </c>
      <c r="AH1956">
        <f t="shared" si="1326"/>
        <v>8726</v>
      </c>
      <c r="AI1956">
        <f t="shared" si="1327"/>
        <v>1111028</v>
      </c>
      <c r="AJ1956" s="16">
        <f t="shared" si="1328"/>
        <v>127323.8597295439</v>
      </c>
      <c r="AL1956" s="16">
        <f t="shared" si="1329"/>
        <v>756831.06267029978</v>
      </c>
    </row>
    <row r="1957" spans="2:38">
      <c r="B1957" s="29" t="s">
        <v>58</v>
      </c>
      <c r="C1957" s="3">
        <v>167</v>
      </c>
      <c r="D1957" s="3"/>
      <c r="E1957" s="7">
        <v>167</v>
      </c>
      <c r="G1957" s="29" t="s">
        <v>58</v>
      </c>
      <c r="H1957" s="3">
        <v>816</v>
      </c>
      <c r="I1957" s="3"/>
      <c r="J1957" s="7">
        <v>816</v>
      </c>
      <c r="L1957">
        <f t="shared" si="1322"/>
        <v>167</v>
      </c>
      <c r="M1957">
        <f t="shared" si="1323"/>
        <v>816</v>
      </c>
      <c r="N1957" s="19">
        <f t="shared" si="1301"/>
        <v>4.88622754491018</v>
      </c>
      <c r="P1957" s="29" t="s">
        <v>58</v>
      </c>
      <c r="Q1957" s="3">
        <v>539</v>
      </c>
      <c r="R1957" s="3"/>
      <c r="S1957" s="7">
        <v>539</v>
      </c>
      <c r="U1957" s="29" t="s">
        <v>58</v>
      </c>
      <c r="V1957" s="3">
        <v>106</v>
      </c>
      <c r="W1957" s="3"/>
      <c r="X1957" s="7">
        <v>106</v>
      </c>
      <c r="Z1957" s="29" t="s">
        <v>58</v>
      </c>
      <c r="AA1957" s="3">
        <v>90404</v>
      </c>
      <c r="AB1957" s="3"/>
      <c r="AC1957" s="7">
        <v>90404</v>
      </c>
      <c r="AE1957">
        <f t="shared" si="1324"/>
        <v>90404</v>
      </c>
      <c r="AF1957" s="16">
        <f t="shared" si="1325"/>
        <v>90.403999999999996</v>
      </c>
      <c r="AH1957">
        <f t="shared" si="1326"/>
        <v>816</v>
      </c>
      <c r="AI1957">
        <f t="shared" si="1327"/>
        <v>90404</v>
      </c>
      <c r="AJ1957" s="16">
        <f t="shared" si="1328"/>
        <v>110789.21568627452</v>
      </c>
      <c r="AL1957" s="16">
        <f t="shared" si="1329"/>
        <v>541341.31736526953</v>
      </c>
    </row>
    <row r="1958" spans="2:38">
      <c r="B1958" s="29" t="s">
        <v>59</v>
      </c>
      <c r="C1958" s="3">
        <v>968</v>
      </c>
      <c r="D1958" s="3"/>
      <c r="E1958" s="7">
        <v>968</v>
      </c>
      <c r="G1958" s="29" t="s">
        <v>59</v>
      </c>
      <c r="H1958" s="3">
        <v>4886</v>
      </c>
      <c r="I1958" s="3"/>
      <c r="J1958" s="7">
        <v>4886</v>
      </c>
      <c r="L1958">
        <f t="shared" si="1322"/>
        <v>968</v>
      </c>
      <c r="M1958">
        <f t="shared" si="1323"/>
        <v>4886</v>
      </c>
      <c r="N1958" s="19">
        <f t="shared" si="1301"/>
        <v>5.0475206611570247</v>
      </c>
      <c r="P1958" s="29" t="s">
        <v>59</v>
      </c>
      <c r="Q1958" s="3">
        <v>3348</v>
      </c>
      <c r="R1958" s="3"/>
      <c r="S1958" s="7">
        <v>3348</v>
      </c>
      <c r="U1958" s="29" t="s">
        <v>59</v>
      </c>
      <c r="V1958" s="3">
        <v>535</v>
      </c>
      <c r="W1958" s="3"/>
      <c r="X1958" s="7">
        <v>535</v>
      </c>
      <c r="Z1958" s="29" t="s">
        <v>59</v>
      </c>
      <c r="AA1958" s="3">
        <v>464067</v>
      </c>
      <c r="AB1958" s="3"/>
      <c r="AC1958" s="7">
        <v>464067</v>
      </c>
      <c r="AE1958">
        <f t="shared" si="1324"/>
        <v>464067</v>
      </c>
      <c r="AF1958" s="16">
        <f t="shared" si="1325"/>
        <v>464.06700000000001</v>
      </c>
      <c r="AH1958">
        <f t="shared" si="1326"/>
        <v>4886</v>
      </c>
      <c r="AI1958">
        <f t="shared" si="1327"/>
        <v>464067</v>
      </c>
      <c r="AJ1958" s="16">
        <f t="shared" si="1328"/>
        <v>94978.919361440843</v>
      </c>
      <c r="AL1958" s="16">
        <f t="shared" si="1329"/>
        <v>479408.05785123963</v>
      </c>
    </row>
    <row r="1959" spans="2:38">
      <c r="B1959" s="29" t="s">
        <v>148</v>
      </c>
      <c r="C1959" s="3">
        <v>95</v>
      </c>
      <c r="D1959" s="3"/>
      <c r="E1959" s="7">
        <v>95</v>
      </c>
      <c r="G1959" s="29" t="s">
        <v>148</v>
      </c>
      <c r="H1959" s="3">
        <v>250</v>
      </c>
      <c r="I1959" s="3"/>
      <c r="J1959" s="7">
        <v>250</v>
      </c>
      <c r="L1959">
        <f t="shared" si="1322"/>
        <v>95</v>
      </c>
      <c r="M1959">
        <f t="shared" si="1323"/>
        <v>250</v>
      </c>
      <c r="N1959" s="19">
        <f t="shared" si="1301"/>
        <v>2.6315789473684212</v>
      </c>
      <c r="P1959" s="29" t="s">
        <v>148</v>
      </c>
      <c r="Q1959" s="3">
        <v>113</v>
      </c>
      <c r="R1959" s="3"/>
      <c r="S1959" s="7">
        <v>113</v>
      </c>
      <c r="U1959" s="29" t="s">
        <v>148</v>
      </c>
      <c r="V1959" s="3">
        <v>39</v>
      </c>
      <c r="W1959" s="3"/>
      <c r="X1959" s="7">
        <v>39</v>
      </c>
      <c r="Z1959" s="29" t="s">
        <v>148</v>
      </c>
      <c r="AA1959" s="3">
        <v>25900</v>
      </c>
      <c r="AB1959" s="3"/>
      <c r="AC1959" s="7">
        <v>25900</v>
      </c>
      <c r="AE1959">
        <f t="shared" si="1324"/>
        <v>25900</v>
      </c>
      <c r="AF1959" s="16">
        <f t="shared" si="1325"/>
        <v>25.9</v>
      </c>
      <c r="AH1959">
        <f t="shared" si="1326"/>
        <v>250</v>
      </c>
      <c r="AI1959">
        <f t="shared" si="1327"/>
        <v>25900</v>
      </c>
      <c r="AJ1959" s="16">
        <f t="shared" si="1328"/>
        <v>103600</v>
      </c>
      <c r="AL1959" s="16">
        <f t="shared" si="1329"/>
        <v>272631.57894736843</v>
      </c>
    </row>
    <row r="1960" spans="2:38">
      <c r="B1960" s="29" t="s">
        <v>60</v>
      </c>
      <c r="C1960" s="3">
        <v>113</v>
      </c>
      <c r="D1960" s="3"/>
      <c r="E1960" s="7">
        <v>113</v>
      </c>
      <c r="G1960" s="29" t="s">
        <v>60</v>
      </c>
      <c r="H1960" s="3">
        <v>263</v>
      </c>
      <c r="I1960" s="3"/>
      <c r="J1960" s="7">
        <v>263</v>
      </c>
      <c r="L1960">
        <f t="shared" si="1322"/>
        <v>113</v>
      </c>
      <c r="M1960">
        <f t="shared" si="1323"/>
        <v>263</v>
      </c>
      <c r="N1960" s="19">
        <f t="shared" si="1301"/>
        <v>2.3274336283185839</v>
      </c>
      <c r="P1960" s="29" t="s">
        <v>60</v>
      </c>
      <c r="Q1960" s="3">
        <v>109</v>
      </c>
      <c r="R1960" s="3"/>
      <c r="S1960" s="7">
        <v>109</v>
      </c>
      <c r="U1960" s="29" t="s">
        <v>60</v>
      </c>
      <c r="V1960" s="3">
        <v>39</v>
      </c>
      <c r="W1960" s="3"/>
      <c r="X1960" s="7">
        <v>39</v>
      </c>
      <c r="Z1960" s="29" t="s">
        <v>60</v>
      </c>
      <c r="AA1960" s="3">
        <v>21078</v>
      </c>
      <c r="AB1960" s="3"/>
      <c r="AC1960" s="7">
        <v>21078</v>
      </c>
      <c r="AE1960">
        <f t="shared" si="1324"/>
        <v>21078</v>
      </c>
      <c r="AF1960" s="16">
        <f t="shared" si="1325"/>
        <v>21.077999999999999</v>
      </c>
      <c r="AH1960">
        <f t="shared" si="1326"/>
        <v>263</v>
      </c>
      <c r="AI1960">
        <f t="shared" si="1327"/>
        <v>21078</v>
      </c>
      <c r="AJ1960" s="16">
        <f t="shared" si="1328"/>
        <v>80144.486692015213</v>
      </c>
      <c r="AL1960" s="16">
        <f t="shared" si="1329"/>
        <v>186530.97345132742</v>
      </c>
    </row>
    <row r="1961" spans="2:38">
      <c r="B1961" s="29" t="s">
        <v>61</v>
      </c>
      <c r="C1961" s="3">
        <v>376</v>
      </c>
      <c r="D1961" s="3"/>
      <c r="E1961" s="7">
        <v>376</v>
      </c>
      <c r="G1961" s="29" t="s">
        <v>61</v>
      </c>
      <c r="H1961" s="3">
        <v>1583</v>
      </c>
      <c r="I1961" s="3"/>
      <c r="J1961" s="7">
        <v>1583</v>
      </c>
      <c r="L1961">
        <f t="shared" si="1322"/>
        <v>376</v>
      </c>
      <c r="M1961">
        <f t="shared" si="1323"/>
        <v>1583</v>
      </c>
      <c r="N1961" s="19">
        <f t="shared" si="1301"/>
        <v>4.2101063829787231</v>
      </c>
      <c r="P1961" s="29" t="s">
        <v>61</v>
      </c>
      <c r="Q1961" s="3">
        <v>999</v>
      </c>
      <c r="R1961" s="3"/>
      <c r="S1961" s="7">
        <v>999</v>
      </c>
      <c r="U1961" s="29" t="s">
        <v>61</v>
      </c>
      <c r="V1961" s="3">
        <v>201</v>
      </c>
      <c r="W1961" s="3"/>
      <c r="X1961" s="7">
        <v>201</v>
      </c>
      <c r="Z1961" s="29" t="s">
        <v>61</v>
      </c>
      <c r="AA1961" s="3">
        <v>123806</v>
      </c>
      <c r="AB1961" s="3"/>
      <c r="AC1961" s="7">
        <v>123806</v>
      </c>
      <c r="AE1961">
        <f t="shared" si="1324"/>
        <v>123806</v>
      </c>
      <c r="AF1961" s="16">
        <f t="shared" si="1325"/>
        <v>123.806</v>
      </c>
      <c r="AH1961">
        <f t="shared" si="1326"/>
        <v>1583</v>
      </c>
      <c r="AI1961">
        <f t="shared" si="1327"/>
        <v>123806</v>
      </c>
      <c r="AJ1961" s="16">
        <f t="shared" si="1328"/>
        <v>78209.728363866074</v>
      </c>
      <c r="AL1961" s="16">
        <f t="shared" si="1329"/>
        <v>329271.27659574465</v>
      </c>
    </row>
    <row r="1962" spans="2:38">
      <c r="B1962" s="29" t="s">
        <v>149</v>
      </c>
      <c r="C1962" s="3">
        <v>51</v>
      </c>
      <c r="D1962" s="3"/>
      <c r="E1962" s="7">
        <v>51</v>
      </c>
      <c r="G1962" s="29" t="s">
        <v>149</v>
      </c>
      <c r="H1962" s="3">
        <v>218</v>
      </c>
      <c r="I1962" s="3"/>
      <c r="J1962" s="7">
        <v>218</v>
      </c>
      <c r="N1962" s="19" t="str">
        <f t="shared" si="1301"/>
        <v/>
      </c>
      <c r="P1962" s="29" t="s">
        <v>149</v>
      </c>
      <c r="Q1962" s="3">
        <v>119</v>
      </c>
      <c r="R1962" s="3"/>
      <c r="S1962" s="7">
        <v>119</v>
      </c>
      <c r="U1962" s="29" t="s">
        <v>149</v>
      </c>
      <c r="V1962" s="3">
        <v>42</v>
      </c>
      <c r="W1962" s="3"/>
      <c r="X1962" s="7">
        <v>42</v>
      </c>
      <c r="Z1962" s="29" t="s">
        <v>149</v>
      </c>
      <c r="AA1962" s="3">
        <v>26996</v>
      </c>
      <c r="AB1962" s="3"/>
      <c r="AC1962" s="7">
        <v>26996</v>
      </c>
      <c r="AE1962">
        <f t="shared" si="1324"/>
        <v>26996</v>
      </c>
      <c r="AF1962" s="16">
        <f t="shared" si="1325"/>
        <v>26.995999999999999</v>
      </c>
      <c r="AH1962">
        <f t="shared" si="1326"/>
        <v>218</v>
      </c>
      <c r="AI1962">
        <f t="shared" si="1327"/>
        <v>26996</v>
      </c>
      <c r="AJ1962" s="16">
        <f t="shared" si="1328"/>
        <v>123834.8623853211</v>
      </c>
      <c r="AL1962" s="16" t="str">
        <f t="shared" si="1329"/>
        <v/>
      </c>
    </row>
    <row r="1963" spans="2:38">
      <c r="B1963" s="29" t="s">
        <v>62</v>
      </c>
      <c r="C1963" s="3">
        <v>37</v>
      </c>
      <c r="D1963" s="3"/>
      <c r="E1963" s="7">
        <v>37</v>
      </c>
      <c r="G1963" s="29" t="s">
        <v>62</v>
      </c>
      <c r="H1963" s="3">
        <v>173</v>
      </c>
      <c r="I1963" s="3"/>
      <c r="J1963" s="7">
        <v>173</v>
      </c>
      <c r="L1963">
        <f t="shared" ref="L1963:L1965" si="1330">E1963</f>
        <v>37</v>
      </c>
      <c r="M1963">
        <f t="shared" ref="M1963:M1965" si="1331">J1963</f>
        <v>173</v>
      </c>
      <c r="N1963" s="19">
        <f t="shared" si="1301"/>
        <v>4.6756756756756754</v>
      </c>
      <c r="P1963" s="29" t="s">
        <v>62</v>
      </c>
      <c r="Q1963" s="3">
        <v>121</v>
      </c>
      <c r="R1963" s="3"/>
      <c r="S1963" s="7">
        <v>121</v>
      </c>
      <c r="U1963" s="29" t="s">
        <v>62</v>
      </c>
      <c r="V1963" s="3">
        <v>14</v>
      </c>
      <c r="W1963" s="3"/>
      <c r="X1963" s="7">
        <v>14</v>
      </c>
      <c r="Z1963" s="29" t="s">
        <v>62</v>
      </c>
      <c r="AA1963" s="3">
        <v>13262</v>
      </c>
      <c r="AB1963" s="3"/>
      <c r="AC1963" s="7">
        <v>13262</v>
      </c>
      <c r="AE1963">
        <f t="shared" si="1324"/>
        <v>13262</v>
      </c>
      <c r="AF1963" s="16">
        <f t="shared" si="1325"/>
        <v>13.262</v>
      </c>
      <c r="AH1963">
        <f t="shared" si="1326"/>
        <v>173</v>
      </c>
      <c r="AI1963">
        <f t="shared" si="1327"/>
        <v>13262</v>
      </c>
      <c r="AJ1963" s="16">
        <f t="shared" si="1328"/>
        <v>76658.959537572257</v>
      </c>
      <c r="AL1963" s="16">
        <f t="shared" si="1329"/>
        <v>358432.43243243243</v>
      </c>
    </row>
    <row r="1964" spans="2:38">
      <c r="B1964" s="29" t="s">
        <v>63</v>
      </c>
      <c r="C1964" s="3">
        <v>844</v>
      </c>
      <c r="D1964" s="3"/>
      <c r="E1964" s="7">
        <v>844</v>
      </c>
      <c r="G1964" s="29" t="s">
        <v>63</v>
      </c>
      <c r="H1964" s="3">
        <v>5148</v>
      </c>
      <c r="I1964" s="3"/>
      <c r="J1964" s="7">
        <v>5148</v>
      </c>
      <c r="L1964">
        <f t="shared" si="1330"/>
        <v>844</v>
      </c>
      <c r="M1964">
        <f t="shared" si="1331"/>
        <v>5148</v>
      </c>
      <c r="N1964" s="19">
        <f t="shared" si="1301"/>
        <v>6.0995260663507107</v>
      </c>
      <c r="P1964" s="29" t="s">
        <v>63</v>
      </c>
      <c r="Q1964" s="3">
        <v>3714</v>
      </c>
      <c r="R1964" s="3"/>
      <c r="S1964" s="7">
        <v>3714</v>
      </c>
      <c r="U1964" s="29" t="s">
        <v>63</v>
      </c>
      <c r="V1964" s="3">
        <v>561</v>
      </c>
      <c r="W1964" s="3"/>
      <c r="X1964" s="7">
        <v>561</v>
      </c>
      <c r="Z1964" s="29" t="s">
        <v>63</v>
      </c>
      <c r="AA1964" s="3">
        <v>656028</v>
      </c>
      <c r="AB1964" s="3"/>
      <c r="AC1964" s="7">
        <v>656028</v>
      </c>
      <c r="AE1964">
        <f t="shared" si="1324"/>
        <v>656028</v>
      </c>
      <c r="AF1964" s="16">
        <f t="shared" si="1325"/>
        <v>656.02800000000002</v>
      </c>
      <c r="AH1964">
        <f t="shared" si="1326"/>
        <v>5148</v>
      </c>
      <c r="AI1964">
        <f t="shared" si="1327"/>
        <v>656028</v>
      </c>
      <c r="AJ1964" s="16">
        <f t="shared" si="1328"/>
        <v>127433.56643356643</v>
      </c>
      <c r="AL1964" s="16">
        <f t="shared" si="1329"/>
        <v>777284.36018957349</v>
      </c>
    </row>
    <row r="1965" spans="2:38">
      <c r="B1965" s="30" t="s">
        <v>34</v>
      </c>
      <c r="C1965" s="7">
        <v>6820</v>
      </c>
      <c r="D1965" s="7"/>
      <c r="E1965" s="7">
        <v>6820</v>
      </c>
      <c r="G1965" s="30" t="s">
        <v>34</v>
      </c>
      <c r="H1965" s="7">
        <v>40046</v>
      </c>
      <c r="I1965" s="7"/>
      <c r="J1965" s="7">
        <v>40046</v>
      </c>
      <c r="L1965">
        <f t="shared" si="1330"/>
        <v>6820</v>
      </c>
      <c r="M1965">
        <f t="shared" si="1331"/>
        <v>40046</v>
      </c>
      <c r="N1965" s="19">
        <f t="shared" si="1301"/>
        <v>5.8718475073313785</v>
      </c>
      <c r="P1965" s="30" t="s">
        <v>34</v>
      </c>
      <c r="Q1965" s="7">
        <v>28379</v>
      </c>
      <c r="R1965" s="7"/>
      <c r="S1965" s="7">
        <v>28379</v>
      </c>
      <c r="U1965" s="30" t="s">
        <v>34</v>
      </c>
      <c r="V1965" s="7">
        <v>4646</v>
      </c>
      <c r="W1965" s="7"/>
      <c r="X1965" s="7">
        <v>4646</v>
      </c>
      <c r="Z1965" s="30" t="s">
        <v>34</v>
      </c>
      <c r="AA1965" s="7">
        <v>4750537</v>
      </c>
      <c r="AB1965" s="7"/>
      <c r="AC1965" s="7">
        <v>4750537</v>
      </c>
      <c r="AE1965">
        <f t="shared" si="1324"/>
        <v>4750537</v>
      </c>
      <c r="AF1965" s="16">
        <f t="shared" si="1325"/>
        <v>4750.5370000000003</v>
      </c>
      <c r="AH1965">
        <f t="shared" si="1326"/>
        <v>40046</v>
      </c>
      <c r="AI1965">
        <f t="shared" si="1327"/>
        <v>4750537</v>
      </c>
      <c r="AJ1965" s="16">
        <f t="shared" si="1328"/>
        <v>118627.00394546271</v>
      </c>
      <c r="AL1965" s="16">
        <f t="shared" si="1329"/>
        <v>696559.67741935479</v>
      </c>
    </row>
    <row r="1966" spans="2:38">
      <c r="B1966" s="5" t="s">
        <v>35</v>
      </c>
      <c r="C1966" s="3"/>
      <c r="D1966" s="3"/>
      <c r="E1966" s="7"/>
      <c r="G1966" s="5" t="s">
        <v>35</v>
      </c>
      <c r="H1966" s="3"/>
      <c r="I1966" s="3"/>
      <c r="J1966" s="7"/>
      <c r="N1966" s="37" t="str">
        <f t="shared" si="1301"/>
        <v/>
      </c>
      <c r="P1966" s="5" t="s">
        <v>35</v>
      </c>
      <c r="Q1966" s="3"/>
      <c r="R1966" s="3"/>
      <c r="S1966" s="7"/>
      <c r="U1966" s="5" t="s">
        <v>35</v>
      </c>
      <c r="V1966" s="3"/>
      <c r="W1966" s="3"/>
      <c r="X1966" s="7"/>
      <c r="Z1966" s="5" t="s">
        <v>35</v>
      </c>
      <c r="AA1966" s="3"/>
      <c r="AB1966" s="3"/>
      <c r="AC1966" s="7"/>
      <c r="AF1966" s="36"/>
      <c r="AJ1966" s="36"/>
      <c r="AL1966" s="36"/>
    </row>
    <row r="1967" spans="2:38">
      <c r="B1967" s="29" t="s">
        <v>150</v>
      </c>
      <c r="C1967" s="3">
        <v>31</v>
      </c>
      <c r="D1967" s="3"/>
      <c r="E1967" s="7">
        <v>31</v>
      </c>
      <c r="G1967" s="29" t="s">
        <v>150</v>
      </c>
      <c r="H1967" s="3">
        <v>68</v>
      </c>
      <c r="I1967" s="3"/>
      <c r="J1967" s="7">
        <v>68</v>
      </c>
      <c r="L1967">
        <f t="shared" ref="L1967:L1972" si="1332">E1967</f>
        <v>31</v>
      </c>
      <c r="M1967">
        <f t="shared" ref="M1967:M1972" si="1333">J1967</f>
        <v>68</v>
      </c>
      <c r="N1967" s="19">
        <f t="shared" si="1301"/>
        <v>2.193548387096774</v>
      </c>
      <c r="P1967" s="29" t="s">
        <v>150</v>
      </c>
      <c r="Q1967" s="3">
        <v>20</v>
      </c>
      <c r="R1967" s="3"/>
      <c r="S1967" s="7">
        <v>20</v>
      </c>
      <c r="U1967" s="29" t="s">
        <v>150</v>
      </c>
      <c r="V1967" s="3">
        <v>17</v>
      </c>
      <c r="W1967" s="3"/>
      <c r="X1967" s="7">
        <v>17</v>
      </c>
      <c r="Z1967" s="29" t="s">
        <v>150</v>
      </c>
      <c r="AA1967" s="3">
        <v>5277</v>
      </c>
      <c r="AB1967" s="3"/>
      <c r="AC1967" s="7">
        <v>5277</v>
      </c>
      <c r="AE1967">
        <f t="shared" ref="AE1967:AE1994" si="1334">AC1967</f>
        <v>5277</v>
      </c>
      <c r="AF1967" s="16">
        <f t="shared" ref="AF1967:AF1994" si="1335">IF(AE1967/$AE$8&gt;0,AE1967/$AE$8,"")</f>
        <v>5.2770000000000001</v>
      </c>
      <c r="AH1967">
        <f t="shared" ref="AH1967:AH1994" si="1336">J1967</f>
        <v>68</v>
      </c>
      <c r="AI1967">
        <f t="shared" ref="AI1967:AI1994" si="1337">AC1967</f>
        <v>5277</v>
      </c>
      <c r="AJ1967" s="16">
        <f t="shared" ref="AJ1967:AJ1994" si="1338">IF(AI1967*AH1967&gt;0,AI1967/AH1967*$AI$8,"")</f>
        <v>77602.941176470587</v>
      </c>
      <c r="AL1967" s="16">
        <f t="shared" ref="AL1967:AL1994" si="1339">IF(AI1967*M1967&gt;0,M1967/L1967*AJ1967,"")</f>
        <v>170225.80645161288</v>
      </c>
    </row>
    <row r="1968" spans="2:38">
      <c r="B1968" s="29" t="s">
        <v>67</v>
      </c>
      <c r="C1968" s="3">
        <v>2</v>
      </c>
      <c r="D1968" s="3"/>
      <c r="E1968" s="7">
        <v>2</v>
      </c>
      <c r="G1968" s="29" t="s">
        <v>67</v>
      </c>
      <c r="H1968" s="3"/>
      <c r="I1968" s="3"/>
      <c r="J1968" s="7"/>
      <c r="L1968">
        <f t="shared" si="1332"/>
        <v>2</v>
      </c>
      <c r="M1968">
        <f t="shared" si="1333"/>
        <v>0</v>
      </c>
      <c r="N1968" s="19">
        <f t="shared" si="1301"/>
        <v>0</v>
      </c>
      <c r="P1968" s="29" t="s">
        <v>67</v>
      </c>
      <c r="Q1968" s="3"/>
      <c r="R1968" s="3"/>
      <c r="S1968" s="7"/>
      <c r="U1968" s="29" t="s">
        <v>67</v>
      </c>
      <c r="V1968" s="3"/>
      <c r="W1968" s="3"/>
      <c r="X1968" s="7"/>
      <c r="Z1968" s="29" t="s">
        <v>67</v>
      </c>
      <c r="AA1968" s="3"/>
      <c r="AB1968" s="3"/>
      <c r="AC1968" s="7"/>
      <c r="AE1968">
        <f t="shared" si="1334"/>
        <v>0</v>
      </c>
      <c r="AF1968" s="16" t="str">
        <f t="shared" si="1335"/>
        <v/>
      </c>
      <c r="AH1968">
        <f t="shared" si="1336"/>
        <v>0</v>
      </c>
      <c r="AI1968">
        <f t="shared" si="1337"/>
        <v>0</v>
      </c>
      <c r="AJ1968" s="16" t="str">
        <f t="shared" si="1338"/>
        <v/>
      </c>
      <c r="AL1968" s="16" t="str">
        <f t="shared" si="1339"/>
        <v/>
      </c>
    </row>
    <row r="1969" spans="2:38">
      <c r="B1969" s="29" t="s">
        <v>68</v>
      </c>
      <c r="C1969" s="3"/>
      <c r="D1969" s="3">
        <v>14</v>
      </c>
      <c r="E1969" s="7">
        <v>14</v>
      </c>
      <c r="G1969" s="29" t="s">
        <v>68</v>
      </c>
      <c r="H1969" s="3"/>
      <c r="I1969" s="3">
        <v>37</v>
      </c>
      <c r="J1969" s="7">
        <v>37</v>
      </c>
      <c r="L1969">
        <f t="shared" si="1332"/>
        <v>14</v>
      </c>
      <c r="M1969">
        <f t="shared" si="1333"/>
        <v>37</v>
      </c>
      <c r="N1969" s="19">
        <f t="shared" si="1301"/>
        <v>2.6428571428571428</v>
      </c>
      <c r="P1969" s="29" t="s">
        <v>68</v>
      </c>
      <c r="Q1969" s="3"/>
      <c r="R1969" s="3">
        <v>18</v>
      </c>
      <c r="S1969" s="7">
        <v>18</v>
      </c>
      <c r="U1969" s="29" t="s">
        <v>68</v>
      </c>
      <c r="V1969" s="3"/>
      <c r="W1969" s="3">
        <v>4</v>
      </c>
      <c r="X1969" s="7">
        <v>4</v>
      </c>
      <c r="Z1969" s="29" t="s">
        <v>68</v>
      </c>
      <c r="AA1969" s="3"/>
      <c r="AB1969" s="3">
        <v>2121</v>
      </c>
      <c r="AC1969" s="7">
        <v>2121</v>
      </c>
      <c r="AE1969">
        <f t="shared" si="1334"/>
        <v>2121</v>
      </c>
      <c r="AF1969" s="16">
        <f t="shared" si="1335"/>
        <v>2.121</v>
      </c>
      <c r="AH1969">
        <f t="shared" si="1336"/>
        <v>37</v>
      </c>
      <c r="AI1969">
        <f t="shared" si="1337"/>
        <v>2121</v>
      </c>
      <c r="AJ1969" s="16">
        <f t="shared" si="1338"/>
        <v>57324.32432432432</v>
      </c>
      <c r="AL1969" s="16">
        <f t="shared" si="1339"/>
        <v>151499.99999999997</v>
      </c>
    </row>
    <row r="1970" spans="2:38">
      <c r="B1970" s="29" t="s">
        <v>69</v>
      </c>
      <c r="C1970" s="3">
        <v>15</v>
      </c>
      <c r="D1970" s="3"/>
      <c r="E1970" s="7">
        <v>15</v>
      </c>
      <c r="G1970" s="29" t="s">
        <v>69</v>
      </c>
      <c r="H1970" s="3">
        <v>212</v>
      </c>
      <c r="I1970" s="3"/>
      <c r="J1970" s="7">
        <v>212</v>
      </c>
      <c r="L1970">
        <f t="shared" si="1332"/>
        <v>15</v>
      </c>
      <c r="M1970">
        <f t="shared" si="1333"/>
        <v>212</v>
      </c>
      <c r="N1970" s="19">
        <f t="shared" si="1301"/>
        <v>14.133333333333333</v>
      </c>
      <c r="P1970" s="29" t="s">
        <v>69</v>
      </c>
      <c r="Q1970" s="3">
        <v>167</v>
      </c>
      <c r="R1970" s="3"/>
      <c r="S1970" s="7">
        <v>167</v>
      </c>
      <c r="U1970" s="29" t="s">
        <v>69</v>
      </c>
      <c r="V1970" s="3">
        <v>30</v>
      </c>
      <c r="W1970" s="3"/>
      <c r="X1970" s="7">
        <v>30</v>
      </c>
      <c r="Z1970" s="29" t="s">
        <v>69</v>
      </c>
      <c r="AA1970" s="3">
        <v>21979</v>
      </c>
      <c r="AB1970" s="3"/>
      <c r="AC1970" s="7">
        <v>21979</v>
      </c>
      <c r="AE1970">
        <f t="shared" si="1334"/>
        <v>21979</v>
      </c>
      <c r="AF1970" s="16">
        <f t="shared" si="1335"/>
        <v>21.978999999999999</v>
      </c>
      <c r="AH1970">
        <f t="shared" si="1336"/>
        <v>212</v>
      </c>
      <c r="AI1970">
        <f t="shared" si="1337"/>
        <v>21979</v>
      </c>
      <c r="AJ1970" s="16">
        <f t="shared" si="1338"/>
        <v>103674.52830188679</v>
      </c>
      <c r="AL1970" s="16">
        <f t="shared" si="1339"/>
        <v>1465266.6666666665</v>
      </c>
    </row>
    <row r="1971" spans="2:38">
      <c r="B1971" s="29" t="s">
        <v>70</v>
      </c>
      <c r="C1971" s="3">
        <v>1</v>
      </c>
      <c r="D1971" s="3"/>
      <c r="E1971" s="7">
        <v>1</v>
      </c>
      <c r="G1971" s="29" t="s">
        <v>70</v>
      </c>
      <c r="H1971" s="3"/>
      <c r="I1971" s="3"/>
      <c r="J1971" s="7"/>
      <c r="L1971">
        <f t="shared" si="1332"/>
        <v>1</v>
      </c>
      <c r="M1971">
        <f t="shared" si="1333"/>
        <v>0</v>
      </c>
      <c r="N1971" s="19">
        <f t="shared" si="1301"/>
        <v>0</v>
      </c>
      <c r="P1971" s="29" t="s">
        <v>70</v>
      </c>
      <c r="Q1971" s="3"/>
      <c r="R1971" s="3"/>
      <c r="S1971" s="7"/>
      <c r="U1971" s="29" t="s">
        <v>70</v>
      </c>
      <c r="V1971" s="3"/>
      <c r="W1971" s="3"/>
      <c r="X1971" s="7"/>
      <c r="Z1971" s="29" t="s">
        <v>70</v>
      </c>
      <c r="AA1971" s="3"/>
      <c r="AB1971" s="3"/>
      <c r="AC1971" s="7"/>
      <c r="AE1971">
        <f t="shared" si="1334"/>
        <v>0</v>
      </c>
      <c r="AF1971" s="16" t="str">
        <f t="shared" si="1335"/>
        <v/>
      </c>
      <c r="AH1971">
        <f t="shared" si="1336"/>
        <v>0</v>
      </c>
      <c r="AI1971">
        <f t="shared" si="1337"/>
        <v>0</v>
      </c>
      <c r="AJ1971" s="16" t="str">
        <f t="shared" si="1338"/>
        <v/>
      </c>
      <c r="AL1971" s="16" t="str">
        <f t="shared" si="1339"/>
        <v/>
      </c>
    </row>
    <row r="1972" spans="2:38">
      <c r="B1972" s="29" t="s">
        <v>151</v>
      </c>
      <c r="C1972" s="3"/>
      <c r="D1972" s="3"/>
      <c r="E1972" s="7"/>
      <c r="G1972" s="29" t="s">
        <v>151</v>
      </c>
      <c r="H1972" s="3"/>
      <c r="I1972" s="3"/>
      <c r="J1972" s="7"/>
      <c r="L1972">
        <f t="shared" si="1332"/>
        <v>0</v>
      </c>
      <c r="M1972">
        <f t="shared" si="1333"/>
        <v>0</v>
      </c>
      <c r="N1972" s="19" t="str">
        <f t="shared" ref="N1972:N2030" si="1340">IF(M1972+L1972&gt;0,M1972/L1972,"")</f>
        <v/>
      </c>
      <c r="P1972" s="29" t="s">
        <v>151</v>
      </c>
      <c r="Q1972" s="3"/>
      <c r="R1972" s="3"/>
      <c r="S1972" s="7"/>
      <c r="U1972" s="29" t="s">
        <v>151</v>
      </c>
      <c r="V1972" s="3"/>
      <c r="W1972" s="3"/>
      <c r="X1972" s="7"/>
      <c r="Z1972" s="29" t="s">
        <v>151</v>
      </c>
      <c r="AA1972" s="3"/>
      <c r="AB1972" s="3"/>
      <c r="AC1972" s="7"/>
      <c r="AE1972">
        <f t="shared" si="1334"/>
        <v>0</v>
      </c>
      <c r="AF1972" s="16" t="str">
        <f t="shared" si="1335"/>
        <v/>
      </c>
      <c r="AH1972">
        <f t="shared" si="1336"/>
        <v>0</v>
      </c>
      <c r="AI1972">
        <f t="shared" si="1337"/>
        <v>0</v>
      </c>
      <c r="AJ1972" s="16" t="str">
        <f t="shared" si="1338"/>
        <v/>
      </c>
      <c r="AL1972" s="16" t="str">
        <f t="shared" si="1339"/>
        <v/>
      </c>
    </row>
    <row r="1973" spans="2:38">
      <c r="B1973" s="29" t="s">
        <v>71</v>
      </c>
      <c r="C1973" s="3">
        <v>36</v>
      </c>
      <c r="D1973" s="3"/>
      <c r="E1973" s="7">
        <v>36</v>
      </c>
      <c r="G1973" s="29" t="s">
        <v>71</v>
      </c>
      <c r="H1973" s="3">
        <v>246</v>
      </c>
      <c r="I1973" s="3"/>
      <c r="J1973" s="7">
        <v>246</v>
      </c>
      <c r="N1973" s="19" t="str">
        <f t="shared" si="1340"/>
        <v/>
      </c>
      <c r="P1973" s="29" t="s">
        <v>71</v>
      </c>
      <c r="Q1973" s="3">
        <v>155</v>
      </c>
      <c r="R1973" s="3"/>
      <c r="S1973" s="7">
        <v>155</v>
      </c>
      <c r="U1973" s="29" t="s">
        <v>71</v>
      </c>
      <c r="V1973" s="3">
        <v>54</v>
      </c>
      <c r="W1973" s="3"/>
      <c r="X1973" s="7">
        <v>54</v>
      </c>
      <c r="Z1973" s="29" t="s">
        <v>71</v>
      </c>
      <c r="AA1973" s="3">
        <v>26148</v>
      </c>
      <c r="AB1973" s="3"/>
      <c r="AC1973" s="7">
        <v>26148</v>
      </c>
      <c r="AE1973">
        <f t="shared" si="1334"/>
        <v>26148</v>
      </c>
      <c r="AF1973" s="16">
        <f t="shared" si="1335"/>
        <v>26.148</v>
      </c>
      <c r="AH1973">
        <f t="shared" si="1336"/>
        <v>246</v>
      </c>
      <c r="AI1973">
        <f t="shared" si="1337"/>
        <v>26148</v>
      </c>
      <c r="AJ1973" s="16">
        <f t="shared" si="1338"/>
        <v>106292.68292682928</v>
      </c>
      <c r="AL1973" s="16" t="str">
        <f t="shared" si="1339"/>
        <v/>
      </c>
    </row>
    <row r="1974" spans="2:38">
      <c r="B1974" s="29" t="s">
        <v>72</v>
      </c>
      <c r="C1974" s="3"/>
      <c r="D1974" s="3">
        <v>1</v>
      </c>
      <c r="E1974" s="7">
        <v>1</v>
      </c>
      <c r="G1974" s="29" t="s">
        <v>72</v>
      </c>
      <c r="H1974" s="3"/>
      <c r="I1974" s="3"/>
      <c r="J1974" s="7"/>
      <c r="L1974">
        <f t="shared" ref="L1974:L1983" si="1341">E1974</f>
        <v>1</v>
      </c>
      <c r="M1974">
        <f t="shared" ref="M1974:M1983" si="1342">J1974</f>
        <v>0</v>
      </c>
      <c r="N1974" s="19">
        <f t="shared" si="1340"/>
        <v>0</v>
      </c>
      <c r="P1974" s="29" t="s">
        <v>72</v>
      </c>
      <c r="Q1974" s="3"/>
      <c r="R1974" s="3"/>
      <c r="S1974" s="7"/>
      <c r="U1974" s="29" t="s">
        <v>72</v>
      </c>
      <c r="V1974" s="3"/>
      <c r="W1974" s="3"/>
      <c r="X1974" s="7"/>
      <c r="Z1974" s="29" t="s">
        <v>72</v>
      </c>
      <c r="AA1974" s="3"/>
      <c r="AB1974" s="3"/>
      <c r="AC1974" s="7"/>
      <c r="AE1974">
        <f t="shared" si="1334"/>
        <v>0</v>
      </c>
      <c r="AF1974" s="16" t="str">
        <f t="shared" si="1335"/>
        <v/>
      </c>
      <c r="AH1974">
        <f t="shared" si="1336"/>
        <v>0</v>
      </c>
      <c r="AI1974">
        <f t="shared" si="1337"/>
        <v>0</v>
      </c>
      <c r="AJ1974" s="16" t="str">
        <f t="shared" si="1338"/>
        <v/>
      </c>
      <c r="AL1974" s="16" t="str">
        <f t="shared" si="1339"/>
        <v/>
      </c>
    </row>
    <row r="1975" spans="2:38">
      <c r="B1975" s="29" t="s">
        <v>73</v>
      </c>
      <c r="C1975" s="3">
        <v>206</v>
      </c>
      <c r="D1975" s="3"/>
      <c r="E1975" s="7">
        <v>206</v>
      </c>
      <c r="G1975" s="29" t="s">
        <v>73</v>
      </c>
      <c r="H1975" s="3">
        <v>2886</v>
      </c>
      <c r="I1975" s="3"/>
      <c r="J1975" s="7">
        <v>2886</v>
      </c>
      <c r="L1975">
        <f t="shared" si="1341"/>
        <v>206</v>
      </c>
      <c r="M1975">
        <f t="shared" si="1342"/>
        <v>2886</v>
      </c>
      <c r="N1975" s="19">
        <f t="shared" si="1340"/>
        <v>14.009708737864077</v>
      </c>
      <c r="P1975" s="29" t="s">
        <v>73</v>
      </c>
      <c r="Q1975" s="3">
        <v>2396</v>
      </c>
      <c r="R1975" s="3"/>
      <c r="S1975" s="7">
        <v>2396</v>
      </c>
      <c r="U1975" s="29" t="s">
        <v>73</v>
      </c>
      <c r="V1975" s="3">
        <v>277</v>
      </c>
      <c r="W1975" s="3"/>
      <c r="X1975" s="7">
        <v>277</v>
      </c>
      <c r="Z1975" s="29" t="s">
        <v>73</v>
      </c>
      <c r="AA1975" s="3">
        <v>395306</v>
      </c>
      <c r="AB1975" s="3"/>
      <c r="AC1975" s="7">
        <v>395306</v>
      </c>
      <c r="AE1975">
        <f t="shared" si="1334"/>
        <v>395306</v>
      </c>
      <c r="AF1975" s="16">
        <f t="shared" si="1335"/>
        <v>395.30599999999998</v>
      </c>
      <c r="AH1975">
        <f t="shared" si="1336"/>
        <v>2886</v>
      </c>
      <c r="AI1975">
        <f t="shared" si="1337"/>
        <v>395306</v>
      </c>
      <c r="AJ1975" s="16">
        <f t="shared" si="1338"/>
        <v>136973.66597366598</v>
      </c>
      <c r="AL1975" s="16">
        <f t="shared" si="1339"/>
        <v>1918961.1650485436</v>
      </c>
    </row>
    <row r="1976" spans="2:38">
      <c r="B1976" s="29" t="s">
        <v>74</v>
      </c>
      <c r="C1976" s="3"/>
      <c r="D1976" s="3"/>
      <c r="E1976" s="7"/>
      <c r="G1976" s="29" t="s">
        <v>74</v>
      </c>
      <c r="H1976" s="3"/>
      <c r="I1976" s="3"/>
      <c r="J1976" s="7"/>
      <c r="L1976">
        <f t="shared" si="1341"/>
        <v>0</v>
      </c>
      <c r="M1976">
        <f t="shared" si="1342"/>
        <v>0</v>
      </c>
      <c r="N1976" s="19" t="str">
        <f t="shared" si="1340"/>
        <v/>
      </c>
      <c r="P1976" s="29" t="s">
        <v>74</v>
      </c>
      <c r="Q1976" s="3"/>
      <c r="R1976" s="3"/>
      <c r="S1976" s="7"/>
      <c r="U1976" s="29" t="s">
        <v>74</v>
      </c>
      <c r="V1976" s="3"/>
      <c r="W1976" s="3"/>
      <c r="X1976" s="7"/>
      <c r="Z1976" s="29" t="s">
        <v>74</v>
      </c>
      <c r="AA1976" s="3"/>
      <c r="AB1976" s="3"/>
      <c r="AC1976" s="7"/>
      <c r="AE1976">
        <f t="shared" si="1334"/>
        <v>0</v>
      </c>
      <c r="AF1976" s="16" t="str">
        <f t="shared" si="1335"/>
        <v/>
      </c>
      <c r="AH1976">
        <f t="shared" si="1336"/>
        <v>0</v>
      </c>
      <c r="AI1976">
        <f t="shared" si="1337"/>
        <v>0</v>
      </c>
      <c r="AJ1976" s="16" t="str">
        <f t="shared" si="1338"/>
        <v/>
      </c>
      <c r="AL1976" s="16" t="str">
        <f t="shared" si="1339"/>
        <v/>
      </c>
    </row>
    <row r="1977" spans="2:38">
      <c r="B1977" s="29" t="s">
        <v>75</v>
      </c>
      <c r="C1977" s="3"/>
      <c r="D1977" s="3">
        <v>7</v>
      </c>
      <c r="E1977" s="7">
        <v>7</v>
      </c>
      <c r="G1977" s="29" t="s">
        <v>75</v>
      </c>
      <c r="H1977" s="3"/>
      <c r="I1977" s="3">
        <v>194</v>
      </c>
      <c r="J1977" s="7">
        <v>194</v>
      </c>
      <c r="L1977">
        <f t="shared" si="1341"/>
        <v>7</v>
      </c>
      <c r="M1977">
        <f t="shared" si="1342"/>
        <v>194</v>
      </c>
      <c r="N1977" s="19">
        <f t="shared" si="1340"/>
        <v>27.714285714285715</v>
      </c>
      <c r="P1977" s="29" t="s">
        <v>75</v>
      </c>
      <c r="Q1977" s="3"/>
      <c r="R1977" s="3">
        <v>174</v>
      </c>
      <c r="S1977" s="7">
        <v>174</v>
      </c>
      <c r="U1977" s="29" t="s">
        <v>75</v>
      </c>
      <c r="V1977" s="3"/>
      <c r="W1977" s="3">
        <v>13</v>
      </c>
      <c r="X1977" s="7">
        <v>13</v>
      </c>
      <c r="Z1977" s="29" t="s">
        <v>75</v>
      </c>
      <c r="AA1977" s="3"/>
      <c r="AB1977" s="3">
        <v>37883</v>
      </c>
      <c r="AC1977" s="7">
        <v>37883</v>
      </c>
      <c r="AE1977">
        <f t="shared" si="1334"/>
        <v>37883</v>
      </c>
      <c r="AF1977" s="16">
        <f t="shared" si="1335"/>
        <v>37.883000000000003</v>
      </c>
      <c r="AH1977">
        <f t="shared" si="1336"/>
        <v>194</v>
      </c>
      <c r="AI1977">
        <f t="shared" si="1337"/>
        <v>37883</v>
      </c>
      <c r="AJ1977" s="16">
        <f t="shared" si="1338"/>
        <v>195273.19587628866</v>
      </c>
      <c r="AL1977" s="16">
        <f t="shared" si="1339"/>
        <v>5411857.1428571427</v>
      </c>
    </row>
    <row r="1978" spans="2:38">
      <c r="B1978" s="29" t="s">
        <v>76</v>
      </c>
      <c r="C1978" s="3"/>
      <c r="D1978" s="3">
        <v>422</v>
      </c>
      <c r="E1978" s="7">
        <v>422</v>
      </c>
      <c r="G1978" s="29" t="s">
        <v>76</v>
      </c>
      <c r="H1978" s="3"/>
      <c r="I1978" s="3">
        <v>10650</v>
      </c>
      <c r="J1978" s="7">
        <v>10650</v>
      </c>
      <c r="L1978">
        <f t="shared" si="1341"/>
        <v>422</v>
      </c>
      <c r="M1978">
        <f t="shared" si="1342"/>
        <v>10650</v>
      </c>
      <c r="N1978" s="19">
        <f t="shared" si="1340"/>
        <v>25.236966824644551</v>
      </c>
      <c r="P1978" s="29" t="s">
        <v>76</v>
      </c>
      <c r="Q1978" s="3"/>
      <c r="R1978" s="3">
        <v>7293</v>
      </c>
      <c r="S1978" s="7">
        <v>7293</v>
      </c>
      <c r="U1978" s="29" t="s">
        <v>76</v>
      </c>
      <c r="V1978" s="3"/>
      <c r="W1978" s="3">
        <v>2924</v>
      </c>
      <c r="X1978" s="7">
        <v>2924</v>
      </c>
      <c r="Z1978" s="29" t="s">
        <v>76</v>
      </c>
      <c r="AA1978" s="3"/>
      <c r="AB1978" s="3">
        <v>355001</v>
      </c>
      <c r="AC1978" s="7">
        <v>355001</v>
      </c>
      <c r="AE1978">
        <f t="shared" si="1334"/>
        <v>355001</v>
      </c>
      <c r="AF1978" s="16">
        <f t="shared" si="1335"/>
        <v>355.00099999999998</v>
      </c>
      <c r="AH1978">
        <f t="shared" si="1336"/>
        <v>10650</v>
      </c>
      <c r="AI1978">
        <f t="shared" si="1337"/>
        <v>355001</v>
      </c>
      <c r="AJ1978" s="16">
        <f t="shared" si="1338"/>
        <v>33333.427230046953</v>
      </c>
      <c r="AL1978" s="16">
        <f t="shared" si="1339"/>
        <v>841234.59715639823</v>
      </c>
    </row>
    <row r="1979" spans="2:38">
      <c r="B1979" s="29" t="s">
        <v>152</v>
      </c>
      <c r="C1979" s="3"/>
      <c r="D1979" s="3">
        <v>5</v>
      </c>
      <c r="E1979" s="7">
        <v>5</v>
      </c>
      <c r="G1979" s="29" t="s">
        <v>152</v>
      </c>
      <c r="H1979" s="3"/>
      <c r="I1979" s="3">
        <v>13</v>
      </c>
      <c r="J1979" s="7">
        <v>13</v>
      </c>
      <c r="L1979">
        <f t="shared" si="1341"/>
        <v>5</v>
      </c>
      <c r="M1979">
        <f t="shared" si="1342"/>
        <v>13</v>
      </c>
      <c r="N1979" s="19">
        <f t="shared" si="1340"/>
        <v>2.6</v>
      </c>
      <c r="P1979" s="29" t="s">
        <v>152</v>
      </c>
      <c r="Q1979" s="3"/>
      <c r="R1979" s="3">
        <v>1</v>
      </c>
      <c r="S1979" s="7">
        <v>1</v>
      </c>
      <c r="U1979" s="29" t="s">
        <v>152</v>
      </c>
      <c r="V1979" s="3"/>
      <c r="W1979" s="3">
        <v>7</v>
      </c>
      <c r="X1979" s="7">
        <v>7</v>
      </c>
      <c r="Z1979" s="29" t="s">
        <v>152</v>
      </c>
      <c r="AA1979" s="3"/>
      <c r="AB1979" s="3">
        <v>348</v>
      </c>
      <c r="AC1979" s="7">
        <v>348</v>
      </c>
      <c r="AE1979">
        <f t="shared" si="1334"/>
        <v>348</v>
      </c>
      <c r="AF1979" s="16">
        <f t="shared" si="1335"/>
        <v>0.34799999999999998</v>
      </c>
      <c r="AH1979">
        <f t="shared" si="1336"/>
        <v>13</v>
      </c>
      <c r="AI1979">
        <f t="shared" si="1337"/>
        <v>348</v>
      </c>
      <c r="AJ1979" s="16">
        <f t="shared" si="1338"/>
        <v>26769.23076923077</v>
      </c>
      <c r="AL1979" s="16">
        <f t="shared" si="1339"/>
        <v>69600</v>
      </c>
    </row>
    <row r="1980" spans="2:38">
      <c r="B1980" s="29" t="s">
        <v>77</v>
      </c>
      <c r="C1980" s="3">
        <v>53</v>
      </c>
      <c r="D1980" s="3"/>
      <c r="E1980" s="7">
        <v>53</v>
      </c>
      <c r="G1980" s="29" t="s">
        <v>77</v>
      </c>
      <c r="H1980" s="3">
        <v>160</v>
      </c>
      <c r="I1980" s="3"/>
      <c r="J1980" s="7">
        <v>160</v>
      </c>
      <c r="L1980">
        <f t="shared" si="1341"/>
        <v>53</v>
      </c>
      <c r="M1980">
        <f t="shared" si="1342"/>
        <v>160</v>
      </c>
      <c r="N1980" s="19">
        <f t="shared" si="1340"/>
        <v>3.0188679245283021</v>
      </c>
      <c r="P1980" s="29" t="s">
        <v>77</v>
      </c>
      <c r="Q1980" s="3">
        <v>74</v>
      </c>
      <c r="R1980" s="3"/>
      <c r="S1980" s="7">
        <v>74</v>
      </c>
      <c r="U1980" s="29" t="s">
        <v>77</v>
      </c>
      <c r="V1980" s="3">
        <v>32</v>
      </c>
      <c r="W1980" s="3"/>
      <c r="X1980" s="7">
        <v>32</v>
      </c>
      <c r="Z1980" s="29" t="s">
        <v>77</v>
      </c>
      <c r="AA1980" s="3">
        <v>7636</v>
      </c>
      <c r="AB1980" s="3"/>
      <c r="AC1980" s="7">
        <v>7636</v>
      </c>
      <c r="AE1980">
        <f t="shared" si="1334"/>
        <v>7636</v>
      </c>
      <c r="AF1980" s="16">
        <f t="shared" si="1335"/>
        <v>7.6360000000000001</v>
      </c>
      <c r="AH1980">
        <f t="shared" si="1336"/>
        <v>160</v>
      </c>
      <c r="AI1980">
        <f t="shared" si="1337"/>
        <v>7636</v>
      </c>
      <c r="AJ1980" s="16">
        <f t="shared" si="1338"/>
        <v>47725</v>
      </c>
      <c r="AL1980" s="16">
        <f t="shared" si="1339"/>
        <v>144075.47169811322</v>
      </c>
    </row>
    <row r="1981" spans="2:38">
      <c r="B1981" s="29" t="s">
        <v>78</v>
      </c>
      <c r="C1981" s="3">
        <v>11</v>
      </c>
      <c r="D1981" s="3"/>
      <c r="E1981" s="7">
        <v>11</v>
      </c>
      <c r="G1981" s="29" t="s">
        <v>78</v>
      </c>
      <c r="H1981" s="3">
        <v>50</v>
      </c>
      <c r="I1981" s="3"/>
      <c r="J1981" s="7">
        <v>50</v>
      </c>
      <c r="L1981">
        <f t="shared" si="1341"/>
        <v>11</v>
      </c>
      <c r="M1981">
        <f t="shared" si="1342"/>
        <v>50</v>
      </c>
      <c r="N1981" s="19">
        <f t="shared" si="1340"/>
        <v>4.5454545454545459</v>
      </c>
      <c r="P1981" s="29" t="s">
        <v>78</v>
      </c>
      <c r="Q1981" s="3">
        <v>21</v>
      </c>
      <c r="R1981" s="3"/>
      <c r="S1981" s="7">
        <v>21</v>
      </c>
      <c r="U1981" s="29" t="s">
        <v>78</v>
      </c>
      <c r="V1981" s="3">
        <v>17</v>
      </c>
      <c r="W1981" s="3"/>
      <c r="X1981" s="7">
        <v>17</v>
      </c>
      <c r="Z1981" s="29" t="s">
        <v>78</v>
      </c>
      <c r="AA1981" s="3">
        <v>4073</v>
      </c>
      <c r="AB1981" s="3"/>
      <c r="AC1981" s="7">
        <v>4073</v>
      </c>
      <c r="AE1981">
        <f t="shared" si="1334"/>
        <v>4073</v>
      </c>
      <c r="AF1981" s="16">
        <f t="shared" si="1335"/>
        <v>4.0730000000000004</v>
      </c>
      <c r="AH1981">
        <f t="shared" si="1336"/>
        <v>50</v>
      </c>
      <c r="AI1981">
        <f t="shared" si="1337"/>
        <v>4073</v>
      </c>
      <c r="AJ1981" s="16">
        <f t="shared" si="1338"/>
        <v>81460</v>
      </c>
      <c r="AL1981" s="16">
        <f t="shared" si="1339"/>
        <v>370272.72727272729</v>
      </c>
    </row>
    <row r="1982" spans="2:38">
      <c r="B1982" s="29" t="s">
        <v>79</v>
      </c>
      <c r="C1982" s="3">
        <v>103</v>
      </c>
      <c r="D1982" s="3"/>
      <c r="E1982" s="7">
        <v>103</v>
      </c>
      <c r="G1982" s="29" t="s">
        <v>79</v>
      </c>
      <c r="H1982" s="3">
        <v>443</v>
      </c>
      <c r="I1982" s="3"/>
      <c r="J1982" s="7">
        <v>443</v>
      </c>
      <c r="L1982">
        <f t="shared" si="1341"/>
        <v>103</v>
      </c>
      <c r="M1982">
        <f t="shared" si="1342"/>
        <v>443</v>
      </c>
      <c r="N1982" s="19">
        <f t="shared" si="1340"/>
        <v>4.3009708737864081</v>
      </c>
      <c r="P1982" s="29" t="s">
        <v>79</v>
      </c>
      <c r="Q1982" s="3">
        <v>280</v>
      </c>
      <c r="R1982" s="3"/>
      <c r="S1982" s="7">
        <v>280</v>
      </c>
      <c r="U1982" s="29" t="s">
        <v>79</v>
      </c>
      <c r="V1982" s="3">
        <v>58</v>
      </c>
      <c r="W1982" s="3"/>
      <c r="X1982" s="7">
        <v>58</v>
      </c>
      <c r="Z1982" s="29" t="s">
        <v>79</v>
      </c>
      <c r="AA1982" s="3">
        <v>53341</v>
      </c>
      <c r="AB1982" s="3"/>
      <c r="AC1982" s="7">
        <v>53341</v>
      </c>
      <c r="AE1982">
        <f t="shared" si="1334"/>
        <v>53341</v>
      </c>
      <c r="AF1982" s="16">
        <f t="shared" si="1335"/>
        <v>53.341000000000001</v>
      </c>
      <c r="AH1982">
        <f t="shared" si="1336"/>
        <v>443</v>
      </c>
      <c r="AI1982">
        <f t="shared" si="1337"/>
        <v>53341</v>
      </c>
      <c r="AJ1982" s="16">
        <f t="shared" si="1338"/>
        <v>120408.57787810384</v>
      </c>
      <c r="AL1982" s="16">
        <f t="shared" si="1339"/>
        <v>517873.78640776704</v>
      </c>
    </row>
    <row r="1983" spans="2:38">
      <c r="B1983" s="29" t="s">
        <v>80</v>
      </c>
      <c r="C1983" s="3">
        <v>63</v>
      </c>
      <c r="D1983" s="3"/>
      <c r="E1983" s="7">
        <v>63</v>
      </c>
      <c r="G1983" s="29" t="s">
        <v>80</v>
      </c>
      <c r="H1983" s="3">
        <v>691</v>
      </c>
      <c r="I1983" s="3"/>
      <c r="J1983" s="7">
        <v>691</v>
      </c>
      <c r="L1983">
        <f t="shared" si="1341"/>
        <v>63</v>
      </c>
      <c r="M1983">
        <f t="shared" si="1342"/>
        <v>691</v>
      </c>
      <c r="N1983" s="19">
        <f t="shared" si="1340"/>
        <v>10.968253968253968</v>
      </c>
      <c r="P1983" s="29" t="s">
        <v>80</v>
      </c>
      <c r="Q1983" s="3">
        <v>550</v>
      </c>
      <c r="R1983" s="3"/>
      <c r="S1983" s="7">
        <v>550</v>
      </c>
      <c r="U1983" s="29" t="s">
        <v>80</v>
      </c>
      <c r="V1983" s="3">
        <v>78</v>
      </c>
      <c r="W1983" s="3"/>
      <c r="X1983" s="7">
        <v>78</v>
      </c>
      <c r="Z1983" s="29" t="s">
        <v>80</v>
      </c>
      <c r="AA1983" s="3">
        <v>108683</v>
      </c>
      <c r="AB1983" s="3"/>
      <c r="AC1983" s="7">
        <v>108683</v>
      </c>
      <c r="AE1983">
        <f t="shared" si="1334"/>
        <v>108683</v>
      </c>
      <c r="AF1983" s="16">
        <f t="shared" si="1335"/>
        <v>108.68300000000001</v>
      </c>
      <c r="AH1983">
        <f t="shared" si="1336"/>
        <v>691</v>
      </c>
      <c r="AI1983">
        <f t="shared" si="1337"/>
        <v>108683</v>
      </c>
      <c r="AJ1983" s="16">
        <f t="shared" si="1338"/>
        <v>157283.64688856728</v>
      </c>
      <c r="AL1983" s="16">
        <f t="shared" si="1339"/>
        <v>1725126.9841269839</v>
      </c>
    </row>
    <row r="1984" spans="2:38">
      <c r="B1984" s="29" t="s">
        <v>153</v>
      </c>
      <c r="C1984" s="3">
        <v>82</v>
      </c>
      <c r="D1984" s="3"/>
      <c r="E1984" s="7">
        <v>82</v>
      </c>
      <c r="G1984" s="29" t="s">
        <v>153</v>
      </c>
      <c r="H1984" s="3">
        <v>625</v>
      </c>
      <c r="I1984" s="3"/>
      <c r="J1984" s="7">
        <v>625</v>
      </c>
      <c r="N1984" s="19" t="str">
        <f t="shared" si="1340"/>
        <v/>
      </c>
      <c r="P1984" s="29" t="s">
        <v>153</v>
      </c>
      <c r="Q1984" s="3">
        <v>470</v>
      </c>
      <c r="R1984" s="3"/>
      <c r="S1984" s="7">
        <v>470</v>
      </c>
      <c r="U1984" s="29" t="s">
        <v>153</v>
      </c>
      <c r="V1984" s="3">
        <v>70</v>
      </c>
      <c r="W1984" s="3"/>
      <c r="X1984" s="7">
        <v>70</v>
      </c>
      <c r="Z1984" s="29" t="s">
        <v>153</v>
      </c>
      <c r="AA1984" s="3">
        <v>141099</v>
      </c>
      <c r="AB1984" s="3"/>
      <c r="AC1984" s="7">
        <v>141099</v>
      </c>
      <c r="AE1984">
        <f t="shared" si="1334"/>
        <v>141099</v>
      </c>
      <c r="AF1984" s="16">
        <f t="shared" si="1335"/>
        <v>141.09899999999999</v>
      </c>
      <c r="AH1984">
        <f t="shared" si="1336"/>
        <v>625</v>
      </c>
      <c r="AI1984">
        <f t="shared" si="1337"/>
        <v>141099</v>
      </c>
      <c r="AJ1984" s="16">
        <f t="shared" si="1338"/>
        <v>225758.4</v>
      </c>
      <c r="AL1984" s="16" t="str">
        <f t="shared" si="1339"/>
        <v/>
      </c>
    </row>
    <row r="1985" spans="2:38">
      <c r="B1985" s="29" t="s">
        <v>154</v>
      </c>
      <c r="C1985" s="3"/>
      <c r="D1985" s="3">
        <v>2</v>
      </c>
      <c r="E1985" s="7">
        <v>2</v>
      </c>
      <c r="G1985" s="29" t="s">
        <v>154</v>
      </c>
      <c r="H1985" s="3"/>
      <c r="I1985" s="3"/>
      <c r="J1985" s="7"/>
      <c r="L1985">
        <f t="shared" ref="L1985:L1994" si="1343">E1985</f>
        <v>2</v>
      </c>
      <c r="M1985">
        <f t="shared" ref="M1985:M1994" si="1344">J1985</f>
        <v>0</v>
      </c>
      <c r="N1985" s="19">
        <f t="shared" si="1340"/>
        <v>0</v>
      </c>
      <c r="P1985" s="29" t="s">
        <v>154</v>
      </c>
      <c r="Q1985" s="3"/>
      <c r="R1985" s="3"/>
      <c r="S1985" s="7"/>
      <c r="U1985" s="29" t="s">
        <v>154</v>
      </c>
      <c r="V1985" s="3"/>
      <c r="W1985" s="3"/>
      <c r="X1985" s="7"/>
      <c r="Z1985" s="29" t="s">
        <v>154</v>
      </c>
      <c r="AA1985" s="3"/>
      <c r="AB1985" s="3"/>
      <c r="AC1985" s="7"/>
      <c r="AE1985">
        <f t="shared" si="1334"/>
        <v>0</v>
      </c>
      <c r="AF1985" s="16" t="str">
        <f t="shared" si="1335"/>
        <v/>
      </c>
      <c r="AH1985">
        <f t="shared" si="1336"/>
        <v>0</v>
      </c>
      <c r="AI1985">
        <f t="shared" si="1337"/>
        <v>0</v>
      </c>
      <c r="AJ1985" s="16" t="str">
        <f t="shared" si="1338"/>
        <v/>
      </c>
      <c r="AL1985" s="16" t="str">
        <f t="shared" si="1339"/>
        <v/>
      </c>
    </row>
    <row r="1986" spans="2:38">
      <c r="B1986" s="29" t="s">
        <v>81</v>
      </c>
      <c r="C1986" s="3">
        <v>714</v>
      </c>
      <c r="D1986" s="3"/>
      <c r="E1986" s="7">
        <v>714</v>
      </c>
      <c r="G1986" s="29" t="s">
        <v>81</v>
      </c>
      <c r="H1986" s="3">
        <v>6054</v>
      </c>
      <c r="I1986" s="3"/>
      <c r="J1986" s="7">
        <v>6054</v>
      </c>
      <c r="L1986">
        <f t="shared" si="1343"/>
        <v>714</v>
      </c>
      <c r="M1986">
        <f t="shared" si="1344"/>
        <v>6054</v>
      </c>
      <c r="N1986" s="19">
        <f t="shared" si="1340"/>
        <v>8.4789915966386555</v>
      </c>
      <c r="P1986" s="29" t="s">
        <v>81</v>
      </c>
      <c r="Q1986" s="3">
        <v>4586</v>
      </c>
      <c r="R1986" s="3"/>
      <c r="S1986" s="7">
        <v>4586</v>
      </c>
      <c r="U1986" s="29" t="s">
        <v>81</v>
      </c>
      <c r="V1986" s="3">
        <v>730</v>
      </c>
      <c r="W1986" s="3"/>
      <c r="X1986" s="7">
        <v>730</v>
      </c>
      <c r="Z1986" s="29" t="s">
        <v>81</v>
      </c>
      <c r="AA1986" s="3">
        <v>897172</v>
      </c>
      <c r="AB1986" s="3"/>
      <c r="AC1986" s="7">
        <v>897172</v>
      </c>
      <c r="AE1986">
        <f t="shared" si="1334"/>
        <v>897172</v>
      </c>
      <c r="AF1986" s="16">
        <f t="shared" si="1335"/>
        <v>897.17200000000003</v>
      </c>
      <c r="AH1986">
        <f t="shared" si="1336"/>
        <v>6054</v>
      </c>
      <c r="AI1986">
        <f t="shared" si="1337"/>
        <v>897172</v>
      </c>
      <c r="AJ1986" s="16">
        <f t="shared" si="1338"/>
        <v>148194.9124545755</v>
      </c>
      <c r="AL1986" s="16">
        <f t="shared" si="1339"/>
        <v>1256543.417366947</v>
      </c>
    </row>
    <row r="1987" spans="2:38">
      <c r="B1987" s="29" t="s">
        <v>82</v>
      </c>
      <c r="C1987" s="3"/>
      <c r="D1987" s="3">
        <v>16</v>
      </c>
      <c r="E1987" s="7">
        <v>16</v>
      </c>
      <c r="G1987" s="29" t="s">
        <v>82</v>
      </c>
      <c r="H1987" s="3"/>
      <c r="I1987" s="3">
        <v>35</v>
      </c>
      <c r="J1987" s="7">
        <v>35</v>
      </c>
      <c r="L1987">
        <f t="shared" si="1343"/>
        <v>16</v>
      </c>
      <c r="M1987">
        <f t="shared" si="1344"/>
        <v>35</v>
      </c>
      <c r="N1987" s="19">
        <f t="shared" si="1340"/>
        <v>2.1875</v>
      </c>
      <c r="P1987" s="29" t="s">
        <v>82</v>
      </c>
      <c r="Q1987" s="3"/>
      <c r="R1987" s="3">
        <v>12</v>
      </c>
      <c r="S1987" s="7">
        <v>12</v>
      </c>
      <c r="U1987" s="29" t="s">
        <v>82</v>
      </c>
      <c r="V1987" s="3"/>
      <c r="W1987" s="3">
        <v>7</v>
      </c>
      <c r="X1987" s="7">
        <v>7</v>
      </c>
      <c r="Z1987" s="29" t="s">
        <v>82</v>
      </c>
      <c r="AA1987" s="3"/>
      <c r="AB1987" s="3">
        <v>1969</v>
      </c>
      <c r="AC1987" s="7">
        <v>1969</v>
      </c>
      <c r="AE1987">
        <f t="shared" si="1334"/>
        <v>1969</v>
      </c>
      <c r="AF1987" s="16">
        <f t="shared" si="1335"/>
        <v>1.9690000000000001</v>
      </c>
      <c r="AH1987">
        <f t="shared" si="1336"/>
        <v>35</v>
      </c>
      <c r="AI1987">
        <f t="shared" si="1337"/>
        <v>1969</v>
      </c>
      <c r="AJ1987" s="16">
        <f t="shared" si="1338"/>
        <v>56257.142857142862</v>
      </c>
      <c r="AL1987" s="16">
        <f t="shared" si="1339"/>
        <v>123062.50000000001</v>
      </c>
    </row>
    <row r="1988" spans="2:38">
      <c r="B1988" s="29" t="s">
        <v>83</v>
      </c>
      <c r="C1988" s="3"/>
      <c r="D1988" s="3">
        <v>12</v>
      </c>
      <c r="E1988" s="7">
        <v>12</v>
      </c>
      <c r="G1988" s="29" t="s">
        <v>83</v>
      </c>
      <c r="H1988" s="3"/>
      <c r="I1988" s="3">
        <v>47</v>
      </c>
      <c r="J1988" s="7">
        <v>47</v>
      </c>
      <c r="L1988">
        <f t="shared" si="1343"/>
        <v>12</v>
      </c>
      <c r="M1988">
        <f t="shared" si="1344"/>
        <v>47</v>
      </c>
      <c r="N1988" s="19">
        <f t="shared" si="1340"/>
        <v>3.9166666666666665</v>
      </c>
      <c r="P1988" s="29" t="s">
        <v>83</v>
      </c>
      <c r="Q1988" s="3"/>
      <c r="R1988" s="3">
        <v>22</v>
      </c>
      <c r="S1988" s="7">
        <v>22</v>
      </c>
      <c r="U1988" s="29" t="s">
        <v>83</v>
      </c>
      <c r="V1988" s="3"/>
      <c r="W1988" s="3">
        <v>12</v>
      </c>
      <c r="X1988" s="7">
        <v>12</v>
      </c>
      <c r="Z1988" s="29" t="s">
        <v>83</v>
      </c>
      <c r="AA1988" s="3"/>
      <c r="AB1988" s="3">
        <v>3338</v>
      </c>
      <c r="AC1988" s="7">
        <v>3338</v>
      </c>
      <c r="AE1988">
        <f t="shared" si="1334"/>
        <v>3338</v>
      </c>
      <c r="AF1988" s="16">
        <f t="shared" si="1335"/>
        <v>3.3380000000000001</v>
      </c>
      <c r="AH1988">
        <f t="shared" si="1336"/>
        <v>47</v>
      </c>
      <c r="AI1988">
        <f t="shared" si="1337"/>
        <v>3338</v>
      </c>
      <c r="AJ1988" s="16">
        <f t="shared" si="1338"/>
        <v>71021.276595744683</v>
      </c>
      <c r="AL1988" s="16">
        <f t="shared" si="1339"/>
        <v>278166.66666666669</v>
      </c>
    </row>
    <row r="1989" spans="2:38">
      <c r="B1989" s="29" t="s">
        <v>84</v>
      </c>
      <c r="C1989" s="3"/>
      <c r="D1989" s="3">
        <v>11</v>
      </c>
      <c r="E1989" s="7">
        <v>11</v>
      </c>
      <c r="G1989" s="29" t="s">
        <v>84</v>
      </c>
      <c r="H1989" s="3"/>
      <c r="I1989" s="3">
        <v>69</v>
      </c>
      <c r="J1989" s="7">
        <v>69</v>
      </c>
      <c r="L1989">
        <f t="shared" si="1343"/>
        <v>11</v>
      </c>
      <c r="M1989">
        <f t="shared" si="1344"/>
        <v>69</v>
      </c>
      <c r="N1989" s="19">
        <f t="shared" si="1340"/>
        <v>6.2727272727272725</v>
      </c>
      <c r="P1989" s="29" t="s">
        <v>84</v>
      </c>
      <c r="Q1989" s="3"/>
      <c r="R1989" s="3">
        <v>37</v>
      </c>
      <c r="S1989" s="7">
        <v>37</v>
      </c>
      <c r="U1989" s="29" t="s">
        <v>84</v>
      </c>
      <c r="V1989" s="3"/>
      <c r="W1989" s="3">
        <v>20</v>
      </c>
      <c r="X1989" s="7">
        <v>20</v>
      </c>
      <c r="Z1989" s="29" t="s">
        <v>84</v>
      </c>
      <c r="AA1989" s="3"/>
      <c r="AB1989" s="3">
        <v>4667</v>
      </c>
      <c r="AC1989" s="7">
        <v>4667</v>
      </c>
      <c r="AE1989">
        <f t="shared" si="1334"/>
        <v>4667</v>
      </c>
      <c r="AF1989" s="16">
        <f t="shared" si="1335"/>
        <v>4.6669999999999998</v>
      </c>
      <c r="AH1989">
        <f t="shared" si="1336"/>
        <v>69</v>
      </c>
      <c r="AI1989">
        <f t="shared" si="1337"/>
        <v>4667</v>
      </c>
      <c r="AJ1989" s="16">
        <f t="shared" si="1338"/>
        <v>67637.681159420303</v>
      </c>
      <c r="AL1989" s="16">
        <f t="shared" si="1339"/>
        <v>424272.72727272735</v>
      </c>
    </row>
    <row r="1990" spans="2:38">
      <c r="B1990" s="29" t="s">
        <v>155</v>
      </c>
      <c r="C1990" s="3"/>
      <c r="D1990" s="3">
        <v>30</v>
      </c>
      <c r="E1990" s="7">
        <v>30</v>
      </c>
      <c r="G1990" s="29" t="s">
        <v>155</v>
      </c>
      <c r="H1990" s="3"/>
      <c r="I1990" s="3">
        <v>130</v>
      </c>
      <c r="J1990" s="7">
        <v>130</v>
      </c>
      <c r="L1990">
        <f t="shared" si="1343"/>
        <v>30</v>
      </c>
      <c r="M1990">
        <f t="shared" si="1344"/>
        <v>130</v>
      </c>
      <c r="N1990" s="19">
        <f t="shared" si="1340"/>
        <v>4.333333333333333</v>
      </c>
      <c r="P1990" s="29" t="s">
        <v>155</v>
      </c>
      <c r="Q1990" s="3"/>
      <c r="R1990" s="3">
        <v>77</v>
      </c>
      <c r="S1990" s="7">
        <v>77</v>
      </c>
      <c r="U1990" s="29" t="s">
        <v>155</v>
      </c>
      <c r="V1990" s="3"/>
      <c r="W1990" s="3">
        <v>21</v>
      </c>
      <c r="X1990" s="7">
        <v>21</v>
      </c>
      <c r="Z1990" s="29" t="s">
        <v>155</v>
      </c>
      <c r="AA1990" s="3"/>
      <c r="AB1990" s="3">
        <v>9282</v>
      </c>
      <c r="AC1990" s="7">
        <v>9282</v>
      </c>
      <c r="AE1990">
        <f t="shared" si="1334"/>
        <v>9282</v>
      </c>
      <c r="AF1990" s="16">
        <f t="shared" si="1335"/>
        <v>9.282</v>
      </c>
      <c r="AH1990">
        <f t="shared" si="1336"/>
        <v>130</v>
      </c>
      <c r="AI1990">
        <f t="shared" si="1337"/>
        <v>9282</v>
      </c>
      <c r="AJ1990" s="16">
        <f t="shared" si="1338"/>
        <v>71400</v>
      </c>
      <c r="AL1990" s="16">
        <f t="shared" si="1339"/>
        <v>309400</v>
      </c>
    </row>
    <row r="1991" spans="2:38">
      <c r="B1991" s="29" t="s">
        <v>156</v>
      </c>
      <c r="C1991" s="3">
        <v>90</v>
      </c>
      <c r="D1991" s="3"/>
      <c r="E1991" s="7">
        <v>90</v>
      </c>
      <c r="G1991" s="29" t="s">
        <v>156</v>
      </c>
      <c r="H1991" s="3">
        <v>432</v>
      </c>
      <c r="I1991" s="3"/>
      <c r="J1991" s="7">
        <v>432</v>
      </c>
      <c r="L1991">
        <f t="shared" si="1343"/>
        <v>90</v>
      </c>
      <c r="M1991">
        <f t="shared" si="1344"/>
        <v>432</v>
      </c>
      <c r="N1991" s="19">
        <f t="shared" si="1340"/>
        <v>4.8</v>
      </c>
      <c r="P1991" s="29" t="s">
        <v>156</v>
      </c>
      <c r="Q1991" s="3">
        <v>260</v>
      </c>
      <c r="R1991" s="3"/>
      <c r="S1991" s="7">
        <v>260</v>
      </c>
      <c r="U1991" s="29" t="s">
        <v>156</v>
      </c>
      <c r="V1991" s="3">
        <v>80</v>
      </c>
      <c r="W1991" s="3"/>
      <c r="X1991" s="7">
        <v>80</v>
      </c>
      <c r="Z1991" s="29" t="s">
        <v>156</v>
      </c>
      <c r="AA1991" s="3">
        <v>32660</v>
      </c>
      <c r="AB1991" s="3"/>
      <c r="AC1991" s="7">
        <v>32660</v>
      </c>
      <c r="AE1991">
        <f t="shared" si="1334"/>
        <v>32660</v>
      </c>
      <c r="AF1991" s="16">
        <f t="shared" si="1335"/>
        <v>32.659999999999997</v>
      </c>
      <c r="AH1991">
        <f t="shared" si="1336"/>
        <v>432</v>
      </c>
      <c r="AI1991">
        <f t="shared" si="1337"/>
        <v>32660</v>
      </c>
      <c r="AJ1991" s="16">
        <f t="shared" si="1338"/>
        <v>75601.851851851854</v>
      </c>
      <c r="AL1991" s="16">
        <f t="shared" si="1339"/>
        <v>362888.88888888888</v>
      </c>
    </row>
    <row r="1992" spans="2:38">
      <c r="B1992" s="29" t="s">
        <v>85</v>
      </c>
      <c r="C1992" s="3">
        <v>5</v>
      </c>
      <c r="D1992" s="3"/>
      <c r="E1992" s="7">
        <v>5</v>
      </c>
      <c r="G1992" s="29" t="s">
        <v>85</v>
      </c>
      <c r="H1992" s="3">
        <v>23</v>
      </c>
      <c r="I1992" s="3"/>
      <c r="J1992" s="7">
        <v>23</v>
      </c>
      <c r="L1992">
        <f t="shared" si="1343"/>
        <v>5</v>
      </c>
      <c r="M1992">
        <f t="shared" si="1344"/>
        <v>23</v>
      </c>
      <c r="N1992" s="19">
        <f t="shared" si="1340"/>
        <v>4.5999999999999996</v>
      </c>
      <c r="P1992" s="29" t="s">
        <v>85</v>
      </c>
      <c r="Q1992" s="3">
        <v>15</v>
      </c>
      <c r="R1992" s="3"/>
      <c r="S1992" s="7">
        <v>15</v>
      </c>
      <c r="U1992" s="29" t="s">
        <v>85</v>
      </c>
      <c r="V1992" s="3">
        <v>3</v>
      </c>
      <c r="W1992" s="3"/>
      <c r="X1992" s="7">
        <v>3</v>
      </c>
      <c r="Z1992" s="29" t="s">
        <v>85</v>
      </c>
      <c r="AA1992" s="3">
        <v>1872</v>
      </c>
      <c r="AB1992" s="3"/>
      <c r="AC1992" s="7">
        <v>1872</v>
      </c>
      <c r="AE1992">
        <f t="shared" si="1334"/>
        <v>1872</v>
      </c>
      <c r="AF1992" s="16">
        <f t="shared" si="1335"/>
        <v>1.8720000000000001</v>
      </c>
      <c r="AH1992">
        <f t="shared" si="1336"/>
        <v>23</v>
      </c>
      <c r="AI1992">
        <f t="shared" si="1337"/>
        <v>1872</v>
      </c>
      <c r="AJ1992" s="16">
        <f t="shared" si="1338"/>
        <v>81391.304347826095</v>
      </c>
      <c r="AL1992" s="16">
        <f t="shared" si="1339"/>
        <v>374400</v>
      </c>
    </row>
    <row r="1993" spans="2:38">
      <c r="B1993" s="29" t="s">
        <v>86</v>
      </c>
      <c r="C1993" s="3"/>
      <c r="D1993" s="3"/>
      <c r="E1993" s="7"/>
      <c r="G1993" s="29" t="s">
        <v>86</v>
      </c>
      <c r="H1993" s="3"/>
      <c r="I1993" s="3"/>
      <c r="J1993" s="7"/>
      <c r="L1993">
        <f t="shared" si="1343"/>
        <v>0</v>
      </c>
      <c r="M1993">
        <f t="shared" si="1344"/>
        <v>0</v>
      </c>
      <c r="N1993" s="19" t="str">
        <f t="shared" si="1340"/>
        <v/>
      </c>
      <c r="P1993" s="29" t="s">
        <v>86</v>
      </c>
      <c r="Q1993" s="3"/>
      <c r="R1993" s="3"/>
      <c r="S1993" s="7"/>
      <c r="U1993" s="29" t="s">
        <v>86</v>
      </c>
      <c r="V1993" s="3"/>
      <c r="W1993" s="3"/>
      <c r="X1993" s="7"/>
      <c r="Z1993" s="29" t="s">
        <v>86</v>
      </c>
      <c r="AA1993" s="3"/>
      <c r="AB1993" s="3"/>
      <c r="AC1993" s="7"/>
      <c r="AE1993">
        <f t="shared" si="1334"/>
        <v>0</v>
      </c>
      <c r="AF1993" s="16" t="str">
        <f t="shared" si="1335"/>
        <v/>
      </c>
      <c r="AH1993">
        <f t="shared" si="1336"/>
        <v>0</v>
      </c>
      <c r="AI1993">
        <f t="shared" si="1337"/>
        <v>0</v>
      </c>
      <c r="AJ1993" s="16" t="str">
        <f t="shared" si="1338"/>
        <v/>
      </c>
      <c r="AL1993" s="16" t="str">
        <f t="shared" si="1339"/>
        <v/>
      </c>
    </row>
    <row r="1994" spans="2:38">
      <c r="B1994" s="30" t="s">
        <v>35</v>
      </c>
      <c r="C1994" s="7">
        <v>1412</v>
      </c>
      <c r="D1994" s="7">
        <v>520</v>
      </c>
      <c r="E1994" s="7">
        <v>1932</v>
      </c>
      <c r="G1994" s="30" t="s">
        <v>35</v>
      </c>
      <c r="H1994" s="7">
        <v>11908</v>
      </c>
      <c r="I1994" s="7">
        <v>11195</v>
      </c>
      <c r="J1994" s="7">
        <v>23103</v>
      </c>
      <c r="L1994">
        <f t="shared" si="1343"/>
        <v>1932</v>
      </c>
      <c r="M1994">
        <f t="shared" si="1344"/>
        <v>23103</v>
      </c>
      <c r="N1994" s="19">
        <f t="shared" si="1340"/>
        <v>11.95807453416149</v>
      </c>
      <c r="P1994" s="30" t="s">
        <v>35</v>
      </c>
      <c r="Q1994" s="7">
        <v>9003</v>
      </c>
      <c r="R1994" s="7">
        <v>7649</v>
      </c>
      <c r="S1994" s="7">
        <v>16652</v>
      </c>
      <c r="U1994" s="30" t="s">
        <v>35</v>
      </c>
      <c r="V1994" s="7">
        <v>1451</v>
      </c>
      <c r="W1994" s="7">
        <v>3010</v>
      </c>
      <c r="X1994" s="7">
        <v>4461</v>
      </c>
      <c r="Z1994" s="30" t="s">
        <v>35</v>
      </c>
      <c r="AA1994" s="7">
        <v>1696387</v>
      </c>
      <c r="AB1994" s="7">
        <v>417084</v>
      </c>
      <c r="AC1994" s="7">
        <v>2113471</v>
      </c>
      <c r="AE1994">
        <f t="shared" si="1334"/>
        <v>2113471</v>
      </c>
      <c r="AF1994" s="16">
        <f t="shared" si="1335"/>
        <v>2113.471</v>
      </c>
      <c r="AH1994">
        <f t="shared" si="1336"/>
        <v>23103</v>
      </c>
      <c r="AI1994">
        <f t="shared" si="1337"/>
        <v>2113471</v>
      </c>
      <c r="AJ1994" s="16">
        <f t="shared" si="1338"/>
        <v>91480.370514651775</v>
      </c>
      <c r="AL1994" s="16">
        <f t="shared" si="1339"/>
        <v>1093929.0890269151</v>
      </c>
    </row>
    <row r="1995" spans="2:38">
      <c r="B1995" s="5" t="s">
        <v>36</v>
      </c>
      <c r="C1995" s="3"/>
      <c r="D1995" s="3"/>
      <c r="E1995" s="7"/>
      <c r="G1995" s="5" t="s">
        <v>36</v>
      </c>
      <c r="H1995" s="3"/>
      <c r="I1995" s="3"/>
      <c r="J1995" s="7"/>
      <c r="N1995" s="37" t="str">
        <f t="shared" si="1340"/>
        <v/>
      </c>
      <c r="P1995" s="5" t="s">
        <v>36</v>
      </c>
      <c r="Q1995" s="3"/>
      <c r="R1995" s="3"/>
      <c r="S1995" s="7"/>
      <c r="U1995" s="5" t="s">
        <v>36</v>
      </c>
      <c r="V1995" s="3"/>
      <c r="W1995" s="3"/>
      <c r="X1995" s="7"/>
      <c r="Z1995" s="5" t="s">
        <v>36</v>
      </c>
      <c r="AA1995" s="3"/>
      <c r="AB1995" s="3"/>
      <c r="AC1995" s="7"/>
      <c r="AF1995" s="36"/>
      <c r="AJ1995" s="36"/>
      <c r="AL1995" s="36"/>
    </row>
    <row r="1996" spans="2:38">
      <c r="B1996" s="29" t="s">
        <v>157</v>
      </c>
      <c r="C1996" s="3">
        <v>131</v>
      </c>
      <c r="D1996" s="3"/>
      <c r="E1996" s="7">
        <v>131</v>
      </c>
      <c r="G1996" s="29" t="s">
        <v>157</v>
      </c>
      <c r="H1996" s="3">
        <v>1035</v>
      </c>
      <c r="I1996" s="3"/>
      <c r="J1996" s="7">
        <v>1035</v>
      </c>
      <c r="L1996">
        <f t="shared" ref="L1996:L2000" si="1345">E1996</f>
        <v>131</v>
      </c>
      <c r="M1996">
        <f t="shared" ref="M1996:M2000" si="1346">J1996</f>
        <v>1035</v>
      </c>
      <c r="N1996" s="19">
        <f t="shared" si="1340"/>
        <v>7.9007633587786259</v>
      </c>
      <c r="P1996" s="29" t="s">
        <v>157</v>
      </c>
      <c r="Q1996" s="3">
        <v>790</v>
      </c>
      <c r="R1996" s="3"/>
      <c r="S1996" s="7">
        <v>790</v>
      </c>
      <c r="U1996" s="29" t="s">
        <v>157</v>
      </c>
      <c r="V1996" s="3">
        <v>110</v>
      </c>
      <c r="W1996" s="3"/>
      <c r="X1996" s="7">
        <v>110</v>
      </c>
      <c r="Z1996" s="29" t="s">
        <v>157</v>
      </c>
      <c r="AA1996" s="3">
        <v>249080</v>
      </c>
      <c r="AB1996" s="3"/>
      <c r="AC1996" s="7">
        <v>249080</v>
      </c>
      <c r="AE1996">
        <f t="shared" ref="AE1996:AE2000" si="1347">AC1996</f>
        <v>249080</v>
      </c>
      <c r="AF1996" s="16">
        <f t="shared" ref="AF1996:AF2000" si="1348">IF(AE1996/$AE$8&gt;0,AE1996/$AE$8,"")</f>
        <v>249.08</v>
      </c>
      <c r="AH1996">
        <f t="shared" ref="AH1996:AH2000" si="1349">J1996</f>
        <v>1035</v>
      </c>
      <c r="AI1996">
        <f t="shared" ref="AI1996:AI2000" si="1350">AC1996</f>
        <v>249080</v>
      </c>
      <c r="AJ1996" s="16">
        <f t="shared" ref="AJ1996:AJ2000" si="1351">IF(AI1996*AH1996&gt;0,AI1996/AH1996*$AI$8,"")</f>
        <v>240657.0048309179</v>
      </c>
      <c r="AL1996" s="16">
        <f t="shared" ref="AL1996:AL2000" si="1352">IF(AI1996*M1996&gt;0,M1996/L1996*AJ1996,"")</f>
        <v>1901374.0458015269</v>
      </c>
    </row>
    <row r="1997" spans="2:38">
      <c r="B1997" s="29" t="s">
        <v>94</v>
      </c>
      <c r="C1997" s="3">
        <v>1575</v>
      </c>
      <c r="D1997" s="3"/>
      <c r="E1997" s="7">
        <v>1575</v>
      </c>
      <c r="G1997" s="29" t="s">
        <v>94</v>
      </c>
      <c r="H1997" s="3">
        <v>14339</v>
      </c>
      <c r="I1997" s="3"/>
      <c r="J1997" s="7">
        <v>14339</v>
      </c>
      <c r="L1997">
        <f t="shared" si="1345"/>
        <v>1575</v>
      </c>
      <c r="M1997">
        <f t="shared" si="1346"/>
        <v>14339</v>
      </c>
      <c r="N1997" s="19">
        <f t="shared" si="1340"/>
        <v>9.1041269841269834</v>
      </c>
      <c r="P1997" s="29" t="s">
        <v>94</v>
      </c>
      <c r="Q1997" s="3">
        <v>11120</v>
      </c>
      <c r="R1997" s="3"/>
      <c r="S1997" s="7">
        <v>11120</v>
      </c>
      <c r="U1997" s="29" t="s">
        <v>94</v>
      </c>
      <c r="V1997" s="3">
        <v>1540</v>
      </c>
      <c r="W1997" s="3"/>
      <c r="X1997" s="7">
        <v>1540</v>
      </c>
      <c r="Z1997" s="29" t="s">
        <v>94</v>
      </c>
      <c r="AA1997" s="3">
        <v>3416701</v>
      </c>
      <c r="AB1997" s="3"/>
      <c r="AC1997" s="7">
        <v>3416701</v>
      </c>
      <c r="AE1997">
        <f t="shared" si="1347"/>
        <v>3416701</v>
      </c>
      <c r="AF1997" s="16">
        <f t="shared" si="1348"/>
        <v>3416.701</v>
      </c>
      <c r="AH1997">
        <f t="shared" si="1349"/>
        <v>14339</v>
      </c>
      <c r="AI1997">
        <f t="shared" si="1350"/>
        <v>3416701</v>
      </c>
      <c r="AJ1997" s="16">
        <f t="shared" si="1351"/>
        <v>238280.28453867076</v>
      </c>
      <c r="AL1997" s="16">
        <f t="shared" si="1352"/>
        <v>2169333.9682539683</v>
      </c>
    </row>
    <row r="1998" spans="2:38">
      <c r="B1998" s="29" t="s">
        <v>158</v>
      </c>
      <c r="C1998" s="3">
        <v>18</v>
      </c>
      <c r="D1998" s="3"/>
      <c r="E1998" s="7">
        <v>18</v>
      </c>
      <c r="G1998" s="29" t="s">
        <v>158</v>
      </c>
      <c r="H1998" s="3">
        <v>107</v>
      </c>
      <c r="I1998" s="3"/>
      <c r="J1998" s="7">
        <v>107</v>
      </c>
      <c r="L1998">
        <f t="shared" si="1345"/>
        <v>18</v>
      </c>
      <c r="M1998">
        <f t="shared" si="1346"/>
        <v>107</v>
      </c>
      <c r="N1998" s="19">
        <f t="shared" si="1340"/>
        <v>5.9444444444444446</v>
      </c>
      <c r="P1998" s="29" t="s">
        <v>158</v>
      </c>
      <c r="Q1998" s="3">
        <v>68</v>
      </c>
      <c r="R1998" s="3"/>
      <c r="S1998" s="7">
        <v>68</v>
      </c>
      <c r="U1998" s="29" t="s">
        <v>158</v>
      </c>
      <c r="V1998" s="3">
        <v>21</v>
      </c>
      <c r="W1998" s="3"/>
      <c r="X1998" s="7">
        <v>21</v>
      </c>
      <c r="Z1998" s="29" t="s">
        <v>158</v>
      </c>
      <c r="AA1998" s="3">
        <v>16206</v>
      </c>
      <c r="AB1998" s="3"/>
      <c r="AC1998" s="7">
        <v>16206</v>
      </c>
      <c r="AE1998">
        <f t="shared" si="1347"/>
        <v>16206</v>
      </c>
      <c r="AF1998" s="16">
        <f t="shared" si="1348"/>
        <v>16.206</v>
      </c>
      <c r="AH1998">
        <f t="shared" si="1349"/>
        <v>107</v>
      </c>
      <c r="AI1998">
        <f t="shared" si="1350"/>
        <v>16206</v>
      </c>
      <c r="AJ1998" s="16">
        <f t="shared" si="1351"/>
        <v>151457.94392523365</v>
      </c>
      <c r="AL1998" s="16">
        <f t="shared" si="1352"/>
        <v>900333.33333333337</v>
      </c>
    </row>
    <row r="1999" spans="2:38">
      <c r="B1999" s="29" t="s">
        <v>95</v>
      </c>
      <c r="C1999" s="3">
        <v>45</v>
      </c>
      <c r="D1999" s="3"/>
      <c r="E1999" s="7">
        <v>45</v>
      </c>
      <c r="G1999" s="29" t="s">
        <v>95</v>
      </c>
      <c r="H1999" s="3">
        <v>333</v>
      </c>
      <c r="I1999" s="3"/>
      <c r="J1999" s="7">
        <v>333</v>
      </c>
      <c r="L1999">
        <f t="shared" si="1345"/>
        <v>45</v>
      </c>
      <c r="M1999">
        <f t="shared" si="1346"/>
        <v>333</v>
      </c>
      <c r="N1999" s="19">
        <f t="shared" si="1340"/>
        <v>7.4</v>
      </c>
      <c r="P1999" s="29" t="s">
        <v>95</v>
      </c>
      <c r="Q1999" s="3">
        <v>255</v>
      </c>
      <c r="R1999" s="3"/>
      <c r="S1999" s="7">
        <v>255</v>
      </c>
      <c r="U1999" s="29" t="s">
        <v>95</v>
      </c>
      <c r="V1999" s="3">
        <v>31</v>
      </c>
      <c r="W1999" s="3"/>
      <c r="X1999" s="7">
        <v>31</v>
      </c>
      <c r="Z1999" s="29" t="s">
        <v>95</v>
      </c>
      <c r="AA1999" s="3">
        <v>44608</v>
      </c>
      <c r="AB1999" s="3"/>
      <c r="AC1999" s="7">
        <v>44608</v>
      </c>
      <c r="AE1999">
        <f t="shared" si="1347"/>
        <v>44608</v>
      </c>
      <c r="AF1999" s="16">
        <f t="shared" si="1348"/>
        <v>44.607999999999997</v>
      </c>
      <c r="AH1999">
        <f t="shared" si="1349"/>
        <v>333</v>
      </c>
      <c r="AI1999">
        <f t="shared" si="1350"/>
        <v>44608</v>
      </c>
      <c r="AJ1999" s="16">
        <f t="shared" si="1351"/>
        <v>133957.95795795796</v>
      </c>
      <c r="AL1999" s="16">
        <f t="shared" si="1352"/>
        <v>991288.88888888899</v>
      </c>
    </row>
    <row r="2000" spans="2:38">
      <c r="B2000" s="30" t="s">
        <v>36</v>
      </c>
      <c r="C2000" s="7">
        <v>1769</v>
      </c>
      <c r="D2000" s="7"/>
      <c r="E2000" s="7">
        <v>1769</v>
      </c>
      <c r="G2000" s="30" t="s">
        <v>36</v>
      </c>
      <c r="H2000" s="7">
        <v>15814</v>
      </c>
      <c r="I2000" s="7"/>
      <c r="J2000" s="7">
        <v>15814</v>
      </c>
      <c r="L2000">
        <f t="shared" si="1345"/>
        <v>1769</v>
      </c>
      <c r="M2000">
        <f t="shared" si="1346"/>
        <v>15814</v>
      </c>
      <c r="N2000" s="19">
        <f t="shared" si="1340"/>
        <v>8.9395138496325615</v>
      </c>
      <c r="P2000" s="30" t="s">
        <v>36</v>
      </c>
      <c r="Q2000" s="7">
        <v>12233</v>
      </c>
      <c r="R2000" s="7"/>
      <c r="S2000" s="7">
        <v>12233</v>
      </c>
      <c r="U2000" s="30" t="s">
        <v>36</v>
      </c>
      <c r="V2000" s="7">
        <v>1702</v>
      </c>
      <c r="W2000" s="7"/>
      <c r="X2000" s="7">
        <v>1702</v>
      </c>
      <c r="Z2000" s="30" t="s">
        <v>36</v>
      </c>
      <c r="AA2000" s="7">
        <v>3726595</v>
      </c>
      <c r="AB2000" s="7"/>
      <c r="AC2000" s="7">
        <v>3726595</v>
      </c>
      <c r="AE2000">
        <f t="shared" si="1347"/>
        <v>3726595</v>
      </c>
      <c r="AF2000" s="16">
        <f t="shared" si="1348"/>
        <v>3726.5949999999998</v>
      </c>
      <c r="AH2000">
        <f t="shared" si="1349"/>
        <v>15814</v>
      </c>
      <c r="AI2000">
        <f t="shared" si="1350"/>
        <v>3726595</v>
      </c>
      <c r="AJ2000" s="16">
        <f t="shared" si="1351"/>
        <v>235651.63778930061</v>
      </c>
      <c r="AL2000" s="16">
        <f t="shared" si="1352"/>
        <v>2106611.0797060486</v>
      </c>
    </row>
    <row r="2001" spans="2:38">
      <c r="B2001" s="5" t="s">
        <v>37</v>
      </c>
      <c r="C2001" s="3"/>
      <c r="D2001" s="3"/>
      <c r="E2001" s="7"/>
      <c r="G2001" s="5" t="s">
        <v>37</v>
      </c>
      <c r="H2001" s="3"/>
      <c r="I2001" s="3"/>
      <c r="J2001" s="7"/>
      <c r="N2001" s="37" t="str">
        <f t="shared" si="1340"/>
        <v/>
      </c>
      <c r="P2001" s="5" t="s">
        <v>37</v>
      </c>
      <c r="Q2001" s="3"/>
      <c r="R2001" s="3"/>
      <c r="S2001" s="7"/>
      <c r="U2001" s="5" t="s">
        <v>37</v>
      </c>
      <c r="V2001" s="3"/>
      <c r="W2001" s="3"/>
      <c r="X2001" s="7"/>
      <c r="Z2001" s="5" t="s">
        <v>37</v>
      </c>
      <c r="AA2001" s="3"/>
      <c r="AB2001" s="3"/>
      <c r="AC2001" s="7"/>
      <c r="AF2001" s="36"/>
      <c r="AJ2001" s="36"/>
      <c r="AL2001" s="36"/>
    </row>
    <row r="2002" spans="2:38">
      <c r="B2002" s="29" t="s">
        <v>98</v>
      </c>
      <c r="C2002" s="3">
        <v>274</v>
      </c>
      <c r="D2002" s="3"/>
      <c r="E2002" s="7">
        <v>274</v>
      </c>
      <c r="G2002" s="29" t="s">
        <v>98</v>
      </c>
      <c r="H2002" s="3">
        <v>8111</v>
      </c>
      <c r="I2002" s="3"/>
      <c r="J2002" s="7">
        <v>8111</v>
      </c>
      <c r="L2002">
        <f t="shared" ref="L2002:L2005" si="1353">E2002</f>
        <v>274</v>
      </c>
      <c r="M2002">
        <f t="shared" ref="M2002:M2005" si="1354">J2002</f>
        <v>8111</v>
      </c>
      <c r="N2002" s="19">
        <f t="shared" si="1340"/>
        <v>29.602189781021899</v>
      </c>
      <c r="P2002" s="29" t="s">
        <v>98</v>
      </c>
      <c r="Q2002" s="3">
        <v>6384</v>
      </c>
      <c r="R2002" s="3"/>
      <c r="S2002" s="7">
        <v>6384</v>
      </c>
      <c r="U2002" s="29" t="s">
        <v>98</v>
      </c>
      <c r="V2002" s="3">
        <v>1443</v>
      </c>
      <c r="W2002" s="3"/>
      <c r="X2002" s="7">
        <v>1443</v>
      </c>
      <c r="Z2002" s="29" t="s">
        <v>98</v>
      </c>
      <c r="AA2002" s="3">
        <v>528187</v>
      </c>
      <c r="AB2002" s="3"/>
      <c r="AC2002" s="7">
        <v>528187</v>
      </c>
      <c r="AE2002">
        <f t="shared" ref="AE2002:AE2008" si="1355">AC2002</f>
        <v>528187</v>
      </c>
      <c r="AF2002" s="16">
        <f t="shared" ref="AF2002:AF2008" si="1356">IF(AE2002/$AE$8&gt;0,AE2002/$AE$8,"")</f>
        <v>528.18700000000001</v>
      </c>
      <c r="AH2002">
        <f t="shared" ref="AH2002:AH2008" si="1357">J2002</f>
        <v>8111</v>
      </c>
      <c r="AI2002">
        <f t="shared" ref="AI2002:AI2008" si="1358">AC2002</f>
        <v>528187</v>
      </c>
      <c r="AJ2002" s="16">
        <f t="shared" ref="AJ2002:AJ2008" si="1359">IF(AI2002*AH2002&gt;0,AI2002/AH2002*$AI$8,"")</f>
        <v>65119.837258044623</v>
      </c>
      <c r="AL2002" s="16">
        <f t="shared" ref="AL2002:AL2008" si="1360">IF(AI2002*M2002&gt;0,M2002/L2002*AJ2002,"")</f>
        <v>1927689.7810218977</v>
      </c>
    </row>
    <row r="2003" spans="2:38">
      <c r="B2003" s="29" t="s">
        <v>99</v>
      </c>
      <c r="C2003" s="3"/>
      <c r="D2003" s="3">
        <v>14</v>
      </c>
      <c r="E2003" s="7">
        <v>14</v>
      </c>
      <c r="G2003" s="29" t="s">
        <v>99</v>
      </c>
      <c r="H2003" s="3"/>
      <c r="I2003" s="3">
        <v>290</v>
      </c>
      <c r="J2003" s="7">
        <v>290</v>
      </c>
      <c r="L2003">
        <f t="shared" si="1353"/>
        <v>14</v>
      </c>
      <c r="M2003">
        <f t="shared" si="1354"/>
        <v>290</v>
      </c>
      <c r="N2003" s="19">
        <f t="shared" si="1340"/>
        <v>20.714285714285715</v>
      </c>
      <c r="P2003" s="29" t="s">
        <v>99</v>
      </c>
      <c r="Q2003" s="3"/>
      <c r="R2003" s="3">
        <v>215</v>
      </c>
      <c r="S2003" s="7">
        <v>215</v>
      </c>
      <c r="U2003" s="29" t="s">
        <v>99</v>
      </c>
      <c r="V2003" s="3"/>
      <c r="W2003" s="3">
        <v>61</v>
      </c>
      <c r="X2003" s="7">
        <v>61</v>
      </c>
      <c r="Z2003" s="29" t="s">
        <v>99</v>
      </c>
      <c r="AA2003" s="3"/>
      <c r="AB2003" s="3">
        <v>47763</v>
      </c>
      <c r="AC2003" s="7">
        <v>47763</v>
      </c>
      <c r="AE2003">
        <f t="shared" si="1355"/>
        <v>47763</v>
      </c>
      <c r="AF2003" s="16">
        <f t="shared" si="1356"/>
        <v>47.762999999999998</v>
      </c>
      <c r="AH2003">
        <f t="shared" si="1357"/>
        <v>290</v>
      </c>
      <c r="AI2003">
        <f t="shared" si="1358"/>
        <v>47763</v>
      </c>
      <c r="AJ2003" s="16">
        <f t="shared" si="1359"/>
        <v>164700</v>
      </c>
      <c r="AL2003" s="16">
        <f t="shared" si="1360"/>
        <v>3411642.8571428573</v>
      </c>
    </row>
    <row r="2004" spans="2:38">
      <c r="B2004" s="29" t="s">
        <v>100</v>
      </c>
      <c r="C2004" s="3">
        <v>301</v>
      </c>
      <c r="D2004" s="3"/>
      <c r="E2004" s="7">
        <v>301</v>
      </c>
      <c r="G2004" s="29" t="s">
        <v>100</v>
      </c>
      <c r="H2004" s="3">
        <v>5111</v>
      </c>
      <c r="I2004" s="3"/>
      <c r="J2004" s="7">
        <v>5111</v>
      </c>
      <c r="L2004">
        <f t="shared" si="1353"/>
        <v>301</v>
      </c>
      <c r="M2004">
        <f t="shared" si="1354"/>
        <v>5111</v>
      </c>
      <c r="N2004" s="19">
        <f t="shared" si="1340"/>
        <v>16.980066445182725</v>
      </c>
      <c r="P2004" s="29" t="s">
        <v>100</v>
      </c>
      <c r="Q2004" s="3">
        <v>4042</v>
      </c>
      <c r="R2004" s="3"/>
      <c r="S2004" s="7">
        <v>4042</v>
      </c>
      <c r="U2004" s="29" t="s">
        <v>100</v>
      </c>
      <c r="V2004" s="3">
        <v>751</v>
      </c>
      <c r="W2004" s="3"/>
      <c r="X2004" s="7">
        <v>751</v>
      </c>
      <c r="Z2004" s="29" t="s">
        <v>100</v>
      </c>
      <c r="AA2004" s="3">
        <v>539430</v>
      </c>
      <c r="AB2004" s="3"/>
      <c r="AC2004" s="7">
        <v>539430</v>
      </c>
      <c r="AE2004">
        <f t="shared" si="1355"/>
        <v>539430</v>
      </c>
      <c r="AF2004" s="16">
        <f t="shared" si="1356"/>
        <v>539.42999999999995</v>
      </c>
      <c r="AH2004">
        <f t="shared" si="1357"/>
        <v>5111</v>
      </c>
      <c r="AI2004">
        <f t="shared" si="1358"/>
        <v>539430</v>
      </c>
      <c r="AJ2004" s="16">
        <f t="shared" si="1359"/>
        <v>105542.94658579535</v>
      </c>
      <c r="AL2004" s="16">
        <f t="shared" si="1360"/>
        <v>1792126.2458471763</v>
      </c>
    </row>
    <row r="2005" spans="2:38">
      <c r="B2005" s="29" t="s">
        <v>101</v>
      </c>
      <c r="C2005" s="3">
        <v>59</v>
      </c>
      <c r="D2005" s="3"/>
      <c r="E2005" s="7">
        <v>59</v>
      </c>
      <c r="G2005" s="29" t="s">
        <v>101</v>
      </c>
      <c r="H2005" s="3">
        <v>935</v>
      </c>
      <c r="I2005" s="3"/>
      <c r="J2005" s="7">
        <v>935</v>
      </c>
      <c r="L2005">
        <f t="shared" si="1353"/>
        <v>59</v>
      </c>
      <c r="M2005">
        <f t="shared" si="1354"/>
        <v>935</v>
      </c>
      <c r="N2005" s="19">
        <f t="shared" si="1340"/>
        <v>15.847457627118644</v>
      </c>
      <c r="P2005" s="29" t="s">
        <v>101</v>
      </c>
      <c r="Q2005" s="3">
        <v>604</v>
      </c>
      <c r="R2005" s="3"/>
      <c r="S2005" s="7">
        <v>604</v>
      </c>
      <c r="U2005" s="29" t="s">
        <v>101</v>
      </c>
      <c r="V2005" s="3">
        <v>271</v>
      </c>
      <c r="W2005" s="3"/>
      <c r="X2005" s="7">
        <v>271</v>
      </c>
      <c r="Z2005" s="29" t="s">
        <v>101</v>
      </c>
      <c r="AA2005" s="3">
        <v>44892</v>
      </c>
      <c r="AB2005" s="3"/>
      <c r="AC2005" s="7">
        <v>44892</v>
      </c>
      <c r="AE2005">
        <f t="shared" si="1355"/>
        <v>44892</v>
      </c>
      <c r="AF2005" s="16">
        <f t="shared" si="1356"/>
        <v>44.892000000000003</v>
      </c>
      <c r="AH2005">
        <f t="shared" si="1357"/>
        <v>935</v>
      </c>
      <c r="AI2005">
        <f t="shared" si="1358"/>
        <v>44892</v>
      </c>
      <c r="AJ2005" s="16">
        <f t="shared" si="1359"/>
        <v>48012.834224598933</v>
      </c>
      <c r="AL2005" s="16">
        <f t="shared" si="1360"/>
        <v>760881.35593220335</v>
      </c>
    </row>
    <row r="2006" spans="2:38">
      <c r="B2006" s="29" t="s">
        <v>102</v>
      </c>
      <c r="C2006" s="3"/>
      <c r="D2006" s="3">
        <v>20</v>
      </c>
      <c r="E2006" s="7">
        <v>20</v>
      </c>
      <c r="G2006" s="29" t="s">
        <v>102</v>
      </c>
      <c r="H2006" s="3"/>
      <c r="I2006" s="3"/>
      <c r="J2006" s="7"/>
      <c r="N2006" s="19" t="str">
        <f t="shared" si="1340"/>
        <v/>
      </c>
      <c r="P2006" s="29" t="s">
        <v>102</v>
      </c>
      <c r="Q2006" s="3"/>
      <c r="R2006" s="3"/>
      <c r="S2006" s="7"/>
      <c r="U2006" s="29" t="s">
        <v>102</v>
      </c>
      <c r="V2006" s="3"/>
      <c r="W2006" s="3"/>
      <c r="X2006" s="7"/>
      <c r="Z2006" s="29" t="s">
        <v>102</v>
      </c>
      <c r="AA2006" s="3"/>
      <c r="AB2006" s="3"/>
      <c r="AC2006" s="7"/>
      <c r="AE2006">
        <f t="shared" si="1355"/>
        <v>0</v>
      </c>
      <c r="AF2006" s="16" t="str">
        <f t="shared" si="1356"/>
        <v/>
      </c>
      <c r="AH2006">
        <f t="shared" si="1357"/>
        <v>0</v>
      </c>
      <c r="AI2006">
        <f t="shared" si="1358"/>
        <v>0</v>
      </c>
      <c r="AJ2006" s="16" t="str">
        <f t="shared" si="1359"/>
        <v/>
      </c>
      <c r="AL2006" s="16" t="str">
        <f t="shared" si="1360"/>
        <v/>
      </c>
    </row>
    <row r="2007" spans="2:38">
      <c r="B2007" s="29" t="s">
        <v>103</v>
      </c>
      <c r="C2007" s="3"/>
      <c r="D2007" s="3">
        <v>1</v>
      </c>
      <c r="E2007" s="7">
        <v>1</v>
      </c>
      <c r="G2007" s="29" t="s">
        <v>103</v>
      </c>
      <c r="H2007" s="3"/>
      <c r="I2007" s="3"/>
      <c r="J2007" s="7"/>
      <c r="L2007">
        <f t="shared" ref="L2007:L2008" si="1361">E2007</f>
        <v>1</v>
      </c>
      <c r="M2007">
        <f t="shared" ref="M2007:M2008" si="1362">J2007</f>
        <v>0</v>
      </c>
      <c r="N2007" s="19">
        <f t="shared" si="1340"/>
        <v>0</v>
      </c>
      <c r="P2007" s="29" t="s">
        <v>103</v>
      </c>
      <c r="Q2007" s="3"/>
      <c r="R2007" s="3"/>
      <c r="S2007" s="7"/>
      <c r="U2007" s="29" t="s">
        <v>103</v>
      </c>
      <c r="V2007" s="3"/>
      <c r="W2007" s="3"/>
      <c r="X2007" s="7"/>
      <c r="Z2007" s="29" t="s">
        <v>103</v>
      </c>
      <c r="AA2007" s="3"/>
      <c r="AB2007" s="3"/>
      <c r="AC2007" s="7"/>
      <c r="AE2007">
        <f t="shared" si="1355"/>
        <v>0</v>
      </c>
      <c r="AF2007" s="16" t="str">
        <f t="shared" si="1356"/>
        <v/>
      </c>
      <c r="AH2007">
        <f t="shared" si="1357"/>
        <v>0</v>
      </c>
      <c r="AI2007">
        <f t="shared" si="1358"/>
        <v>0</v>
      </c>
      <c r="AJ2007" s="16" t="str">
        <f t="shared" si="1359"/>
        <v/>
      </c>
      <c r="AL2007" s="16" t="str">
        <f t="shared" si="1360"/>
        <v/>
      </c>
    </row>
    <row r="2008" spans="2:38">
      <c r="B2008" s="30" t="s">
        <v>37</v>
      </c>
      <c r="C2008" s="7">
        <v>634</v>
      </c>
      <c r="D2008" s="7">
        <v>35</v>
      </c>
      <c r="E2008" s="7">
        <v>669</v>
      </c>
      <c r="G2008" s="30" t="s">
        <v>37</v>
      </c>
      <c r="H2008" s="7">
        <v>14157</v>
      </c>
      <c r="I2008" s="7">
        <v>416</v>
      </c>
      <c r="J2008" s="7">
        <v>14573</v>
      </c>
      <c r="L2008">
        <f t="shared" si="1361"/>
        <v>669</v>
      </c>
      <c r="M2008">
        <f t="shared" si="1362"/>
        <v>14573</v>
      </c>
      <c r="N2008" s="19">
        <f t="shared" si="1340"/>
        <v>21.783258594917786</v>
      </c>
      <c r="P2008" s="30" t="s">
        <v>37</v>
      </c>
      <c r="Q2008" s="7">
        <v>11030</v>
      </c>
      <c r="R2008" s="7">
        <v>290</v>
      </c>
      <c r="S2008" s="7">
        <v>11320</v>
      </c>
      <c r="U2008" s="30" t="s">
        <v>37</v>
      </c>
      <c r="V2008" s="7">
        <v>2465</v>
      </c>
      <c r="W2008" s="7">
        <v>90</v>
      </c>
      <c r="X2008" s="7">
        <v>2555</v>
      </c>
      <c r="Z2008" s="30" t="s">
        <v>37</v>
      </c>
      <c r="AA2008" s="7">
        <v>1112509</v>
      </c>
      <c r="AB2008" s="7">
        <v>68234</v>
      </c>
      <c r="AC2008" s="7">
        <v>1180743</v>
      </c>
      <c r="AE2008">
        <f t="shared" si="1355"/>
        <v>1180743</v>
      </c>
      <c r="AF2008" s="16">
        <f t="shared" si="1356"/>
        <v>1180.7429999999999</v>
      </c>
      <c r="AH2008">
        <f t="shared" si="1357"/>
        <v>14573</v>
      </c>
      <c r="AI2008">
        <f t="shared" si="1358"/>
        <v>1180743</v>
      </c>
      <c r="AJ2008" s="16">
        <f t="shared" si="1359"/>
        <v>81022.644616757025</v>
      </c>
      <c r="AL2008" s="16">
        <f t="shared" si="1360"/>
        <v>1764937.2197309418</v>
      </c>
    </row>
    <row r="2009" spans="2:38">
      <c r="B2009" s="5" t="s">
        <v>38</v>
      </c>
      <c r="C2009" s="3"/>
      <c r="D2009" s="3"/>
      <c r="E2009" s="7"/>
      <c r="G2009" s="5" t="s">
        <v>38</v>
      </c>
      <c r="H2009" s="3"/>
      <c r="I2009" s="3"/>
      <c r="J2009" s="7"/>
      <c r="N2009" s="37" t="str">
        <f t="shared" si="1340"/>
        <v/>
      </c>
      <c r="P2009" s="5" t="s">
        <v>38</v>
      </c>
      <c r="Q2009" s="3"/>
      <c r="R2009" s="3"/>
      <c r="S2009" s="7"/>
      <c r="U2009" s="5" t="s">
        <v>38</v>
      </c>
      <c r="V2009" s="3"/>
      <c r="W2009" s="3"/>
      <c r="X2009" s="7"/>
      <c r="Z2009" s="5" t="s">
        <v>38</v>
      </c>
      <c r="AA2009" s="3"/>
      <c r="AB2009" s="3"/>
      <c r="AC2009" s="7"/>
      <c r="AF2009" s="36"/>
      <c r="AJ2009" s="36"/>
      <c r="AL2009" s="36"/>
    </row>
    <row r="2010" spans="2:38">
      <c r="B2010" s="29" t="s">
        <v>104</v>
      </c>
      <c r="C2010" s="3">
        <v>185</v>
      </c>
      <c r="D2010" s="3"/>
      <c r="E2010" s="7">
        <v>185</v>
      </c>
      <c r="G2010" s="29" t="s">
        <v>104</v>
      </c>
      <c r="H2010" s="3">
        <v>1186</v>
      </c>
      <c r="I2010" s="3"/>
      <c r="J2010" s="7">
        <v>1186</v>
      </c>
      <c r="L2010">
        <f t="shared" ref="L2010:L2015" si="1363">E2010</f>
        <v>185</v>
      </c>
      <c r="M2010">
        <f t="shared" ref="M2010:M2015" si="1364">J2010</f>
        <v>1186</v>
      </c>
      <c r="N2010" s="19">
        <f t="shared" si="1340"/>
        <v>6.4108108108108111</v>
      </c>
      <c r="P2010" s="29" t="s">
        <v>104</v>
      </c>
      <c r="Q2010" s="3">
        <v>829</v>
      </c>
      <c r="R2010" s="3"/>
      <c r="S2010" s="7">
        <v>829</v>
      </c>
      <c r="U2010" s="29" t="s">
        <v>104</v>
      </c>
      <c r="V2010" s="3">
        <v>149</v>
      </c>
      <c r="W2010" s="3"/>
      <c r="X2010" s="7">
        <v>149</v>
      </c>
      <c r="Z2010" s="29" t="s">
        <v>104</v>
      </c>
      <c r="AA2010" s="3">
        <v>105856</v>
      </c>
      <c r="AB2010" s="3"/>
      <c r="AC2010" s="7">
        <v>105856</v>
      </c>
      <c r="AE2010">
        <f t="shared" ref="AE2010:AE2015" si="1365">AC2010</f>
        <v>105856</v>
      </c>
      <c r="AF2010" s="16">
        <f t="shared" ref="AF2010:AF2015" si="1366">IF(AE2010/$AE$8&gt;0,AE2010/$AE$8,"")</f>
        <v>105.85599999999999</v>
      </c>
      <c r="AH2010">
        <f t="shared" ref="AH2010:AH2015" si="1367">J2010</f>
        <v>1186</v>
      </c>
      <c r="AI2010">
        <f t="shared" ref="AI2010:AI2015" si="1368">AC2010</f>
        <v>105856</v>
      </c>
      <c r="AJ2010" s="16">
        <f t="shared" ref="AJ2010:AJ2015" si="1369">IF(AI2010*AH2010&gt;0,AI2010/AH2010*$AI$8,"")</f>
        <v>89254.637436762219</v>
      </c>
      <c r="AL2010" s="16">
        <f t="shared" ref="AL2010:AL2015" si="1370">IF(AI2010&gt;0,M2010/L2010*AJ2010,"")</f>
        <v>572194.59459459456</v>
      </c>
    </row>
    <row r="2011" spans="2:38">
      <c r="B2011" s="29" t="s">
        <v>105</v>
      </c>
      <c r="C2011" s="3">
        <v>24</v>
      </c>
      <c r="D2011" s="3"/>
      <c r="E2011" s="7">
        <v>24</v>
      </c>
      <c r="G2011" s="29" t="s">
        <v>105</v>
      </c>
      <c r="H2011" s="3">
        <v>230</v>
      </c>
      <c r="I2011" s="3"/>
      <c r="J2011" s="7">
        <v>230</v>
      </c>
      <c r="L2011">
        <f t="shared" si="1363"/>
        <v>24</v>
      </c>
      <c r="M2011">
        <f t="shared" si="1364"/>
        <v>230</v>
      </c>
      <c r="N2011" s="19">
        <f t="shared" si="1340"/>
        <v>9.5833333333333339</v>
      </c>
      <c r="P2011" s="29" t="s">
        <v>105</v>
      </c>
      <c r="Q2011" s="3">
        <v>175</v>
      </c>
      <c r="R2011" s="3"/>
      <c r="S2011" s="7">
        <v>175</v>
      </c>
      <c r="U2011" s="29" t="s">
        <v>105</v>
      </c>
      <c r="V2011" s="3">
        <v>30</v>
      </c>
      <c r="W2011" s="3"/>
      <c r="X2011" s="7">
        <v>30</v>
      </c>
      <c r="Z2011" s="29" t="s">
        <v>105</v>
      </c>
      <c r="AA2011" s="3">
        <v>26899</v>
      </c>
      <c r="AB2011" s="3"/>
      <c r="AC2011" s="7">
        <v>26899</v>
      </c>
      <c r="AE2011">
        <f t="shared" si="1365"/>
        <v>26899</v>
      </c>
      <c r="AF2011" s="16">
        <f t="shared" si="1366"/>
        <v>26.899000000000001</v>
      </c>
      <c r="AH2011">
        <f t="shared" si="1367"/>
        <v>230</v>
      </c>
      <c r="AI2011">
        <f t="shared" si="1368"/>
        <v>26899</v>
      </c>
      <c r="AJ2011" s="16">
        <f t="shared" si="1369"/>
        <v>116952.17391304349</v>
      </c>
      <c r="AL2011" s="16">
        <f t="shared" si="1370"/>
        <v>1120791.6666666667</v>
      </c>
    </row>
    <row r="2012" spans="2:38">
      <c r="B2012" s="29" t="s">
        <v>106</v>
      </c>
      <c r="C2012" s="3">
        <v>46</v>
      </c>
      <c r="D2012" s="3"/>
      <c r="E2012" s="7">
        <v>46</v>
      </c>
      <c r="G2012" s="29" t="s">
        <v>106</v>
      </c>
      <c r="H2012" s="3">
        <v>461</v>
      </c>
      <c r="I2012" s="3"/>
      <c r="J2012" s="7">
        <v>461</v>
      </c>
      <c r="L2012">
        <f t="shared" si="1363"/>
        <v>46</v>
      </c>
      <c r="M2012">
        <f t="shared" si="1364"/>
        <v>461</v>
      </c>
      <c r="N2012" s="19">
        <f t="shared" si="1340"/>
        <v>10.021739130434783</v>
      </c>
      <c r="P2012" s="29" t="s">
        <v>106</v>
      </c>
      <c r="Q2012" s="3">
        <v>365</v>
      </c>
      <c r="R2012" s="3"/>
      <c r="S2012" s="7">
        <v>365</v>
      </c>
      <c r="U2012" s="29" t="s">
        <v>106</v>
      </c>
      <c r="V2012" s="3">
        <v>48</v>
      </c>
      <c r="W2012" s="3"/>
      <c r="X2012" s="7">
        <v>48</v>
      </c>
      <c r="Z2012" s="29" t="s">
        <v>106</v>
      </c>
      <c r="AA2012" s="3">
        <v>31736</v>
      </c>
      <c r="AB2012" s="3"/>
      <c r="AC2012" s="7">
        <v>31736</v>
      </c>
      <c r="AE2012">
        <f t="shared" si="1365"/>
        <v>31736</v>
      </c>
      <c r="AF2012" s="16">
        <f t="shared" si="1366"/>
        <v>31.736000000000001</v>
      </c>
      <c r="AH2012">
        <f t="shared" si="1367"/>
        <v>461</v>
      </c>
      <c r="AI2012">
        <f t="shared" si="1368"/>
        <v>31736</v>
      </c>
      <c r="AJ2012" s="16">
        <f t="shared" si="1369"/>
        <v>68841.648590021694</v>
      </c>
      <c r="AL2012" s="16">
        <f t="shared" si="1370"/>
        <v>689913.04347826098</v>
      </c>
    </row>
    <row r="2013" spans="2:38">
      <c r="B2013" s="29" t="s">
        <v>107</v>
      </c>
      <c r="C2013" s="3">
        <v>31</v>
      </c>
      <c r="D2013" s="3"/>
      <c r="E2013" s="7">
        <v>31</v>
      </c>
      <c r="G2013" s="29" t="s">
        <v>107</v>
      </c>
      <c r="H2013" s="3">
        <v>1625</v>
      </c>
      <c r="I2013" s="3"/>
      <c r="J2013" s="7">
        <v>1625</v>
      </c>
      <c r="L2013">
        <f t="shared" si="1363"/>
        <v>31</v>
      </c>
      <c r="M2013">
        <f t="shared" si="1364"/>
        <v>1625</v>
      </c>
      <c r="N2013" s="19">
        <f t="shared" si="1340"/>
        <v>52.41935483870968</v>
      </c>
      <c r="P2013" s="29" t="s">
        <v>107</v>
      </c>
      <c r="Q2013" s="3">
        <v>1484</v>
      </c>
      <c r="R2013" s="3"/>
      <c r="S2013" s="7">
        <v>1484</v>
      </c>
      <c r="U2013" s="29" t="s">
        <v>107</v>
      </c>
      <c r="V2013" s="3">
        <v>109</v>
      </c>
      <c r="W2013" s="3"/>
      <c r="X2013" s="7">
        <v>109</v>
      </c>
      <c r="Z2013" s="29" t="s">
        <v>107</v>
      </c>
      <c r="AA2013" s="3">
        <v>177596</v>
      </c>
      <c r="AB2013" s="3"/>
      <c r="AC2013" s="7">
        <v>177596</v>
      </c>
      <c r="AE2013">
        <f t="shared" si="1365"/>
        <v>177596</v>
      </c>
      <c r="AF2013" s="16">
        <f t="shared" si="1366"/>
        <v>177.596</v>
      </c>
      <c r="AH2013">
        <f t="shared" si="1367"/>
        <v>1625</v>
      </c>
      <c r="AI2013">
        <f t="shared" si="1368"/>
        <v>177596</v>
      </c>
      <c r="AJ2013" s="16">
        <f t="shared" si="1369"/>
        <v>109289.84615384616</v>
      </c>
      <c r="AL2013" s="16">
        <f t="shared" si="1370"/>
        <v>5728903.2258064523</v>
      </c>
    </row>
    <row r="2014" spans="2:38">
      <c r="B2014" s="29" t="s">
        <v>108</v>
      </c>
      <c r="C2014" s="3">
        <v>127</v>
      </c>
      <c r="D2014" s="3"/>
      <c r="E2014" s="7">
        <v>127</v>
      </c>
      <c r="G2014" s="29" t="s">
        <v>108</v>
      </c>
      <c r="H2014" s="3">
        <v>1511</v>
      </c>
      <c r="I2014" s="3"/>
      <c r="J2014" s="7">
        <v>1511</v>
      </c>
      <c r="L2014">
        <f t="shared" si="1363"/>
        <v>127</v>
      </c>
      <c r="M2014">
        <f t="shared" si="1364"/>
        <v>1511</v>
      </c>
      <c r="N2014" s="19">
        <f t="shared" si="1340"/>
        <v>11.897637795275591</v>
      </c>
      <c r="P2014" s="29" t="s">
        <v>108</v>
      </c>
      <c r="Q2014" s="3">
        <v>1107</v>
      </c>
      <c r="R2014" s="3"/>
      <c r="S2014" s="7">
        <v>1107</v>
      </c>
      <c r="U2014" s="29" t="s">
        <v>108</v>
      </c>
      <c r="V2014" s="3">
        <v>273</v>
      </c>
      <c r="W2014" s="3"/>
      <c r="X2014" s="7">
        <v>273</v>
      </c>
      <c r="Z2014" s="29" t="s">
        <v>108</v>
      </c>
      <c r="AA2014" s="3">
        <v>96332</v>
      </c>
      <c r="AB2014" s="3"/>
      <c r="AC2014" s="7">
        <v>96332</v>
      </c>
      <c r="AE2014">
        <f t="shared" si="1365"/>
        <v>96332</v>
      </c>
      <c r="AF2014" s="16">
        <f t="shared" si="1366"/>
        <v>96.331999999999994</v>
      </c>
      <c r="AH2014">
        <f t="shared" si="1367"/>
        <v>1511</v>
      </c>
      <c r="AI2014">
        <f t="shared" si="1368"/>
        <v>96332</v>
      </c>
      <c r="AJ2014" s="16">
        <f t="shared" si="1369"/>
        <v>63753.805426869629</v>
      </c>
      <c r="AL2014" s="16">
        <f t="shared" si="1370"/>
        <v>758519.6850393702</v>
      </c>
    </row>
    <row r="2015" spans="2:38">
      <c r="B2015" s="30" t="s">
        <v>38</v>
      </c>
      <c r="C2015" s="7">
        <v>413</v>
      </c>
      <c r="D2015" s="7"/>
      <c r="E2015" s="7">
        <v>413</v>
      </c>
      <c r="G2015" s="30" t="s">
        <v>38</v>
      </c>
      <c r="H2015" s="7">
        <v>5013</v>
      </c>
      <c r="I2015" s="7"/>
      <c r="J2015" s="7">
        <v>5013</v>
      </c>
      <c r="L2015">
        <f t="shared" si="1363"/>
        <v>413</v>
      </c>
      <c r="M2015">
        <f t="shared" si="1364"/>
        <v>5013</v>
      </c>
      <c r="N2015" s="19">
        <f t="shared" si="1340"/>
        <v>12.138014527845037</v>
      </c>
      <c r="P2015" s="30" t="s">
        <v>38</v>
      </c>
      <c r="Q2015" s="7">
        <v>3960</v>
      </c>
      <c r="R2015" s="7"/>
      <c r="S2015" s="7">
        <v>3960</v>
      </c>
      <c r="U2015" s="30" t="s">
        <v>38</v>
      </c>
      <c r="V2015" s="7">
        <v>609</v>
      </c>
      <c r="W2015" s="7"/>
      <c r="X2015" s="7">
        <v>609</v>
      </c>
      <c r="Z2015" s="30" t="s">
        <v>38</v>
      </c>
      <c r="AA2015" s="7">
        <v>438419</v>
      </c>
      <c r="AB2015" s="7"/>
      <c r="AC2015" s="7">
        <v>438419</v>
      </c>
      <c r="AE2015">
        <f t="shared" si="1365"/>
        <v>438419</v>
      </c>
      <c r="AF2015" s="16">
        <f t="shared" si="1366"/>
        <v>438.41899999999998</v>
      </c>
      <c r="AH2015">
        <f t="shared" si="1367"/>
        <v>5013</v>
      </c>
      <c r="AI2015">
        <f t="shared" si="1368"/>
        <v>438419</v>
      </c>
      <c r="AJ2015" s="16">
        <f t="shared" si="1369"/>
        <v>87456.413325354079</v>
      </c>
      <c r="AL2015" s="16">
        <f t="shared" si="1370"/>
        <v>1061547.215496368</v>
      </c>
    </row>
    <row r="2016" spans="2:38">
      <c r="B2016" s="5" t="s">
        <v>39</v>
      </c>
      <c r="C2016" s="3"/>
      <c r="D2016" s="3"/>
      <c r="E2016" s="7"/>
      <c r="G2016" s="5" t="s">
        <v>39</v>
      </c>
      <c r="H2016" s="3"/>
      <c r="I2016" s="3"/>
      <c r="J2016" s="7"/>
      <c r="N2016" s="37" t="str">
        <f t="shared" si="1340"/>
        <v/>
      </c>
      <c r="P2016" s="5" t="s">
        <v>39</v>
      </c>
      <c r="Q2016" s="3"/>
      <c r="R2016" s="3"/>
      <c r="S2016" s="7"/>
      <c r="U2016" s="5" t="s">
        <v>39</v>
      </c>
      <c r="V2016" s="3"/>
      <c r="W2016" s="3"/>
      <c r="X2016" s="7"/>
      <c r="Z2016" s="5" t="s">
        <v>39</v>
      </c>
      <c r="AA2016" s="3"/>
      <c r="AB2016" s="3"/>
      <c r="AC2016" s="7"/>
      <c r="AF2016" s="36"/>
      <c r="AJ2016" s="36"/>
      <c r="AL2016" s="36"/>
    </row>
    <row r="2017" spans="2:38">
      <c r="B2017" s="29" t="s">
        <v>109</v>
      </c>
      <c r="C2017" s="3"/>
      <c r="D2017" s="3">
        <v>133</v>
      </c>
      <c r="E2017" s="7">
        <v>133</v>
      </c>
      <c r="G2017" s="29" t="s">
        <v>109</v>
      </c>
      <c r="H2017" s="3"/>
      <c r="I2017" s="3">
        <v>969</v>
      </c>
      <c r="J2017" s="7">
        <v>969</v>
      </c>
      <c r="N2017" s="19" t="str">
        <f t="shared" si="1340"/>
        <v/>
      </c>
      <c r="P2017" s="29" t="s">
        <v>109</v>
      </c>
      <c r="Q2017" s="3"/>
      <c r="R2017" s="3">
        <v>526</v>
      </c>
      <c r="S2017" s="7">
        <v>526</v>
      </c>
      <c r="U2017" s="29" t="s">
        <v>109</v>
      </c>
      <c r="V2017" s="3"/>
      <c r="W2017" s="3">
        <v>297</v>
      </c>
      <c r="X2017" s="7">
        <v>297</v>
      </c>
      <c r="Z2017" s="29" t="s">
        <v>109</v>
      </c>
      <c r="AA2017" s="3"/>
      <c r="AB2017" s="3">
        <v>70626</v>
      </c>
      <c r="AC2017" s="7">
        <v>70626</v>
      </c>
      <c r="AE2017">
        <f t="shared" ref="AE2017:AE2049" si="1371">AC2017</f>
        <v>70626</v>
      </c>
      <c r="AF2017" s="16">
        <f t="shared" ref="AF2017:AF2049" si="1372">IF(AE2017/$AE$8&gt;0,AE2017/$AE$8,"")</f>
        <v>70.626000000000005</v>
      </c>
      <c r="AH2017">
        <f t="shared" ref="AH2017:AH2049" si="1373">J2017</f>
        <v>969</v>
      </c>
      <c r="AI2017">
        <f t="shared" ref="AI2017:AI2049" si="1374">AC2017</f>
        <v>70626</v>
      </c>
      <c r="AJ2017" s="16">
        <f t="shared" ref="AJ2017:AJ2049" si="1375">IF(AI2017*AH2017&gt;0,AI2017/AH2017*$AI$8,"")</f>
        <v>72885.44891640867</v>
      </c>
      <c r="AL2017" s="16" t="str">
        <f t="shared" ref="AL2017:AL2049" si="1376">IF(AI2017*M2017&gt;0,M2017/L2017*AJ2017,"")</f>
        <v/>
      </c>
    </row>
    <row r="2018" spans="2:38">
      <c r="B2018" s="29" t="s">
        <v>110</v>
      </c>
      <c r="C2018" s="3"/>
      <c r="D2018" s="3">
        <v>2</v>
      </c>
      <c r="E2018" s="7">
        <v>2</v>
      </c>
      <c r="G2018" s="29" t="s">
        <v>110</v>
      </c>
      <c r="H2018" s="3"/>
      <c r="I2018" s="3"/>
      <c r="J2018" s="7"/>
      <c r="L2018">
        <f t="shared" ref="L2018:L2027" si="1377">E2018</f>
        <v>2</v>
      </c>
      <c r="M2018">
        <f t="shared" ref="M2018:M2027" si="1378">J2018</f>
        <v>0</v>
      </c>
      <c r="N2018" s="19">
        <f t="shared" si="1340"/>
        <v>0</v>
      </c>
      <c r="P2018" s="29" t="s">
        <v>110</v>
      </c>
      <c r="Q2018" s="3"/>
      <c r="R2018" s="3"/>
      <c r="S2018" s="7"/>
      <c r="U2018" s="29" t="s">
        <v>110</v>
      </c>
      <c r="V2018" s="3"/>
      <c r="W2018" s="3"/>
      <c r="X2018" s="7"/>
      <c r="Z2018" s="29" t="s">
        <v>110</v>
      </c>
      <c r="AA2018" s="3"/>
      <c r="AB2018" s="3"/>
      <c r="AC2018" s="7"/>
      <c r="AE2018">
        <f t="shared" si="1371"/>
        <v>0</v>
      </c>
      <c r="AF2018" s="16" t="str">
        <f t="shared" si="1372"/>
        <v/>
      </c>
      <c r="AH2018">
        <f t="shared" si="1373"/>
        <v>0</v>
      </c>
      <c r="AI2018">
        <f t="shared" si="1374"/>
        <v>0</v>
      </c>
      <c r="AJ2018" s="16" t="str">
        <f t="shared" si="1375"/>
        <v/>
      </c>
      <c r="AL2018" s="16" t="str">
        <f t="shared" si="1376"/>
        <v/>
      </c>
    </row>
    <row r="2019" spans="2:38">
      <c r="B2019" s="29" t="s">
        <v>159</v>
      </c>
      <c r="C2019" s="3"/>
      <c r="D2019" s="3"/>
      <c r="E2019" s="7"/>
      <c r="G2019" s="29" t="s">
        <v>159</v>
      </c>
      <c r="H2019" s="3"/>
      <c r="I2019" s="3"/>
      <c r="J2019" s="7"/>
      <c r="L2019">
        <f t="shared" si="1377"/>
        <v>0</v>
      </c>
      <c r="M2019">
        <f t="shared" si="1378"/>
        <v>0</v>
      </c>
      <c r="N2019" s="19" t="str">
        <f t="shared" si="1340"/>
        <v/>
      </c>
      <c r="P2019" s="29" t="s">
        <v>159</v>
      </c>
      <c r="Q2019" s="3"/>
      <c r="R2019" s="3"/>
      <c r="S2019" s="7"/>
      <c r="U2019" s="29" t="s">
        <v>159</v>
      </c>
      <c r="V2019" s="3"/>
      <c r="W2019" s="3"/>
      <c r="X2019" s="7"/>
      <c r="Z2019" s="29" t="s">
        <v>159</v>
      </c>
      <c r="AA2019" s="3"/>
      <c r="AB2019" s="3"/>
      <c r="AC2019" s="7"/>
      <c r="AE2019">
        <f t="shared" si="1371"/>
        <v>0</v>
      </c>
      <c r="AF2019" s="16" t="str">
        <f t="shared" si="1372"/>
        <v/>
      </c>
      <c r="AH2019">
        <f t="shared" si="1373"/>
        <v>0</v>
      </c>
      <c r="AI2019">
        <f t="shared" si="1374"/>
        <v>0</v>
      </c>
      <c r="AJ2019" s="16" t="str">
        <f t="shared" si="1375"/>
        <v/>
      </c>
      <c r="AL2019" s="16" t="str">
        <f t="shared" si="1376"/>
        <v/>
      </c>
    </row>
    <row r="2020" spans="2:38">
      <c r="B2020" s="29" t="s">
        <v>111</v>
      </c>
      <c r="C2020" s="3">
        <v>22</v>
      </c>
      <c r="D2020" s="3"/>
      <c r="E2020" s="7">
        <v>22</v>
      </c>
      <c r="G2020" s="29" t="s">
        <v>111</v>
      </c>
      <c r="H2020" s="3">
        <v>141</v>
      </c>
      <c r="I2020" s="3"/>
      <c r="J2020" s="7">
        <v>141</v>
      </c>
      <c r="L2020">
        <f t="shared" si="1377"/>
        <v>22</v>
      </c>
      <c r="M2020">
        <f t="shared" si="1378"/>
        <v>141</v>
      </c>
      <c r="N2020" s="19">
        <f t="shared" si="1340"/>
        <v>6.4090909090909092</v>
      </c>
      <c r="P2020" s="29" t="s">
        <v>111</v>
      </c>
      <c r="Q2020" s="3">
        <v>73</v>
      </c>
      <c r="R2020" s="3"/>
      <c r="S2020" s="7">
        <v>73</v>
      </c>
      <c r="U2020" s="29" t="s">
        <v>111</v>
      </c>
      <c r="V2020" s="3">
        <v>44</v>
      </c>
      <c r="W2020" s="3"/>
      <c r="X2020" s="7">
        <v>44</v>
      </c>
      <c r="Z2020" s="29" t="s">
        <v>111</v>
      </c>
      <c r="AA2020" s="3">
        <v>8075</v>
      </c>
      <c r="AB2020" s="3"/>
      <c r="AC2020" s="7">
        <v>8075</v>
      </c>
      <c r="AE2020">
        <f t="shared" si="1371"/>
        <v>8075</v>
      </c>
      <c r="AF2020" s="16">
        <f t="shared" si="1372"/>
        <v>8.0749999999999993</v>
      </c>
      <c r="AH2020">
        <f t="shared" si="1373"/>
        <v>141</v>
      </c>
      <c r="AI2020">
        <f t="shared" si="1374"/>
        <v>8075</v>
      </c>
      <c r="AJ2020" s="16">
        <f t="shared" si="1375"/>
        <v>57269.503546099295</v>
      </c>
      <c r="AL2020" s="16">
        <f t="shared" si="1376"/>
        <v>367045.45454545459</v>
      </c>
    </row>
    <row r="2021" spans="2:38">
      <c r="B2021" s="29" t="s">
        <v>112</v>
      </c>
      <c r="C2021" s="3"/>
      <c r="D2021" s="3">
        <v>114</v>
      </c>
      <c r="E2021" s="7">
        <v>114</v>
      </c>
      <c r="G2021" s="29" t="s">
        <v>112</v>
      </c>
      <c r="H2021" s="3"/>
      <c r="I2021" s="3">
        <v>181</v>
      </c>
      <c r="J2021" s="7">
        <v>181</v>
      </c>
      <c r="L2021">
        <f t="shared" si="1377"/>
        <v>114</v>
      </c>
      <c r="M2021">
        <f t="shared" si="1378"/>
        <v>181</v>
      </c>
      <c r="N2021" s="19">
        <f t="shared" si="1340"/>
        <v>1.5877192982456141</v>
      </c>
      <c r="P2021" s="29" t="s">
        <v>112</v>
      </c>
      <c r="Q2021" s="3"/>
      <c r="R2021" s="3">
        <v>32</v>
      </c>
      <c r="S2021" s="7">
        <v>32</v>
      </c>
      <c r="U2021" s="29" t="s">
        <v>112</v>
      </c>
      <c r="V2021" s="3"/>
      <c r="W2021" s="3">
        <v>31</v>
      </c>
      <c r="X2021" s="7">
        <v>31</v>
      </c>
      <c r="Z2021" s="29" t="s">
        <v>112</v>
      </c>
      <c r="AA2021" s="3"/>
      <c r="AB2021" s="3">
        <v>8680</v>
      </c>
      <c r="AC2021" s="7">
        <v>8680</v>
      </c>
      <c r="AE2021">
        <f t="shared" si="1371"/>
        <v>8680</v>
      </c>
      <c r="AF2021" s="16">
        <f t="shared" si="1372"/>
        <v>8.68</v>
      </c>
      <c r="AH2021">
        <f t="shared" si="1373"/>
        <v>181</v>
      </c>
      <c r="AI2021">
        <f t="shared" si="1374"/>
        <v>8680</v>
      </c>
      <c r="AJ2021" s="16">
        <f t="shared" si="1375"/>
        <v>47955.801104972372</v>
      </c>
      <c r="AL2021" s="16">
        <f t="shared" si="1376"/>
        <v>76140.350877192977</v>
      </c>
    </row>
    <row r="2022" spans="2:38">
      <c r="B2022" s="29" t="s">
        <v>113</v>
      </c>
      <c r="C2022" s="3">
        <v>1488</v>
      </c>
      <c r="D2022" s="3"/>
      <c r="E2022" s="7">
        <v>1488</v>
      </c>
      <c r="G2022" s="29" t="s">
        <v>113</v>
      </c>
      <c r="H2022" s="3">
        <v>5362</v>
      </c>
      <c r="I2022" s="3"/>
      <c r="J2022" s="7">
        <v>5362</v>
      </c>
      <c r="L2022">
        <f t="shared" si="1377"/>
        <v>1488</v>
      </c>
      <c r="M2022">
        <f t="shared" si="1378"/>
        <v>5362</v>
      </c>
      <c r="N2022" s="19">
        <f t="shared" si="1340"/>
        <v>3.603494623655914</v>
      </c>
      <c r="P2022" s="29" t="s">
        <v>113</v>
      </c>
      <c r="Q2022" s="3">
        <v>3103</v>
      </c>
      <c r="R2022" s="3"/>
      <c r="S2022" s="7">
        <v>3103</v>
      </c>
      <c r="U2022" s="29" t="s">
        <v>113</v>
      </c>
      <c r="V2022" s="3">
        <v>724</v>
      </c>
      <c r="W2022" s="3"/>
      <c r="X2022" s="7">
        <v>724</v>
      </c>
      <c r="Z2022" s="29" t="s">
        <v>113</v>
      </c>
      <c r="AA2022" s="3">
        <v>184281</v>
      </c>
      <c r="AB2022" s="3"/>
      <c r="AC2022" s="7">
        <v>184281</v>
      </c>
      <c r="AE2022">
        <f t="shared" si="1371"/>
        <v>184281</v>
      </c>
      <c r="AF2022" s="16">
        <f t="shared" si="1372"/>
        <v>184.28100000000001</v>
      </c>
      <c r="AH2022">
        <f t="shared" si="1373"/>
        <v>5362</v>
      </c>
      <c r="AI2022">
        <f t="shared" si="1374"/>
        <v>184281</v>
      </c>
      <c r="AJ2022" s="16">
        <f t="shared" si="1375"/>
        <v>34367.959716523685</v>
      </c>
      <c r="AL2022" s="16">
        <f t="shared" si="1376"/>
        <v>123844.75806451612</v>
      </c>
    </row>
    <row r="2023" spans="2:38">
      <c r="B2023" s="29" t="s">
        <v>114</v>
      </c>
      <c r="C2023" s="3"/>
      <c r="D2023" s="3">
        <v>7</v>
      </c>
      <c r="E2023" s="7">
        <v>7</v>
      </c>
      <c r="G2023" s="29" t="s">
        <v>114</v>
      </c>
      <c r="H2023" s="3"/>
      <c r="I2023" s="3">
        <v>10</v>
      </c>
      <c r="J2023" s="7">
        <v>10</v>
      </c>
      <c r="L2023">
        <f t="shared" si="1377"/>
        <v>7</v>
      </c>
      <c r="M2023">
        <f t="shared" si="1378"/>
        <v>10</v>
      </c>
      <c r="N2023" s="19">
        <f t="shared" si="1340"/>
        <v>1.4285714285714286</v>
      </c>
      <c r="P2023" s="29" t="s">
        <v>114</v>
      </c>
      <c r="Q2023" s="3"/>
      <c r="R2023" s="3">
        <v>2</v>
      </c>
      <c r="S2023" s="7">
        <v>2</v>
      </c>
      <c r="U2023" s="29" t="s">
        <v>114</v>
      </c>
      <c r="V2023" s="3"/>
      <c r="W2023" s="3"/>
      <c r="X2023" s="7"/>
      <c r="Z2023" s="29" t="s">
        <v>114</v>
      </c>
      <c r="AA2023" s="3"/>
      <c r="AB2023" s="3">
        <v>371</v>
      </c>
      <c r="AC2023" s="7">
        <v>371</v>
      </c>
      <c r="AE2023">
        <f t="shared" si="1371"/>
        <v>371</v>
      </c>
      <c r="AF2023" s="16">
        <f t="shared" si="1372"/>
        <v>0.371</v>
      </c>
      <c r="AH2023">
        <f t="shared" si="1373"/>
        <v>10</v>
      </c>
      <c r="AI2023">
        <f t="shared" si="1374"/>
        <v>371</v>
      </c>
      <c r="AJ2023" s="16">
        <f t="shared" si="1375"/>
        <v>37100</v>
      </c>
      <c r="AL2023" s="16">
        <f t="shared" si="1376"/>
        <v>53000</v>
      </c>
    </row>
    <row r="2024" spans="2:38">
      <c r="B2024" s="29" t="s">
        <v>160</v>
      </c>
      <c r="C2024" s="3"/>
      <c r="D2024" s="3">
        <v>40</v>
      </c>
      <c r="E2024" s="7">
        <v>40</v>
      </c>
      <c r="G2024" s="29" t="s">
        <v>160</v>
      </c>
      <c r="H2024" s="3"/>
      <c r="I2024" s="3">
        <v>107</v>
      </c>
      <c r="J2024" s="7">
        <v>107</v>
      </c>
      <c r="L2024">
        <f t="shared" si="1377"/>
        <v>40</v>
      </c>
      <c r="M2024">
        <f t="shared" si="1378"/>
        <v>107</v>
      </c>
      <c r="N2024" s="19">
        <f t="shared" si="1340"/>
        <v>2.6749999999999998</v>
      </c>
      <c r="P2024" s="29" t="s">
        <v>160</v>
      </c>
      <c r="Q2024" s="3"/>
      <c r="R2024" s="3">
        <v>42</v>
      </c>
      <c r="S2024" s="7">
        <v>42</v>
      </c>
      <c r="U2024" s="29" t="s">
        <v>160</v>
      </c>
      <c r="V2024" s="3"/>
      <c r="W2024" s="3">
        <v>21</v>
      </c>
      <c r="X2024" s="7">
        <v>21</v>
      </c>
      <c r="Z2024" s="29" t="s">
        <v>160</v>
      </c>
      <c r="AA2024" s="3"/>
      <c r="AB2024" s="3">
        <v>7911</v>
      </c>
      <c r="AC2024" s="7">
        <v>7911</v>
      </c>
      <c r="AE2024">
        <f t="shared" si="1371"/>
        <v>7911</v>
      </c>
      <c r="AF2024" s="16">
        <f t="shared" si="1372"/>
        <v>7.9109999999999996</v>
      </c>
      <c r="AH2024">
        <f t="shared" si="1373"/>
        <v>107</v>
      </c>
      <c r="AI2024">
        <f t="shared" si="1374"/>
        <v>7911</v>
      </c>
      <c r="AJ2024" s="16">
        <f t="shared" si="1375"/>
        <v>73934.579439252338</v>
      </c>
      <c r="AL2024" s="16">
        <f t="shared" si="1376"/>
        <v>197775</v>
      </c>
    </row>
    <row r="2025" spans="2:38">
      <c r="B2025" s="29" t="s">
        <v>115</v>
      </c>
      <c r="C2025" s="3"/>
      <c r="D2025" s="3">
        <v>24</v>
      </c>
      <c r="E2025" s="7">
        <v>24</v>
      </c>
      <c r="G2025" s="29" t="s">
        <v>115</v>
      </c>
      <c r="H2025" s="3"/>
      <c r="I2025" s="3">
        <v>62</v>
      </c>
      <c r="J2025" s="7">
        <v>62</v>
      </c>
      <c r="L2025">
        <f t="shared" si="1377"/>
        <v>24</v>
      </c>
      <c r="M2025">
        <f t="shared" si="1378"/>
        <v>62</v>
      </c>
      <c r="N2025" s="19">
        <f t="shared" si="1340"/>
        <v>2.5833333333333335</v>
      </c>
      <c r="P2025" s="29" t="s">
        <v>115</v>
      </c>
      <c r="Q2025" s="3"/>
      <c r="R2025" s="3">
        <v>18</v>
      </c>
      <c r="S2025" s="7">
        <v>18</v>
      </c>
      <c r="U2025" s="29" t="s">
        <v>115</v>
      </c>
      <c r="V2025" s="3"/>
      <c r="W2025" s="3">
        <v>20</v>
      </c>
      <c r="X2025" s="7">
        <v>20</v>
      </c>
      <c r="Z2025" s="29" t="s">
        <v>115</v>
      </c>
      <c r="AA2025" s="3"/>
      <c r="AB2025" s="3">
        <v>2953</v>
      </c>
      <c r="AC2025" s="7">
        <v>2953</v>
      </c>
      <c r="AE2025">
        <f t="shared" si="1371"/>
        <v>2953</v>
      </c>
      <c r="AF2025" s="16">
        <f t="shared" si="1372"/>
        <v>2.9529999999999998</v>
      </c>
      <c r="AH2025">
        <f t="shared" si="1373"/>
        <v>62</v>
      </c>
      <c r="AI2025">
        <f t="shared" si="1374"/>
        <v>2953</v>
      </c>
      <c r="AJ2025" s="16">
        <f t="shared" si="1375"/>
        <v>47629.032258064522</v>
      </c>
      <c r="AL2025" s="16">
        <f t="shared" si="1376"/>
        <v>123041.66666666669</v>
      </c>
    </row>
    <row r="2026" spans="2:38">
      <c r="B2026" s="29" t="s">
        <v>116</v>
      </c>
      <c r="C2026" s="3"/>
      <c r="D2026" s="3">
        <v>1</v>
      </c>
      <c r="E2026" s="7">
        <v>1</v>
      </c>
      <c r="G2026" s="29" t="s">
        <v>116</v>
      </c>
      <c r="H2026" s="3"/>
      <c r="I2026" s="3"/>
      <c r="J2026" s="7"/>
      <c r="L2026">
        <f t="shared" si="1377"/>
        <v>1</v>
      </c>
      <c r="M2026">
        <f t="shared" si="1378"/>
        <v>0</v>
      </c>
      <c r="N2026" s="19">
        <f t="shared" si="1340"/>
        <v>0</v>
      </c>
      <c r="P2026" s="29" t="s">
        <v>116</v>
      </c>
      <c r="Q2026" s="3"/>
      <c r="R2026" s="3"/>
      <c r="S2026" s="7"/>
      <c r="U2026" s="29" t="s">
        <v>116</v>
      </c>
      <c r="V2026" s="3"/>
      <c r="W2026" s="3"/>
      <c r="X2026" s="7"/>
      <c r="Z2026" s="29" t="s">
        <v>116</v>
      </c>
      <c r="AA2026" s="3"/>
      <c r="AB2026" s="3"/>
      <c r="AC2026" s="7"/>
      <c r="AE2026">
        <f t="shared" si="1371"/>
        <v>0</v>
      </c>
      <c r="AF2026" s="16" t="str">
        <f t="shared" si="1372"/>
        <v/>
      </c>
      <c r="AH2026">
        <f t="shared" si="1373"/>
        <v>0</v>
      </c>
      <c r="AI2026">
        <f t="shared" si="1374"/>
        <v>0</v>
      </c>
      <c r="AJ2026" s="16" t="str">
        <f t="shared" si="1375"/>
        <v/>
      </c>
      <c r="AL2026" s="16" t="str">
        <f t="shared" si="1376"/>
        <v/>
      </c>
    </row>
    <row r="2027" spans="2:38">
      <c r="B2027" s="29" t="s">
        <v>117</v>
      </c>
      <c r="C2027" s="3"/>
      <c r="D2027" s="3">
        <v>20</v>
      </c>
      <c r="E2027" s="7">
        <v>20</v>
      </c>
      <c r="G2027" s="29" t="s">
        <v>117</v>
      </c>
      <c r="H2027" s="3"/>
      <c r="I2027" s="3">
        <v>37</v>
      </c>
      <c r="J2027" s="7">
        <v>37</v>
      </c>
      <c r="L2027">
        <f t="shared" si="1377"/>
        <v>20</v>
      </c>
      <c r="M2027">
        <f t="shared" si="1378"/>
        <v>37</v>
      </c>
      <c r="N2027" s="19">
        <f t="shared" si="1340"/>
        <v>1.85</v>
      </c>
      <c r="P2027" s="29" t="s">
        <v>117</v>
      </c>
      <c r="Q2027" s="3"/>
      <c r="R2027" s="3">
        <v>10</v>
      </c>
      <c r="S2027" s="7">
        <v>10</v>
      </c>
      <c r="U2027" s="29" t="s">
        <v>117</v>
      </c>
      <c r="V2027" s="3"/>
      <c r="W2027" s="3">
        <v>5</v>
      </c>
      <c r="X2027" s="7">
        <v>5</v>
      </c>
      <c r="Z2027" s="29" t="s">
        <v>117</v>
      </c>
      <c r="AA2027" s="3"/>
      <c r="AB2027" s="3">
        <v>2217</v>
      </c>
      <c r="AC2027" s="7">
        <v>2217</v>
      </c>
      <c r="AE2027">
        <f t="shared" si="1371"/>
        <v>2217</v>
      </c>
      <c r="AF2027" s="16">
        <f t="shared" si="1372"/>
        <v>2.2170000000000001</v>
      </c>
      <c r="AH2027">
        <f t="shared" si="1373"/>
        <v>37</v>
      </c>
      <c r="AI2027">
        <f t="shared" si="1374"/>
        <v>2217</v>
      </c>
      <c r="AJ2027" s="16">
        <f t="shared" si="1375"/>
        <v>59918.91891891892</v>
      </c>
      <c r="AL2027" s="16">
        <f t="shared" si="1376"/>
        <v>110850.00000000001</v>
      </c>
    </row>
    <row r="2028" spans="2:38">
      <c r="B2028" s="29" t="s">
        <v>118</v>
      </c>
      <c r="C2028" s="3"/>
      <c r="D2028" s="3"/>
      <c r="E2028" s="7"/>
      <c r="G2028" s="29" t="s">
        <v>118</v>
      </c>
      <c r="H2028" s="3"/>
      <c r="I2028" s="3"/>
      <c r="J2028" s="7"/>
      <c r="N2028" s="19" t="str">
        <f t="shared" si="1340"/>
        <v/>
      </c>
      <c r="P2028" s="29" t="s">
        <v>118</v>
      </c>
      <c r="Q2028" s="3"/>
      <c r="R2028" s="3"/>
      <c r="S2028" s="7"/>
      <c r="U2028" s="29" t="s">
        <v>118</v>
      </c>
      <c r="V2028" s="3"/>
      <c r="W2028" s="3"/>
      <c r="X2028" s="7"/>
      <c r="Z2028" s="29" t="s">
        <v>118</v>
      </c>
      <c r="AA2028" s="3"/>
      <c r="AB2028" s="3"/>
      <c r="AC2028" s="7"/>
      <c r="AE2028">
        <f t="shared" si="1371"/>
        <v>0</v>
      </c>
      <c r="AF2028" s="16" t="str">
        <f t="shared" si="1372"/>
        <v/>
      </c>
      <c r="AH2028">
        <f t="shared" si="1373"/>
        <v>0</v>
      </c>
      <c r="AI2028">
        <f t="shared" si="1374"/>
        <v>0</v>
      </c>
      <c r="AJ2028" s="16" t="str">
        <f t="shared" si="1375"/>
        <v/>
      </c>
      <c r="AL2028" s="16" t="str">
        <f t="shared" si="1376"/>
        <v/>
      </c>
    </row>
    <row r="2029" spans="2:38">
      <c r="B2029" s="29" t="s">
        <v>119</v>
      </c>
      <c r="C2029" s="3"/>
      <c r="D2029" s="3">
        <v>22</v>
      </c>
      <c r="E2029" s="7">
        <v>22</v>
      </c>
      <c r="G2029" s="29" t="s">
        <v>119</v>
      </c>
      <c r="H2029" s="3"/>
      <c r="I2029" s="3">
        <v>53</v>
      </c>
      <c r="J2029" s="7">
        <v>53</v>
      </c>
      <c r="L2029">
        <f t="shared" ref="L2029:L2038" si="1379">E2029</f>
        <v>22</v>
      </c>
      <c r="M2029">
        <f t="shared" ref="M2029:M2038" si="1380">J2029</f>
        <v>53</v>
      </c>
      <c r="N2029" s="19">
        <f t="shared" si="1340"/>
        <v>2.4090909090909092</v>
      </c>
      <c r="P2029" s="29" t="s">
        <v>119</v>
      </c>
      <c r="Q2029" s="3"/>
      <c r="R2029" s="3">
        <v>21</v>
      </c>
      <c r="S2029" s="7">
        <v>21</v>
      </c>
      <c r="U2029" s="29" t="s">
        <v>119</v>
      </c>
      <c r="V2029" s="3"/>
      <c r="W2029" s="3">
        <v>10</v>
      </c>
      <c r="X2029" s="7">
        <v>10</v>
      </c>
      <c r="Z2029" s="29" t="s">
        <v>119</v>
      </c>
      <c r="AA2029" s="3"/>
      <c r="AB2029" s="3">
        <v>2097</v>
      </c>
      <c r="AC2029" s="7">
        <v>2097</v>
      </c>
      <c r="AE2029">
        <f t="shared" si="1371"/>
        <v>2097</v>
      </c>
      <c r="AF2029" s="16">
        <f t="shared" si="1372"/>
        <v>2.097</v>
      </c>
      <c r="AH2029">
        <f t="shared" si="1373"/>
        <v>53</v>
      </c>
      <c r="AI2029">
        <f t="shared" si="1374"/>
        <v>2097</v>
      </c>
      <c r="AJ2029" s="16">
        <f t="shared" si="1375"/>
        <v>39566.037735849059</v>
      </c>
      <c r="AL2029" s="16">
        <f t="shared" si="1376"/>
        <v>95318.181818181823</v>
      </c>
    </row>
    <row r="2030" spans="2:38">
      <c r="B2030" s="29" t="s">
        <v>161</v>
      </c>
      <c r="C2030" s="3"/>
      <c r="D2030" s="3">
        <v>7</v>
      </c>
      <c r="E2030" s="7">
        <v>7</v>
      </c>
      <c r="G2030" s="29" t="s">
        <v>161</v>
      </c>
      <c r="H2030" s="3"/>
      <c r="I2030" s="3">
        <v>14</v>
      </c>
      <c r="J2030" s="7">
        <v>14</v>
      </c>
      <c r="L2030">
        <f t="shared" si="1379"/>
        <v>7</v>
      </c>
      <c r="M2030">
        <f t="shared" si="1380"/>
        <v>14</v>
      </c>
      <c r="N2030" s="19">
        <f t="shared" si="1340"/>
        <v>2</v>
      </c>
      <c r="P2030" s="29" t="s">
        <v>161</v>
      </c>
      <c r="Q2030" s="3"/>
      <c r="R2030" s="3">
        <v>4</v>
      </c>
      <c r="S2030" s="7">
        <v>4</v>
      </c>
      <c r="U2030" s="29" t="s">
        <v>161</v>
      </c>
      <c r="V2030" s="3"/>
      <c r="W2030" s="3">
        <v>3</v>
      </c>
      <c r="X2030" s="7">
        <v>3</v>
      </c>
      <c r="Z2030" s="29" t="s">
        <v>161</v>
      </c>
      <c r="AA2030" s="3"/>
      <c r="AB2030" s="3">
        <v>714</v>
      </c>
      <c r="AC2030" s="7">
        <v>714</v>
      </c>
      <c r="AE2030">
        <f t="shared" si="1371"/>
        <v>714</v>
      </c>
      <c r="AF2030" s="16">
        <f t="shared" si="1372"/>
        <v>0.71399999999999997</v>
      </c>
      <c r="AH2030">
        <f t="shared" si="1373"/>
        <v>14</v>
      </c>
      <c r="AI2030">
        <f t="shared" si="1374"/>
        <v>714</v>
      </c>
      <c r="AJ2030" s="16">
        <f t="shared" si="1375"/>
        <v>51000</v>
      </c>
      <c r="AL2030" s="16">
        <f t="shared" si="1376"/>
        <v>102000</v>
      </c>
    </row>
    <row r="2031" spans="2:38">
      <c r="B2031" s="29" t="s">
        <v>162</v>
      </c>
      <c r="C2031" s="3"/>
      <c r="D2031" s="3">
        <v>2</v>
      </c>
      <c r="E2031" s="7">
        <v>2</v>
      </c>
      <c r="G2031" s="29" t="s">
        <v>162</v>
      </c>
      <c r="H2031" s="3"/>
      <c r="I2031" s="3"/>
      <c r="J2031" s="7"/>
      <c r="L2031">
        <f t="shared" si="1379"/>
        <v>2</v>
      </c>
      <c r="M2031">
        <f t="shared" si="1380"/>
        <v>0</v>
      </c>
      <c r="N2031" s="19">
        <f t="shared" ref="N2031:N2048" si="1381">IF(M2031+L2031&gt;0,M2031/L2031,"")</f>
        <v>0</v>
      </c>
      <c r="P2031" s="29" t="s">
        <v>162</v>
      </c>
      <c r="Q2031" s="3"/>
      <c r="R2031" s="3"/>
      <c r="S2031" s="7"/>
      <c r="U2031" s="29" t="s">
        <v>162</v>
      </c>
      <c r="V2031" s="3"/>
      <c r="W2031" s="3"/>
      <c r="X2031" s="7"/>
      <c r="Z2031" s="29" t="s">
        <v>162</v>
      </c>
      <c r="AA2031" s="3"/>
      <c r="AB2031" s="3"/>
      <c r="AC2031" s="7"/>
      <c r="AE2031">
        <f t="shared" si="1371"/>
        <v>0</v>
      </c>
      <c r="AF2031" s="16" t="str">
        <f t="shared" si="1372"/>
        <v/>
      </c>
      <c r="AH2031">
        <f t="shared" si="1373"/>
        <v>0</v>
      </c>
      <c r="AI2031">
        <f t="shared" si="1374"/>
        <v>0</v>
      </c>
      <c r="AJ2031" s="16" t="str">
        <f t="shared" si="1375"/>
        <v/>
      </c>
      <c r="AL2031" s="16" t="str">
        <f t="shared" si="1376"/>
        <v/>
      </c>
    </row>
    <row r="2032" spans="2:38">
      <c r="B2032" s="29" t="s">
        <v>120</v>
      </c>
      <c r="C2032" s="3"/>
      <c r="D2032" s="3">
        <v>584</v>
      </c>
      <c r="E2032" s="7">
        <v>584</v>
      </c>
      <c r="G2032" s="29" t="s">
        <v>120</v>
      </c>
      <c r="H2032" s="3"/>
      <c r="I2032" s="3">
        <v>1169</v>
      </c>
      <c r="J2032" s="7">
        <v>1169</v>
      </c>
      <c r="L2032">
        <f t="shared" si="1379"/>
        <v>584</v>
      </c>
      <c r="M2032">
        <f t="shared" si="1380"/>
        <v>1169</v>
      </c>
      <c r="N2032" s="19">
        <f t="shared" si="1381"/>
        <v>2.0017123287671232</v>
      </c>
      <c r="P2032" s="29" t="s">
        <v>120</v>
      </c>
      <c r="Q2032" s="3"/>
      <c r="R2032" s="3">
        <v>397</v>
      </c>
      <c r="S2032" s="7">
        <v>397</v>
      </c>
      <c r="U2032" s="29" t="s">
        <v>120</v>
      </c>
      <c r="V2032" s="3"/>
      <c r="W2032" s="3">
        <v>179</v>
      </c>
      <c r="X2032" s="7">
        <v>179</v>
      </c>
      <c r="Z2032" s="29" t="s">
        <v>120</v>
      </c>
      <c r="AA2032" s="3"/>
      <c r="AB2032" s="3">
        <v>46499</v>
      </c>
      <c r="AC2032" s="7">
        <v>46499</v>
      </c>
      <c r="AE2032">
        <f t="shared" si="1371"/>
        <v>46499</v>
      </c>
      <c r="AF2032" s="16">
        <f t="shared" si="1372"/>
        <v>46.499000000000002</v>
      </c>
      <c r="AH2032">
        <f t="shared" si="1373"/>
        <v>1169</v>
      </c>
      <c r="AI2032">
        <f t="shared" si="1374"/>
        <v>46499</v>
      </c>
      <c r="AJ2032" s="16">
        <f t="shared" si="1375"/>
        <v>39776.732249786146</v>
      </c>
      <c r="AL2032" s="16">
        <f t="shared" si="1376"/>
        <v>79621.57534246576</v>
      </c>
    </row>
    <row r="2033" spans="2:38">
      <c r="B2033" s="29" t="s">
        <v>121</v>
      </c>
      <c r="C2033" s="3"/>
      <c r="D2033" s="3">
        <v>1</v>
      </c>
      <c r="E2033" s="7">
        <v>1</v>
      </c>
      <c r="G2033" s="29" t="s">
        <v>121</v>
      </c>
      <c r="H2033" s="3"/>
      <c r="I2033" s="3"/>
      <c r="J2033" s="7"/>
      <c r="L2033">
        <f t="shared" si="1379"/>
        <v>1</v>
      </c>
      <c r="M2033">
        <f t="shared" si="1380"/>
        <v>0</v>
      </c>
      <c r="N2033" s="19">
        <f t="shared" si="1381"/>
        <v>0</v>
      </c>
      <c r="P2033" s="29" t="s">
        <v>121</v>
      </c>
      <c r="Q2033" s="3"/>
      <c r="R2033" s="3"/>
      <c r="S2033" s="7"/>
      <c r="U2033" s="29" t="s">
        <v>121</v>
      </c>
      <c r="V2033" s="3"/>
      <c r="W2033" s="3"/>
      <c r="X2033" s="7"/>
      <c r="Z2033" s="29" t="s">
        <v>121</v>
      </c>
      <c r="AA2033" s="3"/>
      <c r="AB2033" s="3"/>
      <c r="AC2033" s="7"/>
      <c r="AE2033">
        <f t="shared" si="1371"/>
        <v>0</v>
      </c>
      <c r="AF2033" s="16" t="str">
        <f t="shared" si="1372"/>
        <v/>
      </c>
      <c r="AH2033">
        <f t="shared" si="1373"/>
        <v>0</v>
      </c>
      <c r="AI2033">
        <f t="shared" si="1374"/>
        <v>0</v>
      </c>
      <c r="AJ2033" s="16" t="str">
        <f t="shared" si="1375"/>
        <v/>
      </c>
      <c r="AL2033" s="16" t="str">
        <f t="shared" si="1376"/>
        <v/>
      </c>
    </row>
    <row r="2034" spans="2:38">
      <c r="B2034" s="29" t="s">
        <v>122</v>
      </c>
      <c r="C2034" s="3"/>
      <c r="D2034" s="3">
        <v>43</v>
      </c>
      <c r="E2034" s="7">
        <v>43</v>
      </c>
      <c r="G2034" s="29" t="s">
        <v>122</v>
      </c>
      <c r="H2034" s="3"/>
      <c r="I2034" s="3">
        <v>117</v>
      </c>
      <c r="J2034" s="7">
        <v>117</v>
      </c>
      <c r="L2034">
        <f t="shared" si="1379"/>
        <v>43</v>
      </c>
      <c r="M2034">
        <f t="shared" si="1380"/>
        <v>117</v>
      </c>
      <c r="N2034" s="19">
        <f t="shared" si="1381"/>
        <v>2.7209302325581395</v>
      </c>
      <c r="P2034" s="29" t="s">
        <v>122</v>
      </c>
      <c r="Q2034" s="3"/>
      <c r="R2034" s="3">
        <v>48</v>
      </c>
      <c r="S2034" s="7">
        <v>48</v>
      </c>
      <c r="U2034" s="29" t="s">
        <v>122</v>
      </c>
      <c r="V2034" s="3"/>
      <c r="W2034" s="3">
        <v>25</v>
      </c>
      <c r="X2034" s="7">
        <v>25</v>
      </c>
      <c r="Z2034" s="29" t="s">
        <v>122</v>
      </c>
      <c r="AA2034" s="3"/>
      <c r="AB2034" s="3">
        <v>5330</v>
      </c>
      <c r="AC2034" s="7">
        <v>5330</v>
      </c>
      <c r="AE2034">
        <f t="shared" si="1371"/>
        <v>5330</v>
      </c>
      <c r="AF2034" s="16">
        <f t="shared" si="1372"/>
        <v>5.33</v>
      </c>
      <c r="AH2034">
        <f t="shared" si="1373"/>
        <v>117</v>
      </c>
      <c r="AI2034">
        <f t="shared" si="1374"/>
        <v>5330</v>
      </c>
      <c r="AJ2034" s="16">
        <f t="shared" si="1375"/>
        <v>45555.555555555555</v>
      </c>
      <c r="AL2034" s="16">
        <f t="shared" si="1376"/>
        <v>123953.48837209302</v>
      </c>
    </row>
    <row r="2035" spans="2:38">
      <c r="B2035" s="29" t="s">
        <v>123</v>
      </c>
      <c r="C2035" s="3"/>
      <c r="D2035" s="3">
        <v>6</v>
      </c>
      <c r="E2035" s="7">
        <v>6</v>
      </c>
      <c r="G2035" s="29" t="s">
        <v>123</v>
      </c>
      <c r="H2035" s="3"/>
      <c r="I2035" s="3">
        <v>9</v>
      </c>
      <c r="J2035" s="7">
        <v>9</v>
      </c>
      <c r="L2035">
        <f t="shared" si="1379"/>
        <v>6</v>
      </c>
      <c r="M2035">
        <f t="shared" si="1380"/>
        <v>9</v>
      </c>
      <c r="N2035" s="19">
        <f t="shared" si="1381"/>
        <v>1.5</v>
      </c>
      <c r="P2035" s="29" t="s">
        <v>123</v>
      </c>
      <c r="Q2035" s="3"/>
      <c r="R2035" s="3">
        <v>3</v>
      </c>
      <c r="S2035" s="7">
        <v>3</v>
      </c>
      <c r="U2035" s="29" t="s">
        <v>123</v>
      </c>
      <c r="V2035" s="3"/>
      <c r="W2035" s="3"/>
      <c r="X2035" s="7"/>
      <c r="Z2035" s="29" t="s">
        <v>123</v>
      </c>
      <c r="AA2035" s="3"/>
      <c r="AB2035" s="3">
        <v>653</v>
      </c>
      <c r="AC2035" s="7">
        <v>653</v>
      </c>
      <c r="AE2035">
        <f t="shared" si="1371"/>
        <v>653</v>
      </c>
      <c r="AF2035" s="16">
        <f t="shared" si="1372"/>
        <v>0.65300000000000002</v>
      </c>
      <c r="AH2035">
        <f t="shared" si="1373"/>
        <v>9</v>
      </c>
      <c r="AI2035">
        <f t="shared" si="1374"/>
        <v>653</v>
      </c>
      <c r="AJ2035" s="16">
        <f t="shared" si="1375"/>
        <v>72555.555555555562</v>
      </c>
      <c r="AL2035" s="16">
        <f t="shared" si="1376"/>
        <v>108833.33333333334</v>
      </c>
    </row>
    <row r="2036" spans="2:38">
      <c r="B2036" s="29" t="s">
        <v>124</v>
      </c>
      <c r="C2036" s="3"/>
      <c r="D2036" s="3">
        <v>3</v>
      </c>
      <c r="E2036" s="7">
        <v>3</v>
      </c>
      <c r="G2036" s="29" t="s">
        <v>124</v>
      </c>
      <c r="H2036" s="3"/>
      <c r="I2036" s="3">
        <v>13</v>
      </c>
      <c r="J2036" s="7">
        <v>13</v>
      </c>
      <c r="L2036">
        <f t="shared" si="1379"/>
        <v>3</v>
      </c>
      <c r="M2036">
        <f t="shared" si="1380"/>
        <v>13</v>
      </c>
      <c r="N2036" s="19">
        <f t="shared" si="1381"/>
        <v>4.333333333333333</v>
      </c>
      <c r="P2036" s="29" t="s">
        <v>124</v>
      </c>
      <c r="Q2036" s="3"/>
      <c r="R2036" s="3">
        <v>9</v>
      </c>
      <c r="S2036" s="7">
        <v>9</v>
      </c>
      <c r="U2036" s="29" t="s">
        <v>124</v>
      </c>
      <c r="V2036" s="3"/>
      <c r="W2036" s="3">
        <v>1</v>
      </c>
      <c r="X2036" s="7">
        <v>1</v>
      </c>
      <c r="Z2036" s="29" t="s">
        <v>124</v>
      </c>
      <c r="AA2036" s="3"/>
      <c r="AB2036" s="3">
        <v>344</v>
      </c>
      <c r="AC2036" s="7">
        <v>344</v>
      </c>
      <c r="AE2036">
        <f t="shared" si="1371"/>
        <v>344</v>
      </c>
      <c r="AF2036" s="16">
        <f t="shared" si="1372"/>
        <v>0.34399999999999997</v>
      </c>
      <c r="AH2036">
        <f t="shared" si="1373"/>
        <v>13</v>
      </c>
      <c r="AI2036">
        <f t="shared" si="1374"/>
        <v>344</v>
      </c>
      <c r="AJ2036" s="16">
        <f t="shared" si="1375"/>
        <v>26461.538461538461</v>
      </c>
      <c r="AL2036" s="16">
        <f t="shared" si="1376"/>
        <v>114666.66666666666</v>
      </c>
    </row>
    <row r="2037" spans="2:38">
      <c r="B2037" s="29" t="s">
        <v>163</v>
      </c>
      <c r="C2037" s="3">
        <v>6</v>
      </c>
      <c r="D2037" s="3"/>
      <c r="E2037" s="7">
        <v>6</v>
      </c>
      <c r="G2037" s="29" t="s">
        <v>163</v>
      </c>
      <c r="H2037" s="3">
        <v>19</v>
      </c>
      <c r="I2037" s="3"/>
      <c r="J2037" s="7">
        <v>19</v>
      </c>
      <c r="L2037">
        <f t="shared" si="1379"/>
        <v>6</v>
      </c>
      <c r="M2037">
        <f t="shared" si="1380"/>
        <v>19</v>
      </c>
      <c r="N2037" s="19">
        <f t="shared" si="1381"/>
        <v>3.1666666666666665</v>
      </c>
      <c r="P2037" s="29" t="s">
        <v>163</v>
      </c>
      <c r="Q2037" s="3">
        <v>12</v>
      </c>
      <c r="R2037" s="3"/>
      <c r="S2037" s="7">
        <v>12</v>
      </c>
      <c r="U2037" s="29" t="s">
        <v>163</v>
      </c>
      <c r="V2037" s="3">
        <v>1</v>
      </c>
      <c r="W2037" s="3"/>
      <c r="X2037" s="7">
        <v>1</v>
      </c>
      <c r="Z2037" s="29" t="s">
        <v>163</v>
      </c>
      <c r="AA2037" s="3">
        <v>1068</v>
      </c>
      <c r="AB2037" s="3"/>
      <c r="AC2037" s="7">
        <v>1068</v>
      </c>
      <c r="AE2037">
        <f t="shared" si="1371"/>
        <v>1068</v>
      </c>
      <c r="AF2037" s="16">
        <f t="shared" si="1372"/>
        <v>1.0680000000000001</v>
      </c>
      <c r="AH2037">
        <f t="shared" si="1373"/>
        <v>19</v>
      </c>
      <c r="AI2037">
        <f t="shared" si="1374"/>
        <v>1068</v>
      </c>
      <c r="AJ2037" s="16">
        <f t="shared" si="1375"/>
        <v>56210.526315789473</v>
      </c>
      <c r="AL2037" s="16">
        <f t="shared" si="1376"/>
        <v>178000</v>
      </c>
    </row>
    <row r="2038" spans="2:38">
      <c r="B2038" s="29" t="s">
        <v>125</v>
      </c>
      <c r="C2038" s="3"/>
      <c r="D2038" s="3">
        <v>44</v>
      </c>
      <c r="E2038" s="7">
        <v>44</v>
      </c>
      <c r="G2038" s="29" t="s">
        <v>125</v>
      </c>
      <c r="H2038" s="3"/>
      <c r="I2038" s="3">
        <v>149</v>
      </c>
      <c r="J2038" s="7">
        <v>149</v>
      </c>
      <c r="L2038">
        <f t="shared" si="1379"/>
        <v>44</v>
      </c>
      <c r="M2038">
        <f t="shared" si="1380"/>
        <v>149</v>
      </c>
      <c r="N2038" s="19">
        <f t="shared" si="1381"/>
        <v>3.3863636363636362</v>
      </c>
      <c r="P2038" s="29" t="s">
        <v>125</v>
      </c>
      <c r="Q2038" s="3"/>
      <c r="R2038" s="3">
        <v>83</v>
      </c>
      <c r="S2038" s="7">
        <v>83</v>
      </c>
      <c r="U2038" s="29" t="s">
        <v>125</v>
      </c>
      <c r="V2038" s="3"/>
      <c r="W2038" s="3">
        <v>20</v>
      </c>
      <c r="X2038" s="7">
        <v>20</v>
      </c>
      <c r="Z2038" s="29" t="s">
        <v>125</v>
      </c>
      <c r="AA2038" s="3"/>
      <c r="AB2038" s="3">
        <v>13493</v>
      </c>
      <c r="AC2038" s="7">
        <v>13493</v>
      </c>
      <c r="AE2038">
        <f t="shared" si="1371"/>
        <v>13493</v>
      </c>
      <c r="AF2038" s="16">
        <f t="shared" si="1372"/>
        <v>13.493</v>
      </c>
      <c r="AH2038">
        <f t="shared" si="1373"/>
        <v>149</v>
      </c>
      <c r="AI2038">
        <f t="shared" si="1374"/>
        <v>13493</v>
      </c>
      <c r="AJ2038" s="16">
        <f t="shared" si="1375"/>
        <v>90557.046979865772</v>
      </c>
      <c r="AL2038" s="16">
        <f t="shared" si="1376"/>
        <v>306659.09090909088</v>
      </c>
    </row>
    <row r="2039" spans="2:38">
      <c r="B2039" s="29" t="s">
        <v>126</v>
      </c>
      <c r="C2039" s="3">
        <v>191</v>
      </c>
      <c r="D2039" s="3"/>
      <c r="E2039" s="7">
        <v>191</v>
      </c>
      <c r="G2039" s="29" t="s">
        <v>126</v>
      </c>
      <c r="H2039" s="3">
        <v>675</v>
      </c>
      <c r="I2039" s="3"/>
      <c r="J2039" s="7">
        <v>675</v>
      </c>
      <c r="N2039" s="19" t="str">
        <f t="shared" si="1381"/>
        <v/>
      </c>
      <c r="P2039" s="29" t="s">
        <v>126</v>
      </c>
      <c r="Q2039" s="3">
        <v>307</v>
      </c>
      <c r="R2039" s="3"/>
      <c r="S2039" s="7">
        <v>307</v>
      </c>
      <c r="U2039" s="29" t="s">
        <v>126</v>
      </c>
      <c r="V2039" s="3">
        <v>177</v>
      </c>
      <c r="W2039" s="3"/>
      <c r="X2039" s="7">
        <v>177</v>
      </c>
      <c r="Z2039" s="29" t="s">
        <v>126</v>
      </c>
      <c r="AA2039" s="3">
        <v>46385</v>
      </c>
      <c r="AB2039" s="3"/>
      <c r="AC2039" s="7">
        <v>46385</v>
      </c>
      <c r="AE2039">
        <f t="shared" si="1371"/>
        <v>46385</v>
      </c>
      <c r="AF2039" s="16">
        <f t="shared" si="1372"/>
        <v>46.384999999999998</v>
      </c>
      <c r="AH2039">
        <f t="shared" si="1373"/>
        <v>675</v>
      </c>
      <c r="AI2039">
        <f t="shared" si="1374"/>
        <v>46385</v>
      </c>
      <c r="AJ2039" s="16">
        <f t="shared" si="1375"/>
        <v>68718.518518518526</v>
      </c>
      <c r="AL2039" s="16" t="str">
        <f t="shared" si="1376"/>
        <v/>
      </c>
    </row>
    <row r="2040" spans="2:38">
      <c r="B2040" s="29" t="s">
        <v>127</v>
      </c>
      <c r="C2040" s="3"/>
      <c r="D2040" s="3">
        <v>12</v>
      </c>
      <c r="E2040" s="7">
        <v>12</v>
      </c>
      <c r="G2040" s="29" t="s">
        <v>127</v>
      </c>
      <c r="H2040" s="3"/>
      <c r="I2040" s="3">
        <v>40</v>
      </c>
      <c r="J2040" s="7">
        <v>40</v>
      </c>
      <c r="L2040">
        <f t="shared" ref="L2040:L2049" si="1382">E2040</f>
        <v>12</v>
      </c>
      <c r="M2040">
        <f t="shared" ref="M2040:M2049" si="1383">J2040</f>
        <v>40</v>
      </c>
      <c r="N2040" s="19">
        <f t="shared" si="1381"/>
        <v>3.3333333333333335</v>
      </c>
      <c r="P2040" s="29" t="s">
        <v>127</v>
      </c>
      <c r="Q2040" s="3"/>
      <c r="R2040" s="3">
        <v>22</v>
      </c>
      <c r="S2040" s="7">
        <v>22</v>
      </c>
      <c r="U2040" s="29" t="s">
        <v>127</v>
      </c>
      <c r="V2040" s="3"/>
      <c r="W2040" s="3">
        <v>6</v>
      </c>
      <c r="X2040" s="7">
        <v>6</v>
      </c>
      <c r="Z2040" s="29" t="s">
        <v>127</v>
      </c>
      <c r="AA2040" s="3"/>
      <c r="AB2040" s="3">
        <v>2647</v>
      </c>
      <c r="AC2040" s="7">
        <v>2647</v>
      </c>
      <c r="AE2040">
        <f t="shared" si="1371"/>
        <v>2647</v>
      </c>
      <c r="AF2040" s="16">
        <f t="shared" si="1372"/>
        <v>2.6469999999999998</v>
      </c>
      <c r="AH2040">
        <f t="shared" si="1373"/>
        <v>40</v>
      </c>
      <c r="AI2040">
        <f t="shared" si="1374"/>
        <v>2647</v>
      </c>
      <c r="AJ2040" s="16">
        <f t="shared" si="1375"/>
        <v>66175</v>
      </c>
      <c r="AL2040" s="16">
        <f t="shared" si="1376"/>
        <v>220583.33333333334</v>
      </c>
    </row>
    <row r="2041" spans="2:38">
      <c r="B2041" s="29" t="s">
        <v>128</v>
      </c>
      <c r="C2041" s="3"/>
      <c r="D2041" s="3">
        <v>5</v>
      </c>
      <c r="E2041" s="7">
        <v>5</v>
      </c>
      <c r="G2041" s="29" t="s">
        <v>128</v>
      </c>
      <c r="H2041" s="3"/>
      <c r="I2041" s="3">
        <v>19</v>
      </c>
      <c r="J2041" s="7">
        <v>19</v>
      </c>
      <c r="L2041">
        <f t="shared" si="1382"/>
        <v>5</v>
      </c>
      <c r="M2041">
        <f t="shared" si="1383"/>
        <v>19</v>
      </c>
      <c r="N2041" s="19">
        <f t="shared" si="1381"/>
        <v>3.8</v>
      </c>
      <c r="P2041" s="29" t="s">
        <v>128</v>
      </c>
      <c r="Q2041" s="3"/>
      <c r="R2041" s="3">
        <v>10</v>
      </c>
      <c r="S2041" s="7">
        <v>10</v>
      </c>
      <c r="U2041" s="29" t="s">
        <v>128</v>
      </c>
      <c r="V2041" s="3"/>
      <c r="W2041" s="3">
        <v>3</v>
      </c>
      <c r="X2041" s="7">
        <v>3</v>
      </c>
      <c r="Z2041" s="29" t="s">
        <v>128</v>
      </c>
      <c r="AA2041" s="3"/>
      <c r="AB2041" s="3">
        <v>1837</v>
      </c>
      <c r="AC2041" s="7">
        <v>1837</v>
      </c>
      <c r="AE2041">
        <f t="shared" si="1371"/>
        <v>1837</v>
      </c>
      <c r="AF2041" s="16">
        <f t="shared" si="1372"/>
        <v>1.837</v>
      </c>
      <c r="AH2041">
        <f t="shared" si="1373"/>
        <v>19</v>
      </c>
      <c r="AI2041">
        <f t="shared" si="1374"/>
        <v>1837</v>
      </c>
      <c r="AJ2041" s="16">
        <f t="shared" si="1375"/>
        <v>96684.210526315801</v>
      </c>
      <c r="AL2041" s="16">
        <f t="shared" si="1376"/>
        <v>367400</v>
      </c>
    </row>
    <row r="2042" spans="2:38">
      <c r="B2042" s="29" t="s">
        <v>129</v>
      </c>
      <c r="C2042" s="3">
        <v>158</v>
      </c>
      <c r="D2042" s="3"/>
      <c r="E2042" s="7">
        <v>158</v>
      </c>
      <c r="G2042" s="29" t="s">
        <v>129</v>
      </c>
      <c r="H2042" s="3">
        <v>594</v>
      </c>
      <c r="I2042" s="3"/>
      <c r="J2042" s="7">
        <v>594</v>
      </c>
      <c r="L2042">
        <f t="shared" si="1382"/>
        <v>158</v>
      </c>
      <c r="M2042">
        <f t="shared" si="1383"/>
        <v>594</v>
      </c>
      <c r="N2042" s="19">
        <f t="shared" si="1381"/>
        <v>3.759493670886076</v>
      </c>
      <c r="P2042" s="29" t="s">
        <v>129</v>
      </c>
      <c r="Q2042" s="3">
        <v>312</v>
      </c>
      <c r="R2042" s="3"/>
      <c r="S2042" s="7">
        <v>312</v>
      </c>
      <c r="U2042" s="29" t="s">
        <v>129</v>
      </c>
      <c r="V2042" s="3">
        <v>121</v>
      </c>
      <c r="W2042" s="3"/>
      <c r="X2042" s="7">
        <v>121</v>
      </c>
      <c r="Z2042" s="29" t="s">
        <v>129</v>
      </c>
      <c r="AA2042" s="3">
        <v>45716</v>
      </c>
      <c r="AB2042" s="3"/>
      <c r="AC2042" s="7">
        <v>45716</v>
      </c>
      <c r="AE2042">
        <f t="shared" si="1371"/>
        <v>45716</v>
      </c>
      <c r="AF2042" s="16">
        <f t="shared" si="1372"/>
        <v>45.716000000000001</v>
      </c>
      <c r="AH2042">
        <f t="shared" si="1373"/>
        <v>594</v>
      </c>
      <c r="AI2042">
        <f t="shared" si="1374"/>
        <v>45716</v>
      </c>
      <c r="AJ2042" s="16">
        <f t="shared" si="1375"/>
        <v>76962.962962962964</v>
      </c>
      <c r="AL2042" s="16">
        <f t="shared" si="1376"/>
        <v>289341.77215189877</v>
      </c>
    </row>
    <row r="2043" spans="2:38">
      <c r="B2043" s="29" t="s">
        <v>130</v>
      </c>
      <c r="C2043" s="3"/>
      <c r="D2043" s="3">
        <v>8</v>
      </c>
      <c r="E2043" s="7">
        <v>8</v>
      </c>
      <c r="G2043" s="29" t="s">
        <v>130</v>
      </c>
      <c r="H2043" s="3"/>
      <c r="I2043" s="3">
        <v>65</v>
      </c>
      <c r="J2043" s="7">
        <v>65</v>
      </c>
      <c r="L2043">
        <f t="shared" si="1382"/>
        <v>8</v>
      </c>
      <c r="M2043">
        <f t="shared" si="1383"/>
        <v>65</v>
      </c>
      <c r="N2043" s="19">
        <f t="shared" si="1381"/>
        <v>8.125</v>
      </c>
      <c r="P2043" s="29" t="s">
        <v>130</v>
      </c>
      <c r="Q2043" s="3"/>
      <c r="R2043" s="3">
        <v>51</v>
      </c>
      <c r="S2043" s="7">
        <v>51</v>
      </c>
      <c r="U2043" s="29" t="s">
        <v>130</v>
      </c>
      <c r="V2043" s="3"/>
      <c r="W2043" s="3">
        <v>5</v>
      </c>
      <c r="X2043" s="7">
        <v>5</v>
      </c>
      <c r="Z2043" s="29" t="s">
        <v>130</v>
      </c>
      <c r="AA2043" s="3"/>
      <c r="AB2043" s="3">
        <v>5629</v>
      </c>
      <c r="AC2043" s="7">
        <v>5629</v>
      </c>
      <c r="AE2043">
        <f t="shared" si="1371"/>
        <v>5629</v>
      </c>
      <c r="AF2043" s="16">
        <f t="shared" si="1372"/>
        <v>5.6289999999999996</v>
      </c>
      <c r="AH2043">
        <f t="shared" si="1373"/>
        <v>65</v>
      </c>
      <c r="AI2043">
        <f t="shared" si="1374"/>
        <v>5629</v>
      </c>
      <c r="AJ2043" s="16">
        <f t="shared" si="1375"/>
        <v>86600</v>
      </c>
      <c r="AL2043" s="16">
        <f t="shared" si="1376"/>
        <v>703625</v>
      </c>
    </row>
    <row r="2044" spans="2:38">
      <c r="B2044" s="29" t="s">
        <v>131</v>
      </c>
      <c r="C2044" s="3"/>
      <c r="D2044" s="3">
        <v>37</v>
      </c>
      <c r="E2044" s="7">
        <v>37</v>
      </c>
      <c r="G2044" s="29" t="s">
        <v>131</v>
      </c>
      <c r="H2044" s="3"/>
      <c r="I2044" s="3">
        <v>762</v>
      </c>
      <c r="J2044" s="7">
        <v>762</v>
      </c>
      <c r="L2044">
        <f t="shared" si="1382"/>
        <v>37</v>
      </c>
      <c r="M2044">
        <f t="shared" si="1383"/>
        <v>762</v>
      </c>
      <c r="N2044" s="19">
        <f t="shared" si="1381"/>
        <v>20.594594594594593</v>
      </c>
      <c r="P2044" s="29" t="s">
        <v>131</v>
      </c>
      <c r="Q2044" s="3"/>
      <c r="R2044" s="3">
        <v>637</v>
      </c>
      <c r="S2044" s="7">
        <v>637</v>
      </c>
      <c r="U2044" s="29" t="s">
        <v>131</v>
      </c>
      <c r="V2044" s="3"/>
      <c r="W2044" s="3">
        <v>87</v>
      </c>
      <c r="X2044" s="7">
        <v>87</v>
      </c>
      <c r="Z2044" s="29" t="s">
        <v>131</v>
      </c>
      <c r="AA2044" s="3"/>
      <c r="AB2044" s="3">
        <v>53620</v>
      </c>
      <c r="AC2044" s="7">
        <v>53620</v>
      </c>
      <c r="AE2044">
        <f t="shared" si="1371"/>
        <v>53620</v>
      </c>
      <c r="AF2044" s="16">
        <f t="shared" si="1372"/>
        <v>53.62</v>
      </c>
      <c r="AH2044">
        <f t="shared" si="1373"/>
        <v>762</v>
      </c>
      <c r="AI2044">
        <f t="shared" si="1374"/>
        <v>53620</v>
      </c>
      <c r="AJ2044" s="16">
        <f t="shared" si="1375"/>
        <v>70367.454068241466</v>
      </c>
      <c r="AL2044" s="16">
        <f t="shared" si="1376"/>
        <v>1449189.1891891891</v>
      </c>
    </row>
    <row r="2045" spans="2:38">
      <c r="B2045" s="29" t="s">
        <v>132</v>
      </c>
      <c r="C2045" s="3"/>
      <c r="D2045" s="3">
        <v>49</v>
      </c>
      <c r="E2045" s="7">
        <v>49</v>
      </c>
      <c r="G2045" s="29" t="s">
        <v>132</v>
      </c>
      <c r="H2045" s="3"/>
      <c r="I2045" s="3">
        <v>142</v>
      </c>
      <c r="J2045" s="7">
        <v>142</v>
      </c>
      <c r="L2045">
        <f t="shared" si="1382"/>
        <v>49</v>
      </c>
      <c r="M2045">
        <f t="shared" si="1383"/>
        <v>142</v>
      </c>
      <c r="N2045" s="19">
        <f t="shared" si="1381"/>
        <v>2.8979591836734695</v>
      </c>
      <c r="P2045" s="29" t="s">
        <v>132</v>
      </c>
      <c r="Q2045" s="3"/>
      <c r="R2045" s="3">
        <v>64</v>
      </c>
      <c r="S2045" s="7">
        <v>64</v>
      </c>
      <c r="U2045" s="29" t="s">
        <v>132</v>
      </c>
      <c r="V2045" s="3"/>
      <c r="W2045" s="3">
        <v>27</v>
      </c>
      <c r="X2045" s="7">
        <v>27</v>
      </c>
      <c r="Z2045" s="29" t="s">
        <v>132</v>
      </c>
      <c r="AA2045" s="3"/>
      <c r="AB2045" s="3">
        <v>8922</v>
      </c>
      <c r="AC2045" s="7">
        <v>8922</v>
      </c>
      <c r="AE2045">
        <f t="shared" si="1371"/>
        <v>8922</v>
      </c>
      <c r="AF2045" s="16">
        <f t="shared" si="1372"/>
        <v>8.9220000000000006</v>
      </c>
      <c r="AH2045">
        <f t="shared" si="1373"/>
        <v>142</v>
      </c>
      <c r="AI2045">
        <f t="shared" si="1374"/>
        <v>8922</v>
      </c>
      <c r="AJ2045" s="16">
        <f t="shared" si="1375"/>
        <v>62830.985915492958</v>
      </c>
      <c r="AL2045" s="16">
        <f t="shared" si="1376"/>
        <v>182081.63265306124</v>
      </c>
    </row>
    <row r="2046" spans="2:38">
      <c r="B2046" s="29" t="s">
        <v>133</v>
      </c>
      <c r="C2046" s="3"/>
      <c r="D2046" s="3"/>
      <c r="E2046" s="7"/>
      <c r="G2046" s="29" t="s">
        <v>133</v>
      </c>
      <c r="H2046" s="3"/>
      <c r="I2046" s="3"/>
      <c r="J2046" s="7"/>
      <c r="L2046">
        <f t="shared" si="1382"/>
        <v>0</v>
      </c>
      <c r="M2046">
        <f t="shared" si="1383"/>
        <v>0</v>
      </c>
      <c r="N2046" s="19" t="str">
        <f t="shared" si="1381"/>
        <v/>
      </c>
      <c r="P2046" s="29" t="s">
        <v>133</v>
      </c>
      <c r="Q2046" s="3"/>
      <c r="R2046" s="3"/>
      <c r="S2046" s="7"/>
      <c r="U2046" s="29" t="s">
        <v>133</v>
      </c>
      <c r="V2046" s="3"/>
      <c r="W2046" s="3"/>
      <c r="X2046" s="7"/>
      <c r="Z2046" s="29" t="s">
        <v>133</v>
      </c>
      <c r="AA2046" s="3"/>
      <c r="AB2046" s="3"/>
      <c r="AC2046" s="7"/>
      <c r="AE2046">
        <f t="shared" si="1371"/>
        <v>0</v>
      </c>
      <c r="AF2046" s="16" t="str">
        <f t="shared" si="1372"/>
        <v/>
      </c>
      <c r="AH2046">
        <f t="shared" si="1373"/>
        <v>0</v>
      </c>
      <c r="AI2046">
        <f t="shared" si="1374"/>
        <v>0</v>
      </c>
      <c r="AJ2046" s="16" t="str">
        <f t="shared" si="1375"/>
        <v/>
      </c>
      <c r="AL2046" s="16" t="str">
        <f t="shared" si="1376"/>
        <v/>
      </c>
    </row>
    <row r="2047" spans="2:38">
      <c r="B2047" s="29" t="s">
        <v>134</v>
      </c>
      <c r="C2047" s="3"/>
      <c r="D2047" s="3">
        <v>1</v>
      </c>
      <c r="E2047" s="7">
        <v>1</v>
      </c>
      <c r="G2047" s="29" t="s">
        <v>134</v>
      </c>
      <c r="H2047" s="3"/>
      <c r="I2047" s="3"/>
      <c r="J2047" s="7"/>
      <c r="L2047">
        <f t="shared" si="1382"/>
        <v>1</v>
      </c>
      <c r="M2047">
        <f t="shared" si="1383"/>
        <v>0</v>
      </c>
      <c r="N2047" s="19">
        <f t="shared" si="1381"/>
        <v>0</v>
      </c>
      <c r="P2047" s="29" t="s">
        <v>134</v>
      </c>
      <c r="Q2047" s="3"/>
      <c r="R2047" s="3"/>
      <c r="S2047" s="7"/>
      <c r="U2047" s="29" t="s">
        <v>134</v>
      </c>
      <c r="V2047" s="3"/>
      <c r="W2047" s="3"/>
      <c r="X2047" s="7"/>
      <c r="Z2047" s="29" t="s">
        <v>134</v>
      </c>
      <c r="AA2047" s="3"/>
      <c r="AB2047" s="3"/>
      <c r="AC2047" s="7"/>
      <c r="AE2047">
        <f t="shared" si="1371"/>
        <v>0</v>
      </c>
      <c r="AF2047" s="16" t="str">
        <f t="shared" si="1372"/>
        <v/>
      </c>
      <c r="AH2047">
        <f t="shared" si="1373"/>
        <v>0</v>
      </c>
      <c r="AI2047">
        <f t="shared" si="1374"/>
        <v>0</v>
      </c>
      <c r="AJ2047" s="16" t="str">
        <f t="shared" si="1375"/>
        <v/>
      </c>
      <c r="AL2047" s="16" t="str">
        <f t="shared" si="1376"/>
        <v/>
      </c>
    </row>
    <row r="2048" spans="2:38">
      <c r="B2048" s="29" t="s">
        <v>135</v>
      </c>
      <c r="C2048" s="3"/>
      <c r="D2048" s="3">
        <v>2</v>
      </c>
      <c r="E2048" s="7">
        <v>2</v>
      </c>
      <c r="G2048" s="29" t="s">
        <v>135</v>
      </c>
      <c r="H2048" s="3"/>
      <c r="I2048" s="3"/>
      <c r="J2048" s="7"/>
      <c r="L2048">
        <f t="shared" si="1382"/>
        <v>2</v>
      </c>
      <c r="M2048">
        <f t="shared" si="1383"/>
        <v>0</v>
      </c>
      <c r="N2048" s="19">
        <f t="shared" si="1381"/>
        <v>0</v>
      </c>
      <c r="P2048" s="29" t="s">
        <v>135</v>
      </c>
      <c r="Q2048" s="3"/>
      <c r="R2048" s="3"/>
      <c r="S2048" s="7"/>
      <c r="U2048" s="29" t="s">
        <v>135</v>
      </c>
      <c r="V2048" s="3"/>
      <c r="W2048" s="3"/>
      <c r="X2048" s="7"/>
      <c r="Z2048" s="29" t="s">
        <v>135</v>
      </c>
      <c r="AA2048" s="3"/>
      <c r="AB2048" s="3"/>
      <c r="AC2048" s="7"/>
      <c r="AE2048">
        <f t="shared" si="1371"/>
        <v>0</v>
      </c>
      <c r="AF2048" s="16" t="str">
        <f t="shared" si="1372"/>
        <v/>
      </c>
      <c r="AH2048">
        <f t="shared" si="1373"/>
        <v>0</v>
      </c>
      <c r="AI2048">
        <f t="shared" si="1374"/>
        <v>0</v>
      </c>
      <c r="AJ2048" s="16" t="str">
        <f t="shared" si="1375"/>
        <v/>
      </c>
      <c r="AL2048" s="16" t="str">
        <f t="shared" si="1376"/>
        <v/>
      </c>
    </row>
    <row r="2049" spans="2:38">
      <c r="B2049" s="30" t="s">
        <v>39</v>
      </c>
      <c r="C2049" s="7">
        <v>1865</v>
      </c>
      <c r="D2049" s="7">
        <v>1167</v>
      </c>
      <c r="E2049" s="7">
        <v>3032</v>
      </c>
      <c r="G2049" s="30" t="s">
        <v>39</v>
      </c>
      <c r="H2049" s="7">
        <v>6791</v>
      </c>
      <c r="I2049" s="7">
        <v>3932</v>
      </c>
      <c r="J2049" s="7">
        <v>10723</v>
      </c>
      <c r="L2049">
        <f t="shared" si="1382"/>
        <v>3032</v>
      </c>
      <c r="M2049">
        <f t="shared" si="1383"/>
        <v>10723</v>
      </c>
      <c r="N2049" s="20">
        <f>IF(M2049+L2049&gt;0,M2049/L2049,"")</f>
        <v>3.5366094986807388</v>
      </c>
      <c r="P2049" s="30" t="s">
        <v>39</v>
      </c>
      <c r="Q2049" s="7">
        <v>3807</v>
      </c>
      <c r="R2049" s="7">
        <v>1982</v>
      </c>
      <c r="S2049" s="7">
        <v>5789</v>
      </c>
      <c r="U2049" s="30" t="s">
        <v>39</v>
      </c>
      <c r="V2049" s="7">
        <v>1067</v>
      </c>
      <c r="W2049" s="7">
        <v>742</v>
      </c>
      <c r="X2049" s="7">
        <v>1809</v>
      </c>
      <c r="Z2049" s="30" t="s">
        <v>39</v>
      </c>
      <c r="AA2049" s="7">
        <v>285525</v>
      </c>
      <c r="AB2049" s="7">
        <v>235221</v>
      </c>
      <c r="AC2049" s="7">
        <v>520746</v>
      </c>
      <c r="AE2049">
        <f t="shared" si="1371"/>
        <v>520746</v>
      </c>
      <c r="AF2049" s="17">
        <f t="shared" si="1372"/>
        <v>520.74599999999998</v>
      </c>
      <c r="AH2049">
        <f t="shared" si="1373"/>
        <v>10723</v>
      </c>
      <c r="AI2049">
        <f t="shared" si="1374"/>
        <v>520746</v>
      </c>
      <c r="AJ2049" s="17">
        <f t="shared" si="1375"/>
        <v>48563.461717802849</v>
      </c>
      <c r="AL2049" s="17">
        <f t="shared" si="1376"/>
        <v>171750</v>
      </c>
    </row>
  </sheetData>
  <mergeCells count="27">
    <mergeCell ref="AJ7:AJ8"/>
    <mergeCell ref="AJ90:AJ91"/>
    <mergeCell ref="AJ239:AJ240"/>
    <mergeCell ref="AL7:AL8"/>
    <mergeCell ref="AL90:AL91"/>
    <mergeCell ref="AL239:AL240"/>
    <mergeCell ref="V7:X7"/>
    <mergeCell ref="V239:X239"/>
    <mergeCell ref="AA7:AC7"/>
    <mergeCell ref="AA239:AC239"/>
    <mergeCell ref="AF7:AF8"/>
    <mergeCell ref="AF90:AF91"/>
    <mergeCell ref="AF239:AF240"/>
    <mergeCell ref="V90:X90"/>
    <mergeCell ref="AA90:AC90"/>
    <mergeCell ref="C239:E239"/>
    <mergeCell ref="H239:J239"/>
    <mergeCell ref="N7:N8"/>
    <mergeCell ref="Q239:S239"/>
    <mergeCell ref="N90:N91"/>
    <mergeCell ref="N239:N240"/>
    <mergeCell ref="C7:E7"/>
    <mergeCell ref="H7:J7"/>
    <mergeCell ref="Q7:S7"/>
    <mergeCell ref="C90:E90"/>
    <mergeCell ref="H90:J90"/>
    <mergeCell ref="Q90:S90"/>
  </mergeCells>
  <pageMargins left="0.7" right="0.7" top="0.78740157499999996" bottom="0.78740157499999996" header="0.3" footer="0.3"/>
  <tableParts count="5">
    <tablePart r:id="rId16"/>
    <tablePart r:id="rId17"/>
    <tablePart r:id="rId18"/>
    <tablePart r:id="rId19"/>
    <tablePart r:id="rId2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5942B-4FE0-4BB9-9708-F0670CA5C128}">
  <sheetPr>
    <tabColor theme="5" tint="-0.249977111117893"/>
  </sheetPr>
  <dimension ref="B2:AL75"/>
  <sheetViews>
    <sheetView showGridLines="0" showRowColHeaders="0" workbookViewId="0">
      <pane xSplit="2" ySplit="10" topLeftCell="C11" activePane="bottomRight" state="frozen"/>
      <selection pane="bottomRight" activeCell="V9" sqref="V9"/>
      <selection pane="bottomLeft" activeCell="A11" sqref="A11"/>
      <selection pane="topRight" activeCell="C1" sqref="C1"/>
    </sheetView>
  </sheetViews>
  <sheetFormatPr defaultColWidth="11.42578125" defaultRowHeight="14.45"/>
  <cols>
    <col min="1" max="1" width="1.7109375" customWidth="1"/>
    <col min="2" max="2" width="47.7109375" customWidth="1"/>
    <col min="3" max="5" width="10.7109375" customWidth="1"/>
    <col min="6" max="6" width="1.7109375" customWidth="1"/>
    <col min="7" max="7" width="15.5703125" hidden="1" customWidth="1"/>
    <col min="11" max="11" width="1.7109375" customWidth="1"/>
    <col min="12" max="13" width="0" hidden="1" customWidth="1"/>
    <col min="15" max="15" width="1.7109375" customWidth="1"/>
    <col min="16" max="16" width="0" hidden="1" customWidth="1"/>
    <col min="20" max="20" width="1.7109375" customWidth="1"/>
    <col min="21" max="21" width="0" hidden="1" customWidth="1"/>
    <col min="25" max="25" width="1.7109375" customWidth="1"/>
    <col min="26" max="26" width="0" hidden="1" customWidth="1"/>
    <col min="27" max="29" width="13.7109375" customWidth="1"/>
    <col min="30" max="30" width="1.7109375" customWidth="1"/>
    <col min="31" max="31" width="12.5703125" hidden="1" customWidth="1"/>
    <col min="33" max="33" width="1.7109375" customWidth="1"/>
    <col min="34" max="34" width="0" hidden="1" customWidth="1"/>
    <col min="35" max="35" width="12.5703125" hidden="1" customWidth="1"/>
    <col min="37" max="37" width="1.7109375" customWidth="1"/>
  </cols>
  <sheetData>
    <row r="2" spans="2:38" ht="24" thickBot="1">
      <c r="B2" s="8" t="s">
        <v>205</v>
      </c>
      <c r="C2" s="8"/>
      <c r="D2" s="8"/>
      <c r="E2" s="8"/>
    </row>
    <row r="3" spans="2:38" ht="29.45" thickTop="1">
      <c r="B3" s="9" t="s">
        <v>206</v>
      </c>
    </row>
    <row r="6" spans="2:38" ht="19.899999999999999">
      <c r="B6" s="10" t="s">
        <v>207</v>
      </c>
      <c r="F6" s="13"/>
      <c r="G6" s="11"/>
      <c r="P6" s="11"/>
      <c r="U6" s="11"/>
      <c r="Z6" s="11"/>
    </row>
    <row r="7" spans="2:38" hidden="1">
      <c r="B7" s="2" t="s">
        <v>6</v>
      </c>
      <c r="C7" s="3" t="s" vm="2">
        <v>13</v>
      </c>
      <c r="G7" s="2" t="s">
        <v>6</v>
      </c>
      <c r="H7" s="3" t="s" vm="2">
        <v>13</v>
      </c>
      <c r="P7" s="2" t="s">
        <v>6</v>
      </c>
      <c r="Q7" s="3" t="s" vm="2">
        <v>13</v>
      </c>
      <c r="U7" s="2" t="s">
        <v>6</v>
      </c>
      <c r="V7" s="3" t="s" vm="2">
        <v>13</v>
      </c>
      <c r="Z7" s="2" t="s">
        <v>6</v>
      </c>
      <c r="AA7" s="3" t="s" vm="2">
        <v>13</v>
      </c>
    </row>
    <row r="8" spans="2:38" ht="22.5" customHeight="1">
      <c r="C8" s="98" t="s">
        <v>4</v>
      </c>
      <c r="D8" s="98"/>
      <c r="E8" s="98"/>
      <c r="H8" s="98" t="s">
        <v>17</v>
      </c>
      <c r="I8" s="98"/>
      <c r="J8" s="98"/>
      <c r="N8" s="103" t="s">
        <v>18</v>
      </c>
      <c r="Q8" s="98" t="s">
        <v>19</v>
      </c>
      <c r="R8" s="98"/>
      <c r="S8" s="98"/>
      <c r="V8" s="102" t="s">
        <v>20</v>
      </c>
      <c r="W8" s="98"/>
      <c r="X8" s="98"/>
      <c r="AA8" s="102" t="s">
        <v>21</v>
      </c>
      <c r="AB8" s="98"/>
      <c r="AC8" s="98"/>
      <c r="AF8" s="96" t="s">
        <v>22</v>
      </c>
      <c r="AJ8" s="96" t="s">
        <v>23</v>
      </c>
      <c r="AL8" s="96" t="s">
        <v>24</v>
      </c>
    </row>
    <row r="9" spans="2:38">
      <c r="B9" s="2" t="s">
        <v>208</v>
      </c>
      <c r="C9" s="2" t="s">
        <v>209</v>
      </c>
      <c r="D9" s="3"/>
      <c r="E9" s="3"/>
      <c r="G9" s="2" t="s">
        <v>14</v>
      </c>
      <c r="H9" s="2" t="s">
        <v>25</v>
      </c>
      <c r="I9" s="3"/>
      <c r="J9" s="3"/>
      <c r="N9" s="103"/>
      <c r="P9" s="2" t="s">
        <v>26</v>
      </c>
      <c r="Q9" s="2" t="s">
        <v>25</v>
      </c>
      <c r="R9" s="3"/>
      <c r="S9" s="3"/>
      <c r="U9" s="2" t="s">
        <v>166</v>
      </c>
      <c r="V9" s="2" t="s">
        <v>25</v>
      </c>
      <c r="W9" s="3"/>
      <c r="X9" s="3"/>
      <c r="Z9" s="2" t="s">
        <v>167</v>
      </c>
      <c r="AA9" s="2" t="s">
        <v>25</v>
      </c>
      <c r="AB9" s="3"/>
      <c r="AC9" s="3"/>
      <c r="AE9">
        <v>1000</v>
      </c>
      <c r="AF9" s="96"/>
      <c r="AI9">
        <v>1000</v>
      </c>
      <c r="AJ9" s="96"/>
      <c r="AL9" s="96"/>
    </row>
    <row r="10" spans="2:38">
      <c r="B10" s="2" t="s">
        <v>210</v>
      </c>
      <c r="C10" s="47" t="s">
        <v>30</v>
      </c>
      <c r="D10" s="3" t="s">
        <v>31</v>
      </c>
      <c r="E10" s="3" t="s">
        <v>7</v>
      </c>
      <c r="F10" s="45"/>
      <c r="G10" s="2" t="s">
        <v>211</v>
      </c>
      <c r="H10" s="3" t="s">
        <v>30</v>
      </c>
      <c r="I10" s="3" t="s">
        <v>31</v>
      </c>
      <c r="J10" s="3" t="s">
        <v>7</v>
      </c>
      <c r="K10" s="45"/>
      <c r="L10" s="47" t="str">
        <f t="shared" ref="L10:L15" si="0">E10</f>
        <v>A + B1</v>
      </c>
      <c r="M10" s="47" t="str">
        <f t="shared" ref="M10:M15" si="1">J10</f>
        <v>A + B1</v>
      </c>
      <c r="N10" s="61" t="s">
        <v>32</v>
      </c>
      <c r="O10" s="45"/>
      <c r="P10" s="2" t="s">
        <v>211</v>
      </c>
      <c r="Q10" s="3" t="s">
        <v>30</v>
      </c>
      <c r="R10" s="3" t="s">
        <v>31</v>
      </c>
      <c r="S10" s="3" t="s">
        <v>7</v>
      </c>
      <c r="T10" s="45"/>
      <c r="U10" s="2" t="s">
        <v>211</v>
      </c>
      <c r="V10" s="3" t="s">
        <v>30</v>
      </c>
      <c r="W10" s="3" t="s">
        <v>31</v>
      </c>
      <c r="X10" s="3" t="s">
        <v>7</v>
      </c>
      <c r="Y10" s="45"/>
      <c r="Z10" s="2" t="s">
        <v>211</v>
      </c>
      <c r="AA10" s="3" t="s">
        <v>30</v>
      </c>
      <c r="AB10" s="3" t="s">
        <v>31</v>
      </c>
      <c r="AC10" s="3" t="s">
        <v>7</v>
      </c>
      <c r="AE10" s="3" t="str">
        <f t="shared" ref="AE10:AE15" si="2">AC10</f>
        <v>A + B1</v>
      </c>
      <c r="AF10" s="56" t="s">
        <v>7</v>
      </c>
      <c r="AH10" s="3" t="str">
        <f t="shared" ref="AH10:AH15" si="3">J10</f>
        <v>A + B1</v>
      </c>
      <c r="AI10" s="3" t="str">
        <f t="shared" ref="AI10:AI15" si="4">AC10</f>
        <v>A + B1</v>
      </c>
      <c r="AJ10" s="56" t="s">
        <v>7</v>
      </c>
      <c r="AK10" s="45"/>
      <c r="AL10" s="56" t="s">
        <v>7</v>
      </c>
    </row>
    <row r="11" spans="2:38">
      <c r="B11" s="4" t="s">
        <v>212</v>
      </c>
      <c r="C11" s="3">
        <v>308296</v>
      </c>
      <c r="D11" s="3">
        <v>72329</v>
      </c>
      <c r="E11" s="7">
        <v>380625</v>
      </c>
      <c r="G11" s="4" t="s">
        <v>212</v>
      </c>
      <c r="H11" s="3">
        <v>1305340</v>
      </c>
      <c r="I11" s="3">
        <v>317375</v>
      </c>
      <c r="J11" s="7">
        <v>1622715</v>
      </c>
      <c r="L11" s="3">
        <f t="shared" si="0"/>
        <v>380625</v>
      </c>
      <c r="M11" s="3">
        <f t="shared" si="1"/>
        <v>1622715</v>
      </c>
      <c r="N11" s="19">
        <f>M11/L11</f>
        <v>4.2632906403940884</v>
      </c>
      <c r="P11" s="4" t="s">
        <v>212</v>
      </c>
      <c r="Q11" s="3">
        <v>709089</v>
      </c>
      <c r="R11" s="3">
        <v>110271</v>
      </c>
      <c r="S11" s="7">
        <v>819360</v>
      </c>
      <c r="U11" s="4" t="s">
        <v>212</v>
      </c>
      <c r="V11" s="3">
        <v>287955</v>
      </c>
      <c r="W11" s="3">
        <v>134775</v>
      </c>
      <c r="X11" s="7">
        <v>422730</v>
      </c>
      <c r="Z11" s="4" t="s">
        <v>212</v>
      </c>
      <c r="AA11" s="3">
        <v>108623231</v>
      </c>
      <c r="AB11" s="3">
        <v>13399689</v>
      </c>
      <c r="AC11" s="7">
        <v>122022920</v>
      </c>
      <c r="AE11" s="3">
        <f t="shared" si="2"/>
        <v>122022920</v>
      </c>
      <c r="AF11" s="16">
        <f>AE11/$AE$9</f>
        <v>122022.92</v>
      </c>
      <c r="AH11" s="3">
        <f t="shared" si="3"/>
        <v>1622715</v>
      </c>
      <c r="AI11" s="3">
        <f t="shared" si="4"/>
        <v>122022920</v>
      </c>
      <c r="AJ11" s="16">
        <f>AI11/AH11*$AI$9</f>
        <v>75196.765913915879</v>
      </c>
      <c r="AL11" s="16">
        <f>AJ11*N11</f>
        <v>320585.66830870276</v>
      </c>
    </row>
    <row r="12" spans="2:38">
      <c r="B12" s="4" t="s">
        <v>213</v>
      </c>
      <c r="C12" s="3">
        <v>125236</v>
      </c>
      <c r="D12" s="3">
        <v>11462</v>
      </c>
      <c r="E12" s="7">
        <v>136698</v>
      </c>
      <c r="G12" s="4" t="s">
        <v>213</v>
      </c>
      <c r="H12" s="3">
        <v>2476370</v>
      </c>
      <c r="I12" s="3">
        <v>673249</v>
      </c>
      <c r="J12" s="7">
        <v>3149619</v>
      </c>
      <c r="L12" s="3">
        <f t="shared" si="0"/>
        <v>136698</v>
      </c>
      <c r="M12" s="3">
        <f t="shared" si="1"/>
        <v>3149619</v>
      </c>
      <c r="N12" s="19">
        <f t="shared" ref="N12:N15" si="5">M12/L12</f>
        <v>23.040710178641969</v>
      </c>
      <c r="P12" s="4" t="s">
        <v>213</v>
      </c>
      <c r="Q12" s="3">
        <v>2025727</v>
      </c>
      <c r="R12" s="3">
        <v>383281</v>
      </c>
      <c r="S12" s="7">
        <v>2409008</v>
      </c>
      <c r="U12" s="4" t="s">
        <v>213</v>
      </c>
      <c r="V12" s="3">
        <v>325407</v>
      </c>
      <c r="W12" s="3">
        <v>278506</v>
      </c>
      <c r="X12" s="7">
        <v>603913</v>
      </c>
      <c r="Z12" s="4" t="s">
        <v>213</v>
      </c>
      <c r="AA12" s="3">
        <v>428073903</v>
      </c>
      <c r="AB12" s="3">
        <v>27314847</v>
      </c>
      <c r="AC12" s="7">
        <v>455388750</v>
      </c>
      <c r="AE12" s="3">
        <f t="shared" si="2"/>
        <v>455388750</v>
      </c>
      <c r="AF12" s="16">
        <f t="shared" ref="AF12:AF15" si="6">AE12/$AE$9</f>
        <v>455388.75</v>
      </c>
      <c r="AH12" s="3">
        <f t="shared" si="3"/>
        <v>3149619</v>
      </c>
      <c r="AI12" s="3">
        <f t="shared" si="4"/>
        <v>455388750</v>
      </c>
      <c r="AJ12" s="16">
        <f t="shared" ref="AJ12:AJ15" si="7">AI12/AH12*$AI$9</f>
        <v>144585.34508459596</v>
      </c>
      <c r="AL12" s="16">
        <f t="shared" ref="AL12:AL15" si="8">AJ12*N12</f>
        <v>3331349.0321731116</v>
      </c>
    </row>
    <row r="13" spans="2:38">
      <c r="B13" s="4" t="s">
        <v>214</v>
      </c>
      <c r="C13" s="3">
        <v>40202</v>
      </c>
      <c r="D13" s="3">
        <v>4354</v>
      </c>
      <c r="E13" s="7">
        <v>44556</v>
      </c>
      <c r="G13" s="4" t="s">
        <v>214</v>
      </c>
      <c r="H13" s="3">
        <v>895688</v>
      </c>
      <c r="I13" s="3">
        <v>253836</v>
      </c>
      <c r="J13" s="7">
        <v>1149524</v>
      </c>
      <c r="L13" s="3">
        <f t="shared" si="0"/>
        <v>44556</v>
      </c>
      <c r="M13" s="3">
        <f t="shared" si="1"/>
        <v>1149524</v>
      </c>
      <c r="N13" s="19">
        <f t="shared" si="5"/>
        <v>25.799533171738936</v>
      </c>
      <c r="P13" s="4" t="s">
        <v>214</v>
      </c>
      <c r="Q13" s="3">
        <v>721733</v>
      </c>
      <c r="R13" s="3">
        <v>134022</v>
      </c>
      <c r="S13" s="7">
        <v>855755</v>
      </c>
      <c r="U13" s="4" t="s">
        <v>214</v>
      </c>
      <c r="V13" s="3">
        <v>116983</v>
      </c>
      <c r="W13" s="3">
        <v>112717</v>
      </c>
      <c r="X13" s="7">
        <v>229700</v>
      </c>
      <c r="Z13" s="4" t="s">
        <v>214</v>
      </c>
      <c r="AA13" s="3">
        <v>157036599</v>
      </c>
      <c r="AB13" s="3">
        <v>10020630</v>
      </c>
      <c r="AC13" s="7">
        <v>167057229</v>
      </c>
      <c r="AE13" s="3">
        <f t="shared" si="2"/>
        <v>167057229</v>
      </c>
      <c r="AF13" s="16">
        <f t="shared" si="6"/>
        <v>167057.22899999999</v>
      </c>
      <c r="AH13" s="3">
        <f t="shared" si="3"/>
        <v>1149524</v>
      </c>
      <c r="AI13" s="3">
        <f t="shared" si="4"/>
        <v>167057229</v>
      </c>
      <c r="AJ13" s="16">
        <f t="shared" si="7"/>
        <v>145327.30852074423</v>
      </c>
      <c r="AL13" s="16">
        <f t="shared" si="8"/>
        <v>3749376.7169404794</v>
      </c>
    </row>
    <row r="14" spans="2:38">
      <c r="B14" s="4" t="s">
        <v>215</v>
      </c>
      <c r="C14" s="3">
        <v>1832</v>
      </c>
      <c r="D14" s="3">
        <v>334</v>
      </c>
      <c r="E14" s="7">
        <v>2166</v>
      </c>
      <c r="G14" s="4" t="s">
        <v>215</v>
      </c>
      <c r="H14" s="3">
        <v>63202</v>
      </c>
      <c r="I14" s="3">
        <v>4169</v>
      </c>
      <c r="J14" s="7">
        <v>67371</v>
      </c>
      <c r="L14" s="3">
        <f t="shared" si="0"/>
        <v>2166</v>
      </c>
      <c r="M14" s="3">
        <f t="shared" si="1"/>
        <v>67371</v>
      </c>
      <c r="N14" s="19">
        <f t="shared" si="5"/>
        <v>31.103878116343491</v>
      </c>
      <c r="P14" s="4" t="s">
        <v>215</v>
      </c>
      <c r="Q14" s="3">
        <v>58022</v>
      </c>
      <c r="R14" s="3">
        <v>2319</v>
      </c>
      <c r="S14" s="7">
        <v>60341</v>
      </c>
      <c r="U14" s="4" t="s">
        <v>215</v>
      </c>
      <c r="V14" s="3">
        <v>3348</v>
      </c>
      <c r="W14" s="3">
        <v>1516</v>
      </c>
      <c r="X14" s="7">
        <v>4864</v>
      </c>
      <c r="Z14" s="4" t="s">
        <v>215</v>
      </c>
      <c r="AA14" s="3">
        <v>16908487</v>
      </c>
      <c r="AB14" s="3">
        <v>281968</v>
      </c>
      <c r="AC14" s="7">
        <v>17190455</v>
      </c>
      <c r="AE14" s="3">
        <f t="shared" si="2"/>
        <v>17190455</v>
      </c>
      <c r="AF14" s="16">
        <f t="shared" si="6"/>
        <v>17190.455000000002</v>
      </c>
      <c r="AH14" s="3">
        <f t="shared" si="3"/>
        <v>67371</v>
      </c>
      <c r="AI14" s="3">
        <f t="shared" si="4"/>
        <v>17190455</v>
      </c>
      <c r="AJ14" s="16">
        <f t="shared" si="7"/>
        <v>255161.04852236126</v>
      </c>
      <c r="AL14" s="16">
        <f t="shared" si="8"/>
        <v>7936498.1532779327</v>
      </c>
    </row>
    <row r="15" spans="2:38">
      <c r="B15" s="6" t="s">
        <v>13</v>
      </c>
      <c r="C15" s="7">
        <v>475566</v>
      </c>
      <c r="D15" s="7">
        <v>88479</v>
      </c>
      <c r="E15" s="7">
        <v>564045</v>
      </c>
      <c r="G15" s="6" t="s">
        <v>13</v>
      </c>
      <c r="H15" s="7">
        <v>4740600</v>
      </c>
      <c r="I15" s="7">
        <v>1248629</v>
      </c>
      <c r="J15" s="7">
        <v>5989229</v>
      </c>
      <c r="L15" s="3">
        <f t="shared" si="0"/>
        <v>564045</v>
      </c>
      <c r="M15" s="3">
        <f t="shared" si="1"/>
        <v>5989229</v>
      </c>
      <c r="N15" s="20">
        <f t="shared" si="5"/>
        <v>10.618353145582356</v>
      </c>
      <c r="P15" s="6" t="s">
        <v>13</v>
      </c>
      <c r="Q15" s="7">
        <v>3514571</v>
      </c>
      <c r="R15" s="7">
        <v>629893</v>
      </c>
      <c r="S15" s="7">
        <v>4144464</v>
      </c>
      <c r="U15" s="6" t="s">
        <v>13</v>
      </c>
      <c r="V15" s="7">
        <v>733693</v>
      </c>
      <c r="W15" s="7">
        <v>527514</v>
      </c>
      <c r="X15" s="7">
        <v>1261207</v>
      </c>
      <c r="Z15" s="6" t="s">
        <v>13</v>
      </c>
      <c r="AA15" s="7">
        <v>710642220</v>
      </c>
      <c r="AB15" s="7">
        <v>51017134</v>
      </c>
      <c r="AC15" s="7">
        <v>761659354</v>
      </c>
      <c r="AE15" s="3">
        <f t="shared" si="2"/>
        <v>761659354</v>
      </c>
      <c r="AF15" s="17">
        <f t="shared" si="6"/>
        <v>761659.35400000005</v>
      </c>
      <c r="AH15" s="3">
        <f t="shared" si="3"/>
        <v>5989229</v>
      </c>
      <c r="AI15" s="3">
        <f t="shared" si="4"/>
        <v>761659354</v>
      </c>
      <c r="AJ15" s="17">
        <f t="shared" si="7"/>
        <v>127171.519739853</v>
      </c>
      <c r="AL15" s="16">
        <f t="shared" si="8"/>
        <v>1350352.1066581567</v>
      </c>
    </row>
    <row r="16" spans="2:38" hidden="1"/>
    <row r="17" spans="2:29" hidden="1">
      <c r="C17" s="3">
        <f t="shared" ref="C17:E21" si="9">C11</f>
        <v>308296</v>
      </c>
      <c r="D17" s="3">
        <f t="shared" si="9"/>
        <v>72329</v>
      </c>
      <c r="E17" s="3">
        <f t="shared" si="9"/>
        <v>380625</v>
      </c>
      <c r="H17" s="3">
        <f t="shared" ref="H17:J17" si="10">H11</f>
        <v>1305340</v>
      </c>
      <c r="I17" s="3">
        <f t="shared" si="10"/>
        <v>317375</v>
      </c>
      <c r="J17" s="3">
        <f t="shared" si="10"/>
        <v>1622715</v>
      </c>
      <c r="Q17" s="3">
        <f t="shared" ref="Q17:S17" si="11">Q11</f>
        <v>709089</v>
      </c>
      <c r="R17" s="3">
        <f t="shared" si="11"/>
        <v>110271</v>
      </c>
      <c r="S17" s="3">
        <f t="shared" si="11"/>
        <v>819360</v>
      </c>
      <c r="V17" s="3">
        <f t="shared" ref="V17:X17" si="12">V11</f>
        <v>287955</v>
      </c>
      <c r="W17" s="3">
        <f t="shared" si="12"/>
        <v>134775</v>
      </c>
      <c r="X17" s="3">
        <f t="shared" si="12"/>
        <v>422730</v>
      </c>
      <c r="AA17" s="3">
        <f t="shared" ref="AA17:AC17" si="13">AA11</f>
        <v>108623231</v>
      </c>
      <c r="AB17" s="3">
        <f t="shared" si="13"/>
        <v>13399689</v>
      </c>
      <c r="AC17" s="3">
        <f t="shared" si="13"/>
        <v>122022920</v>
      </c>
    </row>
    <row r="18" spans="2:29" hidden="1">
      <c r="C18" s="3">
        <f t="shared" si="9"/>
        <v>125236</v>
      </c>
      <c r="D18" s="3">
        <f t="shared" si="9"/>
        <v>11462</v>
      </c>
      <c r="E18" s="3">
        <f t="shared" si="9"/>
        <v>136698</v>
      </c>
      <c r="H18" s="3">
        <f t="shared" ref="H18:J18" si="14">H12</f>
        <v>2476370</v>
      </c>
      <c r="I18" s="3">
        <f t="shared" si="14"/>
        <v>673249</v>
      </c>
      <c r="J18" s="3">
        <f t="shared" si="14"/>
        <v>3149619</v>
      </c>
      <c r="Q18" s="3">
        <f t="shared" ref="Q18:S18" si="15">Q12</f>
        <v>2025727</v>
      </c>
      <c r="R18" s="3">
        <f t="shared" si="15"/>
        <v>383281</v>
      </c>
      <c r="S18" s="3">
        <f t="shared" si="15"/>
        <v>2409008</v>
      </c>
      <c r="V18" s="3">
        <f t="shared" ref="V18:X18" si="16">V12</f>
        <v>325407</v>
      </c>
      <c r="W18" s="3">
        <f t="shared" si="16"/>
        <v>278506</v>
      </c>
      <c r="X18" s="3">
        <f t="shared" si="16"/>
        <v>603913</v>
      </c>
      <c r="AA18" s="3">
        <f t="shared" ref="AA18:AC18" si="17">AA12</f>
        <v>428073903</v>
      </c>
      <c r="AB18" s="3">
        <f t="shared" si="17"/>
        <v>27314847</v>
      </c>
      <c r="AC18" s="3">
        <f t="shared" si="17"/>
        <v>455388750</v>
      </c>
    </row>
    <row r="19" spans="2:29" hidden="1">
      <c r="C19" s="3">
        <f t="shared" si="9"/>
        <v>40202</v>
      </c>
      <c r="D19" s="3">
        <f t="shared" si="9"/>
        <v>4354</v>
      </c>
      <c r="E19" s="3">
        <f t="shared" si="9"/>
        <v>44556</v>
      </c>
      <c r="H19" s="3">
        <f t="shared" ref="H19:J19" si="18">H13</f>
        <v>895688</v>
      </c>
      <c r="I19" s="3">
        <f t="shared" si="18"/>
        <v>253836</v>
      </c>
      <c r="J19" s="3">
        <f t="shared" si="18"/>
        <v>1149524</v>
      </c>
      <c r="Q19" s="3">
        <f t="shared" ref="Q19:S19" si="19">Q13</f>
        <v>721733</v>
      </c>
      <c r="R19" s="3">
        <f t="shared" si="19"/>
        <v>134022</v>
      </c>
      <c r="S19" s="3">
        <f t="shared" si="19"/>
        <v>855755</v>
      </c>
      <c r="V19" s="3">
        <f t="shared" ref="V19:X19" si="20">V13</f>
        <v>116983</v>
      </c>
      <c r="W19" s="3">
        <f t="shared" si="20"/>
        <v>112717</v>
      </c>
      <c r="X19" s="3">
        <f t="shared" si="20"/>
        <v>229700</v>
      </c>
      <c r="AA19" s="3">
        <f t="shared" ref="AA19:AC19" si="21">AA13</f>
        <v>157036599</v>
      </c>
      <c r="AB19" s="3">
        <f t="shared" si="21"/>
        <v>10020630</v>
      </c>
      <c r="AC19" s="3">
        <f t="shared" si="21"/>
        <v>167057229</v>
      </c>
    </row>
    <row r="20" spans="2:29" hidden="1">
      <c r="C20" s="3">
        <f t="shared" si="9"/>
        <v>1832</v>
      </c>
      <c r="D20" s="3">
        <f t="shared" si="9"/>
        <v>334</v>
      </c>
      <c r="E20" s="3">
        <f t="shared" si="9"/>
        <v>2166</v>
      </c>
      <c r="H20" s="3">
        <f t="shared" ref="H20:J20" si="22">H14</f>
        <v>63202</v>
      </c>
      <c r="I20" s="3">
        <f t="shared" si="22"/>
        <v>4169</v>
      </c>
      <c r="J20" s="3">
        <f t="shared" si="22"/>
        <v>67371</v>
      </c>
      <c r="Q20" s="3">
        <f t="shared" ref="Q20:S20" si="23">Q14</f>
        <v>58022</v>
      </c>
      <c r="R20" s="3">
        <f t="shared" si="23"/>
        <v>2319</v>
      </c>
      <c r="S20" s="3">
        <f t="shared" si="23"/>
        <v>60341</v>
      </c>
      <c r="V20" s="3">
        <f t="shared" ref="V20:X20" si="24">V14</f>
        <v>3348</v>
      </c>
      <c r="W20" s="3">
        <f t="shared" si="24"/>
        <v>1516</v>
      </c>
      <c r="X20" s="3">
        <f t="shared" si="24"/>
        <v>4864</v>
      </c>
      <c r="AA20" s="3">
        <f t="shared" ref="AA20:AC20" si="25">AA14</f>
        <v>16908487</v>
      </c>
      <c r="AB20" s="3">
        <f t="shared" si="25"/>
        <v>281968</v>
      </c>
      <c r="AC20" s="3">
        <f t="shared" si="25"/>
        <v>17190455</v>
      </c>
    </row>
    <row r="21" spans="2:29" hidden="1">
      <c r="C21" s="3">
        <f t="shared" si="9"/>
        <v>475566</v>
      </c>
      <c r="D21" s="3">
        <f t="shared" si="9"/>
        <v>88479</v>
      </c>
      <c r="E21" s="3">
        <f t="shared" si="9"/>
        <v>564045</v>
      </c>
      <c r="H21" s="3">
        <f t="shared" ref="H21:J21" si="26">H15</f>
        <v>4740600</v>
      </c>
      <c r="I21" s="3">
        <f t="shared" si="26"/>
        <v>1248629</v>
      </c>
      <c r="J21" s="3">
        <f t="shared" si="26"/>
        <v>5989229</v>
      </c>
      <c r="Q21" s="3">
        <f t="shared" ref="Q21:S21" si="27">Q15</f>
        <v>3514571</v>
      </c>
      <c r="R21" s="3">
        <f t="shared" si="27"/>
        <v>629893</v>
      </c>
      <c r="S21" s="3">
        <f t="shared" si="27"/>
        <v>4144464</v>
      </c>
      <c r="V21" s="3">
        <f t="shared" ref="V21:X21" si="28">V15</f>
        <v>733693</v>
      </c>
      <c r="W21" s="3">
        <f t="shared" si="28"/>
        <v>527514</v>
      </c>
      <c r="X21" s="3">
        <f t="shared" si="28"/>
        <v>1261207</v>
      </c>
      <c r="AA21" s="3">
        <f t="shared" ref="AA21:AC21" si="29">AA15</f>
        <v>710642220</v>
      </c>
      <c r="AB21" s="3">
        <f t="shared" si="29"/>
        <v>51017134</v>
      </c>
      <c r="AC21" s="3">
        <f t="shared" si="29"/>
        <v>761659354</v>
      </c>
    </row>
    <row r="23" spans="2:29" ht="23.45">
      <c r="B23" s="24" t="s">
        <v>40</v>
      </c>
      <c r="J23" s="1"/>
    </row>
    <row r="25" spans="2:29">
      <c r="B25" s="27" t="s">
        <v>212</v>
      </c>
      <c r="C25" s="27">
        <f>C17/C$21</f>
        <v>0.64827174356451045</v>
      </c>
      <c r="D25" s="27">
        <f t="shared" ref="D25:E25" si="30">D17/D$21</f>
        <v>0.81747081228314067</v>
      </c>
      <c r="E25" s="27">
        <f t="shared" si="30"/>
        <v>0.67481317979948408</v>
      </c>
      <c r="H25" s="27">
        <f>H17/H$21</f>
        <v>0.27535333080200819</v>
      </c>
      <c r="I25" s="27">
        <f t="shared" ref="I25:J25" si="31">I17/I$21</f>
        <v>0.25417878328951193</v>
      </c>
      <c r="J25" s="27">
        <f t="shared" si="31"/>
        <v>0.27093888044688225</v>
      </c>
      <c r="Q25" s="27">
        <f>Q17/Q$21</f>
        <v>0.20175691428626708</v>
      </c>
      <c r="R25" s="27">
        <f t="shared" ref="R25:S25" si="32">R17/R$21</f>
        <v>0.1750630662668104</v>
      </c>
      <c r="S25" s="27">
        <f t="shared" si="32"/>
        <v>0.19769987144296586</v>
      </c>
      <c r="V25" s="27">
        <f>V17/V$21</f>
        <v>0.39247341871872843</v>
      </c>
      <c r="W25" s="27">
        <f t="shared" ref="W25:X25" si="33">W17/W$21</f>
        <v>0.25549084953195556</v>
      </c>
      <c r="X25" s="27">
        <f t="shared" si="33"/>
        <v>0.3351789198759601</v>
      </c>
      <c r="AA25" s="27">
        <f>AA17/AA$21</f>
        <v>0.15285220599474092</v>
      </c>
      <c r="AB25" s="27">
        <f t="shared" ref="AB25:AC25" si="34">AB17/AB$21</f>
        <v>0.26265075964478912</v>
      </c>
      <c r="AC25" s="27">
        <f t="shared" si="34"/>
        <v>0.16020668473271321</v>
      </c>
    </row>
    <row r="26" spans="2:29">
      <c r="B26" s="27" t="s">
        <v>213</v>
      </c>
      <c r="C26" s="27">
        <f t="shared" ref="C26:E26" si="35">C18/C$21</f>
        <v>0.26334094531568697</v>
      </c>
      <c r="D26" s="27">
        <f t="shared" si="35"/>
        <v>0.12954486375298094</v>
      </c>
      <c r="E26" s="27">
        <f t="shared" si="35"/>
        <v>0.24235300374970081</v>
      </c>
      <c r="H26" s="27">
        <f t="shared" ref="H26:J26" si="36">H18/H$21</f>
        <v>0.52237480487701982</v>
      </c>
      <c r="I26" s="27">
        <f t="shared" si="36"/>
        <v>0.53919058423278654</v>
      </c>
      <c r="J26" s="27">
        <f t="shared" si="36"/>
        <v>0.52588054322184041</v>
      </c>
      <c r="Q26" s="27">
        <f t="shared" ref="Q26:S26" si="37">Q18/Q$21</f>
        <v>0.57637959227456215</v>
      </c>
      <c r="R26" s="27">
        <f t="shared" si="37"/>
        <v>0.60848588569804718</v>
      </c>
      <c r="S26" s="27">
        <f t="shared" si="37"/>
        <v>0.58125924124325845</v>
      </c>
      <c r="V26" s="27">
        <f t="shared" ref="V26:X26" si="38">V18/V$21</f>
        <v>0.44351929212899671</v>
      </c>
      <c r="W26" s="27">
        <f t="shared" si="38"/>
        <v>0.52795944752177193</v>
      </c>
      <c r="X26" s="27">
        <f t="shared" si="38"/>
        <v>0.47883733598053291</v>
      </c>
      <c r="AA26" s="27">
        <f t="shared" ref="AA26:AC26" si="39">AA18/AA$21</f>
        <v>0.60237611973012239</v>
      </c>
      <c r="AB26" s="27">
        <f t="shared" si="39"/>
        <v>0.53540536008941619</v>
      </c>
      <c r="AC26" s="27">
        <f t="shared" si="39"/>
        <v>0.59789031357448541</v>
      </c>
    </row>
    <row r="27" spans="2:29">
      <c r="B27" s="27" t="s">
        <v>214</v>
      </c>
      <c r="C27" s="27">
        <f t="shared" ref="C27:E27" si="40">C19/C$21</f>
        <v>8.4535059276735505E-2</v>
      </c>
      <c r="D27" s="27">
        <f t="shared" si="40"/>
        <v>4.9209416923789828E-2</v>
      </c>
      <c r="E27" s="27">
        <f t="shared" si="40"/>
        <v>7.8993697311384725E-2</v>
      </c>
      <c r="H27" s="27">
        <f t="shared" ref="H27:J27" si="41">H19/H$21</f>
        <v>0.18893979665021304</v>
      </c>
      <c r="I27" s="27">
        <f t="shared" si="41"/>
        <v>0.20329177041378985</v>
      </c>
      <c r="J27" s="27">
        <f t="shared" si="41"/>
        <v>0.19193188305205897</v>
      </c>
      <c r="Q27" s="27">
        <f t="shared" ref="Q27:S27" si="42">Q19/Q$21</f>
        <v>0.20535450841653219</v>
      </c>
      <c r="R27" s="27">
        <f t="shared" si="42"/>
        <v>0.21276947037036448</v>
      </c>
      <c r="S27" s="27">
        <f t="shared" si="42"/>
        <v>0.20648146539576651</v>
      </c>
      <c r="V27" s="27">
        <f t="shared" ref="V27:X27" si="43">V19/V$21</f>
        <v>0.15944407265709226</v>
      </c>
      <c r="W27" s="27">
        <f t="shared" si="43"/>
        <v>0.2136758455699754</v>
      </c>
      <c r="X27" s="27">
        <f t="shared" si="43"/>
        <v>0.18212712108321633</v>
      </c>
      <c r="AA27" s="27">
        <f t="shared" ref="AA27:AC27" si="44">AA19/AA$21</f>
        <v>0.22097842568374279</v>
      </c>
      <c r="AB27" s="27">
        <f t="shared" si="44"/>
        <v>0.19641695278296112</v>
      </c>
      <c r="AC27" s="27">
        <f t="shared" si="44"/>
        <v>0.2193332598394111</v>
      </c>
    </row>
    <row r="28" spans="2:29">
      <c r="B28" s="27" t="s">
        <v>215</v>
      </c>
      <c r="C28" s="27">
        <f t="shared" ref="C28:E28" si="45">C20/C$21</f>
        <v>3.8522518430669983E-3</v>
      </c>
      <c r="D28" s="27">
        <f t="shared" si="45"/>
        <v>3.7749070400886087E-3</v>
      </c>
      <c r="E28" s="27">
        <f t="shared" si="45"/>
        <v>3.8401191394303647E-3</v>
      </c>
      <c r="H28" s="27">
        <f t="shared" ref="H28:J28" si="46">H20/H$21</f>
        <v>1.3332067670758976E-2</v>
      </c>
      <c r="I28" s="27">
        <f t="shared" si="46"/>
        <v>3.3388620639116981E-3</v>
      </c>
      <c r="J28" s="27">
        <f t="shared" si="46"/>
        <v>1.1248693279218409E-2</v>
      </c>
      <c r="Q28" s="27">
        <f t="shared" ref="Q28:S28" si="47">Q20/Q$21</f>
        <v>1.650898502263861E-2</v>
      </c>
      <c r="R28" s="27">
        <f t="shared" si="47"/>
        <v>3.6815776647779862E-3</v>
      </c>
      <c r="S28" s="27">
        <f t="shared" si="47"/>
        <v>1.455942191800918E-2</v>
      </c>
      <c r="V28" s="27">
        <f t="shared" ref="V28:X28" si="48">V20/V$21</f>
        <v>4.5632164951825904E-3</v>
      </c>
      <c r="W28" s="27">
        <f t="shared" si="48"/>
        <v>2.873857376297122E-3</v>
      </c>
      <c r="X28" s="27">
        <f t="shared" si="48"/>
        <v>3.8566230602906579E-3</v>
      </c>
      <c r="AA28" s="27">
        <f t="shared" ref="AA28:AC28" si="49">AA20/AA$21</f>
        <v>2.3793248591393854E-2</v>
      </c>
      <c r="AB28" s="27">
        <f t="shared" si="49"/>
        <v>5.5269274828335119E-3</v>
      </c>
      <c r="AC28" s="27">
        <f t="shared" si="49"/>
        <v>2.2569741853390276E-2</v>
      </c>
    </row>
    <row r="30" spans="2:29" ht="23.45">
      <c r="B30" s="24" t="s">
        <v>41</v>
      </c>
    </row>
    <row r="32" spans="2:29">
      <c r="B32" s="27" t="s">
        <v>212</v>
      </c>
      <c r="C32" s="27">
        <f>C17/C$21</f>
        <v>0.64827174356451045</v>
      </c>
      <c r="D32" s="27">
        <f t="shared" ref="D32:E32" si="50">D17/D$21</f>
        <v>0.81747081228314067</v>
      </c>
      <c r="E32" s="27">
        <f t="shared" si="50"/>
        <v>0.67481317979948408</v>
      </c>
      <c r="H32" s="27">
        <f>H17/H$21</f>
        <v>0.27535333080200819</v>
      </c>
      <c r="I32" s="27">
        <f t="shared" ref="I32:J32" si="51">I17/I$21</f>
        <v>0.25417878328951193</v>
      </c>
      <c r="J32" s="27">
        <f t="shared" si="51"/>
        <v>0.27093888044688225</v>
      </c>
      <c r="Q32" s="27">
        <f>Q17/Q$21</f>
        <v>0.20175691428626708</v>
      </c>
      <c r="R32" s="27">
        <f t="shared" ref="R32:S32" si="52">R17/R$21</f>
        <v>0.1750630662668104</v>
      </c>
      <c r="S32" s="27">
        <f t="shared" si="52"/>
        <v>0.19769987144296586</v>
      </c>
      <c r="V32" s="27">
        <f>V17/V$21</f>
        <v>0.39247341871872843</v>
      </c>
      <c r="W32" s="27">
        <f t="shared" ref="W32:X32" si="53">W17/W$21</f>
        <v>0.25549084953195556</v>
      </c>
      <c r="X32" s="27">
        <f t="shared" si="53"/>
        <v>0.3351789198759601</v>
      </c>
      <c r="AA32" s="27">
        <f>AA17/AA$21</f>
        <v>0.15285220599474092</v>
      </c>
      <c r="AB32" s="27">
        <f t="shared" ref="AB32:AC32" si="54">AB17/AB$21</f>
        <v>0.26265075964478912</v>
      </c>
      <c r="AC32" s="27">
        <f t="shared" si="54"/>
        <v>0.16020668473271321</v>
      </c>
    </row>
    <row r="33" spans="2:38">
      <c r="B33" s="27" t="s">
        <v>213</v>
      </c>
      <c r="C33" s="27">
        <f>(C17+C18)/C$21</f>
        <v>0.91161268888019753</v>
      </c>
      <c r="D33" s="27">
        <f t="shared" ref="D33:E33" si="55">(D17+D18)/D$21</f>
        <v>0.94701567603612158</v>
      </c>
      <c r="E33" s="27">
        <f t="shared" si="55"/>
        <v>0.91716618354918489</v>
      </c>
      <c r="H33" s="27">
        <f>(H17+H18)/H$21</f>
        <v>0.79772813567902801</v>
      </c>
      <c r="I33" s="27">
        <f t="shared" ref="I33:J33" si="56">(I17+I18)/I$21</f>
        <v>0.79336936752229847</v>
      </c>
      <c r="J33" s="27">
        <f t="shared" si="56"/>
        <v>0.7968194236687226</v>
      </c>
      <c r="Q33" s="27">
        <f>(Q17+Q18)/Q$21</f>
        <v>0.77813650656082922</v>
      </c>
      <c r="R33" s="27">
        <f t="shared" ref="R33:S33" si="57">(R17+R18)/R$21</f>
        <v>0.78354895196485752</v>
      </c>
      <c r="S33" s="27">
        <f t="shared" si="57"/>
        <v>0.77895911268622431</v>
      </c>
      <c r="V33" s="27">
        <f>(V17+V18)/V$21</f>
        <v>0.83599271084772508</v>
      </c>
      <c r="W33" s="27">
        <f t="shared" ref="W33:X33" si="58">(W17+W18)/W$21</f>
        <v>0.78345029705372748</v>
      </c>
      <c r="X33" s="27">
        <f t="shared" si="58"/>
        <v>0.81401625585649307</v>
      </c>
      <c r="AA33" s="27">
        <f>(AA17+AA18)/AA$21</f>
        <v>0.75522832572486331</v>
      </c>
      <c r="AB33" s="27">
        <f t="shared" ref="AB33:AC33" si="59">(AB17+AB18)/AB$21</f>
        <v>0.79805611973420543</v>
      </c>
      <c r="AC33" s="27">
        <f t="shared" si="59"/>
        <v>0.75809699830719868</v>
      </c>
    </row>
    <row r="34" spans="2:38">
      <c r="B34" s="27" t="s">
        <v>214</v>
      </c>
      <c r="C34" s="27">
        <f>(C18+C19+C17)/C$21</f>
        <v>0.99614774815693297</v>
      </c>
      <c r="D34" s="27">
        <f t="shared" ref="D34:E34" si="60">(D18+D19+D17)/D$21</f>
        <v>0.99622509295991135</v>
      </c>
      <c r="E34" s="27">
        <f t="shared" si="60"/>
        <v>0.99615988086056961</v>
      </c>
      <c r="H34" s="27">
        <f>(H18+H19+H17)/H$21</f>
        <v>0.98666793232924099</v>
      </c>
      <c r="I34" s="27">
        <f t="shared" ref="I34:J34" si="61">(I18+I19+I17)/I$21</f>
        <v>0.99666113793608835</v>
      </c>
      <c r="J34" s="27">
        <f t="shared" si="61"/>
        <v>0.9887513067207816</v>
      </c>
      <c r="Q34" s="27">
        <f>(Q18+Q19+Q17)/Q$21</f>
        <v>0.98349101497736136</v>
      </c>
      <c r="R34" s="27">
        <f t="shared" ref="R34:S34" si="62">(R18+R19+R17)/R$21</f>
        <v>0.99631842233522205</v>
      </c>
      <c r="S34" s="27">
        <f t="shared" si="62"/>
        <v>0.98544057808199081</v>
      </c>
      <c r="V34" s="27">
        <f>(V18+V19+V17)/V$21</f>
        <v>0.99543678350481746</v>
      </c>
      <c r="W34" s="27">
        <f t="shared" ref="W34:X34" si="63">(W18+W19+W17)/W$21</f>
        <v>0.99712614262370292</v>
      </c>
      <c r="X34" s="27">
        <f t="shared" si="63"/>
        <v>0.99614337693970934</v>
      </c>
      <c r="AA34" s="27">
        <f>(AA18+AA19+AA17)/AA$21</f>
        <v>0.97620675140860613</v>
      </c>
      <c r="AB34" s="27">
        <f t="shared" ref="AB34:AC34" si="64">(AB18+AB19+AB17)/AB$21</f>
        <v>0.99447307251716643</v>
      </c>
      <c r="AC34" s="27">
        <f t="shared" si="64"/>
        <v>0.97743025814660978</v>
      </c>
    </row>
    <row r="35" spans="2:38">
      <c r="B35" s="27" t="s">
        <v>215</v>
      </c>
      <c r="C35" s="27">
        <f>(C19+C20+C18+C17)/C$21</f>
        <v>1</v>
      </c>
      <c r="D35" s="27">
        <f t="shared" ref="D35:E35" si="65">(D19+D20+D18+D17)/D$21</f>
        <v>1</v>
      </c>
      <c r="E35" s="27">
        <f t="shared" si="65"/>
        <v>1</v>
      </c>
      <c r="H35" s="27">
        <f>(H19+H20+H18+H17)/H$21</f>
        <v>1</v>
      </c>
      <c r="I35" s="27">
        <f t="shared" ref="I35:J35" si="66">(I19+I20+I18+I17)/I$21</f>
        <v>1</v>
      </c>
      <c r="J35" s="27">
        <f t="shared" si="66"/>
        <v>1</v>
      </c>
      <c r="Q35" s="27">
        <f>(Q19+Q20+Q18+Q17)/Q$21</f>
        <v>1</v>
      </c>
      <c r="R35" s="27">
        <f t="shared" ref="R35:S35" si="67">(R19+R20+R18+R17)/R$21</f>
        <v>1</v>
      </c>
      <c r="S35" s="27">
        <f t="shared" si="67"/>
        <v>1</v>
      </c>
      <c r="V35" s="27">
        <f>(V19+V20+V18+V17)/V$21</f>
        <v>1</v>
      </c>
      <c r="W35" s="27">
        <f t="shared" ref="W35:X35" si="68">(W19+W20+W18+W17)/W$21</f>
        <v>1</v>
      </c>
      <c r="X35" s="27">
        <f t="shared" si="68"/>
        <v>1</v>
      </c>
      <c r="AA35" s="27">
        <f>(AA19+AA20+AA18+AA17)/AA$21</f>
        <v>1</v>
      </c>
      <c r="AB35" s="27">
        <f t="shared" ref="AB35:AC35" si="69">(AB19+AB20+AB18+AB17)/AB$21</f>
        <v>1</v>
      </c>
      <c r="AC35" s="27">
        <f t="shared" si="69"/>
        <v>1</v>
      </c>
    </row>
    <row r="37" spans="2:38" ht="19.899999999999999">
      <c r="B37" s="10" t="s">
        <v>216</v>
      </c>
    </row>
    <row r="38" spans="2:38" ht="27.75" customHeight="1">
      <c r="C38" s="98" t="s">
        <v>4</v>
      </c>
      <c r="D38" s="98"/>
      <c r="E38" s="98"/>
      <c r="H38" s="98" t="s">
        <v>17</v>
      </c>
      <c r="I38" s="98"/>
      <c r="J38" s="98"/>
      <c r="N38" s="103" t="s">
        <v>18</v>
      </c>
      <c r="Q38" s="98" t="s">
        <v>19</v>
      </c>
      <c r="R38" s="98"/>
      <c r="S38" s="98"/>
      <c r="V38" s="98" t="s">
        <v>43</v>
      </c>
      <c r="W38" s="98"/>
      <c r="X38" s="98"/>
      <c r="AA38" s="102" t="s">
        <v>21</v>
      </c>
      <c r="AB38" s="98"/>
      <c r="AC38" s="98"/>
      <c r="AF38" s="96" t="s">
        <v>22</v>
      </c>
      <c r="AJ38" s="96" t="s">
        <v>23</v>
      </c>
      <c r="AL38" s="96" t="s">
        <v>24</v>
      </c>
    </row>
    <row r="39" spans="2:38">
      <c r="B39" s="2" t="s">
        <v>4</v>
      </c>
      <c r="C39" s="2" t="s">
        <v>25</v>
      </c>
      <c r="D39" s="3"/>
      <c r="E39" s="3"/>
      <c r="G39" s="2" t="s">
        <v>14</v>
      </c>
      <c r="H39" s="2" t="s">
        <v>25</v>
      </c>
      <c r="I39" s="3"/>
      <c r="J39" s="3"/>
      <c r="N39" s="103"/>
      <c r="P39" s="2" t="s">
        <v>26</v>
      </c>
      <c r="Q39" s="2" t="s">
        <v>25</v>
      </c>
      <c r="R39" s="3"/>
      <c r="S39" s="3"/>
      <c r="U39" s="2" t="s">
        <v>27</v>
      </c>
      <c r="V39" s="2" t="s">
        <v>25</v>
      </c>
      <c r="W39" s="3"/>
      <c r="X39" s="3"/>
      <c r="Z39" s="2" t="s">
        <v>167</v>
      </c>
      <c r="AA39" s="2" t="s">
        <v>25</v>
      </c>
      <c r="AB39" s="3"/>
      <c r="AC39" s="3"/>
      <c r="AF39" s="96"/>
      <c r="AJ39" s="96"/>
      <c r="AL39" s="96"/>
    </row>
    <row r="40" spans="2:38">
      <c r="B40" s="2" t="s">
        <v>6</v>
      </c>
      <c r="C40" s="47" t="s">
        <v>30</v>
      </c>
      <c r="D40" s="47" t="s">
        <v>31</v>
      </c>
      <c r="E40" s="44" t="s">
        <v>7</v>
      </c>
      <c r="F40" s="45"/>
      <c r="G40" s="46" t="s">
        <v>6</v>
      </c>
      <c r="H40" s="47" t="s">
        <v>30</v>
      </c>
      <c r="I40" s="47" t="s">
        <v>31</v>
      </c>
      <c r="J40" s="44" t="s">
        <v>7</v>
      </c>
      <c r="K40" s="45"/>
      <c r="L40" s="47"/>
      <c r="M40" s="47"/>
      <c r="N40" s="61" t="s">
        <v>32</v>
      </c>
      <c r="O40" s="45"/>
      <c r="P40" s="46" t="s">
        <v>6</v>
      </c>
      <c r="Q40" s="47" t="s">
        <v>30</v>
      </c>
      <c r="R40" s="47" t="s">
        <v>31</v>
      </c>
      <c r="S40" s="44" t="s">
        <v>7</v>
      </c>
      <c r="T40" s="45"/>
      <c r="U40" s="46" t="s">
        <v>6</v>
      </c>
      <c r="V40" s="47" t="s">
        <v>30</v>
      </c>
      <c r="W40" s="47" t="s">
        <v>31</v>
      </c>
      <c r="X40" s="44" t="s">
        <v>7</v>
      </c>
      <c r="Y40" s="45"/>
      <c r="Z40" s="46" t="s">
        <v>6</v>
      </c>
      <c r="AA40" s="47" t="s">
        <v>30</v>
      </c>
      <c r="AB40" s="47" t="s">
        <v>31</v>
      </c>
      <c r="AC40" s="44" t="s">
        <v>7</v>
      </c>
      <c r="AF40" s="56" t="s">
        <v>7</v>
      </c>
      <c r="AJ40" s="56" t="s">
        <v>7</v>
      </c>
      <c r="AK40" s="45"/>
      <c r="AL40" s="56" t="s">
        <v>7</v>
      </c>
    </row>
    <row r="41" spans="2:38">
      <c r="B41" s="4" t="s">
        <v>212</v>
      </c>
      <c r="C41" s="3"/>
      <c r="D41" s="3"/>
      <c r="E41" s="7"/>
      <c r="G41" s="4" t="s">
        <v>212</v>
      </c>
      <c r="H41" s="3"/>
      <c r="I41" s="3"/>
      <c r="J41" s="7"/>
      <c r="L41" s="3"/>
      <c r="M41" s="3"/>
      <c r="N41" s="18"/>
      <c r="P41" s="4" t="s">
        <v>212</v>
      </c>
      <c r="Q41" s="3"/>
      <c r="R41" s="3"/>
      <c r="S41" s="7"/>
      <c r="U41" s="4" t="s">
        <v>212</v>
      </c>
      <c r="V41" s="3"/>
      <c r="W41" s="3"/>
      <c r="X41" s="7"/>
      <c r="Z41" s="4" t="s">
        <v>212</v>
      </c>
      <c r="AA41" s="3"/>
      <c r="AB41" s="3"/>
      <c r="AC41" s="7"/>
      <c r="AF41" s="15"/>
      <c r="AJ41" s="15"/>
      <c r="AL41" s="15"/>
    </row>
    <row r="42" spans="2:38">
      <c r="B42" s="5" t="s">
        <v>8</v>
      </c>
      <c r="C42" s="3">
        <v>218016</v>
      </c>
      <c r="D42" s="3">
        <v>55721</v>
      </c>
      <c r="E42" s="7">
        <v>273737</v>
      </c>
      <c r="G42" s="5" t="s">
        <v>8</v>
      </c>
      <c r="H42" s="3">
        <v>441513</v>
      </c>
      <c r="I42" s="3">
        <v>97221</v>
      </c>
      <c r="J42" s="7">
        <v>538734</v>
      </c>
      <c r="L42" s="3">
        <f t="shared" ref="L42:L45" si="70">E42</f>
        <v>273737</v>
      </c>
      <c r="M42" s="3">
        <f t="shared" ref="M42:M45" si="71">J42</f>
        <v>538734</v>
      </c>
      <c r="N42" s="19">
        <f t="shared" ref="N42:N45" si="72">M42/L42</f>
        <v>1.968071543123509</v>
      </c>
      <c r="P42" s="5" t="s">
        <v>8</v>
      </c>
      <c r="Q42" s="3">
        <v>146109</v>
      </c>
      <c r="R42" s="3">
        <v>20973</v>
      </c>
      <c r="S42" s="7">
        <v>167082</v>
      </c>
      <c r="U42" s="5" t="s">
        <v>8</v>
      </c>
      <c r="V42" s="3">
        <v>77388</v>
      </c>
      <c r="W42" s="3">
        <v>20527</v>
      </c>
      <c r="X42" s="7">
        <v>97915</v>
      </c>
      <c r="Z42" s="5" t="s">
        <v>8</v>
      </c>
      <c r="AA42" s="3">
        <v>34474070</v>
      </c>
      <c r="AB42" s="3">
        <v>5128980</v>
      </c>
      <c r="AC42" s="7">
        <v>39603050</v>
      </c>
      <c r="AE42">
        <f t="shared" ref="AE42:AE47" si="73">AC42</f>
        <v>39603050</v>
      </c>
      <c r="AF42" s="16">
        <f t="shared" ref="AF42:AF75" si="74">AE42/$AE$9</f>
        <v>39603.050000000003</v>
      </c>
      <c r="AH42">
        <f t="shared" ref="AH42:AH47" si="75">J42</f>
        <v>538734</v>
      </c>
      <c r="AI42">
        <f t="shared" ref="AI42:AI47" si="76">AC42</f>
        <v>39603050</v>
      </c>
      <c r="AJ42" s="16">
        <f t="shared" ref="AJ42:AJ47" si="77">AI42/AH42*$AI$9</f>
        <v>73511.324698274111</v>
      </c>
      <c r="AL42" s="16">
        <f t="shared" ref="AL42:AL75" si="78">AJ42*N42</f>
        <v>144675.54623598565</v>
      </c>
    </row>
    <row r="43" spans="2:38">
      <c r="B43" s="5" t="s">
        <v>9</v>
      </c>
      <c r="C43" s="3">
        <v>63833</v>
      </c>
      <c r="D43" s="3">
        <v>9733</v>
      </c>
      <c r="E43" s="7">
        <v>73566</v>
      </c>
      <c r="G43" s="5" t="s">
        <v>9</v>
      </c>
      <c r="H43" s="3">
        <v>409294</v>
      </c>
      <c r="I43" s="3">
        <v>62916</v>
      </c>
      <c r="J43" s="7">
        <v>472210</v>
      </c>
      <c r="L43" s="3">
        <f t="shared" si="70"/>
        <v>73566</v>
      </c>
      <c r="M43" s="3">
        <f t="shared" si="71"/>
        <v>472210</v>
      </c>
      <c r="N43" s="19">
        <f t="shared" si="72"/>
        <v>6.4188619742815973</v>
      </c>
      <c r="P43" s="5" t="s">
        <v>9</v>
      </c>
      <c r="Q43" s="3">
        <v>248610</v>
      </c>
      <c r="R43" s="3">
        <v>25265</v>
      </c>
      <c r="S43" s="7">
        <v>273875</v>
      </c>
      <c r="U43" s="5" t="s">
        <v>9</v>
      </c>
      <c r="V43" s="3">
        <v>96851</v>
      </c>
      <c r="W43" s="3">
        <v>27918</v>
      </c>
      <c r="X43" s="7">
        <v>124769</v>
      </c>
      <c r="Z43" s="5" t="s">
        <v>9</v>
      </c>
      <c r="AA43" s="3">
        <v>33122120</v>
      </c>
      <c r="AB43" s="3">
        <v>2942592</v>
      </c>
      <c r="AC43" s="7">
        <v>36064712</v>
      </c>
      <c r="AE43">
        <f t="shared" si="73"/>
        <v>36064712</v>
      </c>
      <c r="AF43" s="16">
        <f t="shared" si="74"/>
        <v>36064.712</v>
      </c>
      <c r="AH43">
        <f t="shared" si="75"/>
        <v>472210</v>
      </c>
      <c r="AI43">
        <f t="shared" si="76"/>
        <v>36064712</v>
      </c>
      <c r="AJ43" s="16">
        <f t="shared" si="77"/>
        <v>76374.308040914009</v>
      </c>
      <c r="AL43" s="16">
        <f t="shared" si="78"/>
        <v>490236.14169589215</v>
      </c>
    </row>
    <row r="44" spans="2:38">
      <c r="B44" s="5" t="s">
        <v>10</v>
      </c>
      <c r="C44" s="3">
        <v>20990</v>
      </c>
      <c r="D44" s="3">
        <v>4490</v>
      </c>
      <c r="E44" s="7">
        <v>25480</v>
      </c>
      <c r="G44" s="5" t="s">
        <v>10</v>
      </c>
      <c r="H44" s="3">
        <v>269038</v>
      </c>
      <c r="I44" s="3">
        <v>59269</v>
      </c>
      <c r="J44" s="7">
        <v>328307</v>
      </c>
      <c r="L44" s="3">
        <f t="shared" si="70"/>
        <v>25480</v>
      </c>
      <c r="M44" s="3">
        <f t="shared" si="71"/>
        <v>328307</v>
      </c>
      <c r="N44" s="19">
        <f t="shared" si="72"/>
        <v>12.88489010989011</v>
      </c>
      <c r="P44" s="5" t="s">
        <v>10</v>
      </c>
      <c r="Q44" s="3">
        <v>185218</v>
      </c>
      <c r="R44" s="3">
        <v>24539</v>
      </c>
      <c r="S44" s="7">
        <v>209757</v>
      </c>
      <c r="U44" s="5" t="s">
        <v>10</v>
      </c>
      <c r="V44" s="3">
        <v>62830</v>
      </c>
      <c r="W44" s="3">
        <v>30240</v>
      </c>
      <c r="X44" s="7">
        <v>93070</v>
      </c>
      <c r="Z44" s="5" t="s">
        <v>10</v>
      </c>
      <c r="AA44" s="3">
        <v>24548800</v>
      </c>
      <c r="AB44" s="3">
        <v>2475225</v>
      </c>
      <c r="AC44" s="7">
        <v>27024025</v>
      </c>
      <c r="AE44">
        <f t="shared" si="73"/>
        <v>27024025</v>
      </c>
      <c r="AF44" s="16">
        <f t="shared" si="74"/>
        <v>27024.025000000001</v>
      </c>
      <c r="AH44">
        <f t="shared" si="75"/>
        <v>328307</v>
      </c>
      <c r="AI44">
        <f t="shared" si="76"/>
        <v>27024025</v>
      </c>
      <c r="AJ44" s="16">
        <f t="shared" si="77"/>
        <v>82313.276902411453</v>
      </c>
      <c r="AL44" s="16">
        <f t="shared" si="78"/>
        <v>1060597.5274725275</v>
      </c>
    </row>
    <row r="45" spans="2:38">
      <c r="B45" s="5" t="s">
        <v>11</v>
      </c>
      <c r="C45" s="3">
        <v>4839</v>
      </c>
      <c r="D45" s="3">
        <v>1896</v>
      </c>
      <c r="E45" s="7">
        <v>6735</v>
      </c>
      <c r="G45" s="5" t="s">
        <v>11</v>
      </c>
      <c r="H45" s="3">
        <v>132719</v>
      </c>
      <c r="I45" s="3">
        <v>54683</v>
      </c>
      <c r="J45" s="7">
        <v>187402</v>
      </c>
      <c r="L45" s="3">
        <f t="shared" si="70"/>
        <v>6735</v>
      </c>
      <c r="M45" s="3">
        <f t="shared" si="71"/>
        <v>187402</v>
      </c>
      <c r="N45" s="19">
        <f t="shared" si="72"/>
        <v>27.825092798812175</v>
      </c>
      <c r="P45" s="5" t="s">
        <v>11</v>
      </c>
      <c r="Q45" s="3">
        <v>93262</v>
      </c>
      <c r="R45" s="3">
        <v>22648</v>
      </c>
      <c r="S45" s="7">
        <v>115910</v>
      </c>
      <c r="U45" s="5" t="s">
        <v>11</v>
      </c>
      <c r="V45" s="3">
        <v>34618</v>
      </c>
      <c r="W45" s="3">
        <v>30139</v>
      </c>
      <c r="X45" s="7">
        <v>64757</v>
      </c>
      <c r="Z45" s="5" t="s">
        <v>11</v>
      </c>
      <c r="AA45" s="3">
        <v>12335119</v>
      </c>
      <c r="AB45" s="3">
        <v>1823947</v>
      </c>
      <c r="AC45" s="7">
        <v>14159066</v>
      </c>
      <c r="AE45">
        <f t="shared" si="73"/>
        <v>14159066</v>
      </c>
      <c r="AF45" s="16">
        <f t="shared" si="74"/>
        <v>14159.066000000001</v>
      </c>
      <c r="AH45">
        <f t="shared" si="75"/>
        <v>187402</v>
      </c>
      <c r="AI45">
        <f t="shared" si="76"/>
        <v>14159066</v>
      </c>
      <c r="AJ45" s="16">
        <f t="shared" si="77"/>
        <v>75554.508489770655</v>
      </c>
      <c r="AL45" s="16">
        <f t="shared" si="78"/>
        <v>2102311.2100965106</v>
      </c>
    </row>
    <row r="46" spans="2:38">
      <c r="B46" s="5" t="s">
        <v>12</v>
      </c>
      <c r="C46" s="3">
        <v>618</v>
      </c>
      <c r="D46" s="3">
        <v>489</v>
      </c>
      <c r="E46" s="7">
        <v>1107</v>
      </c>
      <c r="G46" s="5" t="s">
        <v>12</v>
      </c>
      <c r="H46" s="3">
        <v>52776</v>
      </c>
      <c r="I46" s="3">
        <v>43286</v>
      </c>
      <c r="J46" s="7">
        <v>96062</v>
      </c>
      <c r="L46">
        <f t="shared" ref="L46:L47" si="79">E46</f>
        <v>1107</v>
      </c>
      <c r="M46">
        <f t="shared" ref="M46:M47" si="80">J46</f>
        <v>96062</v>
      </c>
      <c r="N46" s="19">
        <f t="shared" ref="N46:N47" si="81">M46/L46</f>
        <v>86.776874435411017</v>
      </c>
      <c r="P46" s="5" t="s">
        <v>12</v>
      </c>
      <c r="Q46" s="3">
        <v>35890</v>
      </c>
      <c r="R46" s="3">
        <v>16846</v>
      </c>
      <c r="S46" s="7">
        <v>52736</v>
      </c>
      <c r="U46" s="5" t="s">
        <v>12</v>
      </c>
      <c r="V46" s="3">
        <v>16268</v>
      </c>
      <c r="W46" s="3">
        <v>25951</v>
      </c>
      <c r="X46" s="7">
        <v>42219</v>
      </c>
      <c r="Z46" s="5" t="s">
        <v>12</v>
      </c>
      <c r="AA46" s="3">
        <v>4143122</v>
      </c>
      <c r="AB46" s="3">
        <v>1028945</v>
      </c>
      <c r="AC46" s="7">
        <v>5172067</v>
      </c>
      <c r="AE46">
        <f t="shared" si="73"/>
        <v>5172067</v>
      </c>
      <c r="AF46" s="16">
        <f t="shared" si="74"/>
        <v>5172.067</v>
      </c>
      <c r="AH46">
        <f t="shared" si="75"/>
        <v>96062</v>
      </c>
      <c r="AI46">
        <f t="shared" si="76"/>
        <v>5172067</v>
      </c>
      <c r="AJ46" s="16">
        <f t="shared" si="77"/>
        <v>53840.925652182967</v>
      </c>
      <c r="AL46" s="16">
        <f t="shared" si="78"/>
        <v>4672147.2448057812</v>
      </c>
    </row>
    <row r="47" spans="2:38">
      <c r="B47" s="28" t="s">
        <v>13</v>
      </c>
      <c r="C47" s="7">
        <v>308296</v>
      </c>
      <c r="D47" s="7">
        <v>72329</v>
      </c>
      <c r="E47" s="7">
        <v>380625</v>
      </c>
      <c r="G47" s="28" t="s">
        <v>13</v>
      </c>
      <c r="H47" s="7">
        <v>1305340</v>
      </c>
      <c r="I47" s="7">
        <v>317375</v>
      </c>
      <c r="J47" s="7">
        <v>1622715</v>
      </c>
      <c r="L47">
        <f t="shared" si="79"/>
        <v>380625</v>
      </c>
      <c r="M47">
        <f t="shared" si="80"/>
        <v>1622715</v>
      </c>
      <c r="N47" s="19">
        <f t="shared" si="81"/>
        <v>4.2632906403940884</v>
      </c>
      <c r="P47" s="28" t="s">
        <v>13</v>
      </c>
      <c r="Q47" s="7">
        <v>709089</v>
      </c>
      <c r="R47" s="7">
        <v>110271</v>
      </c>
      <c r="S47" s="7">
        <v>819360</v>
      </c>
      <c r="U47" s="28" t="s">
        <v>13</v>
      </c>
      <c r="V47" s="7">
        <v>287955</v>
      </c>
      <c r="W47" s="7">
        <v>134775</v>
      </c>
      <c r="X47" s="7">
        <v>422730</v>
      </c>
      <c r="Z47" s="28" t="s">
        <v>13</v>
      </c>
      <c r="AA47" s="7">
        <v>108623231</v>
      </c>
      <c r="AB47" s="7">
        <v>13399689</v>
      </c>
      <c r="AC47" s="7">
        <v>122022920</v>
      </c>
      <c r="AE47">
        <f t="shared" si="73"/>
        <v>122022920</v>
      </c>
      <c r="AF47" s="16">
        <f t="shared" si="74"/>
        <v>122022.92</v>
      </c>
      <c r="AH47">
        <f t="shared" si="75"/>
        <v>1622715</v>
      </c>
      <c r="AI47">
        <f t="shared" si="76"/>
        <v>122022920</v>
      </c>
      <c r="AJ47" s="16">
        <f t="shared" si="77"/>
        <v>75196.765913915879</v>
      </c>
      <c r="AL47" s="16">
        <f t="shared" si="78"/>
        <v>320585.66830870276</v>
      </c>
    </row>
    <row r="48" spans="2:38">
      <c r="B48" s="4" t="s">
        <v>213</v>
      </c>
      <c r="C48" s="3"/>
      <c r="D48" s="3"/>
      <c r="E48" s="7"/>
      <c r="G48" s="4" t="s">
        <v>213</v>
      </c>
      <c r="H48" s="3"/>
      <c r="I48" s="3"/>
      <c r="J48" s="7"/>
      <c r="N48" s="18"/>
      <c r="P48" s="4" t="s">
        <v>213</v>
      </c>
      <c r="Q48" s="3"/>
      <c r="R48" s="3"/>
      <c r="S48" s="7"/>
      <c r="U48" s="4" t="s">
        <v>213</v>
      </c>
      <c r="V48" s="3"/>
      <c r="W48" s="3"/>
      <c r="X48" s="7"/>
      <c r="Z48" s="4" t="s">
        <v>213</v>
      </c>
      <c r="AA48" s="3"/>
      <c r="AB48" s="3"/>
      <c r="AC48" s="7"/>
      <c r="AF48" s="15"/>
      <c r="AJ48" s="15"/>
      <c r="AL48" s="15"/>
    </row>
    <row r="49" spans="2:38">
      <c r="B49" s="5" t="s">
        <v>8</v>
      </c>
      <c r="C49" s="3">
        <v>27965</v>
      </c>
      <c r="D49" s="3">
        <v>2728</v>
      </c>
      <c r="E49" s="7">
        <v>30693</v>
      </c>
      <c r="G49" s="5" t="s">
        <v>8</v>
      </c>
      <c r="H49" s="3">
        <v>73675</v>
      </c>
      <c r="I49" s="3">
        <v>6756</v>
      </c>
      <c r="J49" s="7">
        <v>80431</v>
      </c>
      <c r="L49">
        <f t="shared" ref="L49:L54" si="82">E49</f>
        <v>30693</v>
      </c>
      <c r="M49">
        <f t="shared" ref="M49:M54" si="83">J49</f>
        <v>80431</v>
      </c>
      <c r="N49" s="19">
        <f t="shared" ref="N49:N54" si="84">M49/L49</f>
        <v>2.6204997882253283</v>
      </c>
      <c r="P49" s="5" t="s">
        <v>8</v>
      </c>
      <c r="Q49" s="3">
        <v>32395</v>
      </c>
      <c r="R49" s="3">
        <v>2610</v>
      </c>
      <c r="S49" s="7">
        <v>35005</v>
      </c>
      <c r="U49" s="5" t="s">
        <v>8</v>
      </c>
      <c r="V49" s="3">
        <v>13315</v>
      </c>
      <c r="W49" s="3">
        <v>1418</v>
      </c>
      <c r="X49" s="7">
        <v>14733</v>
      </c>
      <c r="Z49" s="5" t="s">
        <v>8</v>
      </c>
      <c r="AA49" s="3">
        <v>9087544</v>
      </c>
      <c r="AB49" s="3">
        <v>675160</v>
      </c>
      <c r="AC49" s="7">
        <v>9762704</v>
      </c>
      <c r="AE49">
        <f t="shared" ref="AE49:AE54" si="85">AC49</f>
        <v>9762704</v>
      </c>
      <c r="AF49" s="16">
        <f t="shared" si="74"/>
        <v>9762.7039999999997</v>
      </c>
      <c r="AH49">
        <f t="shared" ref="AH49:AH54" si="86">J49</f>
        <v>80431</v>
      </c>
      <c r="AI49">
        <f t="shared" ref="AI49:AI54" si="87">AC49</f>
        <v>9762704</v>
      </c>
      <c r="AJ49" s="16">
        <f t="shared" ref="AJ49:AJ54" si="88">AI49/AH49*$AI$9</f>
        <v>121379.86597207545</v>
      </c>
      <c r="AL49" s="16">
        <f t="shared" si="78"/>
        <v>318075.91307464242</v>
      </c>
    </row>
    <row r="50" spans="2:38">
      <c r="B50" s="5" t="s">
        <v>9</v>
      </c>
      <c r="C50" s="3">
        <v>33696</v>
      </c>
      <c r="D50" s="3">
        <v>2251</v>
      </c>
      <c r="E50" s="7">
        <v>35947</v>
      </c>
      <c r="G50" s="5" t="s">
        <v>9</v>
      </c>
      <c r="H50" s="3">
        <v>231154</v>
      </c>
      <c r="I50" s="3">
        <v>15273</v>
      </c>
      <c r="J50" s="7">
        <v>246427</v>
      </c>
      <c r="L50">
        <f t="shared" si="82"/>
        <v>35947</v>
      </c>
      <c r="M50">
        <f t="shared" si="83"/>
        <v>246427</v>
      </c>
      <c r="N50" s="19">
        <f t="shared" si="84"/>
        <v>6.8552869502322862</v>
      </c>
      <c r="P50" s="5" t="s">
        <v>9</v>
      </c>
      <c r="Q50" s="3">
        <v>152829</v>
      </c>
      <c r="R50" s="3">
        <v>8182</v>
      </c>
      <c r="S50" s="7">
        <v>161011</v>
      </c>
      <c r="U50" s="5" t="s">
        <v>9</v>
      </c>
      <c r="V50" s="3">
        <v>44629</v>
      </c>
      <c r="W50" s="3">
        <v>4840</v>
      </c>
      <c r="X50" s="7">
        <v>49469</v>
      </c>
      <c r="Z50" s="5" t="s">
        <v>9</v>
      </c>
      <c r="AA50" s="3">
        <v>27547300</v>
      </c>
      <c r="AB50" s="3">
        <v>1261912</v>
      </c>
      <c r="AC50" s="7">
        <v>28809212</v>
      </c>
      <c r="AE50">
        <f t="shared" si="85"/>
        <v>28809212</v>
      </c>
      <c r="AF50" s="16">
        <f t="shared" si="74"/>
        <v>28809.212</v>
      </c>
      <c r="AH50">
        <f t="shared" si="86"/>
        <v>246427</v>
      </c>
      <c r="AI50">
        <f t="shared" si="87"/>
        <v>28809212</v>
      </c>
      <c r="AJ50" s="16">
        <f t="shared" si="88"/>
        <v>116907.69274470737</v>
      </c>
      <c r="AL50" s="16">
        <f t="shared" si="78"/>
        <v>801435.7804545582</v>
      </c>
    </row>
    <row r="51" spans="2:38">
      <c r="B51" s="5" t="s">
        <v>10</v>
      </c>
      <c r="C51" s="3">
        <v>33614</v>
      </c>
      <c r="D51" s="3">
        <v>2200</v>
      </c>
      <c r="E51" s="7">
        <v>35814</v>
      </c>
      <c r="G51" s="5" t="s">
        <v>10</v>
      </c>
      <c r="H51" s="3">
        <v>457812</v>
      </c>
      <c r="I51" s="3">
        <v>30360</v>
      </c>
      <c r="J51" s="7">
        <v>488172</v>
      </c>
      <c r="L51">
        <f t="shared" si="82"/>
        <v>35814</v>
      </c>
      <c r="M51">
        <f t="shared" si="83"/>
        <v>488172</v>
      </c>
      <c r="N51" s="19">
        <f t="shared" si="84"/>
        <v>13.63075892109231</v>
      </c>
      <c r="P51" s="5" t="s">
        <v>10</v>
      </c>
      <c r="Q51" s="3">
        <v>347613</v>
      </c>
      <c r="R51" s="3">
        <v>17665</v>
      </c>
      <c r="S51" s="7">
        <v>365278</v>
      </c>
      <c r="U51" s="5" t="s">
        <v>10</v>
      </c>
      <c r="V51" s="3">
        <v>76585</v>
      </c>
      <c r="W51" s="3">
        <v>10495</v>
      </c>
      <c r="X51" s="7">
        <v>87080</v>
      </c>
      <c r="Z51" s="5" t="s">
        <v>10</v>
      </c>
      <c r="AA51" s="3">
        <v>60978173</v>
      </c>
      <c r="AB51" s="3">
        <v>2326716</v>
      </c>
      <c r="AC51" s="7">
        <v>63304889</v>
      </c>
      <c r="AE51">
        <f t="shared" si="85"/>
        <v>63304889</v>
      </c>
      <c r="AF51" s="16">
        <f t="shared" si="74"/>
        <v>63304.889000000003</v>
      </c>
      <c r="AH51">
        <f t="shared" si="86"/>
        <v>488172</v>
      </c>
      <c r="AI51">
        <f t="shared" si="87"/>
        <v>63304889</v>
      </c>
      <c r="AJ51" s="16">
        <f t="shared" si="88"/>
        <v>129677.42721827554</v>
      </c>
      <c r="AL51" s="16">
        <f t="shared" si="78"/>
        <v>1767601.7479198081</v>
      </c>
    </row>
    <row r="52" spans="2:38">
      <c r="B52" s="5" t="s">
        <v>11</v>
      </c>
      <c r="C52" s="3">
        <v>22023</v>
      </c>
      <c r="D52" s="3">
        <v>2035</v>
      </c>
      <c r="E52" s="7">
        <v>24058</v>
      </c>
      <c r="G52" s="5" t="s">
        <v>11</v>
      </c>
      <c r="H52" s="3">
        <v>650135</v>
      </c>
      <c r="I52" s="3">
        <v>63076</v>
      </c>
      <c r="J52" s="7">
        <v>713211</v>
      </c>
      <c r="L52">
        <f t="shared" si="82"/>
        <v>24058</v>
      </c>
      <c r="M52">
        <f t="shared" si="83"/>
        <v>713211</v>
      </c>
      <c r="N52" s="19">
        <f t="shared" si="84"/>
        <v>29.645481752431625</v>
      </c>
      <c r="P52" s="5" t="s">
        <v>11</v>
      </c>
      <c r="Q52" s="3">
        <v>543340</v>
      </c>
      <c r="R52" s="3">
        <v>36222</v>
      </c>
      <c r="S52" s="7">
        <v>579562</v>
      </c>
      <c r="U52" s="5" t="s">
        <v>11</v>
      </c>
      <c r="V52" s="3">
        <v>84772</v>
      </c>
      <c r="W52" s="3">
        <v>24819</v>
      </c>
      <c r="X52" s="7">
        <v>109591</v>
      </c>
      <c r="Z52" s="5" t="s">
        <v>11</v>
      </c>
      <c r="AA52" s="3">
        <v>105275883</v>
      </c>
      <c r="AB52" s="3">
        <v>3816328</v>
      </c>
      <c r="AC52" s="7">
        <v>109092211</v>
      </c>
      <c r="AE52">
        <f t="shared" si="85"/>
        <v>109092211</v>
      </c>
      <c r="AF52" s="16">
        <f t="shared" si="74"/>
        <v>109092.211</v>
      </c>
      <c r="AH52">
        <f t="shared" si="86"/>
        <v>713211</v>
      </c>
      <c r="AI52">
        <f t="shared" si="87"/>
        <v>109092211</v>
      </c>
      <c r="AJ52" s="16">
        <f t="shared" si="88"/>
        <v>152959.23786929814</v>
      </c>
      <c r="AL52" s="16">
        <f t="shared" si="78"/>
        <v>4534550.2951201266</v>
      </c>
    </row>
    <row r="53" spans="2:38">
      <c r="B53" s="5" t="s">
        <v>12</v>
      </c>
      <c r="C53" s="3">
        <v>7938</v>
      </c>
      <c r="D53" s="3">
        <v>2248</v>
      </c>
      <c r="E53" s="7">
        <v>10186</v>
      </c>
      <c r="G53" s="5" t="s">
        <v>12</v>
      </c>
      <c r="H53" s="3">
        <v>1063594</v>
      </c>
      <c r="I53" s="3">
        <v>557784</v>
      </c>
      <c r="J53" s="7">
        <v>1621378</v>
      </c>
      <c r="L53">
        <f t="shared" si="82"/>
        <v>10186</v>
      </c>
      <c r="M53">
        <f t="shared" si="83"/>
        <v>1621378</v>
      </c>
      <c r="N53" s="19">
        <f t="shared" si="84"/>
        <v>159.17710583153348</v>
      </c>
      <c r="P53" s="5" t="s">
        <v>12</v>
      </c>
      <c r="Q53" s="3">
        <v>949550</v>
      </c>
      <c r="R53" s="3">
        <v>318602</v>
      </c>
      <c r="S53" s="7">
        <v>1268152</v>
      </c>
      <c r="U53" s="5" t="s">
        <v>12</v>
      </c>
      <c r="V53" s="3">
        <v>106106</v>
      </c>
      <c r="W53" s="3">
        <v>236934</v>
      </c>
      <c r="X53" s="7">
        <v>343040</v>
      </c>
      <c r="Z53" s="5" t="s">
        <v>12</v>
      </c>
      <c r="AA53" s="3">
        <v>225185003</v>
      </c>
      <c r="AB53" s="3">
        <v>19234731</v>
      </c>
      <c r="AC53" s="7">
        <v>244419734</v>
      </c>
      <c r="AE53">
        <f t="shared" si="85"/>
        <v>244419734</v>
      </c>
      <c r="AF53" s="16">
        <f t="shared" si="74"/>
        <v>244419.734</v>
      </c>
      <c r="AH53">
        <f t="shared" si="86"/>
        <v>1621378</v>
      </c>
      <c r="AI53">
        <f t="shared" si="87"/>
        <v>244419734</v>
      </c>
      <c r="AJ53" s="16">
        <f t="shared" si="88"/>
        <v>150748.15003040625</v>
      </c>
      <c r="AL53" s="16">
        <f t="shared" si="78"/>
        <v>23995654.231297862</v>
      </c>
    </row>
    <row r="54" spans="2:38">
      <c r="B54" s="28" t="s">
        <v>13</v>
      </c>
      <c r="C54" s="7">
        <v>125236</v>
      </c>
      <c r="D54" s="7">
        <v>11462</v>
      </c>
      <c r="E54" s="7">
        <v>136698</v>
      </c>
      <c r="G54" s="28" t="s">
        <v>13</v>
      </c>
      <c r="H54" s="7">
        <v>2476370</v>
      </c>
      <c r="I54" s="7">
        <v>673249</v>
      </c>
      <c r="J54" s="7">
        <v>3149619</v>
      </c>
      <c r="L54">
        <f t="shared" si="82"/>
        <v>136698</v>
      </c>
      <c r="M54">
        <f t="shared" si="83"/>
        <v>3149619</v>
      </c>
      <c r="N54" s="19">
        <f t="shared" si="84"/>
        <v>23.040710178641969</v>
      </c>
      <c r="P54" s="28" t="s">
        <v>13</v>
      </c>
      <c r="Q54" s="7">
        <v>2025727</v>
      </c>
      <c r="R54" s="7">
        <v>383281</v>
      </c>
      <c r="S54" s="7">
        <v>2409008</v>
      </c>
      <c r="U54" s="28" t="s">
        <v>13</v>
      </c>
      <c r="V54" s="7">
        <v>325407</v>
      </c>
      <c r="W54" s="7">
        <v>278506</v>
      </c>
      <c r="X54" s="7">
        <v>603913</v>
      </c>
      <c r="Z54" s="28" t="s">
        <v>13</v>
      </c>
      <c r="AA54" s="7">
        <v>428073903</v>
      </c>
      <c r="AB54" s="7">
        <v>27314847</v>
      </c>
      <c r="AC54" s="7">
        <v>455388750</v>
      </c>
      <c r="AE54">
        <f t="shared" si="85"/>
        <v>455388750</v>
      </c>
      <c r="AF54" s="16">
        <f t="shared" si="74"/>
        <v>455388.75</v>
      </c>
      <c r="AH54">
        <f t="shared" si="86"/>
        <v>3149619</v>
      </c>
      <c r="AI54">
        <f t="shared" si="87"/>
        <v>455388750</v>
      </c>
      <c r="AJ54" s="16">
        <f t="shared" si="88"/>
        <v>144585.34508459596</v>
      </c>
      <c r="AL54" s="16">
        <f t="shared" si="78"/>
        <v>3331349.0321731116</v>
      </c>
    </row>
    <row r="55" spans="2:38">
      <c r="B55" s="4" t="s">
        <v>214</v>
      </c>
      <c r="C55" s="3"/>
      <c r="D55" s="3"/>
      <c r="E55" s="7"/>
      <c r="G55" s="4" t="s">
        <v>214</v>
      </c>
      <c r="H55" s="3"/>
      <c r="I55" s="3"/>
      <c r="J55" s="7"/>
      <c r="N55" s="18"/>
      <c r="P55" s="4" t="s">
        <v>214</v>
      </c>
      <c r="Q55" s="3"/>
      <c r="R55" s="3"/>
      <c r="S55" s="7"/>
      <c r="U55" s="4" t="s">
        <v>214</v>
      </c>
      <c r="V55" s="3"/>
      <c r="W55" s="3"/>
      <c r="X55" s="7"/>
      <c r="Z55" s="4" t="s">
        <v>214</v>
      </c>
      <c r="AA55" s="3"/>
      <c r="AB55" s="3"/>
      <c r="AC55" s="7"/>
      <c r="AF55" s="15"/>
      <c r="AJ55" s="15"/>
      <c r="AL55" s="15"/>
    </row>
    <row r="56" spans="2:38">
      <c r="B56" s="5" t="s">
        <v>8</v>
      </c>
      <c r="C56" s="3">
        <v>11550</v>
      </c>
      <c r="D56" s="3">
        <v>1910</v>
      </c>
      <c r="E56" s="7">
        <v>13460</v>
      </c>
      <c r="G56" s="5" t="s">
        <v>8</v>
      </c>
      <c r="H56" s="3">
        <v>30784</v>
      </c>
      <c r="I56" s="3">
        <v>4830</v>
      </c>
      <c r="J56" s="7">
        <v>35614</v>
      </c>
      <c r="L56">
        <f t="shared" ref="L56:L61" si="89">E56</f>
        <v>13460</v>
      </c>
      <c r="M56">
        <f t="shared" ref="M56:M61" si="90">J56</f>
        <v>35614</v>
      </c>
      <c r="N56" s="19">
        <f t="shared" ref="N56:N61" si="91">M56/L56</f>
        <v>2.6459138187221396</v>
      </c>
      <c r="P56" s="5" t="s">
        <v>8</v>
      </c>
      <c r="Q56" s="3">
        <v>7645</v>
      </c>
      <c r="R56" s="3">
        <v>694</v>
      </c>
      <c r="S56" s="7">
        <v>8339</v>
      </c>
      <c r="U56" s="5" t="s">
        <v>8</v>
      </c>
      <c r="V56" s="3">
        <v>3436</v>
      </c>
      <c r="W56" s="3">
        <v>583</v>
      </c>
      <c r="X56" s="7">
        <v>4019</v>
      </c>
      <c r="Z56" s="5" t="s">
        <v>8</v>
      </c>
      <c r="AA56" s="3">
        <v>3309196</v>
      </c>
      <c r="AB56" s="3">
        <v>381940</v>
      </c>
      <c r="AC56" s="7">
        <v>3691136</v>
      </c>
      <c r="AE56">
        <f t="shared" ref="AE56:AE61" si="92">AC56</f>
        <v>3691136</v>
      </c>
      <c r="AF56" s="16">
        <f t="shared" si="74"/>
        <v>3691.136</v>
      </c>
      <c r="AH56">
        <f t="shared" ref="AH56:AH61" si="93">J56</f>
        <v>35614</v>
      </c>
      <c r="AI56">
        <f t="shared" ref="AI56:AI61" si="94">AC56</f>
        <v>3691136</v>
      </c>
      <c r="AJ56" s="16">
        <f t="shared" ref="AJ56:AJ61" si="95">AI56/AH56*$AI$9</f>
        <v>103642.837086539</v>
      </c>
      <c r="AL56" s="16">
        <f t="shared" si="78"/>
        <v>274230.01485884102</v>
      </c>
    </row>
    <row r="57" spans="2:38">
      <c r="B57" s="5" t="s">
        <v>9</v>
      </c>
      <c r="C57" s="3">
        <v>10149</v>
      </c>
      <c r="D57" s="3">
        <v>874</v>
      </c>
      <c r="E57" s="7">
        <v>11023</v>
      </c>
      <c r="G57" s="5" t="s">
        <v>9</v>
      </c>
      <c r="H57" s="3">
        <v>68799</v>
      </c>
      <c r="I57" s="3">
        <v>5813</v>
      </c>
      <c r="J57" s="7">
        <v>74612</v>
      </c>
      <c r="L57">
        <f t="shared" si="89"/>
        <v>11023</v>
      </c>
      <c r="M57">
        <f t="shared" si="90"/>
        <v>74612</v>
      </c>
      <c r="N57" s="19">
        <f t="shared" si="91"/>
        <v>6.7687562369590859</v>
      </c>
      <c r="P57" s="5" t="s">
        <v>9</v>
      </c>
      <c r="Q57" s="3">
        <v>40613</v>
      </c>
      <c r="R57" s="3">
        <v>2547</v>
      </c>
      <c r="S57" s="7">
        <v>43160</v>
      </c>
      <c r="U57" s="5" t="s">
        <v>9</v>
      </c>
      <c r="V57" s="3">
        <v>12991</v>
      </c>
      <c r="W57" s="3">
        <v>1788</v>
      </c>
      <c r="X57" s="7">
        <v>14779</v>
      </c>
      <c r="Z57" s="5" t="s">
        <v>9</v>
      </c>
      <c r="AA57" s="3">
        <v>7423841</v>
      </c>
      <c r="AB57" s="3">
        <v>392027</v>
      </c>
      <c r="AC57" s="7">
        <v>7815868</v>
      </c>
      <c r="AE57">
        <f t="shared" si="92"/>
        <v>7815868</v>
      </c>
      <c r="AF57" s="16">
        <f t="shared" si="74"/>
        <v>7815.8680000000004</v>
      </c>
      <c r="AH57">
        <f t="shared" si="93"/>
        <v>74612</v>
      </c>
      <c r="AI57">
        <f t="shared" si="94"/>
        <v>7815868</v>
      </c>
      <c r="AJ57" s="16">
        <f t="shared" si="95"/>
        <v>104753.4980968209</v>
      </c>
      <c r="AL57" s="16">
        <f t="shared" si="78"/>
        <v>709050.89358613815</v>
      </c>
    </row>
    <row r="58" spans="2:38">
      <c r="B58" s="5" t="s">
        <v>10</v>
      </c>
      <c r="C58" s="3">
        <v>9257</v>
      </c>
      <c r="D58" s="3">
        <v>601</v>
      </c>
      <c r="E58" s="7">
        <v>9858</v>
      </c>
      <c r="G58" s="5" t="s">
        <v>10</v>
      </c>
      <c r="H58" s="3">
        <v>126282</v>
      </c>
      <c r="I58" s="3">
        <v>8203</v>
      </c>
      <c r="J58" s="7">
        <v>134485</v>
      </c>
      <c r="L58">
        <f t="shared" si="89"/>
        <v>9858</v>
      </c>
      <c r="M58">
        <f t="shared" si="90"/>
        <v>134485</v>
      </c>
      <c r="N58" s="19">
        <f t="shared" si="91"/>
        <v>13.642219517143436</v>
      </c>
      <c r="P58" s="5" t="s">
        <v>10</v>
      </c>
      <c r="Q58" s="3">
        <v>92909</v>
      </c>
      <c r="R58" s="3">
        <v>4286</v>
      </c>
      <c r="S58" s="7">
        <v>97195</v>
      </c>
      <c r="U58" s="5" t="s">
        <v>10</v>
      </c>
      <c r="V58" s="3">
        <v>21602</v>
      </c>
      <c r="W58" s="3">
        <v>3010</v>
      </c>
      <c r="X58" s="7">
        <v>24612</v>
      </c>
      <c r="Z58" s="5" t="s">
        <v>10</v>
      </c>
      <c r="AA58" s="3">
        <v>16259505</v>
      </c>
      <c r="AB58" s="3">
        <v>666033</v>
      </c>
      <c r="AC58" s="7">
        <v>16925538</v>
      </c>
      <c r="AE58">
        <f t="shared" si="92"/>
        <v>16925538</v>
      </c>
      <c r="AF58" s="16">
        <f t="shared" si="74"/>
        <v>16925.538</v>
      </c>
      <c r="AH58">
        <f t="shared" si="93"/>
        <v>134485</v>
      </c>
      <c r="AI58">
        <f t="shared" si="94"/>
        <v>16925538</v>
      </c>
      <c r="AJ58" s="16">
        <f t="shared" si="95"/>
        <v>125854.46704093393</v>
      </c>
      <c r="AL58" s="16">
        <f t="shared" si="78"/>
        <v>1716934.2665855142</v>
      </c>
    </row>
    <row r="59" spans="2:38">
      <c r="B59" s="5" t="s">
        <v>11</v>
      </c>
      <c r="C59" s="3">
        <v>6262</v>
      </c>
      <c r="D59" s="3">
        <v>455</v>
      </c>
      <c r="E59" s="7">
        <v>6717</v>
      </c>
      <c r="G59" s="5" t="s">
        <v>11</v>
      </c>
      <c r="H59" s="3">
        <v>186738</v>
      </c>
      <c r="I59" s="3">
        <v>13920</v>
      </c>
      <c r="J59" s="7">
        <v>200658</v>
      </c>
      <c r="L59">
        <f t="shared" si="89"/>
        <v>6717</v>
      </c>
      <c r="M59">
        <f t="shared" si="90"/>
        <v>200658</v>
      </c>
      <c r="N59" s="19">
        <f t="shared" si="91"/>
        <v>29.873157659669495</v>
      </c>
      <c r="P59" s="5" t="s">
        <v>11</v>
      </c>
      <c r="Q59" s="3">
        <v>153517</v>
      </c>
      <c r="R59" s="3">
        <v>8230</v>
      </c>
      <c r="S59" s="7">
        <v>161747</v>
      </c>
      <c r="U59" s="5" t="s">
        <v>11</v>
      </c>
      <c r="V59" s="3">
        <v>26027</v>
      </c>
      <c r="W59" s="3">
        <v>5092</v>
      </c>
      <c r="X59" s="7">
        <v>31119</v>
      </c>
      <c r="Z59" s="5" t="s">
        <v>11</v>
      </c>
      <c r="AA59" s="3">
        <v>29213081</v>
      </c>
      <c r="AB59" s="3">
        <v>1242446</v>
      </c>
      <c r="AC59" s="7">
        <v>30455527</v>
      </c>
      <c r="AE59">
        <f t="shared" si="92"/>
        <v>30455527</v>
      </c>
      <c r="AF59" s="16">
        <f t="shared" si="74"/>
        <v>30455.526999999998</v>
      </c>
      <c r="AH59">
        <f t="shared" si="93"/>
        <v>200658</v>
      </c>
      <c r="AI59">
        <f t="shared" si="94"/>
        <v>30455527</v>
      </c>
      <c r="AJ59" s="16">
        <f t="shared" si="95"/>
        <v>151778.28444417863</v>
      </c>
      <c r="AL59" s="16">
        <f t="shared" si="78"/>
        <v>4534096.62051511</v>
      </c>
    </row>
    <row r="60" spans="2:38">
      <c r="B60" s="5" t="s">
        <v>12</v>
      </c>
      <c r="C60" s="3">
        <v>2984</v>
      </c>
      <c r="D60" s="3">
        <v>514</v>
      </c>
      <c r="E60" s="7">
        <v>3498</v>
      </c>
      <c r="G60" s="5" t="s">
        <v>12</v>
      </c>
      <c r="H60" s="3">
        <v>483085</v>
      </c>
      <c r="I60" s="3">
        <v>221070</v>
      </c>
      <c r="J60" s="7">
        <v>704155</v>
      </c>
      <c r="L60">
        <f t="shared" si="89"/>
        <v>3498</v>
      </c>
      <c r="M60">
        <f t="shared" si="90"/>
        <v>704155</v>
      </c>
      <c r="N60" s="19">
        <f t="shared" si="91"/>
        <v>201.30217267009721</v>
      </c>
      <c r="P60" s="5" t="s">
        <v>12</v>
      </c>
      <c r="Q60" s="3">
        <v>427049</v>
      </c>
      <c r="R60" s="3">
        <v>118265</v>
      </c>
      <c r="S60" s="7">
        <v>545314</v>
      </c>
      <c r="U60" s="5" t="s">
        <v>12</v>
      </c>
      <c r="V60" s="3">
        <v>52927</v>
      </c>
      <c r="W60" s="3">
        <v>102244</v>
      </c>
      <c r="X60" s="7">
        <v>155171</v>
      </c>
      <c r="Z60" s="5" t="s">
        <v>12</v>
      </c>
      <c r="AA60" s="3">
        <v>100830976</v>
      </c>
      <c r="AB60" s="3">
        <v>7338184</v>
      </c>
      <c r="AC60" s="7">
        <v>108169160</v>
      </c>
      <c r="AE60">
        <f t="shared" si="92"/>
        <v>108169160</v>
      </c>
      <c r="AF60" s="16">
        <f t="shared" si="74"/>
        <v>108169.16</v>
      </c>
      <c r="AH60">
        <f t="shared" si="93"/>
        <v>704155</v>
      </c>
      <c r="AI60">
        <f t="shared" si="94"/>
        <v>108169160</v>
      </c>
      <c r="AJ60" s="16">
        <f t="shared" si="95"/>
        <v>153615.55339378404</v>
      </c>
      <c r="AL60" s="16">
        <f t="shared" si="78"/>
        <v>30923144.65408805</v>
      </c>
    </row>
    <row r="61" spans="2:38">
      <c r="B61" s="28" t="s">
        <v>13</v>
      </c>
      <c r="C61" s="7">
        <v>40202</v>
      </c>
      <c r="D61" s="7">
        <v>4354</v>
      </c>
      <c r="E61" s="7">
        <v>44556</v>
      </c>
      <c r="G61" s="28" t="s">
        <v>13</v>
      </c>
      <c r="H61" s="7">
        <v>895688</v>
      </c>
      <c r="I61" s="7">
        <v>253836</v>
      </c>
      <c r="J61" s="7">
        <v>1149524</v>
      </c>
      <c r="L61">
        <f t="shared" si="89"/>
        <v>44556</v>
      </c>
      <c r="M61">
        <f t="shared" si="90"/>
        <v>1149524</v>
      </c>
      <c r="N61" s="19">
        <f t="shared" si="91"/>
        <v>25.799533171738936</v>
      </c>
      <c r="P61" s="28" t="s">
        <v>13</v>
      </c>
      <c r="Q61" s="7">
        <v>721733</v>
      </c>
      <c r="R61" s="7">
        <v>134022</v>
      </c>
      <c r="S61" s="7">
        <v>855755</v>
      </c>
      <c r="U61" s="28" t="s">
        <v>13</v>
      </c>
      <c r="V61" s="7">
        <v>116983</v>
      </c>
      <c r="W61" s="7">
        <v>112717</v>
      </c>
      <c r="X61" s="7">
        <v>229700</v>
      </c>
      <c r="Z61" s="28" t="s">
        <v>13</v>
      </c>
      <c r="AA61" s="7">
        <v>157036599</v>
      </c>
      <c r="AB61" s="7">
        <v>10020630</v>
      </c>
      <c r="AC61" s="7">
        <v>167057229</v>
      </c>
      <c r="AE61">
        <f t="shared" si="92"/>
        <v>167057229</v>
      </c>
      <c r="AF61" s="16">
        <f t="shared" si="74"/>
        <v>167057.22899999999</v>
      </c>
      <c r="AH61">
        <f t="shared" si="93"/>
        <v>1149524</v>
      </c>
      <c r="AI61">
        <f t="shared" si="94"/>
        <v>167057229</v>
      </c>
      <c r="AJ61" s="16">
        <f t="shared" si="95"/>
        <v>145327.30852074423</v>
      </c>
      <c r="AL61" s="16">
        <f t="shared" si="78"/>
        <v>3749376.7169404794</v>
      </c>
    </row>
    <row r="62" spans="2:38">
      <c r="B62" s="4" t="s">
        <v>215</v>
      </c>
      <c r="C62" s="3"/>
      <c r="D62" s="3"/>
      <c r="E62" s="7"/>
      <c r="G62" s="4" t="s">
        <v>215</v>
      </c>
      <c r="H62" s="3"/>
      <c r="I62" s="3"/>
      <c r="J62" s="7"/>
      <c r="N62" s="18"/>
      <c r="P62" s="4" t="s">
        <v>215</v>
      </c>
      <c r="Q62" s="3"/>
      <c r="R62" s="3"/>
      <c r="S62" s="7"/>
      <c r="U62" s="4" t="s">
        <v>215</v>
      </c>
      <c r="V62" s="3"/>
      <c r="W62" s="3"/>
      <c r="X62" s="7"/>
      <c r="Z62" s="4" t="s">
        <v>215</v>
      </c>
      <c r="AA62" s="3"/>
      <c r="AB62" s="3"/>
      <c r="AC62" s="7"/>
      <c r="AF62" s="15"/>
      <c r="AJ62" s="15"/>
      <c r="AL62" s="15"/>
    </row>
    <row r="63" spans="2:38">
      <c r="B63" s="5" t="s">
        <v>8</v>
      </c>
      <c r="C63" s="3">
        <v>950</v>
      </c>
      <c r="D63" s="3">
        <v>192</v>
      </c>
      <c r="E63" s="7">
        <v>1142</v>
      </c>
      <c r="G63" s="5" t="s">
        <v>8</v>
      </c>
      <c r="H63" s="3">
        <v>2299</v>
      </c>
      <c r="I63" s="3">
        <v>451</v>
      </c>
      <c r="J63" s="7">
        <v>2750</v>
      </c>
      <c r="L63">
        <f t="shared" ref="L63:L68" si="96">E63</f>
        <v>1142</v>
      </c>
      <c r="M63">
        <f t="shared" ref="M63:M68" si="97">J63</f>
        <v>2750</v>
      </c>
      <c r="N63" s="19">
        <f t="shared" ref="N63:N68" si="98">M63/L63</f>
        <v>2.4080560420315238</v>
      </c>
      <c r="P63" s="5" t="s">
        <v>8</v>
      </c>
      <c r="Q63" s="3">
        <v>921</v>
      </c>
      <c r="R63" s="3">
        <v>118</v>
      </c>
      <c r="S63" s="7">
        <v>1039</v>
      </c>
      <c r="U63" s="5" t="s">
        <v>8</v>
      </c>
      <c r="V63" s="3">
        <v>428</v>
      </c>
      <c r="W63" s="3">
        <v>141</v>
      </c>
      <c r="X63" s="7">
        <v>569</v>
      </c>
      <c r="Z63" s="5" t="s">
        <v>8</v>
      </c>
      <c r="AA63" s="3">
        <v>320624</v>
      </c>
      <c r="AB63" s="3">
        <v>17204</v>
      </c>
      <c r="AC63" s="7">
        <v>337828</v>
      </c>
      <c r="AE63">
        <f t="shared" ref="AE63:AE68" si="99">AC63</f>
        <v>337828</v>
      </c>
      <c r="AF63" s="16">
        <f t="shared" si="74"/>
        <v>337.82799999999997</v>
      </c>
      <c r="AH63">
        <f t="shared" ref="AH63:AH68" si="100">J63</f>
        <v>2750</v>
      </c>
      <c r="AI63">
        <f t="shared" ref="AI63:AI68" si="101">AC63</f>
        <v>337828</v>
      </c>
      <c r="AJ63" s="16">
        <f t="shared" ref="AJ63:AJ68" si="102">AI63/AH63*$AI$9</f>
        <v>122846.54545454546</v>
      </c>
      <c r="AL63" s="16">
        <f t="shared" si="78"/>
        <v>295821.36602451839</v>
      </c>
    </row>
    <row r="64" spans="2:38">
      <c r="B64" s="5" t="s">
        <v>9</v>
      </c>
      <c r="C64" s="3">
        <v>431</v>
      </c>
      <c r="D64" s="3">
        <v>69</v>
      </c>
      <c r="E64" s="7">
        <v>500</v>
      </c>
      <c r="G64" s="5" t="s">
        <v>9</v>
      </c>
      <c r="H64" s="3">
        <v>2799</v>
      </c>
      <c r="I64" s="3">
        <v>461</v>
      </c>
      <c r="J64" s="7">
        <v>3260</v>
      </c>
      <c r="L64">
        <f t="shared" si="96"/>
        <v>500</v>
      </c>
      <c r="M64">
        <f t="shared" si="97"/>
        <v>3260</v>
      </c>
      <c r="N64" s="19">
        <f t="shared" si="98"/>
        <v>6.52</v>
      </c>
      <c r="P64" s="5" t="s">
        <v>9</v>
      </c>
      <c r="Q64" s="3">
        <v>1758</v>
      </c>
      <c r="R64" s="3">
        <v>169</v>
      </c>
      <c r="S64" s="7">
        <v>1927</v>
      </c>
      <c r="U64" s="5" t="s">
        <v>9</v>
      </c>
      <c r="V64" s="3">
        <v>610</v>
      </c>
      <c r="W64" s="3">
        <v>223</v>
      </c>
      <c r="X64" s="7">
        <v>833</v>
      </c>
      <c r="Z64" s="5" t="s">
        <v>9</v>
      </c>
      <c r="AA64" s="3">
        <v>407574</v>
      </c>
      <c r="AB64" s="3">
        <v>23284</v>
      </c>
      <c r="AC64" s="7">
        <v>430858</v>
      </c>
      <c r="AE64">
        <f t="shared" si="99"/>
        <v>430858</v>
      </c>
      <c r="AF64" s="16">
        <f t="shared" si="74"/>
        <v>430.858</v>
      </c>
      <c r="AH64">
        <f t="shared" si="100"/>
        <v>3260</v>
      </c>
      <c r="AI64">
        <f t="shared" si="101"/>
        <v>430858</v>
      </c>
      <c r="AJ64" s="16">
        <f t="shared" si="102"/>
        <v>132165.03067484664</v>
      </c>
      <c r="AL64" s="16">
        <f t="shared" si="78"/>
        <v>861716</v>
      </c>
    </row>
    <row r="65" spans="2:38">
      <c r="B65" s="5" t="s">
        <v>10</v>
      </c>
      <c r="C65" s="3">
        <v>167</v>
      </c>
      <c r="D65" s="3">
        <v>40</v>
      </c>
      <c r="E65" s="7">
        <v>207</v>
      </c>
      <c r="G65" s="5" t="s">
        <v>10</v>
      </c>
      <c r="H65" s="3">
        <v>2247</v>
      </c>
      <c r="I65" s="3">
        <v>531</v>
      </c>
      <c r="J65" s="7">
        <v>2778</v>
      </c>
      <c r="L65">
        <f t="shared" si="96"/>
        <v>207</v>
      </c>
      <c r="M65">
        <f t="shared" si="97"/>
        <v>2778</v>
      </c>
      <c r="N65" s="19">
        <f t="shared" si="98"/>
        <v>13.420289855072463</v>
      </c>
      <c r="P65" s="5" t="s">
        <v>10</v>
      </c>
      <c r="Q65" s="3">
        <v>1709</v>
      </c>
      <c r="R65" s="3">
        <v>271</v>
      </c>
      <c r="S65" s="7">
        <v>1980</v>
      </c>
      <c r="U65" s="5" t="s">
        <v>10</v>
      </c>
      <c r="V65" s="3">
        <v>371</v>
      </c>
      <c r="W65" s="3">
        <v>220</v>
      </c>
      <c r="X65" s="7">
        <v>591</v>
      </c>
      <c r="Z65" s="5" t="s">
        <v>10</v>
      </c>
      <c r="AA65" s="3">
        <v>268666</v>
      </c>
      <c r="AB65" s="3">
        <v>38823</v>
      </c>
      <c r="AC65" s="7">
        <v>307489</v>
      </c>
      <c r="AE65">
        <f t="shared" si="99"/>
        <v>307489</v>
      </c>
      <c r="AF65" s="16">
        <f t="shared" si="74"/>
        <v>307.48899999999998</v>
      </c>
      <c r="AH65">
        <f t="shared" si="100"/>
        <v>2778</v>
      </c>
      <c r="AI65">
        <f t="shared" si="101"/>
        <v>307489</v>
      </c>
      <c r="AJ65" s="16">
        <f t="shared" si="102"/>
        <v>110687.18502519799</v>
      </c>
      <c r="AL65" s="16">
        <f t="shared" si="78"/>
        <v>1485454.1062801932</v>
      </c>
    </row>
    <row r="66" spans="2:38">
      <c r="B66" s="5" t="s">
        <v>11</v>
      </c>
      <c r="C66" s="3">
        <v>145</v>
      </c>
      <c r="D66" s="3">
        <v>19</v>
      </c>
      <c r="E66" s="7">
        <v>164</v>
      </c>
      <c r="G66" s="5" t="s">
        <v>11</v>
      </c>
      <c r="H66" s="3">
        <v>4421</v>
      </c>
      <c r="I66" s="3">
        <v>515</v>
      </c>
      <c r="J66" s="7">
        <v>4936</v>
      </c>
      <c r="L66">
        <f t="shared" si="96"/>
        <v>164</v>
      </c>
      <c r="M66">
        <f t="shared" si="97"/>
        <v>4936</v>
      </c>
      <c r="N66" s="19">
        <f t="shared" si="98"/>
        <v>30.097560975609756</v>
      </c>
      <c r="P66" s="5" t="s">
        <v>11</v>
      </c>
      <c r="Q66" s="3">
        <v>3806</v>
      </c>
      <c r="R66" s="3">
        <v>264</v>
      </c>
      <c r="S66" s="7">
        <v>4070</v>
      </c>
      <c r="U66" s="5" t="s">
        <v>11</v>
      </c>
      <c r="V66" s="3">
        <v>470</v>
      </c>
      <c r="W66" s="3">
        <v>232</v>
      </c>
      <c r="X66" s="7">
        <v>702</v>
      </c>
      <c r="Z66" s="5" t="s">
        <v>11</v>
      </c>
      <c r="AA66" s="3">
        <v>740886</v>
      </c>
      <c r="AB66" s="3">
        <v>20294</v>
      </c>
      <c r="AC66" s="7">
        <v>761180</v>
      </c>
      <c r="AE66">
        <f t="shared" si="99"/>
        <v>761180</v>
      </c>
      <c r="AF66" s="16">
        <f t="shared" si="74"/>
        <v>761.18</v>
      </c>
      <c r="AH66">
        <f t="shared" si="100"/>
        <v>4936</v>
      </c>
      <c r="AI66">
        <f t="shared" si="101"/>
        <v>761180</v>
      </c>
      <c r="AJ66" s="16">
        <f t="shared" si="102"/>
        <v>154209.886547812</v>
      </c>
      <c r="AL66" s="16">
        <f t="shared" si="78"/>
        <v>4641341.4634146346</v>
      </c>
    </row>
    <row r="67" spans="2:38">
      <c r="B67" s="5" t="s">
        <v>12</v>
      </c>
      <c r="C67" s="3">
        <v>139</v>
      </c>
      <c r="D67" s="3">
        <v>14</v>
      </c>
      <c r="E67" s="7">
        <v>153</v>
      </c>
      <c r="G67" s="5" t="s">
        <v>12</v>
      </c>
      <c r="H67" s="3">
        <v>51436</v>
      </c>
      <c r="I67" s="3">
        <v>2211</v>
      </c>
      <c r="J67" s="7">
        <v>53647</v>
      </c>
      <c r="L67">
        <f t="shared" si="96"/>
        <v>153</v>
      </c>
      <c r="M67">
        <f t="shared" si="97"/>
        <v>53647</v>
      </c>
      <c r="N67" s="19">
        <f t="shared" si="98"/>
        <v>350.63398692810455</v>
      </c>
      <c r="P67" s="5" t="s">
        <v>12</v>
      </c>
      <c r="Q67" s="3">
        <v>49828</v>
      </c>
      <c r="R67" s="3">
        <v>1497</v>
      </c>
      <c r="S67" s="7">
        <v>51325</v>
      </c>
      <c r="U67" s="5" t="s">
        <v>12</v>
      </c>
      <c r="V67" s="3">
        <v>1469</v>
      </c>
      <c r="W67" s="3">
        <v>700</v>
      </c>
      <c r="X67" s="7">
        <v>2169</v>
      </c>
      <c r="Z67" s="5" t="s">
        <v>12</v>
      </c>
      <c r="AA67" s="3">
        <v>15170737</v>
      </c>
      <c r="AB67" s="3">
        <v>182363</v>
      </c>
      <c r="AC67" s="7">
        <v>15353100</v>
      </c>
      <c r="AE67">
        <f t="shared" si="99"/>
        <v>15353100</v>
      </c>
      <c r="AF67" s="16">
        <f t="shared" si="74"/>
        <v>15353.1</v>
      </c>
      <c r="AH67">
        <f t="shared" si="100"/>
        <v>53647</v>
      </c>
      <c r="AI67">
        <f t="shared" si="101"/>
        <v>15353100</v>
      </c>
      <c r="AJ67" s="16">
        <f t="shared" si="102"/>
        <v>286187.4848546983</v>
      </c>
      <c r="AL67" s="16">
        <f t="shared" si="78"/>
        <v>100347058.82352941</v>
      </c>
    </row>
    <row r="68" spans="2:38">
      <c r="B68" s="28" t="s">
        <v>13</v>
      </c>
      <c r="C68" s="7">
        <v>1832</v>
      </c>
      <c r="D68" s="7">
        <v>334</v>
      </c>
      <c r="E68" s="7">
        <v>2166</v>
      </c>
      <c r="G68" s="28" t="s">
        <v>13</v>
      </c>
      <c r="H68" s="7">
        <v>63202</v>
      </c>
      <c r="I68" s="7">
        <v>4169</v>
      </c>
      <c r="J68" s="7">
        <v>67371</v>
      </c>
      <c r="L68">
        <f t="shared" si="96"/>
        <v>2166</v>
      </c>
      <c r="M68">
        <f t="shared" si="97"/>
        <v>67371</v>
      </c>
      <c r="N68" s="19">
        <f t="shared" si="98"/>
        <v>31.103878116343491</v>
      </c>
      <c r="P68" s="28" t="s">
        <v>13</v>
      </c>
      <c r="Q68" s="7">
        <v>58022</v>
      </c>
      <c r="R68" s="7">
        <v>2319</v>
      </c>
      <c r="S68" s="7">
        <v>60341</v>
      </c>
      <c r="U68" s="28" t="s">
        <v>13</v>
      </c>
      <c r="V68" s="7">
        <v>3348</v>
      </c>
      <c r="W68" s="7">
        <v>1516</v>
      </c>
      <c r="X68" s="7">
        <v>4864</v>
      </c>
      <c r="Z68" s="28" t="s">
        <v>13</v>
      </c>
      <c r="AA68" s="7">
        <v>16908487</v>
      </c>
      <c r="AB68" s="7">
        <v>281968</v>
      </c>
      <c r="AC68" s="7">
        <v>17190455</v>
      </c>
      <c r="AE68">
        <f t="shared" si="99"/>
        <v>17190455</v>
      </c>
      <c r="AF68" s="16">
        <f t="shared" si="74"/>
        <v>17190.455000000002</v>
      </c>
      <c r="AH68">
        <f t="shared" si="100"/>
        <v>67371</v>
      </c>
      <c r="AI68">
        <f t="shared" si="101"/>
        <v>17190455</v>
      </c>
      <c r="AJ68" s="16">
        <f t="shared" si="102"/>
        <v>255161.04852236126</v>
      </c>
      <c r="AL68" s="16">
        <f t="shared" si="78"/>
        <v>7936498.1532779327</v>
      </c>
    </row>
    <row r="69" spans="2:38">
      <c r="B69" s="6" t="s">
        <v>13</v>
      </c>
      <c r="C69" s="3"/>
      <c r="D69" s="3"/>
      <c r="E69" s="7"/>
      <c r="G69" s="6" t="s">
        <v>13</v>
      </c>
      <c r="H69" s="3"/>
      <c r="I69" s="3"/>
      <c r="J69" s="7"/>
      <c r="N69" s="18"/>
      <c r="P69" s="6" t="s">
        <v>13</v>
      </c>
      <c r="Q69" s="3"/>
      <c r="R69" s="3"/>
      <c r="S69" s="7"/>
      <c r="U69" s="6" t="s">
        <v>13</v>
      </c>
      <c r="V69" s="3"/>
      <c r="W69" s="3"/>
      <c r="X69" s="7"/>
      <c r="Z69" s="6" t="s">
        <v>13</v>
      </c>
      <c r="AA69" s="3"/>
      <c r="AB69" s="3"/>
      <c r="AC69" s="7"/>
      <c r="AF69" s="15"/>
      <c r="AJ69" s="15"/>
      <c r="AL69" s="15"/>
    </row>
    <row r="70" spans="2:38">
      <c r="B70" s="5" t="s">
        <v>8</v>
      </c>
      <c r="C70" s="3">
        <v>258481</v>
      </c>
      <c r="D70" s="3">
        <v>60551</v>
      </c>
      <c r="E70" s="7">
        <v>319032</v>
      </c>
      <c r="G70" s="5" t="s">
        <v>8</v>
      </c>
      <c r="H70" s="3">
        <v>548271</v>
      </c>
      <c r="I70" s="3">
        <v>109258</v>
      </c>
      <c r="J70" s="7">
        <v>657529</v>
      </c>
      <c r="L70">
        <f t="shared" ref="L70:L75" si="103">E70</f>
        <v>319032</v>
      </c>
      <c r="M70">
        <f t="shared" ref="M70:M75" si="104">J70</f>
        <v>657529</v>
      </c>
      <c r="N70" s="19">
        <f t="shared" ref="N70:N75" si="105">M70/L70</f>
        <v>2.0610126883823567</v>
      </c>
      <c r="P70" s="5" t="s">
        <v>8</v>
      </c>
      <c r="Q70" s="3">
        <v>187070</v>
      </c>
      <c r="R70" s="3">
        <v>24395</v>
      </c>
      <c r="S70" s="7">
        <v>211465</v>
      </c>
      <c r="U70" s="5" t="s">
        <v>8</v>
      </c>
      <c r="V70" s="3">
        <v>94567</v>
      </c>
      <c r="W70" s="3">
        <v>22669</v>
      </c>
      <c r="X70" s="7">
        <v>117236</v>
      </c>
      <c r="Z70" s="5" t="s">
        <v>8</v>
      </c>
      <c r="AA70" s="3">
        <v>47191434</v>
      </c>
      <c r="AB70" s="3">
        <v>6203284</v>
      </c>
      <c r="AC70" s="7">
        <v>53394718</v>
      </c>
      <c r="AE70">
        <f t="shared" ref="AE70:AE75" si="106">AC70</f>
        <v>53394718</v>
      </c>
      <c r="AF70" s="16">
        <f t="shared" si="74"/>
        <v>53394.718000000001</v>
      </c>
      <c r="AH70">
        <f t="shared" ref="AH70:AH75" si="107">J70</f>
        <v>657529</v>
      </c>
      <c r="AI70">
        <f t="shared" ref="AI70:AI75" si="108">AC70</f>
        <v>53394718</v>
      </c>
      <c r="AJ70" s="16">
        <f t="shared" ref="AJ70:AJ75" si="109">AI70/AH70*$AI$9</f>
        <v>81205.114907479365</v>
      </c>
      <c r="AL70" s="16">
        <f t="shared" si="78"/>
        <v>167364.77218586224</v>
      </c>
    </row>
    <row r="71" spans="2:38">
      <c r="B71" s="5" t="s">
        <v>9</v>
      </c>
      <c r="C71" s="3">
        <v>108109</v>
      </c>
      <c r="D71" s="3">
        <v>12927</v>
      </c>
      <c r="E71" s="7">
        <v>121036</v>
      </c>
      <c r="G71" s="5" t="s">
        <v>9</v>
      </c>
      <c r="H71" s="3">
        <v>712046</v>
      </c>
      <c r="I71" s="3">
        <v>84463</v>
      </c>
      <c r="J71" s="7">
        <v>796509</v>
      </c>
      <c r="L71">
        <f t="shared" si="103"/>
        <v>121036</v>
      </c>
      <c r="M71">
        <f t="shared" si="104"/>
        <v>796509</v>
      </c>
      <c r="N71" s="19">
        <f t="shared" si="105"/>
        <v>6.5807610958723028</v>
      </c>
      <c r="P71" s="5" t="s">
        <v>9</v>
      </c>
      <c r="Q71" s="3">
        <v>443810</v>
      </c>
      <c r="R71" s="3">
        <v>36163</v>
      </c>
      <c r="S71" s="7">
        <v>479973</v>
      </c>
      <c r="U71" s="5" t="s">
        <v>9</v>
      </c>
      <c r="V71" s="3">
        <v>155081</v>
      </c>
      <c r="W71" s="3">
        <v>34769</v>
      </c>
      <c r="X71" s="7">
        <v>189850</v>
      </c>
      <c r="Z71" s="5" t="s">
        <v>9</v>
      </c>
      <c r="AA71" s="3">
        <v>68500835</v>
      </c>
      <c r="AB71" s="3">
        <v>4619815</v>
      </c>
      <c r="AC71" s="7">
        <v>73120650</v>
      </c>
      <c r="AE71">
        <f t="shared" si="106"/>
        <v>73120650</v>
      </c>
      <c r="AF71" s="16">
        <f t="shared" si="74"/>
        <v>73120.649999999994</v>
      </c>
      <c r="AH71">
        <f t="shared" si="107"/>
        <v>796509</v>
      </c>
      <c r="AI71">
        <f t="shared" si="108"/>
        <v>73120650</v>
      </c>
      <c r="AJ71" s="16">
        <f t="shared" si="109"/>
        <v>91801.410906844743</v>
      </c>
      <c r="AL71" s="16">
        <f t="shared" si="78"/>
        <v>604123.15344195114</v>
      </c>
    </row>
    <row r="72" spans="2:38">
      <c r="B72" s="5" t="s">
        <v>10</v>
      </c>
      <c r="C72" s="3">
        <v>64028</v>
      </c>
      <c r="D72" s="3">
        <v>7331</v>
      </c>
      <c r="E72" s="7">
        <v>71359</v>
      </c>
      <c r="G72" s="5" t="s">
        <v>10</v>
      </c>
      <c r="H72" s="3">
        <v>855379</v>
      </c>
      <c r="I72" s="3">
        <v>98363</v>
      </c>
      <c r="J72" s="7">
        <v>953742</v>
      </c>
      <c r="L72">
        <f t="shared" si="103"/>
        <v>71359</v>
      </c>
      <c r="M72">
        <f t="shared" si="104"/>
        <v>953742</v>
      </c>
      <c r="N72" s="19">
        <f t="shared" si="105"/>
        <v>13.365405905351812</v>
      </c>
      <c r="P72" s="5" t="s">
        <v>10</v>
      </c>
      <c r="Q72" s="3">
        <v>627449</v>
      </c>
      <c r="R72" s="3">
        <v>46761</v>
      </c>
      <c r="S72" s="7">
        <v>674210</v>
      </c>
      <c r="U72" s="5" t="s">
        <v>10</v>
      </c>
      <c r="V72" s="3">
        <v>161388</v>
      </c>
      <c r="W72" s="3">
        <v>43965</v>
      </c>
      <c r="X72" s="7">
        <v>205353</v>
      </c>
      <c r="Z72" s="5" t="s">
        <v>10</v>
      </c>
      <c r="AA72" s="3">
        <v>102055144</v>
      </c>
      <c r="AB72" s="3">
        <v>5506797</v>
      </c>
      <c r="AC72" s="7">
        <v>107561941</v>
      </c>
      <c r="AE72">
        <f t="shared" si="106"/>
        <v>107561941</v>
      </c>
      <c r="AF72" s="16">
        <f t="shared" si="74"/>
        <v>107561.94100000001</v>
      </c>
      <c r="AH72">
        <f t="shared" si="107"/>
        <v>953742</v>
      </c>
      <c r="AI72">
        <f t="shared" si="108"/>
        <v>107561941</v>
      </c>
      <c r="AJ72" s="16">
        <f t="shared" si="109"/>
        <v>112778.86577292391</v>
      </c>
      <c r="AL72" s="16">
        <f t="shared" si="78"/>
        <v>1507335.3186003165</v>
      </c>
    </row>
    <row r="73" spans="2:38">
      <c r="B73" s="5" t="s">
        <v>11</v>
      </c>
      <c r="C73" s="3">
        <v>33269</v>
      </c>
      <c r="D73" s="3">
        <v>4405</v>
      </c>
      <c r="E73" s="7">
        <v>37674</v>
      </c>
      <c r="G73" s="5" t="s">
        <v>11</v>
      </c>
      <c r="H73" s="3">
        <v>974013</v>
      </c>
      <c r="I73" s="3">
        <v>132194</v>
      </c>
      <c r="J73" s="7">
        <v>1106207</v>
      </c>
      <c r="L73">
        <f t="shared" si="103"/>
        <v>37674</v>
      </c>
      <c r="M73">
        <f t="shared" si="104"/>
        <v>1106207</v>
      </c>
      <c r="N73" s="19">
        <f t="shared" si="105"/>
        <v>29.362610819132559</v>
      </c>
      <c r="P73" s="5" t="s">
        <v>11</v>
      </c>
      <c r="Q73" s="3">
        <v>793925</v>
      </c>
      <c r="R73" s="3">
        <v>67364</v>
      </c>
      <c r="S73" s="7">
        <v>861289</v>
      </c>
      <c r="U73" s="5" t="s">
        <v>11</v>
      </c>
      <c r="V73" s="3">
        <v>145887</v>
      </c>
      <c r="W73" s="3">
        <v>60282</v>
      </c>
      <c r="X73" s="7">
        <v>206169</v>
      </c>
      <c r="Z73" s="5" t="s">
        <v>11</v>
      </c>
      <c r="AA73" s="3">
        <v>147564969</v>
      </c>
      <c r="AB73" s="3">
        <v>6903015</v>
      </c>
      <c r="AC73" s="7">
        <v>154467984</v>
      </c>
      <c r="AE73">
        <f t="shared" si="106"/>
        <v>154467984</v>
      </c>
      <c r="AF73" s="16">
        <f t="shared" si="74"/>
        <v>154467.984</v>
      </c>
      <c r="AH73">
        <f t="shared" si="107"/>
        <v>1106207</v>
      </c>
      <c r="AI73">
        <f t="shared" si="108"/>
        <v>154467984</v>
      </c>
      <c r="AJ73" s="16">
        <f t="shared" si="109"/>
        <v>139637.50364985937</v>
      </c>
      <c r="AL73" s="16">
        <f t="shared" si="78"/>
        <v>4100121.6754260231</v>
      </c>
    </row>
    <row r="74" spans="2:38">
      <c r="B74" s="5" t="s">
        <v>12</v>
      </c>
      <c r="C74" s="3">
        <v>11679</v>
      </c>
      <c r="D74" s="3">
        <v>3265</v>
      </c>
      <c r="E74" s="7">
        <v>14944</v>
      </c>
      <c r="G74" s="5" t="s">
        <v>12</v>
      </c>
      <c r="H74" s="3">
        <v>1650891</v>
      </c>
      <c r="I74" s="3">
        <v>824351</v>
      </c>
      <c r="J74" s="7">
        <v>2475242</v>
      </c>
      <c r="L74">
        <f t="shared" si="103"/>
        <v>14944</v>
      </c>
      <c r="M74">
        <f t="shared" si="104"/>
        <v>2475242</v>
      </c>
      <c r="N74" s="19">
        <f t="shared" si="105"/>
        <v>165.63450214132763</v>
      </c>
      <c r="P74" s="5" t="s">
        <v>12</v>
      </c>
      <c r="Q74" s="3">
        <v>1462317</v>
      </c>
      <c r="R74" s="3">
        <v>455210</v>
      </c>
      <c r="S74" s="7">
        <v>1917527</v>
      </c>
      <c r="U74" s="5" t="s">
        <v>12</v>
      </c>
      <c r="V74" s="3">
        <v>176770</v>
      </c>
      <c r="W74" s="3">
        <v>365829</v>
      </c>
      <c r="X74" s="7">
        <v>542599</v>
      </c>
      <c r="Z74" s="5" t="s">
        <v>12</v>
      </c>
      <c r="AA74" s="3">
        <v>345329838</v>
      </c>
      <c r="AB74" s="3">
        <v>27784223</v>
      </c>
      <c r="AC74" s="7">
        <v>373114061</v>
      </c>
      <c r="AE74">
        <f t="shared" si="106"/>
        <v>373114061</v>
      </c>
      <c r="AF74" s="16">
        <f t="shared" si="74"/>
        <v>373114.06099999999</v>
      </c>
      <c r="AH74">
        <f t="shared" si="107"/>
        <v>2475242</v>
      </c>
      <c r="AI74">
        <f t="shared" si="108"/>
        <v>373114061</v>
      </c>
      <c r="AJ74" s="16">
        <f t="shared" si="109"/>
        <v>150738.41709214696</v>
      </c>
      <c r="AL74" s="16">
        <f t="shared" si="78"/>
        <v>24967482.668629553</v>
      </c>
    </row>
    <row r="75" spans="2:38">
      <c r="B75" s="28" t="s">
        <v>13</v>
      </c>
      <c r="C75" s="7">
        <v>475566</v>
      </c>
      <c r="D75" s="7">
        <v>88479</v>
      </c>
      <c r="E75" s="7">
        <v>564045</v>
      </c>
      <c r="G75" s="28" t="s">
        <v>13</v>
      </c>
      <c r="H75" s="7">
        <v>4740600</v>
      </c>
      <c r="I75" s="7">
        <v>1248629</v>
      </c>
      <c r="J75" s="7">
        <v>5989229</v>
      </c>
      <c r="L75">
        <f t="shared" si="103"/>
        <v>564045</v>
      </c>
      <c r="M75">
        <f t="shared" si="104"/>
        <v>5989229</v>
      </c>
      <c r="N75" s="20">
        <f t="shared" si="105"/>
        <v>10.618353145582356</v>
      </c>
      <c r="P75" s="28" t="s">
        <v>13</v>
      </c>
      <c r="Q75" s="7">
        <v>3514571</v>
      </c>
      <c r="R75" s="7">
        <v>629893</v>
      </c>
      <c r="S75" s="7">
        <v>4144464</v>
      </c>
      <c r="U75" s="28" t="s">
        <v>13</v>
      </c>
      <c r="V75" s="7">
        <v>733693</v>
      </c>
      <c r="W75" s="7">
        <v>527514</v>
      </c>
      <c r="X75" s="7">
        <v>1261207</v>
      </c>
      <c r="Z75" s="28" t="s">
        <v>13</v>
      </c>
      <c r="AA75" s="7">
        <v>710642220</v>
      </c>
      <c r="AB75" s="7">
        <v>51017134</v>
      </c>
      <c r="AC75" s="7">
        <v>761659354</v>
      </c>
      <c r="AE75">
        <f t="shared" si="106"/>
        <v>761659354</v>
      </c>
      <c r="AF75" s="16">
        <f t="shared" si="74"/>
        <v>761659.35400000005</v>
      </c>
      <c r="AH75">
        <f t="shared" si="107"/>
        <v>5989229</v>
      </c>
      <c r="AI75">
        <f t="shared" si="108"/>
        <v>761659354</v>
      </c>
      <c r="AJ75" s="16">
        <f t="shared" si="109"/>
        <v>127171.519739853</v>
      </c>
      <c r="AL75" s="16">
        <f t="shared" si="78"/>
        <v>1350352.1066581567</v>
      </c>
    </row>
  </sheetData>
  <mergeCells count="18">
    <mergeCell ref="AF8:AF9"/>
    <mergeCell ref="AJ8:AJ9"/>
    <mergeCell ref="AJ38:AJ39"/>
    <mergeCell ref="AL8:AL9"/>
    <mergeCell ref="AL38:AL39"/>
    <mergeCell ref="Q38:S38"/>
    <mergeCell ref="V38:X38"/>
    <mergeCell ref="AA38:AC38"/>
    <mergeCell ref="AF38:AF39"/>
    <mergeCell ref="C38:E38"/>
    <mergeCell ref="H38:J38"/>
    <mergeCell ref="N38:N39"/>
    <mergeCell ref="C8:E8"/>
    <mergeCell ref="H8:J8"/>
    <mergeCell ref="Q8:S8"/>
    <mergeCell ref="V8:X8"/>
    <mergeCell ref="AA8:AC8"/>
    <mergeCell ref="N8:N9"/>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6DEA-0F8A-4539-88D1-7C433057391B}">
  <sheetPr>
    <tabColor theme="9"/>
  </sheetPr>
  <dimension ref="A2:BF114"/>
  <sheetViews>
    <sheetView showGridLines="0" showRowColHeaders="0" topLeftCell="L1" workbookViewId="0">
      <pane xSplit="1" ySplit="9" topLeftCell="M10" activePane="bottomRight" state="frozen"/>
      <selection pane="bottomRight" activeCell="AG1" sqref="AG1"/>
      <selection pane="bottomLeft" activeCell="L10" sqref="L10"/>
      <selection pane="topRight" activeCell="M1" sqref="M1"/>
    </sheetView>
  </sheetViews>
  <sheetFormatPr defaultColWidth="11.42578125" defaultRowHeight="14.45"/>
  <cols>
    <col min="1" max="1" width="1.7109375" hidden="1" customWidth="1"/>
    <col min="2" max="2" width="41.7109375" hidden="1" customWidth="1"/>
    <col min="3" max="8" width="10.7109375" hidden="1" customWidth="1"/>
    <col min="9" max="9" width="1.7109375" hidden="1" customWidth="1"/>
    <col min="10" max="11" width="10.7109375" hidden="1" customWidth="1"/>
    <col min="12" max="12" width="1.7109375" customWidth="1"/>
    <col min="13" max="13" width="31.5703125" customWidth="1"/>
    <col min="14" max="14" width="10.7109375" customWidth="1"/>
    <col min="15" max="15" width="1.5703125" customWidth="1"/>
    <col min="16" max="16" width="31.5703125" customWidth="1"/>
    <col min="17" max="17" width="10.7109375" customWidth="1"/>
    <col min="18" max="18" width="1.7109375" customWidth="1"/>
    <col min="19" max="19" width="10.7109375" hidden="1" customWidth="1"/>
    <col min="20" max="20" width="1.7109375" hidden="1" customWidth="1"/>
    <col min="21" max="23" width="10.7109375" hidden="1" customWidth="1"/>
    <col min="24" max="24" width="1.7109375" hidden="1" customWidth="1"/>
    <col min="25" max="28" width="10.7109375" hidden="1" customWidth="1"/>
    <col min="29" max="29" width="1.5703125" hidden="1" customWidth="1"/>
    <col min="30" max="31" width="10.7109375" hidden="1" customWidth="1"/>
    <col min="32" max="32" width="1.7109375" hidden="1" customWidth="1"/>
    <col min="33" max="33" width="31.5703125" customWidth="1"/>
    <col min="34" max="34" width="11.140625" customWidth="1"/>
    <col min="35" max="35" width="1.7109375" customWidth="1"/>
    <col min="36" max="36" width="31.5703125" customWidth="1"/>
    <col min="37" max="37" width="12.42578125" customWidth="1"/>
    <col min="38" max="38" width="1.7109375" customWidth="1"/>
    <col min="39" max="39" width="10.7109375" customWidth="1"/>
    <col min="40" max="40" width="12.42578125" customWidth="1"/>
    <col min="41" max="41" width="16.140625" customWidth="1"/>
    <col min="42" max="43" width="10.7109375" hidden="1" customWidth="1"/>
    <col min="44" max="45" width="12.5703125" hidden="1" customWidth="1"/>
    <col min="46" max="46" width="1.7109375" hidden="1" customWidth="1"/>
    <col min="47" max="48" width="12.5703125" hidden="1" customWidth="1"/>
    <col min="49" max="49" width="1.7109375" customWidth="1"/>
    <col min="50" max="50" width="31.5703125" customWidth="1"/>
    <col min="51" max="51" width="12.42578125" bestFit="1" customWidth="1"/>
    <col min="52" max="52" width="1.5703125" customWidth="1"/>
    <col min="53" max="54" width="10.7109375" customWidth="1"/>
    <col min="55" max="55" width="12.42578125" customWidth="1"/>
    <col min="56" max="56" width="1.5703125" customWidth="1"/>
    <col min="57" max="57" width="31.5703125" customWidth="1"/>
    <col min="58" max="58" width="11.5703125" customWidth="1"/>
    <col min="59" max="142" width="10.7109375" customWidth="1"/>
  </cols>
  <sheetData>
    <row r="2" spans="2:58" ht="24" thickBot="1">
      <c r="M2" s="8" t="s">
        <v>217</v>
      </c>
      <c r="N2" s="8"/>
    </row>
    <row r="3" spans="2:58" ht="29.45" thickTop="1">
      <c r="M3" s="9" t="s">
        <v>218</v>
      </c>
    </row>
    <row r="4" spans="2:58">
      <c r="B4" s="9"/>
      <c r="M4" s="9"/>
    </row>
    <row r="5" spans="2:58" ht="19.899999999999999">
      <c r="B5" s="9"/>
      <c r="M5" s="10" t="s">
        <v>219</v>
      </c>
    </row>
    <row r="6" spans="2:58" s="77" customFormat="1" ht="33.6" hidden="1" customHeight="1">
      <c r="B6" s="9"/>
      <c r="D6"/>
      <c r="I6"/>
      <c r="J6"/>
      <c r="P6" s="78" t="s">
        <v>220</v>
      </c>
      <c r="Q6" s="78" t="s">
        <v>221</v>
      </c>
      <c r="S6" s="88"/>
      <c r="X6"/>
      <c r="Y6"/>
      <c r="AG6" s="78" t="s">
        <v>220</v>
      </c>
      <c r="AH6" s="78" t="s">
        <v>222</v>
      </c>
      <c r="AL6" s="80"/>
      <c r="AX6" s="78" t="s">
        <v>220</v>
      </c>
      <c r="AY6" s="78" t="s">
        <v>223</v>
      </c>
      <c r="BE6" s="78" t="s">
        <v>220</v>
      </c>
      <c r="BF6" s="78" t="s">
        <v>224</v>
      </c>
    </row>
    <row r="7" spans="2:58" s="11" customFormat="1" ht="81.95" customHeight="1">
      <c r="B7" s="12"/>
      <c r="C7" s="66" t="s">
        <v>4</v>
      </c>
      <c r="D7" s="66" t="s">
        <v>17</v>
      </c>
      <c r="E7" s="67"/>
      <c r="L7" s="13"/>
      <c r="N7" s="66" t="s">
        <v>17</v>
      </c>
      <c r="O7" s="38"/>
      <c r="P7" s="38"/>
      <c r="Q7" s="87" t="s">
        <v>18</v>
      </c>
      <c r="S7" s="79"/>
      <c r="U7"/>
      <c r="V7" s="66" t="s">
        <v>17</v>
      </c>
      <c r="W7" s="66" t="s">
        <v>27</v>
      </c>
      <c r="X7"/>
      <c r="Y7"/>
      <c r="Z7" s="109"/>
      <c r="AA7" s="109"/>
      <c r="AB7" s="100" t="s">
        <v>225</v>
      </c>
      <c r="AC7" s="109"/>
      <c r="AF7" s="109"/>
      <c r="AG7" s="109"/>
      <c r="AH7" s="64" t="s">
        <v>225</v>
      </c>
      <c r="AJ7" s="14"/>
      <c r="AK7" s="64" t="s">
        <v>21</v>
      </c>
      <c r="AM7" s="14"/>
      <c r="AN7" s="64" t="s">
        <v>17</v>
      </c>
      <c r="AO7" s="64" t="s">
        <v>21</v>
      </c>
      <c r="AS7" s="96" t="s">
        <v>23</v>
      </c>
      <c r="AT7" s="38"/>
      <c r="AY7" s="87" t="s">
        <v>23</v>
      </c>
      <c r="BB7" s="14"/>
      <c r="BC7" s="14"/>
      <c r="BF7" s="96" t="s">
        <v>24</v>
      </c>
    </row>
    <row r="8" spans="2:58">
      <c r="B8" s="3"/>
      <c r="C8" s="2" t="s">
        <v>25</v>
      </c>
      <c r="D8" s="3"/>
      <c r="M8" s="2" t="s">
        <v>14</v>
      </c>
      <c r="N8" s="2" t="s">
        <v>25</v>
      </c>
      <c r="O8" s="38"/>
      <c r="P8" s="75" t="s">
        <v>226</v>
      </c>
      <c r="Q8" s="76" t="s">
        <v>25</v>
      </c>
      <c r="U8" s="3"/>
      <c r="V8" s="2" t="s">
        <v>25</v>
      </c>
      <c r="W8" s="3"/>
      <c r="Z8" s="2"/>
      <c r="AA8" s="2"/>
      <c r="AB8" s="100"/>
      <c r="AC8" s="2"/>
      <c r="AD8" s="108" t="s">
        <v>227</v>
      </c>
      <c r="AE8" s="108"/>
      <c r="AF8" s="2"/>
      <c r="AG8" s="75" t="s">
        <v>43</v>
      </c>
      <c r="AH8" s="76" t="s">
        <v>25</v>
      </c>
      <c r="AJ8" s="2" t="s">
        <v>28</v>
      </c>
      <c r="AK8" s="2" t="s">
        <v>25</v>
      </c>
      <c r="AM8" s="3"/>
      <c r="AN8" s="2" t="s">
        <v>25</v>
      </c>
      <c r="AO8" s="3"/>
      <c r="AR8">
        <v>1000</v>
      </c>
      <c r="AS8" s="97"/>
      <c r="AT8" s="89"/>
      <c r="AU8" s="105" t="s">
        <v>228</v>
      </c>
      <c r="AV8" s="105"/>
      <c r="AX8" s="75" t="s">
        <v>23</v>
      </c>
      <c r="AY8" s="76" t="s">
        <v>25</v>
      </c>
      <c r="BB8" s="2" t="s">
        <v>229</v>
      </c>
      <c r="BC8" s="2" t="s">
        <v>25</v>
      </c>
      <c r="BE8" s="75" t="s">
        <v>24</v>
      </c>
      <c r="BF8" s="97"/>
    </row>
    <row r="9" spans="2:58" ht="14.45" customHeight="1">
      <c r="B9" s="3"/>
      <c r="C9" s="7" t="s">
        <v>32</v>
      </c>
      <c r="D9" s="7"/>
      <c r="H9" s="3"/>
      <c r="J9" s="107" t="s">
        <v>230</v>
      </c>
      <c r="K9" s="107"/>
      <c r="M9" s="2" t="s">
        <v>44</v>
      </c>
      <c r="N9" s="7" t="s">
        <v>32</v>
      </c>
      <c r="O9" s="68"/>
      <c r="P9" s="70" t="s">
        <v>44</v>
      </c>
      <c r="Q9" s="63" t="s">
        <v>32</v>
      </c>
      <c r="U9" s="3"/>
      <c r="V9" s="7" t="s">
        <v>32</v>
      </c>
      <c r="W9" s="7"/>
      <c r="X9" s="7"/>
      <c r="Y9" s="7"/>
      <c r="Z9" s="3" t="str">
        <f>N9</f>
        <v>A+B1</v>
      </c>
      <c r="AA9" s="3" t="str">
        <f>V9</f>
        <v>A+B1</v>
      </c>
      <c r="AB9" s="100"/>
      <c r="AC9" s="7"/>
      <c r="AD9" s="108"/>
      <c r="AE9" s="108"/>
      <c r="AF9" s="7"/>
      <c r="AG9" s="70" t="s">
        <v>44</v>
      </c>
      <c r="AH9" s="62" t="s">
        <v>32</v>
      </c>
      <c r="AJ9" s="2" t="s">
        <v>44</v>
      </c>
      <c r="AK9" s="7" t="s">
        <v>32</v>
      </c>
      <c r="AM9" s="3"/>
      <c r="AN9" s="7" t="s">
        <v>32</v>
      </c>
      <c r="AO9" s="7"/>
      <c r="AQ9" s="3" t="str">
        <f>N9</f>
        <v>A+B1</v>
      </c>
      <c r="AR9" s="3" t="str">
        <f>AK9</f>
        <v>A+B1</v>
      </c>
      <c r="AS9" s="3" t="s">
        <v>32</v>
      </c>
      <c r="AT9" s="90"/>
      <c r="AU9" s="106"/>
      <c r="AV9" s="106"/>
      <c r="AX9" s="70" t="s">
        <v>44</v>
      </c>
      <c r="AY9" s="62" t="s">
        <v>32</v>
      </c>
      <c r="BB9" s="2" t="s">
        <v>44</v>
      </c>
      <c r="BC9" s="7" t="s">
        <v>32</v>
      </c>
      <c r="BE9" s="70" t="s">
        <v>44</v>
      </c>
      <c r="BF9" s="62" t="s">
        <v>7</v>
      </c>
    </row>
    <row r="10" spans="2:58" ht="14.45" customHeight="1">
      <c r="B10" s="2" t="s">
        <v>44</v>
      </c>
      <c r="C10" s="3" t="s">
        <v>4</v>
      </c>
      <c r="D10" s="3" t="s">
        <v>143</v>
      </c>
      <c r="F10" s="3" t="str">
        <f>C9</f>
        <v>A+B1</v>
      </c>
      <c r="G10" s="3" t="str">
        <f>N9</f>
        <v>A+B1</v>
      </c>
      <c r="H10" s="3" t="s">
        <v>32</v>
      </c>
      <c r="J10" s="107"/>
      <c r="K10" s="107"/>
      <c r="M10" s="82" t="s">
        <v>13</v>
      </c>
      <c r="N10" s="81">
        <v>5989229</v>
      </c>
      <c r="O10" s="68"/>
      <c r="P10" s="84" t="s">
        <v>13</v>
      </c>
      <c r="Q10" s="83">
        <f>H107</f>
        <v>10.618353145582356</v>
      </c>
      <c r="U10" s="2" t="s">
        <v>44</v>
      </c>
      <c r="V10" s="3" t="s">
        <v>143</v>
      </c>
      <c r="W10" s="3" t="s">
        <v>27</v>
      </c>
      <c r="X10" s="3"/>
      <c r="Y10" s="3"/>
      <c r="Z10" s="7"/>
      <c r="AA10" s="7"/>
      <c r="AB10" s="53"/>
      <c r="AC10" s="7"/>
      <c r="AF10" s="7"/>
      <c r="AG10" s="84" t="s">
        <v>13</v>
      </c>
      <c r="AH10" s="85">
        <f>AB107</f>
        <v>0.21057919141178272</v>
      </c>
      <c r="AJ10" s="82" t="s">
        <v>13</v>
      </c>
      <c r="AK10" s="81">
        <v>761659354</v>
      </c>
      <c r="AM10" s="2" t="s">
        <v>44</v>
      </c>
      <c r="AN10" s="3" t="s">
        <v>143</v>
      </c>
      <c r="AO10" s="3" t="s">
        <v>28</v>
      </c>
      <c r="AP10" s="71"/>
      <c r="AQ10" s="3"/>
      <c r="AR10" s="3"/>
      <c r="AS10" s="16"/>
      <c r="AT10" s="7"/>
      <c r="AU10" s="71" t="s">
        <v>74</v>
      </c>
      <c r="AV10" s="16" t="e">
        <v>#DIV/0!</v>
      </c>
      <c r="AX10" s="84" t="s">
        <v>13</v>
      </c>
      <c r="AY10" s="86">
        <f>AS107</f>
        <v>127171.519739853</v>
      </c>
      <c r="BB10" s="4" t="s">
        <v>70</v>
      </c>
      <c r="BC10" s="7">
        <v>11141867.088607594</v>
      </c>
      <c r="BE10" s="84" t="s">
        <v>13</v>
      </c>
      <c r="BF10" s="86">
        <f>GETPIVOTDATA("[Measures].[Summe von Umsatz je Unternehmen]",$BB$8,"[Gewerke A B1].[Gewerk]","[Gewerke A B1].[Gewerk].&amp;[Insgesamt]","[Gewerke A B1].[Anlage]","[Gewerke A B1].[Anlage].&amp;[A+B1]")</f>
        <v>1350352.1066581567</v>
      </c>
    </row>
    <row r="11" spans="2:58">
      <c r="B11" s="4" t="s">
        <v>104</v>
      </c>
      <c r="C11" s="7">
        <v>7199</v>
      </c>
      <c r="D11" s="7">
        <v>67402</v>
      </c>
      <c r="E11" s="3" t="str">
        <f t="shared" ref="E11:E42" si="0">B11</f>
        <v xml:space="preserve">  Augenoptiker</v>
      </c>
      <c r="F11" s="3">
        <f t="shared" ref="F11:F42" si="1">C11</f>
        <v>7199</v>
      </c>
      <c r="G11" s="3">
        <f t="shared" ref="G11:G42" si="2">D11</f>
        <v>67402</v>
      </c>
      <c r="H11" s="19">
        <f>G11/F11</f>
        <v>9.3626892623975557</v>
      </c>
      <c r="J11" s="3" t="s">
        <v>74</v>
      </c>
      <c r="K11" s="19" t="e">
        <v>#DIV/0!</v>
      </c>
      <c r="M11" s="4" t="s">
        <v>76</v>
      </c>
      <c r="N11" s="7">
        <v>1005213</v>
      </c>
      <c r="O11" s="69"/>
      <c r="P11" s="71" t="str">
        <f t="shared" ref="P11:P20" si="3">J13</f>
        <v xml:space="preserve">  Chirurgiemechaniker</v>
      </c>
      <c r="Q11" s="19">
        <f t="shared" ref="Q11:Q20" si="4">K13</f>
        <v>49.493670886075947</v>
      </c>
      <c r="U11" s="4" t="s">
        <v>104</v>
      </c>
      <c r="V11" s="7">
        <v>67402</v>
      </c>
      <c r="W11" s="7">
        <v>10321</v>
      </c>
      <c r="X11" s="7"/>
      <c r="Y11" s="3" t="str">
        <f t="shared" ref="Y11:Y42" si="5">U11</f>
        <v xml:space="preserve">  Augenoptiker</v>
      </c>
      <c r="Z11" s="3">
        <f t="shared" ref="Z11:Z42" si="6">V11</f>
        <v>67402</v>
      </c>
      <c r="AA11" s="3">
        <f t="shared" ref="AA11:AA42" si="7">W11</f>
        <v>10321</v>
      </c>
      <c r="AB11" s="53">
        <f>AA11/Z11</f>
        <v>0.15312601999940656</v>
      </c>
      <c r="AC11" s="7"/>
      <c r="AD11" s="71" t="s">
        <v>74</v>
      </c>
      <c r="AE11" s="53" t="e">
        <v>#DIV/0!</v>
      </c>
      <c r="AF11" s="7"/>
      <c r="AG11" s="71" t="str">
        <f t="shared" ref="AG11:AG20" si="8">AD13</f>
        <v xml:space="preserve">  Gebäudereiniger</v>
      </c>
      <c r="AH11" s="73">
        <f t="shared" ref="AH11:AH20" si="9">AE13</f>
        <v>0.46744620294405265</v>
      </c>
      <c r="AJ11" s="4" t="s">
        <v>94</v>
      </c>
      <c r="AK11" s="7">
        <v>161727186</v>
      </c>
      <c r="AM11" s="4" t="s">
        <v>104</v>
      </c>
      <c r="AN11" s="7">
        <v>67402</v>
      </c>
      <c r="AO11" s="7">
        <v>6440366</v>
      </c>
      <c r="AP11" s="71" t="s">
        <v>104</v>
      </c>
      <c r="AQ11" s="3">
        <f t="shared" ref="AQ11:AQ42" si="10">AN11</f>
        <v>67402</v>
      </c>
      <c r="AR11" s="3">
        <f t="shared" ref="AR11:AR42" si="11">AO11</f>
        <v>6440366</v>
      </c>
      <c r="AS11" s="16">
        <f t="shared" ref="AS11:AS42" si="12">AR11/AQ11*$AR$8</f>
        <v>95551.55633363995</v>
      </c>
      <c r="AT11" s="7"/>
      <c r="AU11" s="71" t="s">
        <v>86</v>
      </c>
      <c r="AV11" s="16" t="e">
        <v>#DIV/0!</v>
      </c>
      <c r="AX11" s="71" t="str">
        <f t="shared" ref="AX11:AX20" si="13">AU12</f>
        <v xml:space="preserve">  Müller</v>
      </c>
      <c r="AY11" s="16">
        <f t="shared" ref="AY11:AY20" si="14">AV12</f>
        <v>446215.59191530314</v>
      </c>
      <c r="BB11" s="4" t="s">
        <v>85</v>
      </c>
      <c r="BC11" s="7">
        <v>6818384.615384616</v>
      </c>
      <c r="BE11" s="71" t="str">
        <f t="shared" ref="BE11:BE20" si="15">BB10</f>
        <v xml:space="preserve">  Chirurgiemechaniker</v>
      </c>
      <c r="BF11" s="16">
        <f t="shared" ref="BF11:BF20" si="16">BC10</f>
        <v>11141867.088607594</v>
      </c>
    </row>
    <row r="12" spans="2:58">
      <c r="B12" s="4" t="s">
        <v>98</v>
      </c>
      <c r="C12" s="7">
        <v>7507</v>
      </c>
      <c r="D12" s="7">
        <v>340599</v>
      </c>
      <c r="E12" s="3" t="str">
        <f t="shared" si="0"/>
        <v xml:space="preserve">  Bäcker</v>
      </c>
      <c r="F12" s="3">
        <f t="shared" si="1"/>
        <v>7507</v>
      </c>
      <c r="G12" s="3">
        <f t="shared" si="2"/>
        <v>340599</v>
      </c>
      <c r="H12" s="19">
        <f t="shared" ref="H12:H75" si="17">G12/F12</f>
        <v>45.370853869721593</v>
      </c>
      <c r="J12" s="3" t="s">
        <v>86</v>
      </c>
      <c r="K12" s="19" t="e">
        <v>#DIV/0!</v>
      </c>
      <c r="M12" s="4" t="s">
        <v>94</v>
      </c>
      <c r="N12" s="7">
        <v>555149</v>
      </c>
      <c r="O12" s="69"/>
      <c r="P12" s="71" t="str">
        <f t="shared" si="3"/>
        <v xml:space="preserve">  Bäcker</v>
      </c>
      <c r="Q12" s="19">
        <f t="shared" si="4"/>
        <v>45.370853869721593</v>
      </c>
      <c r="U12" s="4" t="s">
        <v>98</v>
      </c>
      <c r="V12" s="7">
        <v>340599</v>
      </c>
      <c r="W12" s="7">
        <v>102033</v>
      </c>
      <c r="X12" s="7"/>
      <c r="Y12" s="3" t="str">
        <f t="shared" si="5"/>
        <v xml:space="preserve">  Bäcker</v>
      </c>
      <c r="Z12" s="3">
        <f t="shared" si="6"/>
        <v>340599</v>
      </c>
      <c r="AA12" s="3">
        <f t="shared" si="7"/>
        <v>102033</v>
      </c>
      <c r="AB12" s="53">
        <f t="shared" ref="AB12:AB74" si="18">AA12/Z12</f>
        <v>0.29956928822456907</v>
      </c>
      <c r="AC12" s="7"/>
      <c r="AD12" s="71" t="s">
        <v>86</v>
      </c>
      <c r="AE12" s="53" t="e">
        <v>#DIV/0!</v>
      </c>
      <c r="AF12" s="7"/>
      <c r="AG12" s="71" t="str">
        <f t="shared" si="8"/>
        <v xml:space="preserve">  Bestatter</v>
      </c>
      <c r="AH12" s="73">
        <f t="shared" si="9"/>
        <v>0.41881277967268515</v>
      </c>
      <c r="AJ12" s="4" t="s">
        <v>54</v>
      </c>
      <c r="AK12" s="7">
        <v>79432771</v>
      </c>
      <c r="AM12" s="4" t="s">
        <v>98</v>
      </c>
      <c r="AN12" s="7">
        <v>340599</v>
      </c>
      <c r="AO12" s="7">
        <v>19892281</v>
      </c>
      <c r="AP12" s="71" t="s">
        <v>98</v>
      </c>
      <c r="AQ12" s="3">
        <f t="shared" si="10"/>
        <v>340599</v>
      </c>
      <c r="AR12" s="3">
        <f t="shared" si="11"/>
        <v>19892281</v>
      </c>
      <c r="AS12" s="16">
        <f t="shared" si="12"/>
        <v>58403.815043496899</v>
      </c>
      <c r="AT12" s="7"/>
      <c r="AU12" s="71" t="s">
        <v>102</v>
      </c>
      <c r="AV12" s="16">
        <v>446215.59191530314</v>
      </c>
      <c r="AX12" s="71" t="str">
        <f t="shared" si="13"/>
        <v xml:space="preserve">  Land und Baumaschinenmechatroniker</v>
      </c>
      <c r="AY12" s="16">
        <f t="shared" si="14"/>
        <v>301739.9027915179</v>
      </c>
      <c r="BB12" s="4" t="s">
        <v>102</v>
      </c>
      <c r="BC12" s="7">
        <v>6385922.8650137736</v>
      </c>
      <c r="BE12" s="71" t="str">
        <f t="shared" si="15"/>
        <v xml:space="preserve">  Seiler</v>
      </c>
      <c r="BF12" s="16">
        <f t="shared" si="16"/>
        <v>6818384.615384616</v>
      </c>
    </row>
    <row r="13" spans="2:58">
      <c r="B13" s="4" t="s">
        <v>109</v>
      </c>
      <c r="C13" s="7">
        <v>4176</v>
      </c>
      <c r="D13" s="7">
        <v>31957</v>
      </c>
      <c r="E13" s="3" t="str">
        <f t="shared" si="0"/>
        <v xml:space="preserve">  Bestatter</v>
      </c>
      <c r="F13" s="3">
        <f t="shared" si="1"/>
        <v>4176</v>
      </c>
      <c r="G13" s="3">
        <f t="shared" si="2"/>
        <v>31957</v>
      </c>
      <c r="H13" s="19">
        <f t="shared" si="17"/>
        <v>7.6525383141762449</v>
      </c>
      <c r="J13" s="3" t="s">
        <v>70</v>
      </c>
      <c r="K13" s="19">
        <v>49.493670886075947</v>
      </c>
      <c r="M13" s="4" t="s">
        <v>54</v>
      </c>
      <c r="N13" s="7">
        <v>534075</v>
      </c>
      <c r="O13" s="69"/>
      <c r="P13" s="71" t="str">
        <f t="shared" si="3"/>
        <v xml:space="preserve">  Orthopädietechniker</v>
      </c>
      <c r="Q13" s="19">
        <f t="shared" si="4"/>
        <v>39.0015503875969</v>
      </c>
      <c r="U13" s="4" t="s">
        <v>109</v>
      </c>
      <c r="V13" s="7">
        <v>31957</v>
      </c>
      <c r="W13" s="7">
        <v>13384</v>
      </c>
      <c r="X13" s="7"/>
      <c r="Y13" s="3" t="str">
        <f t="shared" si="5"/>
        <v xml:space="preserve">  Bestatter</v>
      </c>
      <c r="Z13" s="3">
        <f t="shared" si="6"/>
        <v>31957</v>
      </c>
      <c r="AA13" s="3">
        <f t="shared" si="7"/>
        <v>13384</v>
      </c>
      <c r="AB13" s="53">
        <f t="shared" si="18"/>
        <v>0.41881277967268515</v>
      </c>
      <c r="AC13" s="7"/>
      <c r="AD13" s="71" t="s">
        <v>76</v>
      </c>
      <c r="AE13" s="53">
        <v>0.46744620294405265</v>
      </c>
      <c r="AF13" s="7"/>
      <c r="AG13" s="71" t="str">
        <f t="shared" si="8"/>
        <v xml:space="preserve">  Brauer und Mälzer</v>
      </c>
      <c r="AH13" s="73">
        <f t="shared" si="9"/>
        <v>0.40044171440403065</v>
      </c>
      <c r="AJ13" s="4" t="s">
        <v>48</v>
      </c>
      <c r="AK13" s="7">
        <v>70278217</v>
      </c>
      <c r="AM13" s="4" t="s">
        <v>87</v>
      </c>
      <c r="AN13" s="7">
        <v>7213</v>
      </c>
      <c r="AO13" s="7">
        <v>1047409</v>
      </c>
      <c r="AP13" s="71" t="s">
        <v>87</v>
      </c>
      <c r="AQ13" s="3">
        <f t="shared" si="10"/>
        <v>7213</v>
      </c>
      <c r="AR13" s="3">
        <f t="shared" si="11"/>
        <v>1047409</v>
      </c>
      <c r="AS13" s="16">
        <f t="shared" si="12"/>
        <v>145211.28517953696</v>
      </c>
      <c r="AT13" s="7"/>
      <c r="AU13" s="71" t="s">
        <v>90</v>
      </c>
      <c r="AV13" s="16">
        <v>301739.9027915179</v>
      </c>
      <c r="AX13" s="71" t="str">
        <f t="shared" si="13"/>
        <v xml:space="preserve">  Kraftfahrzeugtechniker</v>
      </c>
      <c r="AY13" s="16">
        <f t="shared" si="14"/>
        <v>291322.12433058512</v>
      </c>
      <c r="BB13" s="4" t="s">
        <v>49</v>
      </c>
      <c r="BC13" s="7">
        <v>4601604.067574217</v>
      </c>
      <c r="BE13" s="71" t="str">
        <f t="shared" si="15"/>
        <v xml:space="preserve">  Müller</v>
      </c>
      <c r="BF13" s="16">
        <f t="shared" si="16"/>
        <v>6385922.8650137736</v>
      </c>
    </row>
    <row r="14" spans="2:58">
      <c r="B14" s="4" t="s">
        <v>110</v>
      </c>
      <c r="C14" s="7">
        <v>28</v>
      </c>
      <c r="D14" s="7">
        <v>133</v>
      </c>
      <c r="E14" s="3" t="str">
        <f t="shared" si="0"/>
        <v xml:space="preserve">  Bogenmacher</v>
      </c>
      <c r="F14" s="3">
        <f t="shared" si="1"/>
        <v>28</v>
      </c>
      <c r="G14" s="3">
        <f t="shared" si="2"/>
        <v>133</v>
      </c>
      <c r="H14" s="19">
        <f t="shared" si="17"/>
        <v>4.75</v>
      </c>
      <c r="J14" s="3" t="s">
        <v>98</v>
      </c>
      <c r="K14" s="19">
        <v>45.370853869721593</v>
      </c>
      <c r="M14" s="4" t="s">
        <v>57</v>
      </c>
      <c r="N14" s="7">
        <v>380751</v>
      </c>
      <c r="O14" s="69"/>
      <c r="P14" s="71" t="str">
        <f t="shared" si="3"/>
        <v xml:space="preserve">  Seiler</v>
      </c>
      <c r="Q14" s="19">
        <f t="shared" si="4"/>
        <v>35.980769230769234</v>
      </c>
      <c r="U14" s="4" t="s">
        <v>110</v>
      </c>
      <c r="V14" s="7">
        <v>133</v>
      </c>
      <c r="W14" s="7">
        <v>23</v>
      </c>
      <c r="X14" s="7"/>
      <c r="Y14" s="3" t="str">
        <f t="shared" si="5"/>
        <v xml:space="preserve">  Bogenmacher</v>
      </c>
      <c r="Z14" s="3">
        <f t="shared" si="6"/>
        <v>133</v>
      </c>
      <c r="AA14" s="3">
        <f t="shared" si="7"/>
        <v>23</v>
      </c>
      <c r="AB14" s="53">
        <f t="shared" si="18"/>
        <v>0.17293233082706766</v>
      </c>
      <c r="AC14" s="7"/>
      <c r="AD14" s="71" t="s">
        <v>109</v>
      </c>
      <c r="AE14" s="53">
        <v>0.41881277967268515</v>
      </c>
      <c r="AF14" s="7"/>
      <c r="AG14" s="71" t="str">
        <f t="shared" si="8"/>
        <v xml:space="preserve">  Konditoren</v>
      </c>
      <c r="AH14" s="73">
        <f t="shared" si="9"/>
        <v>0.38554804543237403</v>
      </c>
      <c r="AJ14" s="4" t="s">
        <v>57</v>
      </c>
      <c r="AK14" s="7">
        <v>55073465</v>
      </c>
      <c r="AM14" s="4" t="s">
        <v>109</v>
      </c>
      <c r="AN14" s="7">
        <v>31957</v>
      </c>
      <c r="AO14" s="7">
        <v>2368786</v>
      </c>
      <c r="AP14" s="71" t="s">
        <v>109</v>
      </c>
      <c r="AQ14" s="3">
        <f t="shared" si="10"/>
        <v>31957</v>
      </c>
      <c r="AR14" s="3">
        <f t="shared" si="11"/>
        <v>2368786</v>
      </c>
      <c r="AS14" s="16">
        <f t="shared" si="12"/>
        <v>74124.166849203611</v>
      </c>
      <c r="AT14" s="7"/>
      <c r="AU14" s="71" t="s">
        <v>94</v>
      </c>
      <c r="AV14" s="16">
        <v>291322.12433058512</v>
      </c>
      <c r="AX14" s="71" t="str">
        <f t="shared" si="13"/>
        <v xml:space="preserve">  Chirurgiemechaniker</v>
      </c>
      <c r="AY14" s="16">
        <f t="shared" si="14"/>
        <v>225117.00767263427</v>
      </c>
      <c r="BB14" s="4" t="s">
        <v>107</v>
      </c>
      <c r="BC14" s="7">
        <v>4470822.4806201551</v>
      </c>
      <c r="BE14" s="71" t="str">
        <f t="shared" si="15"/>
        <v xml:space="preserve">  Straßenbauer</v>
      </c>
      <c r="BF14" s="16">
        <f t="shared" si="16"/>
        <v>4601604.067574217</v>
      </c>
    </row>
    <row r="15" spans="2:58">
      <c r="B15" s="4" t="s">
        <v>67</v>
      </c>
      <c r="C15" s="7">
        <v>31</v>
      </c>
      <c r="D15" s="7">
        <v>218</v>
      </c>
      <c r="E15" s="3" t="str">
        <f t="shared" si="0"/>
        <v xml:space="preserve">  Böttcher</v>
      </c>
      <c r="F15" s="3">
        <f t="shared" si="1"/>
        <v>31</v>
      </c>
      <c r="G15" s="3">
        <f t="shared" si="2"/>
        <v>218</v>
      </c>
      <c r="H15" s="19">
        <f t="shared" si="17"/>
        <v>7.032258064516129</v>
      </c>
      <c r="I15" s="69"/>
      <c r="J15" s="3" t="s">
        <v>107</v>
      </c>
      <c r="K15" s="19">
        <v>39.0015503875969</v>
      </c>
      <c r="M15" s="4" t="s">
        <v>48</v>
      </c>
      <c r="N15" s="7">
        <v>372461</v>
      </c>
      <c r="O15" s="69"/>
      <c r="P15" s="71" t="str">
        <f t="shared" si="3"/>
        <v xml:space="preserve">  Gebäudereiniger</v>
      </c>
      <c r="Q15" s="19">
        <f t="shared" si="4"/>
        <v>29.31590305929015</v>
      </c>
      <c r="U15" s="4" t="s">
        <v>67</v>
      </c>
      <c r="V15" s="7">
        <v>218</v>
      </c>
      <c r="W15" s="7">
        <v>45</v>
      </c>
      <c r="X15" s="7"/>
      <c r="Y15" s="3" t="str">
        <f t="shared" si="5"/>
        <v xml:space="preserve">  Böttcher</v>
      </c>
      <c r="Z15" s="3">
        <f t="shared" si="6"/>
        <v>218</v>
      </c>
      <c r="AA15" s="3">
        <f t="shared" si="7"/>
        <v>45</v>
      </c>
      <c r="AB15" s="53">
        <f t="shared" si="18"/>
        <v>0.20642201834862386</v>
      </c>
      <c r="AC15" s="7"/>
      <c r="AD15" s="71" t="s">
        <v>99</v>
      </c>
      <c r="AE15" s="53">
        <v>0.40044171440403065</v>
      </c>
      <c r="AF15" s="7"/>
      <c r="AG15" s="71" t="str">
        <f t="shared" si="8"/>
        <v xml:space="preserve">  Weinküfer</v>
      </c>
      <c r="AH15" s="73">
        <f t="shared" si="9"/>
        <v>0.34856396866840733</v>
      </c>
      <c r="AJ15" s="4" t="s">
        <v>81</v>
      </c>
      <c r="AK15" s="7">
        <v>36452589</v>
      </c>
      <c r="AM15" s="4" t="s">
        <v>110</v>
      </c>
      <c r="AN15" s="7">
        <v>133</v>
      </c>
      <c r="AO15" s="7">
        <v>8296</v>
      </c>
      <c r="AP15" s="71" t="s">
        <v>110</v>
      </c>
      <c r="AQ15" s="3">
        <f t="shared" si="10"/>
        <v>133</v>
      </c>
      <c r="AR15" s="3">
        <f t="shared" si="11"/>
        <v>8296</v>
      </c>
      <c r="AS15" s="16">
        <f t="shared" si="12"/>
        <v>62375.939849624061</v>
      </c>
      <c r="AT15" s="7"/>
      <c r="AU15" s="71" t="s">
        <v>70</v>
      </c>
      <c r="AV15" s="16">
        <v>225117.00767263427</v>
      </c>
      <c r="AX15" s="71" t="str">
        <f t="shared" si="13"/>
        <v xml:space="preserve">  Büchsenmacher</v>
      </c>
      <c r="AY15" s="16">
        <f t="shared" si="14"/>
        <v>219893.78757515029</v>
      </c>
      <c r="BB15" s="4" t="s">
        <v>90</v>
      </c>
      <c r="BC15" s="7">
        <v>3990415.813424346</v>
      </c>
      <c r="BE15" s="71" t="str">
        <f t="shared" si="15"/>
        <v xml:space="preserve">  Orthopädietechniker</v>
      </c>
      <c r="BF15" s="16">
        <f t="shared" si="16"/>
        <v>4470822.4806201551</v>
      </c>
    </row>
    <row r="16" spans="2:58">
      <c r="B16" s="4" t="s">
        <v>99</v>
      </c>
      <c r="C16" s="7">
        <v>726</v>
      </c>
      <c r="D16" s="7">
        <v>14489</v>
      </c>
      <c r="E16" s="3" t="str">
        <f t="shared" si="0"/>
        <v xml:space="preserve">  Brauer und Mälzer</v>
      </c>
      <c r="F16" s="3">
        <f t="shared" si="1"/>
        <v>726</v>
      </c>
      <c r="G16" s="3">
        <f t="shared" si="2"/>
        <v>14489</v>
      </c>
      <c r="H16" s="19">
        <f t="shared" si="17"/>
        <v>19.957300275482094</v>
      </c>
      <c r="I16" s="69"/>
      <c r="J16" s="3" t="s">
        <v>85</v>
      </c>
      <c r="K16" s="19">
        <v>35.980769230769234</v>
      </c>
      <c r="M16" s="4" t="s">
        <v>98</v>
      </c>
      <c r="N16" s="7">
        <v>340599</v>
      </c>
      <c r="O16" s="69"/>
      <c r="P16" s="71" t="str">
        <f t="shared" si="3"/>
        <v xml:space="preserve">  Galvaniseure</v>
      </c>
      <c r="Q16" s="19">
        <f t="shared" si="4"/>
        <v>26.659279778393351</v>
      </c>
      <c r="U16" s="4" t="s">
        <v>99</v>
      </c>
      <c r="V16" s="7">
        <v>14489</v>
      </c>
      <c r="W16" s="7">
        <v>5802</v>
      </c>
      <c r="X16" s="7"/>
      <c r="Y16" s="3" t="str">
        <f t="shared" si="5"/>
        <v xml:space="preserve">  Brauer und Mälzer</v>
      </c>
      <c r="Z16" s="3">
        <f t="shared" si="6"/>
        <v>14489</v>
      </c>
      <c r="AA16" s="3">
        <f t="shared" si="7"/>
        <v>5802</v>
      </c>
      <c r="AB16" s="53">
        <f t="shared" si="18"/>
        <v>0.40044171440403065</v>
      </c>
      <c r="AC16" s="7"/>
      <c r="AD16" s="71" t="s">
        <v>101</v>
      </c>
      <c r="AE16" s="53">
        <v>0.38554804543237403</v>
      </c>
      <c r="AF16" s="7"/>
      <c r="AG16" s="71" t="str">
        <f t="shared" si="8"/>
        <v xml:space="preserve">  Textilgestalter</v>
      </c>
      <c r="AH16" s="73">
        <f t="shared" si="9"/>
        <v>0.31087202718006796</v>
      </c>
      <c r="AJ16" s="4" t="s">
        <v>73</v>
      </c>
      <c r="AK16" s="7">
        <v>32260848</v>
      </c>
      <c r="AM16" s="4" t="s">
        <v>136</v>
      </c>
      <c r="AN16" s="7">
        <v>4098</v>
      </c>
      <c r="AO16" s="7">
        <v>554667</v>
      </c>
      <c r="AP16" s="71" t="s">
        <v>136</v>
      </c>
      <c r="AQ16" s="3">
        <f t="shared" si="10"/>
        <v>4098</v>
      </c>
      <c r="AR16" s="3">
        <f t="shared" si="11"/>
        <v>554667</v>
      </c>
      <c r="AS16" s="16">
        <f t="shared" si="12"/>
        <v>135350.65885797952</v>
      </c>
      <c r="AT16" s="7"/>
      <c r="AU16" s="71" t="s">
        <v>69</v>
      </c>
      <c r="AV16" s="16">
        <v>219893.78757515029</v>
      </c>
      <c r="AX16" s="71" t="str">
        <f t="shared" si="13"/>
        <v xml:space="preserve">  Kälteanlagenbauer</v>
      </c>
      <c r="AY16" s="16">
        <f t="shared" si="14"/>
        <v>207622.05680617085</v>
      </c>
      <c r="BB16" s="4" t="s">
        <v>94</v>
      </c>
      <c r="BC16" s="7">
        <v>3695438.8538524816</v>
      </c>
      <c r="BE16" s="71" t="str">
        <f t="shared" si="15"/>
        <v xml:space="preserve">  Land und Baumaschinenmechatroniker</v>
      </c>
      <c r="BF16" s="16">
        <f t="shared" si="16"/>
        <v>3990415.813424346</v>
      </c>
    </row>
    <row r="17" spans="2:58">
      <c r="B17" s="4" t="s">
        <v>45</v>
      </c>
      <c r="C17" s="7">
        <v>459</v>
      </c>
      <c r="D17" s="7">
        <v>6703</v>
      </c>
      <c r="E17" s="3" t="str">
        <f t="shared" si="0"/>
        <v xml:space="preserve">  Brunnenbauer</v>
      </c>
      <c r="F17" s="3">
        <f t="shared" si="1"/>
        <v>459</v>
      </c>
      <c r="G17" s="3">
        <f t="shared" si="2"/>
        <v>6703</v>
      </c>
      <c r="H17" s="19">
        <f t="shared" si="17"/>
        <v>14.603485838779957</v>
      </c>
      <c r="I17" s="69"/>
      <c r="J17" s="3" t="s">
        <v>76</v>
      </c>
      <c r="K17" s="19">
        <v>29.31590305929015</v>
      </c>
      <c r="M17" s="4" t="s">
        <v>81</v>
      </c>
      <c r="N17" s="7">
        <v>244274</v>
      </c>
      <c r="O17" s="69"/>
      <c r="P17" s="71" t="str">
        <f t="shared" si="3"/>
        <v xml:space="preserve">  Straßenbauer</v>
      </c>
      <c r="Q17" s="19">
        <f t="shared" si="4"/>
        <v>25.178120387075612</v>
      </c>
      <c r="U17" s="4" t="s">
        <v>45</v>
      </c>
      <c r="V17" s="7">
        <v>6703</v>
      </c>
      <c r="W17" s="7">
        <v>799</v>
      </c>
      <c r="X17" s="7"/>
      <c r="Y17" s="3" t="str">
        <f t="shared" si="5"/>
        <v xml:space="preserve">  Brunnenbauer</v>
      </c>
      <c r="Z17" s="3">
        <f t="shared" si="6"/>
        <v>6703</v>
      </c>
      <c r="AA17" s="3">
        <f t="shared" si="7"/>
        <v>799</v>
      </c>
      <c r="AB17" s="53">
        <f t="shared" si="18"/>
        <v>0.11920035804863494</v>
      </c>
      <c r="AC17" s="7"/>
      <c r="AD17" s="71" t="s">
        <v>103</v>
      </c>
      <c r="AE17" s="53">
        <v>0.34856396866840733</v>
      </c>
      <c r="AF17" s="7"/>
      <c r="AG17" s="71" t="str">
        <f t="shared" si="8"/>
        <v xml:space="preserve">  Kürschner</v>
      </c>
      <c r="AH17" s="73">
        <f t="shared" si="9"/>
        <v>0.3013392857142857</v>
      </c>
      <c r="AJ17" s="4" t="s">
        <v>76</v>
      </c>
      <c r="AK17" s="7">
        <v>28922038</v>
      </c>
      <c r="AM17" s="4" t="s">
        <v>67</v>
      </c>
      <c r="AN17" s="7">
        <v>218</v>
      </c>
      <c r="AO17" s="7">
        <v>22050</v>
      </c>
      <c r="AP17" s="71" t="s">
        <v>67</v>
      </c>
      <c r="AQ17" s="3">
        <f t="shared" si="10"/>
        <v>218</v>
      </c>
      <c r="AR17" s="3">
        <f t="shared" si="11"/>
        <v>22050</v>
      </c>
      <c r="AS17" s="16">
        <f t="shared" si="12"/>
        <v>101146.78899082568</v>
      </c>
      <c r="AT17" s="7"/>
      <c r="AU17" s="71" t="s">
        <v>80</v>
      </c>
      <c r="AV17" s="16">
        <v>207622.05680617085</v>
      </c>
      <c r="AX17" s="71" t="str">
        <f t="shared" si="13"/>
        <v xml:space="preserve">  Zweiradmechaniker</v>
      </c>
      <c r="AY17" s="16">
        <f t="shared" si="14"/>
        <v>206943.97448808324</v>
      </c>
      <c r="BB17" s="4" t="s">
        <v>80</v>
      </c>
      <c r="BC17" s="7">
        <v>3535936.4228265025</v>
      </c>
      <c r="BE17" s="71" t="str">
        <f t="shared" si="15"/>
        <v xml:space="preserve">  Kraftfahrzeugtechniker</v>
      </c>
      <c r="BF17" s="16">
        <f t="shared" si="16"/>
        <v>3695438.8538524816</v>
      </c>
    </row>
    <row r="18" spans="2:58">
      <c r="B18" s="4" t="s">
        <v>68</v>
      </c>
      <c r="C18" s="7">
        <v>308</v>
      </c>
      <c r="D18" s="7">
        <v>1489</v>
      </c>
      <c r="E18" s="3" t="str">
        <f t="shared" si="0"/>
        <v xml:space="preserve">  Buchbinder</v>
      </c>
      <c r="F18" s="3">
        <f t="shared" si="1"/>
        <v>308</v>
      </c>
      <c r="G18" s="3">
        <f t="shared" si="2"/>
        <v>1489</v>
      </c>
      <c r="H18" s="19">
        <f t="shared" si="17"/>
        <v>4.8344155844155843</v>
      </c>
      <c r="I18" s="69"/>
      <c r="J18" s="3" t="s">
        <v>75</v>
      </c>
      <c r="K18" s="19">
        <v>26.659279778393351</v>
      </c>
      <c r="M18" s="4" t="s">
        <v>113</v>
      </c>
      <c r="N18" s="7">
        <v>221889</v>
      </c>
      <c r="O18" s="69"/>
      <c r="P18" s="71" t="str">
        <f t="shared" si="3"/>
        <v xml:space="preserve">  Konditoren</v>
      </c>
      <c r="Q18" s="19">
        <f t="shared" si="4"/>
        <v>21.239763196842624</v>
      </c>
      <c r="U18" s="4" t="s">
        <v>68</v>
      </c>
      <c r="V18" s="7">
        <v>1489</v>
      </c>
      <c r="W18" s="7">
        <v>369</v>
      </c>
      <c r="X18" s="7"/>
      <c r="Y18" s="3" t="str">
        <f t="shared" si="5"/>
        <v xml:space="preserve">  Buchbinder</v>
      </c>
      <c r="Z18" s="3">
        <f t="shared" si="6"/>
        <v>1489</v>
      </c>
      <c r="AA18" s="3">
        <f t="shared" si="7"/>
        <v>369</v>
      </c>
      <c r="AB18" s="53">
        <f t="shared" si="18"/>
        <v>0.24781732706514439</v>
      </c>
      <c r="AC18" s="7"/>
      <c r="AD18" s="71" t="s">
        <v>130</v>
      </c>
      <c r="AE18" s="53">
        <v>0.31087202718006796</v>
      </c>
      <c r="AF18" s="7"/>
      <c r="AG18" s="71" t="str">
        <f t="shared" si="8"/>
        <v xml:space="preserve">  Bäcker</v>
      </c>
      <c r="AH18" s="73">
        <f t="shared" si="9"/>
        <v>0.29956928822456907</v>
      </c>
      <c r="AJ18" s="4" t="s">
        <v>49</v>
      </c>
      <c r="AK18" s="7">
        <v>28055980</v>
      </c>
      <c r="AM18" s="4" t="s">
        <v>99</v>
      </c>
      <c r="AN18" s="7">
        <v>14489</v>
      </c>
      <c r="AO18" s="7">
        <v>1481438</v>
      </c>
      <c r="AP18" s="71" t="s">
        <v>99</v>
      </c>
      <c r="AQ18" s="3">
        <f t="shared" si="10"/>
        <v>14489</v>
      </c>
      <c r="AR18" s="3">
        <f t="shared" si="11"/>
        <v>1481438</v>
      </c>
      <c r="AS18" s="16">
        <f t="shared" si="12"/>
        <v>102245.70363724204</v>
      </c>
      <c r="AT18" s="7"/>
      <c r="AU18" s="71" t="s">
        <v>95</v>
      </c>
      <c r="AV18" s="16">
        <v>206943.97448808324</v>
      </c>
      <c r="AX18" s="71" t="str">
        <f t="shared" si="13"/>
        <v xml:space="preserve">  Uhrmacher</v>
      </c>
      <c r="AY18" s="16">
        <f t="shared" si="14"/>
        <v>205055.78865578867</v>
      </c>
      <c r="BB18" s="4" t="s">
        <v>71</v>
      </c>
      <c r="BC18" s="7">
        <v>3319584.5959595963</v>
      </c>
      <c r="BE18" s="71" t="str">
        <f t="shared" si="15"/>
        <v xml:space="preserve">  Kälteanlagenbauer</v>
      </c>
      <c r="BF18" s="16">
        <f t="shared" si="16"/>
        <v>3535936.4228265025</v>
      </c>
    </row>
    <row r="19" spans="2:58">
      <c r="B19" s="4" t="s">
        <v>69</v>
      </c>
      <c r="C19" s="7">
        <v>267</v>
      </c>
      <c r="D19" s="7">
        <v>2495</v>
      </c>
      <c r="E19" s="3" t="str">
        <f t="shared" si="0"/>
        <v xml:space="preserve">  Büchsenmacher</v>
      </c>
      <c r="F19" s="3">
        <f t="shared" si="1"/>
        <v>267</v>
      </c>
      <c r="G19" s="3">
        <f t="shared" si="2"/>
        <v>2495</v>
      </c>
      <c r="H19" s="19">
        <f t="shared" si="17"/>
        <v>9.3445692883895131</v>
      </c>
      <c r="I19" s="69"/>
      <c r="J19" s="3" t="s">
        <v>49</v>
      </c>
      <c r="K19" s="19">
        <v>25.178120387075612</v>
      </c>
      <c r="M19" s="4" t="s">
        <v>59</v>
      </c>
      <c r="N19" s="7">
        <v>214467</v>
      </c>
      <c r="O19" s="69"/>
      <c r="P19" s="71" t="str">
        <f t="shared" si="3"/>
        <v xml:space="preserve">  Fleischer</v>
      </c>
      <c r="Q19" s="19">
        <f t="shared" si="4"/>
        <v>21.15611251833089</v>
      </c>
      <c r="U19" s="4" t="s">
        <v>69</v>
      </c>
      <c r="V19" s="7">
        <v>2495</v>
      </c>
      <c r="W19" s="7">
        <v>415</v>
      </c>
      <c r="X19" s="7"/>
      <c r="Y19" s="3" t="str">
        <f t="shared" si="5"/>
        <v xml:space="preserve">  Büchsenmacher</v>
      </c>
      <c r="Z19" s="3">
        <f t="shared" si="6"/>
        <v>2495</v>
      </c>
      <c r="AA19" s="3">
        <f t="shared" si="7"/>
        <v>415</v>
      </c>
      <c r="AB19" s="53">
        <f t="shared" si="18"/>
        <v>0.16633266533066132</v>
      </c>
      <c r="AC19" s="7"/>
      <c r="AD19" s="71" t="s">
        <v>121</v>
      </c>
      <c r="AE19" s="53">
        <v>0.3013392857142857</v>
      </c>
      <c r="AF19" s="7"/>
      <c r="AG19" s="71" t="str">
        <f t="shared" si="8"/>
        <v xml:space="preserve">  Print und Medientechnologen</v>
      </c>
      <c r="AH19" s="73">
        <f t="shared" si="9"/>
        <v>0.28626904311460721</v>
      </c>
      <c r="AJ19" s="4" t="s">
        <v>63</v>
      </c>
      <c r="AK19" s="7">
        <v>26770998</v>
      </c>
      <c r="AM19" s="4" t="s">
        <v>45</v>
      </c>
      <c r="AN19" s="7">
        <v>6703</v>
      </c>
      <c r="AO19" s="7">
        <v>1324055</v>
      </c>
      <c r="AP19" s="71" t="s">
        <v>45</v>
      </c>
      <c r="AQ19" s="3">
        <f t="shared" si="10"/>
        <v>6703</v>
      </c>
      <c r="AR19" s="3">
        <f t="shared" si="11"/>
        <v>1324055</v>
      </c>
      <c r="AS19" s="16">
        <f t="shared" si="12"/>
        <v>197531.70222288527</v>
      </c>
      <c r="AT19" s="7"/>
      <c r="AU19" s="71" t="s">
        <v>132</v>
      </c>
      <c r="AV19" s="16">
        <v>205055.78865578867</v>
      </c>
      <c r="AX19" s="71" t="str">
        <f t="shared" si="13"/>
        <v xml:space="preserve">  Brunnenbauer</v>
      </c>
      <c r="AY19" s="16">
        <f t="shared" si="14"/>
        <v>197531.70222288527</v>
      </c>
      <c r="BB19" s="4" t="s">
        <v>75</v>
      </c>
      <c r="BC19" s="7">
        <v>3216088.64265928</v>
      </c>
      <c r="BE19" s="71" t="str">
        <f t="shared" si="15"/>
        <v xml:space="preserve">  Elektromaschinenbauer</v>
      </c>
      <c r="BF19" s="16">
        <f t="shared" si="16"/>
        <v>3319584.5959595963</v>
      </c>
    </row>
    <row r="20" spans="2:58">
      <c r="B20" s="4" t="s">
        <v>70</v>
      </c>
      <c r="C20" s="7">
        <v>158</v>
      </c>
      <c r="D20" s="7">
        <v>7820</v>
      </c>
      <c r="E20" s="3" t="str">
        <f t="shared" si="0"/>
        <v xml:space="preserve">  Chirurgiemechaniker</v>
      </c>
      <c r="F20" s="3">
        <f t="shared" si="1"/>
        <v>158</v>
      </c>
      <c r="G20" s="3">
        <f t="shared" si="2"/>
        <v>7820</v>
      </c>
      <c r="H20" s="19">
        <f t="shared" si="17"/>
        <v>49.493670886075947</v>
      </c>
      <c r="I20" s="69"/>
      <c r="J20" s="3" t="s">
        <v>101</v>
      </c>
      <c r="K20" s="19">
        <v>21.239763196842624</v>
      </c>
      <c r="M20" s="4" t="s">
        <v>73</v>
      </c>
      <c r="N20" s="7">
        <v>210844</v>
      </c>
      <c r="O20" s="68"/>
      <c r="P20" s="71" t="str">
        <f t="shared" si="3"/>
        <v xml:space="preserve">  Feinwerkmechaniker</v>
      </c>
      <c r="Q20" s="19">
        <f t="shared" si="4"/>
        <v>20.432600058145169</v>
      </c>
      <c r="U20" s="4" t="s">
        <v>70</v>
      </c>
      <c r="V20" s="7">
        <v>7820</v>
      </c>
      <c r="W20" s="7">
        <v>617</v>
      </c>
      <c r="X20" s="7"/>
      <c r="Y20" s="3" t="str">
        <f t="shared" si="5"/>
        <v xml:space="preserve">  Chirurgiemechaniker</v>
      </c>
      <c r="Z20" s="3">
        <f t="shared" si="6"/>
        <v>7820</v>
      </c>
      <c r="AA20" s="3">
        <f t="shared" si="7"/>
        <v>617</v>
      </c>
      <c r="AB20" s="53">
        <f t="shared" si="18"/>
        <v>7.8900255754475707E-2</v>
      </c>
      <c r="AC20" s="7"/>
      <c r="AD20" s="71" t="s">
        <v>98</v>
      </c>
      <c r="AE20" s="53">
        <v>0.29956928822456907</v>
      </c>
      <c r="AF20" s="7"/>
      <c r="AG20" s="71" t="str">
        <f t="shared" si="8"/>
        <v xml:space="preserve">  Korb und Flechtwerkgestalter</v>
      </c>
      <c r="AH20" s="73">
        <f t="shared" si="9"/>
        <v>0.26881720430107525</v>
      </c>
      <c r="AJ20" s="4" t="s">
        <v>100</v>
      </c>
      <c r="AK20" s="7">
        <v>23144568</v>
      </c>
      <c r="AM20" s="4" t="s">
        <v>68</v>
      </c>
      <c r="AN20" s="7">
        <v>1489</v>
      </c>
      <c r="AO20" s="7">
        <v>81349</v>
      </c>
      <c r="AP20" s="71" t="s">
        <v>68</v>
      </c>
      <c r="AQ20" s="3">
        <f t="shared" si="10"/>
        <v>1489</v>
      </c>
      <c r="AR20" s="3">
        <f t="shared" si="11"/>
        <v>81349</v>
      </c>
      <c r="AS20" s="16">
        <f t="shared" si="12"/>
        <v>54633.310946944257</v>
      </c>
      <c r="AT20" s="7"/>
      <c r="AU20" s="71" t="s">
        <v>45</v>
      </c>
      <c r="AV20" s="16">
        <v>197531.70222288527</v>
      </c>
      <c r="AX20" s="71" t="str">
        <f t="shared" si="13"/>
        <v xml:space="preserve">  Karosserie und Fahrzeugbauer</v>
      </c>
      <c r="AY20" s="16">
        <f t="shared" si="14"/>
        <v>196000.04710648421</v>
      </c>
      <c r="BB20" s="4" t="s">
        <v>73</v>
      </c>
      <c r="BC20" s="7">
        <v>3126354.1040798528</v>
      </c>
      <c r="BE20" s="71" t="str">
        <f t="shared" si="15"/>
        <v xml:space="preserve">  Galvaniseure</v>
      </c>
      <c r="BF20" s="16">
        <f t="shared" si="16"/>
        <v>3216088.64265928</v>
      </c>
    </row>
    <row r="21" spans="2:58" hidden="1">
      <c r="B21" s="4" t="s">
        <v>46</v>
      </c>
      <c r="C21" s="7">
        <v>13372</v>
      </c>
      <c r="D21" s="7">
        <v>104988</v>
      </c>
      <c r="E21" s="3" t="str">
        <f t="shared" si="0"/>
        <v xml:space="preserve">  Dachdecker</v>
      </c>
      <c r="F21" s="3">
        <f t="shared" si="1"/>
        <v>13372</v>
      </c>
      <c r="G21" s="3">
        <f t="shared" si="2"/>
        <v>104988</v>
      </c>
      <c r="H21" s="19">
        <f t="shared" si="17"/>
        <v>7.8513311396948851</v>
      </c>
      <c r="I21" s="69"/>
      <c r="J21" s="3" t="s">
        <v>100</v>
      </c>
      <c r="K21" s="19">
        <v>21.15611251833089</v>
      </c>
      <c r="M21" s="4" t="s">
        <v>63</v>
      </c>
      <c r="N21" s="7">
        <v>207418</v>
      </c>
      <c r="O21" s="69"/>
      <c r="P21" s="71"/>
      <c r="Q21" s="19"/>
      <c r="U21" s="4" t="s">
        <v>46</v>
      </c>
      <c r="V21" s="7">
        <v>104988</v>
      </c>
      <c r="W21" s="7">
        <v>12909</v>
      </c>
      <c r="X21" s="7"/>
      <c r="Y21" s="3" t="str">
        <f t="shared" si="5"/>
        <v xml:space="preserve">  Dachdecker</v>
      </c>
      <c r="Z21" s="3">
        <f t="shared" si="6"/>
        <v>104988</v>
      </c>
      <c r="AA21" s="3">
        <f t="shared" si="7"/>
        <v>12909</v>
      </c>
      <c r="AB21" s="53">
        <f t="shared" si="18"/>
        <v>0.12295690936106983</v>
      </c>
      <c r="AC21" s="7"/>
      <c r="AD21" s="71" t="s">
        <v>92</v>
      </c>
      <c r="AE21" s="53">
        <v>0.28626904311460721</v>
      </c>
      <c r="AF21" s="7"/>
      <c r="AG21" s="71"/>
      <c r="AH21" s="73"/>
      <c r="AJ21" s="4" t="s">
        <v>59</v>
      </c>
      <c r="AK21" s="7">
        <v>20234889</v>
      </c>
      <c r="AM21" s="4" t="s">
        <v>69</v>
      </c>
      <c r="AN21" s="7">
        <v>2495</v>
      </c>
      <c r="AO21" s="7">
        <v>548635</v>
      </c>
      <c r="AP21" s="71" t="s">
        <v>69</v>
      </c>
      <c r="AQ21" s="3">
        <f t="shared" si="10"/>
        <v>2495</v>
      </c>
      <c r="AR21" s="3">
        <f t="shared" si="11"/>
        <v>548635</v>
      </c>
      <c r="AS21" s="16">
        <f t="shared" si="12"/>
        <v>219893.78757515029</v>
      </c>
      <c r="AT21" s="7"/>
      <c r="AU21" s="71" t="s">
        <v>96</v>
      </c>
      <c r="AV21" s="16">
        <v>196000.04710648421</v>
      </c>
      <c r="AX21" s="71"/>
      <c r="AY21" s="16"/>
      <c r="BB21" s="4" t="s">
        <v>100</v>
      </c>
      <c r="BC21" s="7">
        <v>3085530.9958672179</v>
      </c>
      <c r="BE21" s="71"/>
      <c r="BF21" s="16"/>
    </row>
    <row r="22" spans="2:58" hidden="1">
      <c r="B22" s="4" t="s">
        <v>111</v>
      </c>
      <c r="C22" s="7">
        <v>451</v>
      </c>
      <c r="D22" s="7">
        <v>2022</v>
      </c>
      <c r="E22" s="3" t="str">
        <f t="shared" si="0"/>
        <v xml:space="preserve">  Drechsler (Elfenbeinschn.) und Holzspielzeugmacher</v>
      </c>
      <c r="F22" s="3">
        <f t="shared" si="1"/>
        <v>451</v>
      </c>
      <c r="G22" s="3">
        <f t="shared" si="2"/>
        <v>2022</v>
      </c>
      <c r="H22" s="19">
        <f t="shared" si="17"/>
        <v>4.4833702882483371</v>
      </c>
      <c r="I22" s="69"/>
      <c r="J22" s="3" t="s">
        <v>73</v>
      </c>
      <c r="K22" s="19">
        <v>20.432600058145169</v>
      </c>
      <c r="M22" s="4" t="s">
        <v>100</v>
      </c>
      <c r="N22" s="7">
        <v>158692</v>
      </c>
      <c r="O22" s="69"/>
      <c r="P22" s="71"/>
      <c r="Q22" s="19"/>
      <c r="U22" s="4" t="s">
        <v>111</v>
      </c>
      <c r="V22" s="7">
        <v>2022</v>
      </c>
      <c r="W22" s="7">
        <v>404</v>
      </c>
      <c r="X22" s="7"/>
      <c r="Y22" s="3" t="str">
        <f t="shared" si="5"/>
        <v xml:space="preserve">  Drechsler (Elfenbeinschn.) und Holzspielzeugmacher</v>
      </c>
      <c r="Z22" s="3">
        <f t="shared" si="6"/>
        <v>2022</v>
      </c>
      <c r="AA22" s="3">
        <f t="shared" si="7"/>
        <v>404</v>
      </c>
      <c r="AB22" s="53">
        <f t="shared" si="18"/>
        <v>0.19980217606330367</v>
      </c>
      <c r="AC22" s="7"/>
      <c r="AD22" s="71" t="s">
        <v>139</v>
      </c>
      <c r="AE22" s="53">
        <v>0.26881720430107525</v>
      </c>
      <c r="AF22" s="7"/>
      <c r="AG22" s="71"/>
      <c r="AH22" s="73"/>
      <c r="AJ22" s="4" t="s">
        <v>98</v>
      </c>
      <c r="AK22" s="7">
        <v>19892281</v>
      </c>
      <c r="AM22" s="4" t="s">
        <v>70</v>
      </c>
      <c r="AN22" s="7">
        <v>7820</v>
      </c>
      <c r="AO22" s="7">
        <v>1760415</v>
      </c>
      <c r="AP22" s="71" t="s">
        <v>70</v>
      </c>
      <c r="AQ22" s="3">
        <f t="shared" si="10"/>
        <v>7820</v>
      </c>
      <c r="AR22" s="3">
        <f t="shared" si="11"/>
        <v>1760415</v>
      </c>
      <c r="AS22" s="16">
        <f t="shared" si="12"/>
        <v>225117.00767263427</v>
      </c>
      <c r="AT22" s="7"/>
      <c r="AU22" s="71" t="s">
        <v>79</v>
      </c>
      <c r="AV22" s="16">
        <v>189653.69187342149</v>
      </c>
      <c r="AX22" s="71"/>
      <c r="AY22" s="16"/>
      <c r="BB22" s="4" t="s">
        <v>45</v>
      </c>
      <c r="BC22" s="7">
        <v>2884651.4161220044</v>
      </c>
      <c r="BE22" s="71"/>
      <c r="BF22" s="16"/>
    </row>
    <row r="23" spans="2:58" hidden="1">
      <c r="B23" s="4" t="s">
        <v>71</v>
      </c>
      <c r="C23" s="7">
        <v>792</v>
      </c>
      <c r="D23" s="7">
        <v>14642</v>
      </c>
      <c r="E23" s="3" t="str">
        <f t="shared" si="0"/>
        <v xml:space="preserve">  Elektromaschinenbauer</v>
      </c>
      <c r="F23" s="3">
        <f t="shared" si="1"/>
        <v>792</v>
      </c>
      <c r="G23" s="3">
        <f t="shared" si="2"/>
        <v>14642</v>
      </c>
      <c r="H23" s="19">
        <f t="shared" si="17"/>
        <v>18.487373737373737</v>
      </c>
      <c r="I23" s="69"/>
      <c r="J23" s="3" t="s">
        <v>99</v>
      </c>
      <c r="K23" s="19">
        <v>19.957300275482094</v>
      </c>
      <c r="M23" s="4" t="s">
        <v>49</v>
      </c>
      <c r="N23" s="7">
        <v>153511</v>
      </c>
      <c r="O23" s="69"/>
      <c r="P23" s="71"/>
      <c r="Q23" s="19"/>
      <c r="U23" s="4" t="s">
        <v>71</v>
      </c>
      <c r="V23" s="7">
        <v>14642</v>
      </c>
      <c r="W23" s="7">
        <v>1535</v>
      </c>
      <c r="X23" s="7"/>
      <c r="Y23" s="3" t="str">
        <f t="shared" si="5"/>
        <v xml:space="preserve">  Elektromaschinenbauer</v>
      </c>
      <c r="Z23" s="3">
        <f t="shared" si="6"/>
        <v>14642</v>
      </c>
      <c r="AA23" s="3">
        <f t="shared" si="7"/>
        <v>1535</v>
      </c>
      <c r="AB23" s="53">
        <f t="shared" si="18"/>
        <v>0.10483540499931704</v>
      </c>
      <c r="AC23" s="7"/>
      <c r="AD23" s="71" t="s">
        <v>102</v>
      </c>
      <c r="AE23" s="53">
        <v>0.25062560153994223</v>
      </c>
      <c r="AF23" s="7"/>
      <c r="AG23" s="71"/>
      <c r="AH23" s="73"/>
      <c r="AJ23" s="4" t="s">
        <v>50</v>
      </c>
      <c r="AK23" s="7">
        <v>14992314</v>
      </c>
      <c r="AM23" s="4" t="s">
        <v>46</v>
      </c>
      <c r="AN23" s="7">
        <v>104988</v>
      </c>
      <c r="AO23" s="7">
        <v>13522313</v>
      </c>
      <c r="AP23" s="71" t="s">
        <v>46</v>
      </c>
      <c r="AQ23" s="3">
        <f t="shared" si="10"/>
        <v>104988</v>
      </c>
      <c r="AR23" s="3">
        <f t="shared" si="11"/>
        <v>13522313</v>
      </c>
      <c r="AS23" s="16">
        <f t="shared" si="12"/>
        <v>128798.65317941099</v>
      </c>
      <c r="AT23" s="7"/>
      <c r="AU23" s="71" t="s">
        <v>85</v>
      </c>
      <c r="AV23" s="16">
        <v>189500.80171031534</v>
      </c>
      <c r="AX23" s="71"/>
      <c r="AY23" s="16"/>
      <c r="BB23" s="4" t="s">
        <v>98</v>
      </c>
      <c r="BC23" s="7">
        <v>2649830.9577727453</v>
      </c>
      <c r="BE23" s="71"/>
      <c r="BF23" s="16"/>
    </row>
    <row r="24" spans="2:58" hidden="1">
      <c r="B24" s="4" t="s">
        <v>54</v>
      </c>
      <c r="C24" s="7">
        <v>44589</v>
      </c>
      <c r="D24" s="7">
        <v>534075</v>
      </c>
      <c r="E24" s="3" t="str">
        <f t="shared" si="0"/>
        <v xml:space="preserve">  Elektrotechniker</v>
      </c>
      <c r="F24" s="3">
        <f t="shared" si="1"/>
        <v>44589</v>
      </c>
      <c r="G24" s="3">
        <f t="shared" si="2"/>
        <v>534075</v>
      </c>
      <c r="H24" s="19">
        <f t="shared" si="17"/>
        <v>11.977729933391643</v>
      </c>
      <c r="I24" s="69"/>
      <c r="J24" s="3" t="s">
        <v>131</v>
      </c>
      <c r="K24" s="19">
        <v>19.350260416666668</v>
      </c>
      <c r="M24" s="4" t="s">
        <v>64</v>
      </c>
      <c r="N24" s="7">
        <v>108262</v>
      </c>
      <c r="O24" s="69"/>
      <c r="P24" s="71"/>
      <c r="Q24" s="19"/>
      <c r="U24" s="4" t="s">
        <v>54</v>
      </c>
      <c r="V24" s="7">
        <v>534075</v>
      </c>
      <c r="W24" s="7">
        <v>69562</v>
      </c>
      <c r="X24" s="7"/>
      <c r="Y24" s="3" t="str">
        <f t="shared" si="5"/>
        <v xml:space="preserve">  Elektrotechniker</v>
      </c>
      <c r="Z24" s="3">
        <f t="shared" si="6"/>
        <v>534075</v>
      </c>
      <c r="AA24" s="3">
        <f t="shared" si="7"/>
        <v>69562</v>
      </c>
      <c r="AB24" s="53">
        <f t="shared" si="18"/>
        <v>0.13024762439732249</v>
      </c>
      <c r="AC24" s="7"/>
      <c r="AD24" s="71" t="s">
        <v>126</v>
      </c>
      <c r="AE24" s="53">
        <v>0.24883489344752041</v>
      </c>
      <c r="AF24" s="7"/>
      <c r="AG24" s="71"/>
      <c r="AH24" s="73"/>
      <c r="AJ24" s="4" t="s">
        <v>90</v>
      </c>
      <c r="AK24" s="7">
        <v>14030302</v>
      </c>
      <c r="AM24" s="4" t="s">
        <v>111</v>
      </c>
      <c r="AN24" s="7">
        <v>2022</v>
      </c>
      <c r="AO24" s="7">
        <v>124644</v>
      </c>
      <c r="AP24" s="71" t="s">
        <v>111</v>
      </c>
      <c r="AQ24" s="3">
        <f t="shared" si="10"/>
        <v>2022</v>
      </c>
      <c r="AR24" s="3">
        <f t="shared" si="11"/>
        <v>124644</v>
      </c>
      <c r="AS24" s="16">
        <f t="shared" si="12"/>
        <v>61643.916913946588</v>
      </c>
      <c r="AT24" s="7"/>
      <c r="AU24" s="71" t="s">
        <v>48</v>
      </c>
      <c r="AV24" s="16">
        <v>188686.10941816727</v>
      </c>
      <c r="AX24" s="71"/>
      <c r="AY24" s="16"/>
      <c r="BB24" s="4" t="s">
        <v>91</v>
      </c>
      <c r="BC24" s="7">
        <v>2558925.531914894</v>
      </c>
      <c r="BE24" s="71"/>
      <c r="BF24" s="16"/>
    </row>
    <row r="25" spans="2:58" hidden="1">
      <c r="B25" s="4" t="s">
        <v>55</v>
      </c>
      <c r="C25" s="7">
        <v>3196</v>
      </c>
      <c r="D25" s="7">
        <v>18111</v>
      </c>
      <c r="E25" s="3" t="str">
        <f t="shared" si="0"/>
        <v xml:space="preserve">  Estrichleger</v>
      </c>
      <c r="F25" s="3">
        <f t="shared" si="1"/>
        <v>3196</v>
      </c>
      <c r="G25" s="3">
        <f t="shared" si="2"/>
        <v>18111</v>
      </c>
      <c r="H25" s="19">
        <f t="shared" si="17"/>
        <v>5.6667709637046304</v>
      </c>
      <c r="I25" s="69"/>
      <c r="J25" s="3" t="s">
        <v>71</v>
      </c>
      <c r="K25" s="19">
        <v>18.487373737373737</v>
      </c>
      <c r="M25" s="4" t="s">
        <v>50</v>
      </c>
      <c r="N25" s="7">
        <v>105182</v>
      </c>
      <c r="O25" s="69"/>
      <c r="P25" s="71"/>
      <c r="Q25" s="19"/>
      <c r="U25" s="4" t="s">
        <v>55</v>
      </c>
      <c r="V25" s="7">
        <v>18111</v>
      </c>
      <c r="W25" s="7">
        <v>3046</v>
      </c>
      <c r="X25" s="7"/>
      <c r="Y25" s="3" t="str">
        <f t="shared" si="5"/>
        <v xml:space="preserve">  Estrichleger</v>
      </c>
      <c r="Z25" s="3">
        <f t="shared" si="6"/>
        <v>18111</v>
      </c>
      <c r="AA25" s="3">
        <f t="shared" si="7"/>
        <v>3046</v>
      </c>
      <c r="AB25" s="53">
        <f t="shared" si="18"/>
        <v>0.16818508089006681</v>
      </c>
      <c r="AC25" s="7"/>
      <c r="AD25" s="71" t="s">
        <v>68</v>
      </c>
      <c r="AE25" s="53">
        <v>0.24781732706514439</v>
      </c>
      <c r="AF25" s="7"/>
      <c r="AG25" s="71"/>
      <c r="AH25" s="73"/>
      <c r="AJ25" s="4" t="s">
        <v>46</v>
      </c>
      <c r="AK25" s="7">
        <v>13522313</v>
      </c>
      <c r="AM25" s="4" t="s">
        <v>88</v>
      </c>
      <c r="AN25" s="7">
        <v>108</v>
      </c>
      <c r="AO25" s="7">
        <v>8713</v>
      </c>
      <c r="AP25" s="71" t="s">
        <v>88</v>
      </c>
      <c r="AQ25" s="3">
        <f t="shared" si="10"/>
        <v>108</v>
      </c>
      <c r="AR25" s="3">
        <f t="shared" si="11"/>
        <v>8713</v>
      </c>
      <c r="AS25" s="16">
        <f t="shared" si="12"/>
        <v>80675.925925925927</v>
      </c>
      <c r="AT25" s="7"/>
      <c r="AU25" s="71" t="s">
        <v>49</v>
      </c>
      <c r="AV25" s="16">
        <v>182762.01705415247</v>
      </c>
      <c r="AX25" s="71"/>
      <c r="AY25" s="16"/>
      <c r="BB25" s="4" t="s">
        <v>97</v>
      </c>
      <c r="BC25" s="7">
        <v>2453763.0208333335</v>
      </c>
      <c r="BE25" s="71"/>
      <c r="BF25" s="16"/>
    </row>
    <row r="26" spans="2:58" hidden="1">
      <c r="B26" s="4" t="s">
        <v>72</v>
      </c>
      <c r="C26" s="7">
        <v>28</v>
      </c>
      <c r="D26" s="7">
        <v>268</v>
      </c>
      <c r="E26" s="3" t="str">
        <f t="shared" si="0"/>
        <v xml:space="preserve">  Feinoptiker</v>
      </c>
      <c r="F26" s="3">
        <f t="shared" si="1"/>
        <v>28</v>
      </c>
      <c r="G26" s="3">
        <f t="shared" si="2"/>
        <v>268</v>
      </c>
      <c r="H26" s="19">
        <f t="shared" si="17"/>
        <v>9.5714285714285712</v>
      </c>
      <c r="I26" s="69"/>
      <c r="J26" s="3" t="s">
        <v>91</v>
      </c>
      <c r="K26" s="19">
        <v>18.180851063829788</v>
      </c>
      <c r="M26" s="4" t="s">
        <v>46</v>
      </c>
      <c r="N26" s="7">
        <v>104988</v>
      </c>
      <c r="O26" s="69"/>
      <c r="P26" s="71"/>
      <c r="Q26" s="19"/>
      <c r="U26" s="4" t="s">
        <v>72</v>
      </c>
      <c r="V26" s="7">
        <v>268</v>
      </c>
      <c r="W26" s="7">
        <v>22</v>
      </c>
      <c r="X26" s="7"/>
      <c r="Y26" s="3" t="str">
        <f t="shared" si="5"/>
        <v xml:space="preserve">  Feinoptiker</v>
      </c>
      <c r="Z26" s="3">
        <f t="shared" si="6"/>
        <v>268</v>
      </c>
      <c r="AA26" s="3">
        <f t="shared" si="7"/>
        <v>22</v>
      </c>
      <c r="AB26" s="53">
        <f t="shared" si="18"/>
        <v>8.2089552238805971E-2</v>
      </c>
      <c r="AC26" s="7"/>
      <c r="AD26" s="71" t="s">
        <v>89</v>
      </c>
      <c r="AE26" s="53">
        <v>0.24427480916030533</v>
      </c>
      <c r="AF26" s="7"/>
      <c r="AG26" s="71"/>
      <c r="AH26" s="73"/>
      <c r="AJ26" s="4" t="s">
        <v>64</v>
      </c>
      <c r="AK26" s="7">
        <v>9909633</v>
      </c>
      <c r="AM26" s="4" t="s">
        <v>71</v>
      </c>
      <c r="AN26" s="7">
        <v>14642</v>
      </c>
      <c r="AO26" s="7">
        <v>2629111</v>
      </c>
      <c r="AP26" s="71" t="s">
        <v>71</v>
      </c>
      <c r="AQ26" s="3">
        <f t="shared" si="10"/>
        <v>14642</v>
      </c>
      <c r="AR26" s="3">
        <f t="shared" si="11"/>
        <v>2629111</v>
      </c>
      <c r="AS26" s="16">
        <f t="shared" si="12"/>
        <v>179559.55470564132</v>
      </c>
      <c r="AT26" s="7"/>
      <c r="AU26" s="71" t="s">
        <v>71</v>
      </c>
      <c r="AV26" s="16">
        <v>179559.55470564132</v>
      </c>
      <c r="AX26" s="71"/>
      <c r="AY26" s="16"/>
      <c r="BB26" s="4" t="s">
        <v>96</v>
      </c>
      <c r="BC26" s="7">
        <v>2385772.3623853214</v>
      </c>
      <c r="BE26" s="71"/>
      <c r="BF26" s="16"/>
    </row>
    <row r="27" spans="2:58" hidden="1">
      <c r="B27" s="4" t="s">
        <v>73</v>
      </c>
      <c r="C27" s="7">
        <v>10319</v>
      </c>
      <c r="D27" s="7">
        <v>210844</v>
      </c>
      <c r="E27" s="3" t="str">
        <f t="shared" si="0"/>
        <v xml:space="preserve">  Feinwerkmechaniker</v>
      </c>
      <c r="F27" s="3">
        <f t="shared" si="1"/>
        <v>10319</v>
      </c>
      <c r="G27" s="3">
        <f t="shared" si="2"/>
        <v>210844</v>
      </c>
      <c r="H27" s="19">
        <f t="shared" si="17"/>
        <v>20.432600058145169</v>
      </c>
      <c r="I27" s="69"/>
      <c r="J27" s="3" t="s">
        <v>80</v>
      </c>
      <c r="K27" s="19">
        <v>17.030639601685177</v>
      </c>
      <c r="M27" s="4" t="s">
        <v>104</v>
      </c>
      <c r="N27" s="7">
        <v>67402</v>
      </c>
      <c r="O27" s="69"/>
      <c r="P27" s="71"/>
      <c r="Q27" s="19"/>
      <c r="U27" s="4" t="s">
        <v>73</v>
      </c>
      <c r="V27" s="7">
        <v>210844</v>
      </c>
      <c r="W27" s="7">
        <v>27145</v>
      </c>
      <c r="X27" s="7"/>
      <c r="Y27" s="3" t="str">
        <f t="shared" si="5"/>
        <v xml:space="preserve">  Feinwerkmechaniker</v>
      </c>
      <c r="Z27" s="3">
        <f t="shared" si="6"/>
        <v>210844</v>
      </c>
      <c r="AA27" s="3">
        <f t="shared" si="7"/>
        <v>27145</v>
      </c>
      <c r="AB27" s="53">
        <f t="shared" si="18"/>
        <v>0.12874447458784694</v>
      </c>
      <c r="AC27" s="7"/>
      <c r="AD27" s="71" t="s">
        <v>108</v>
      </c>
      <c r="AE27" s="53">
        <v>0.24405380571497431</v>
      </c>
      <c r="AF27" s="7"/>
      <c r="AG27" s="71"/>
      <c r="AH27" s="73"/>
      <c r="AJ27" s="4" t="s">
        <v>80</v>
      </c>
      <c r="AK27" s="7">
        <v>9232330</v>
      </c>
      <c r="AM27" s="4" t="s">
        <v>54</v>
      </c>
      <c r="AN27" s="7">
        <v>534075</v>
      </c>
      <c r="AO27" s="7">
        <v>79432771</v>
      </c>
      <c r="AP27" s="71" t="s">
        <v>54</v>
      </c>
      <c r="AQ27" s="3">
        <f t="shared" si="10"/>
        <v>534075</v>
      </c>
      <c r="AR27" s="3">
        <f t="shared" si="11"/>
        <v>79432771</v>
      </c>
      <c r="AS27" s="16">
        <f t="shared" si="12"/>
        <v>148729.61849927442</v>
      </c>
      <c r="AT27" s="7"/>
      <c r="AU27" s="71" t="s">
        <v>52</v>
      </c>
      <c r="AV27" s="16">
        <v>177170.33793952659</v>
      </c>
      <c r="AX27" s="71"/>
      <c r="AY27" s="16"/>
      <c r="BB27" s="4" t="s">
        <v>48</v>
      </c>
      <c r="BC27" s="7">
        <v>2376592.5061715869</v>
      </c>
      <c r="BE27" s="71"/>
      <c r="BF27" s="16"/>
    </row>
    <row r="28" spans="2:58" hidden="1">
      <c r="B28" s="4" t="s">
        <v>100</v>
      </c>
      <c r="C28" s="7">
        <v>7501</v>
      </c>
      <c r="D28" s="7">
        <v>158692</v>
      </c>
      <c r="E28" s="3" t="str">
        <f t="shared" si="0"/>
        <v xml:space="preserve">  Fleischer</v>
      </c>
      <c r="F28" s="3">
        <f t="shared" si="1"/>
        <v>7501</v>
      </c>
      <c r="G28" s="3">
        <f t="shared" si="2"/>
        <v>158692</v>
      </c>
      <c r="H28" s="19">
        <f t="shared" si="17"/>
        <v>21.15611251833089</v>
      </c>
      <c r="I28" s="69"/>
      <c r="J28" s="3" t="s">
        <v>97</v>
      </c>
      <c r="K28" s="19">
        <v>15.770833333333334</v>
      </c>
      <c r="M28" s="4" t="s">
        <v>108</v>
      </c>
      <c r="N28" s="7">
        <v>66387</v>
      </c>
      <c r="O28" s="69"/>
      <c r="P28" s="71"/>
      <c r="Q28" s="19"/>
      <c r="U28" s="4" t="s">
        <v>100</v>
      </c>
      <c r="V28" s="7">
        <v>158692</v>
      </c>
      <c r="W28" s="7">
        <v>37608</v>
      </c>
      <c r="X28" s="7"/>
      <c r="Y28" s="3" t="str">
        <f t="shared" si="5"/>
        <v xml:space="preserve">  Fleischer</v>
      </c>
      <c r="Z28" s="3">
        <f t="shared" si="6"/>
        <v>158692</v>
      </c>
      <c r="AA28" s="3">
        <f t="shared" si="7"/>
        <v>37608</v>
      </c>
      <c r="AB28" s="53">
        <f t="shared" si="18"/>
        <v>0.23698737176417212</v>
      </c>
      <c r="AC28" s="7"/>
      <c r="AD28" s="71" t="s">
        <v>124</v>
      </c>
      <c r="AE28" s="53">
        <v>0.24066390041493776</v>
      </c>
      <c r="AF28" s="7"/>
      <c r="AG28" s="71"/>
      <c r="AH28" s="73"/>
      <c r="AJ28" s="4" t="s">
        <v>96</v>
      </c>
      <c r="AK28" s="7">
        <v>8321574</v>
      </c>
      <c r="AM28" s="4" t="s">
        <v>55</v>
      </c>
      <c r="AN28" s="7">
        <v>18111</v>
      </c>
      <c r="AO28" s="7">
        <v>2425844</v>
      </c>
      <c r="AP28" s="71" t="s">
        <v>55</v>
      </c>
      <c r="AQ28" s="3">
        <f t="shared" si="10"/>
        <v>18111</v>
      </c>
      <c r="AR28" s="3">
        <f t="shared" si="11"/>
        <v>2425844</v>
      </c>
      <c r="AS28" s="16">
        <f t="shared" si="12"/>
        <v>133943.12848545084</v>
      </c>
      <c r="AT28" s="7"/>
      <c r="AU28" s="71" t="s">
        <v>97</v>
      </c>
      <c r="AV28" s="16">
        <v>155588.67239101717</v>
      </c>
      <c r="AX28" s="71"/>
      <c r="AY28" s="16"/>
      <c r="BB28" s="4" t="s">
        <v>95</v>
      </c>
      <c r="BC28" s="7">
        <v>2195463.3190883193</v>
      </c>
      <c r="BE28" s="71"/>
      <c r="BF28" s="16"/>
    </row>
    <row r="29" spans="2:58" hidden="1">
      <c r="B29" s="4" t="s">
        <v>74</v>
      </c>
      <c r="C29" s="7"/>
      <c r="D29" s="7"/>
      <c r="E29" s="3" t="str">
        <f t="shared" si="0"/>
        <v xml:space="preserve">  Flexografen</v>
      </c>
      <c r="F29" s="3">
        <f t="shared" si="1"/>
        <v>0</v>
      </c>
      <c r="G29" s="3">
        <f t="shared" si="2"/>
        <v>0</v>
      </c>
      <c r="H29" s="19" t="e">
        <f t="shared" si="17"/>
        <v>#DIV/0!</v>
      </c>
      <c r="I29" s="69"/>
      <c r="J29" s="3" t="s">
        <v>105</v>
      </c>
      <c r="K29" s="19">
        <v>14.990965948575399</v>
      </c>
      <c r="M29" s="4" t="s">
        <v>107</v>
      </c>
      <c r="N29" s="7">
        <v>50312</v>
      </c>
      <c r="O29" s="69"/>
      <c r="P29" s="71"/>
      <c r="Q29" s="19"/>
      <c r="U29" s="4" t="s">
        <v>74</v>
      </c>
      <c r="V29" s="7"/>
      <c r="W29" s="7"/>
      <c r="X29" s="7"/>
      <c r="Y29" s="3" t="str">
        <f t="shared" si="5"/>
        <v xml:space="preserve">  Flexografen</v>
      </c>
      <c r="Z29" s="3">
        <f t="shared" si="6"/>
        <v>0</v>
      </c>
      <c r="AA29" s="3">
        <f t="shared" si="7"/>
        <v>0</v>
      </c>
      <c r="AB29" s="53" t="e">
        <f t="shared" si="18"/>
        <v>#DIV/0!</v>
      </c>
      <c r="AC29" s="7"/>
      <c r="AD29" s="71" t="s">
        <v>100</v>
      </c>
      <c r="AE29" s="53">
        <v>0.23698737176417212</v>
      </c>
      <c r="AF29" s="7"/>
      <c r="AG29" s="71"/>
      <c r="AH29" s="73"/>
      <c r="AJ29" s="4" t="s">
        <v>113</v>
      </c>
      <c r="AK29" s="7">
        <v>7689941</v>
      </c>
      <c r="AM29" s="4" t="s">
        <v>72</v>
      </c>
      <c r="AN29" s="7">
        <v>268</v>
      </c>
      <c r="AO29" s="7">
        <v>36411</v>
      </c>
      <c r="AP29" s="71" t="s">
        <v>72</v>
      </c>
      <c r="AQ29" s="3">
        <f t="shared" si="10"/>
        <v>268</v>
      </c>
      <c r="AR29" s="3">
        <f t="shared" si="11"/>
        <v>36411</v>
      </c>
      <c r="AS29" s="16">
        <f t="shared" si="12"/>
        <v>135861.94029850746</v>
      </c>
      <c r="AT29" s="7"/>
      <c r="AU29" s="71" t="s">
        <v>73</v>
      </c>
      <c r="AV29" s="16">
        <v>153008.13871867352</v>
      </c>
      <c r="AX29" s="71"/>
      <c r="AY29" s="16"/>
      <c r="BB29" s="4" t="s">
        <v>52</v>
      </c>
      <c r="BC29" s="7">
        <v>2180030.3030303027</v>
      </c>
      <c r="BE29" s="71"/>
      <c r="BF29" s="16"/>
    </row>
    <row r="30" spans="2:58" hidden="1">
      <c r="B30" s="4" t="s">
        <v>112</v>
      </c>
      <c r="C30" s="7">
        <v>6082</v>
      </c>
      <c r="D30" s="7">
        <v>13774</v>
      </c>
      <c r="E30" s="3" t="str">
        <f t="shared" si="0"/>
        <v xml:space="preserve">  Fotografen</v>
      </c>
      <c r="F30" s="3">
        <f t="shared" si="1"/>
        <v>6082</v>
      </c>
      <c r="G30" s="3">
        <f t="shared" si="2"/>
        <v>13774</v>
      </c>
      <c r="H30" s="19">
        <f t="shared" si="17"/>
        <v>2.2647155540940478</v>
      </c>
      <c r="I30" s="69"/>
      <c r="J30" s="3" t="s">
        <v>45</v>
      </c>
      <c r="K30" s="19">
        <v>14.603485838779957</v>
      </c>
      <c r="M30" s="4" t="s">
        <v>61</v>
      </c>
      <c r="N30" s="7">
        <v>48311</v>
      </c>
      <c r="O30" s="69"/>
      <c r="P30" s="71"/>
      <c r="Q30" s="19"/>
      <c r="U30" s="4" t="s">
        <v>112</v>
      </c>
      <c r="V30" s="7">
        <v>13774</v>
      </c>
      <c r="W30" s="7">
        <v>2496</v>
      </c>
      <c r="X30" s="7"/>
      <c r="Y30" s="3" t="str">
        <f t="shared" si="5"/>
        <v xml:space="preserve">  Fotografen</v>
      </c>
      <c r="Z30" s="3">
        <f t="shared" si="6"/>
        <v>13774</v>
      </c>
      <c r="AA30" s="3">
        <f t="shared" si="7"/>
        <v>2496</v>
      </c>
      <c r="AB30" s="53">
        <f t="shared" si="18"/>
        <v>0.18121097720342674</v>
      </c>
      <c r="AC30" s="7"/>
      <c r="AD30" s="71" t="s">
        <v>119</v>
      </c>
      <c r="AE30" s="53">
        <v>0.23533619456366237</v>
      </c>
      <c r="AF30" s="7"/>
      <c r="AG30" s="71"/>
      <c r="AH30" s="73"/>
      <c r="AJ30" s="4" t="s">
        <v>104</v>
      </c>
      <c r="AK30" s="7">
        <v>6440366</v>
      </c>
      <c r="AM30" s="4" t="s">
        <v>73</v>
      </c>
      <c r="AN30" s="7">
        <v>210844</v>
      </c>
      <c r="AO30" s="7">
        <v>32260848</v>
      </c>
      <c r="AP30" s="71" t="s">
        <v>73</v>
      </c>
      <c r="AQ30" s="3">
        <f t="shared" si="10"/>
        <v>210844</v>
      </c>
      <c r="AR30" s="3">
        <f t="shared" si="11"/>
        <v>32260848</v>
      </c>
      <c r="AS30" s="16">
        <f t="shared" si="12"/>
        <v>153008.13871867352</v>
      </c>
      <c r="AT30" s="7"/>
      <c r="AU30" s="71" t="s">
        <v>81</v>
      </c>
      <c r="AV30" s="16">
        <v>149228.28053742927</v>
      </c>
      <c r="AX30" s="71"/>
      <c r="AY30" s="16"/>
      <c r="BB30" s="4" t="s">
        <v>69</v>
      </c>
      <c r="BC30" s="7">
        <v>2054812.7340823968</v>
      </c>
      <c r="BE30" s="71"/>
      <c r="BF30" s="16"/>
    </row>
    <row r="31" spans="2:58" hidden="1">
      <c r="B31" s="4" t="s">
        <v>113</v>
      </c>
      <c r="C31" s="7">
        <v>53107</v>
      </c>
      <c r="D31" s="7">
        <v>221889</v>
      </c>
      <c r="E31" s="3" t="str">
        <f t="shared" si="0"/>
        <v xml:space="preserve">  Friseure</v>
      </c>
      <c r="F31" s="3">
        <f t="shared" si="1"/>
        <v>53107</v>
      </c>
      <c r="G31" s="3">
        <f t="shared" si="2"/>
        <v>221889</v>
      </c>
      <c r="H31" s="19">
        <f t="shared" si="17"/>
        <v>4.1781497730995918</v>
      </c>
      <c r="I31" s="69"/>
      <c r="J31" s="3" t="s">
        <v>102</v>
      </c>
      <c r="K31" s="19">
        <v>14.31129476584022</v>
      </c>
      <c r="M31" s="4" t="s">
        <v>90</v>
      </c>
      <c r="N31" s="7">
        <v>46498</v>
      </c>
      <c r="O31" s="69"/>
      <c r="P31" s="71"/>
      <c r="Q31" s="19"/>
      <c r="U31" s="4" t="s">
        <v>113</v>
      </c>
      <c r="V31" s="7">
        <v>221889</v>
      </c>
      <c r="W31" s="7">
        <v>43816</v>
      </c>
      <c r="X31" s="7"/>
      <c r="Y31" s="3" t="str">
        <f t="shared" si="5"/>
        <v xml:space="preserve">  Friseure</v>
      </c>
      <c r="Z31" s="3">
        <f t="shared" si="6"/>
        <v>221889</v>
      </c>
      <c r="AA31" s="3">
        <f t="shared" si="7"/>
        <v>43816</v>
      </c>
      <c r="AB31" s="53">
        <f t="shared" si="18"/>
        <v>0.1974681034210799</v>
      </c>
      <c r="AC31" s="7"/>
      <c r="AD31" s="71" t="s">
        <v>138</v>
      </c>
      <c r="AE31" s="53">
        <v>0.22352941176470589</v>
      </c>
      <c r="AF31" s="7"/>
      <c r="AG31" s="71"/>
      <c r="AH31" s="73"/>
      <c r="AJ31" s="4" t="s">
        <v>79</v>
      </c>
      <c r="AK31" s="7">
        <v>6382795</v>
      </c>
      <c r="AM31" s="4" t="s">
        <v>100</v>
      </c>
      <c r="AN31" s="7">
        <v>158692</v>
      </c>
      <c r="AO31" s="7">
        <v>23144568</v>
      </c>
      <c r="AP31" s="71" t="s">
        <v>100</v>
      </c>
      <c r="AQ31" s="3">
        <f t="shared" si="10"/>
        <v>158692</v>
      </c>
      <c r="AR31" s="3">
        <f t="shared" si="11"/>
        <v>23144568</v>
      </c>
      <c r="AS31" s="16">
        <f t="shared" si="12"/>
        <v>145845.83973987348</v>
      </c>
      <c r="AT31" s="7"/>
      <c r="AU31" s="71" t="s">
        <v>54</v>
      </c>
      <c r="AV31" s="16">
        <v>148729.61849927442</v>
      </c>
      <c r="AX31" s="71"/>
      <c r="AY31" s="16"/>
      <c r="BB31" s="4" t="s">
        <v>99</v>
      </c>
      <c r="BC31" s="7">
        <v>2040548.2093663912</v>
      </c>
      <c r="BE31" s="71"/>
      <c r="BF31" s="16"/>
    </row>
    <row r="32" spans="2:58" hidden="1">
      <c r="B32" s="4" t="s">
        <v>75</v>
      </c>
      <c r="C32" s="7">
        <v>361</v>
      </c>
      <c r="D32" s="7">
        <v>9624</v>
      </c>
      <c r="E32" s="3" t="str">
        <f t="shared" si="0"/>
        <v xml:space="preserve">  Galvaniseure</v>
      </c>
      <c r="F32" s="3">
        <f t="shared" si="1"/>
        <v>361</v>
      </c>
      <c r="G32" s="3">
        <f t="shared" si="2"/>
        <v>9624</v>
      </c>
      <c r="H32" s="19">
        <f t="shared" si="17"/>
        <v>26.659279778393351</v>
      </c>
      <c r="I32" s="69"/>
      <c r="J32" s="3" t="s">
        <v>47</v>
      </c>
      <c r="K32" s="19">
        <v>13.373511367737279</v>
      </c>
      <c r="M32" s="4" t="s">
        <v>80</v>
      </c>
      <c r="N32" s="7">
        <v>44467</v>
      </c>
      <c r="O32" s="69"/>
      <c r="P32" s="71"/>
      <c r="Q32" s="19"/>
      <c r="U32" s="4" t="s">
        <v>75</v>
      </c>
      <c r="V32" s="7">
        <v>9624</v>
      </c>
      <c r="W32" s="7">
        <v>1021</v>
      </c>
      <c r="X32" s="7"/>
      <c r="Y32" s="3" t="str">
        <f t="shared" si="5"/>
        <v xml:space="preserve">  Galvaniseure</v>
      </c>
      <c r="Z32" s="3">
        <f t="shared" si="6"/>
        <v>9624</v>
      </c>
      <c r="AA32" s="3">
        <f t="shared" si="7"/>
        <v>1021</v>
      </c>
      <c r="AB32" s="53">
        <f t="shared" si="18"/>
        <v>0.10608894430590191</v>
      </c>
      <c r="AC32" s="7"/>
      <c r="AD32" s="71" t="s">
        <v>140</v>
      </c>
      <c r="AE32" s="53">
        <v>0.22096774193548388</v>
      </c>
      <c r="AF32" s="7"/>
      <c r="AG32" s="71"/>
      <c r="AH32" s="73"/>
      <c r="AJ32" s="4" t="s">
        <v>95</v>
      </c>
      <c r="AK32" s="7">
        <v>6164861</v>
      </c>
      <c r="AM32" s="4" t="s">
        <v>74</v>
      </c>
      <c r="AN32" s="7"/>
      <c r="AO32" s="7"/>
      <c r="AP32" s="71" t="s">
        <v>74</v>
      </c>
      <c r="AQ32" s="3">
        <f t="shared" si="10"/>
        <v>0</v>
      </c>
      <c r="AR32" s="3">
        <f t="shared" si="11"/>
        <v>0</v>
      </c>
      <c r="AS32" s="16" t="e">
        <f t="shared" si="12"/>
        <v>#DIV/0!</v>
      </c>
      <c r="AT32" s="7"/>
      <c r="AU32" s="71" t="s">
        <v>100</v>
      </c>
      <c r="AV32" s="16">
        <v>145845.83973987348</v>
      </c>
      <c r="AX32" s="71"/>
      <c r="AY32" s="16"/>
      <c r="BB32" s="4" t="s">
        <v>81</v>
      </c>
      <c r="BC32" s="7">
        <v>1894428.2818833799</v>
      </c>
      <c r="BE32" s="71"/>
      <c r="BF32" s="16"/>
    </row>
    <row r="33" spans="2:58" hidden="1">
      <c r="B33" s="4" t="s">
        <v>76</v>
      </c>
      <c r="C33" s="7">
        <v>34289</v>
      </c>
      <c r="D33" s="7">
        <v>1005213</v>
      </c>
      <c r="E33" s="3" t="str">
        <f t="shared" si="0"/>
        <v xml:space="preserve">  Gebäudereiniger</v>
      </c>
      <c r="F33" s="3">
        <f t="shared" si="1"/>
        <v>34289</v>
      </c>
      <c r="G33" s="3">
        <f t="shared" si="2"/>
        <v>1005213</v>
      </c>
      <c r="H33" s="19">
        <f t="shared" si="17"/>
        <v>29.31590305929015</v>
      </c>
      <c r="I33" s="69"/>
      <c r="J33" s="3" t="s">
        <v>90</v>
      </c>
      <c r="K33" s="19">
        <v>13.224687144482367</v>
      </c>
      <c r="M33" s="4" t="s">
        <v>101</v>
      </c>
      <c r="N33" s="7">
        <v>43053</v>
      </c>
      <c r="O33" s="69"/>
      <c r="P33" s="71"/>
      <c r="Q33" s="19"/>
      <c r="U33" s="4" t="s">
        <v>76</v>
      </c>
      <c r="V33" s="7">
        <v>1005213</v>
      </c>
      <c r="W33" s="7">
        <v>469883</v>
      </c>
      <c r="X33" s="7"/>
      <c r="Y33" s="3" t="str">
        <f t="shared" si="5"/>
        <v xml:space="preserve">  Gebäudereiniger</v>
      </c>
      <c r="Z33" s="3">
        <f t="shared" si="6"/>
        <v>1005213</v>
      </c>
      <c r="AA33" s="3">
        <f t="shared" si="7"/>
        <v>469883</v>
      </c>
      <c r="AB33" s="53">
        <f t="shared" si="18"/>
        <v>0.46744620294405265</v>
      </c>
      <c r="AC33" s="7"/>
      <c r="AD33" s="71" t="s">
        <v>122</v>
      </c>
      <c r="AE33" s="53">
        <v>0.22053231939163498</v>
      </c>
      <c r="AF33" s="7"/>
      <c r="AG33" s="71"/>
      <c r="AH33" s="73"/>
      <c r="AJ33" s="4" t="s">
        <v>107</v>
      </c>
      <c r="AK33" s="7">
        <v>5767361</v>
      </c>
      <c r="AM33" s="4" t="s">
        <v>64</v>
      </c>
      <c r="AN33" s="7">
        <v>108262</v>
      </c>
      <c r="AO33" s="7">
        <v>9909633</v>
      </c>
      <c r="AP33" s="71" t="s">
        <v>64</v>
      </c>
      <c r="AQ33" s="3">
        <f t="shared" si="10"/>
        <v>108262</v>
      </c>
      <c r="AR33" s="3">
        <f t="shared" si="11"/>
        <v>9909633</v>
      </c>
      <c r="AS33" s="16">
        <f t="shared" si="12"/>
        <v>91533.806875912138</v>
      </c>
      <c r="AT33" s="7"/>
      <c r="AU33" s="71" t="s">
        <v>87</v>
      </c>
      <c r="AV33" s="16">
        <v>145211.28517953696</v>
      </c>
      <c r="AX33" s="71"/>
      <c r="AY33" s="16"/>
      <c r="BB33" s="4" t="s">
        <v>105</v>
      </c>
      <c r="BC33" s="7">
        <v>1891108.4086170951</v>
      </c>
      <c r="BE33" s="71"/>
      <c r="BF33" s="16"/>
    </row>
    <row r="34" spans="2:58" hidden="1">
      <c r="B34" s="4" t="s">
        <v>114</v>
      </c>
      <c r="C34" s="7">
        <v>360</v>
      </c>
      <c r="D34" s="7">
        <v>725</v>
      </c>
      <c r="E34" s="3" t="str">
        <f t="shared" si="0"/>
        <v xml:space="preserve">  Geigenbauer</v>
      </c>
      <c r="F34" s="3">
        <f t="shared" si="1"/>
        <v>360</v>
      </c>
      <c r="G34" s="3">
        <f t="shared" si="2"/>
        <v>725</v>
      </c>
      <c r="H34" s="19">
        <f t="shared" si="17"/>
        <v>2.0138888888888888</v>
      </c>
      <c r="I34" s="69"/>
      <c r="J34" s="3" t="s">
        <v>81</v>
      </c>
      <c r="K34" s="19">
        <v>12.694834216817378</v>
      </c>
      <c r="M34" s="4" t="s">
        <v>96</v>
      </c>
      <c r="N34" s="7">
        <v>42457</v>
      </c>
      <c r="O34" s="68"/>
      <c r="P34" s="71"/>
      <c r="Q34" s="19"/>
      <c r="U34" s="4" t="s">
        <v>114</v>
      </c>
      <c r="V34" s="7">
        <v>725</v>
      </c>
      <c r="W34" s="7">
        <v>110</v>
      </c>
      <c r="X34" s="7"/>
      <c r="Y34" s="3" t="str">
        <f t="shared" si="5"/>
        <v xml:space="preserve">  Geigenbauer</v>
      </c>
      <c r="Z34" s="3">
        <f t="shared" si="6"/>
        <v>725</v>
      </c>
      <c r="AA34" s="3">
        <f t="shared" si="7"/>
        <v>110</v>
      </c>
      <c r="AB34" s="53">
        <f t="shared" si="18"/>
        <v>0.15172413793103448</v>
      </c>
      <c r="AC34" s="7"/>
      <c r="AD34" s="71" t="s">
        <v>115</v>
      </c>
      <c r="AE34" s="53">
        <v>0.21835958718087994</v>
      </c>
      <c r="AF34" s="7"/>
      <c r="AG34" s="71"/>
      <c r="AH34" s="73"/>
      <c r="AJ34" s="4" t="s">
        <v>108</v>
      </c>
      <c r="AK34" s="7">
        <v>4630472</v>
      </c>
      <c r="AM34" s="4" t="s">
        <v>112</v>
      </c>
      <c r="AN34" s="7">
        <v>13774</v>
      </c>
      <c r="AO34" s="7">
        <v>936335</v>
      </c>
      <c r="AP34" s="71" t="s">
        <v>112</v>
      </c>
      <c r="AQ34" s="3">
        <f t="shared" si="10"/>
        <v>13774</v>
      </c>
      <c r="AR34" s="3">
        <f t="shared" si="11"/>
        <v>936335</v>
      </c>
      <c r="AS34" s="16">
        <f t="shared" si="12"/>
        <v>67978.437636126037</v>
      </c>
      <c r="AT34" s="7"/>
      <c r="AU34" s="71" t="s">
        <v>57</v>
      </c>
      <c r="AV34" s="16">
        <v>144644.30822243411</v>
      </c>
      <c r="AX34" s="71"/>
      <c r="AY34" s="16"/>
      <c r="BB34" s="4" t="s">
        <v>79</v>
      </c>
      <c r="BC34" s="7">
        <v>1825742.276887872</v>
      </c>
      <c r="BE34" s="71"/>
      <c r="BF34" s="16"/>
    </row>
    <row r="35" spans="2:58" hidden="1">
      <c r="B35" s="4" t="s">
        <v>47</v>
      </c>
      <c r="C35" s="7">
        <v>2771</v>
      </c>
      <c r="D35" s="7">
        <v>37058</v>
      </c>
      <c r="E35" s="3" t="str">
        <f t="shared" si="0"/>
        <v xml:space="preserve">  Gerüstbauer</v>
      </c>
      <c r="F35" s="3">
        <f t="shared" si="1"/>
        <v>2771</v>
      </c>
      <c r="G35" s="3">
        <f t="shared" si="2"/>
        <v>37058</v>
      </c>
      <c r="H35" s="19">
        <f t="shared" si="17"/>
        <v>13.373511367737279</v>
      </c>
      <c r="I35" s="69"/>
      <c r="J35" s="3" t="s">
        <v>94</v>
      </c>
      <c r="K35" s="19">
        <v>12.685060780550224</v>
      </c>
      <c r="M35" s="4" t="s">
        <v>120</v>
      </c>
      <c r="N35" s="7">
        <v>39542</v>
      </c>
      <c r="O35" s="69"/>
      <c r="P35" s="71"/>
      <c r="Q35" s="19"/>
      <c r="U35" s="4" t="s">
        <v>47</v>
      </c>
      <c r="V35" s="7">
        <v>37058</v>
      </c>
      <c r="W35" s="7">
        <v>5304</v>
      </c>
      <c r="X35" s="7"/>
      <c r="Y35" s="3" t="str">
        <f t="shared" si="5"/>
        <v xml:space="preserve">  Gerüstbauer</v>
      </c>
      <c r="Z35" s="3">
        <f t="shared" si="6"/>
        <v>37058</v>
      </c>
      <c r="AA35" s="3">
        <f t="shared" si="7"/>
        <v>5304</v>
      </c>
      <c r="AB35" s="53">
        <f t="shared" si="18"/>
        <v>0.14312699012359004</v>
      </c>
      <c r="AC35" s="7"/>
      <c r="AD35" s="71" t="s">
        <v>120</v>
      </c>
      <c r="AE35" s="53">
        <v>0.21733852612412119</v>
      </c>
      <c r="AF35" s="7"/>
      <c r="AG35" s="71"/>
      <c r="AH35" s="73"/>
      <c r="AJ35" s="4" t="s">
        <v>61</v>
      </c>
      <c r="AK35" s="7">
        <v>4116994</v>
      </c>
      <c r="AM35" s="4" t="s">
        <v>113</v>
      </c>
      <c r="AN35" s="7">
        <v>221889</v>
      </c>
      <c r="AO35" s="7">
        <v>7689941</v>
      </c>
      <c r="AP35" s="71" t="s">
        <v>113</v>
      </c>
      <c r="AQ35" s="3">
        <f t="shared" si="10"/>
        <v>221889</v>
      </c>
      <c r="AR35" s="3">
        <f t="shared" si="11"/>
        <v>7689941</v>
      </c>
      <c r="AS35" s="16">
        <f t="shared" si="12"/>
        <v>34656.702224986366</v>
      </c>
      <c r="AT35" s="7"/>
      <c r="AU35" s="71" t="s">
        <v>50</v>
      </c>
      <c r="AV35" s="16">
        <v>142536.87893365783</v>
      </c>
      <c r="AX35" s="71"/>
      <c r="AY35" s="16"/>
      <c r="BB35" s="4" t="s">
        <v>54</v>
      </c>
      <c r="BC35" s="7">
        <v>1781443.2034806788</v>
      </c>
      <c r="BE35" s="71"/>
      <c r="BF35" s="16"/>
    </row>
    <row r="36" spans="2:58" hidden="1">
      <c r="B36" s="4" t="s">
        <v>77</v>
      </c>
      <c r="C36" s="7">
        <v>128</v>
      </c>
      <c r="D36" s="7">
        <v>740</v>
      </c>
      <c r="E36" s="3" t="str">
        <f t="shared" si="0"/>
        <v xml:space="preserve">  Glasbläser und Glasapparatebauer</v>
      </c>
      <c r="F36" s="3">
        <f t="shared" si="1"/>
        <v>128</v>
      </c>
      <c r="G36" s="3">
        <f t="shared" si="2"/>
        <v>740</v>
      </c>
      <c r="H36" s="19">
        <f t="shared" si="17"/>
        <v>5.78125</v>
      </c>
      <c r="I36" s="69"/>
      <c r="J36" s="3" t="s">
        <v>48</v>
      </c>
      <c r="K36" s="19">
        <v>12.595482060126475</v>
      </c>
      <c r="M36" s="4" t="s">
        <v>47</v>
      </c>
      <c r="N36" s="7">
        <v>37058</v>
      </c>
      <c r="O36" s="69"/>
      <c r="P36" s="71"/>
      <c r="Q36" s="19"/>
      <c r="U36" s="4" t="s">
        <v>77</v>
      </c>
      <c r="V36" s="7">
        <v>740</v>
      </c>
      <c r="W36" s="7">
        <v>138</v>
      </c>
      <c r="X36" s="7"/>
      <c r="Y36" s="3" t="str">
        <f t="shared" si="5"/>
        <v xml:space="preserve">  Glasbläser und Glasapparatebauer</v>
      </c>
      <c r="Z36" s="3">
        <f t="shared" si="6"/>
        <v>740</v>
      </c>
      <c r="AA36" s="3">
        <f t="shared" si="7"/>
        <v>138</v>
      </c>
      <c r="AB36" s="53">
        <f t="shared" si="18"/>
        <v>0.1864864864864865</v>
      </c>
      <c r="AC36" s="7"/>
      <c r="AD36" s="71" t="s">
        <v>129</v>
      </c>
      <c r="AE36" s="53">
        <v>0.21611654905531527</v>
      </c>
      <c r="AF36" s="7"/>
      <c r="AG36" s="71"/>
      <c r="AH36" s="73"/>
      <c r="AJ36" s="4" t="s">
        <v>47</v>
      </c>
      <c r="AK36" s="7">
        <v>4077485</v>
      </c>
      <c r="AM36" s="4" t="s">
        <v>75</v>
      </c>
      <c r="AN36" s="7">
        <v>9624</v>
      </c>
      <c r="AO36" s="7">
        <v>1161008</v>
      </c>
      <c r="AP36" s="71" t="s">
        <v>75</v>
      </c>
      <c r="AQ36" s="3">
        <f t="shared" si="10"/>
        <v>9624</v>
      </c>
      <c r="AR36" s="3">
        <f t="shared" si="11"/>
        <v>1161008</v>
      </c>
      <c r="AS36" s="16">
        <f t="shared" si="12"/>
        <v>120636.74147963425</v>
      </c>
      <c r="AT36" s="7"/>
      <c r="AU36" s="71" t="s">
        <v>91</v>
      </c>
      <c r="AV36" s="16">
        <v>140748.39087185491</v>
      </c>
      <c r="AX36" s="71"/>
      <c r="AY36" s="16"/>
      <c r="BB36" s="4" t="s">
        <v>47</v>
      </c>
      <c r="BC36" s="7">
        <v>1471485.0234572359</v>
      </c>
      <c r="BE36" s="71"/>
      <c r="BF36" s="16"/>
    </row>
    <row r="37" spans="2:58" hidden="1">
      <c r="B37" s="4" t="s">
        <v>56</v>
      </c>
      <c r="C37" s="7">
        <v>3015</v>
      </c>
      <c r="D37" s="7">
        <v>23342</v>
      </c>
      <c r="E37" s="3" t="str">
        <f t="shared" si="0"/>
        <v xml:space="preserve">  Glaser</v>
      </c>
      <c r="F37" s="3">
        <f t="shared" si="1"/>
        <v>3015</v>
      </c>
      <c r="G37" s="3">
        <f t="shared" si="2"/>
        <v>23342</v>
      </c>
      <c r="H37" s="19">
        <f t="shared" si="17"/>
        <v>7.7419568822553897</v>
      </c>
      <c r="I37" s="69"/>
      <c r="J37" s="3" t="s">
        <v>52</v>
      </c>
      <c r="K37" s="19">
        <v>12.304713804713804</v>
      </c>
      <c r="M37" s="4" t="s">
        <v>79</v>
      </c>
      <c r="N37" s="7">
        <v>33655</v>
      </c>
      <c r="O37" s="69"/>
      <c r="P37" s="71"/>
      <c r="Q37" s="19"/>
      <c r="U37" s="4" t="s">
        <v>56</v>
      </c>
      <c r="V37" s="7">
        <v>23342</v>
      </c>
      <c r="W37" s="7">
        <v>3711</v>
      </c>
      <c r="X37" s="7"/>
      <c r="Y37" s="3" t="str">
        <f t="shared" si="5"/>
        <v xml:space="preserve">  Glaser</v>
      </c>
      <c r="Z37" s="3">
        <f t="shared" si="6"/>
        <v>23342</v>
      </c>
      <c r="AA37" s="3">
        <f t="shared" si="7"/>
        <v>3711</v>
      </c>
      <c r="AB37" s="53">
        <f t="shared" si="18"/>
        <v>0.15898380601490875</v>
      </c>
      <c r="AC37" s="7"/>
      <c r="AD37" s="71" t="s">
        <v>131</v>
      </c>
      <c r="AE37" s="53">
        <v>0.21368010228113854</v>
      </c>
      <c r="AF37" s="7"/>
      <c r="AG37" s="71"/>
      <c r="AH37" s="73"/>
      <c r="AJ37" s="4" t="s">
        <v>62</v>
      </c>
      <c r="AK37" s="7">
        <v>3796457</v>
      </c>
      <c r="AM37" s="4" t="s">
        <v>76</v>
      </c>
      <c r="AN37" s="7">
        <v>1005213</v>
      </c>
      <c r="AO37" s="7">
        <v>28922038</v>
      </c>
      <c r="AP37" s="71" t="s">
        <v>76</v>
      </c>
      <c r="AQ37" s="3">
        <f t="shared" si="10"/>
        <v>1005213</v>
      </c>
      <c r="AR37" s="3">
        <f t="shared" si="11"/>
        <v>28922038</v>
      </c>
      <c r="AS37" s="16">
        <f t="shared" si="12"/>
        <v>28772.049306962803</v>
      </c>
      <c r="AT37" s="7"/>
      <c r="AU37" s="71" t="s">
        <v>65</v>
      </c>
      <c r="AV37" s="16">
        <v>139123.43096234309</v>
      </c>
      <c r="AX37" s="71"/>
      <c r="AY37" s="16"/>
      <c r="BB37" s="4" t="s">
        <v>136</v>
      </c>
      <c r="BC37" s="7">
        <v>1455818.8976377954</v>
      </c>
      <c r="BE37" s="71"/>
      <c r="BF37" s="16"/>
    </row>
    <row r="38" spans="2:58" hidden="1">
      <c r="B38" s="4" t="s">
        <v>78</v>
      </c>
      <c r="C38" s="7">
        <v>123</v>
      </c>
      <c r="D38" s="7">
        <v>961</v>
      </c>
      <c r="E38" s="3" t="str">
        <f t="shared" si="0"/>
        <v xml:space="preserve">  Glasveredler</v>
      </c>
      <c r="F38" s="3">
        <f t="shared" si="1"/>
        <v>123</v>
      </c>
      <c r="G38" s="3">
        <f t="shared" si="2"/>
        <v>961</v>
      </c>
      <c r="H38" s="19">
        <f t="shared" si="17"/>
        <v>7.8130081300813012</v>
      </c>
      <c r="I38" s="69"/>
      <c r="J38" s="3" t="s">
        <v>96</v>
      </c>
      <c r="K38" s="19">
        <v>12.17230504587156</v>
      </c>
      <c r="M38" s="4" t="s">
        <v>62</v>
      </c>
      <c r="N38" s="7">
        <v>33021</v>
      </c>
      <c r="O38" s="69"/>
      <c r="P38" s="71"/>
      <c r="Q38" s="19"/>
      <c r="U38" s="4" t="s">
        <v>78</v>
      </c>
      <c r="V38" s="7">
        <v>961</v>
      </c>
      <c r="W38" s="7">
        <v>193</v>
      </c>
      <c r="X38" s="7"/>
      <c r="Y38" s="3" t="str">
        <f t="shared" si="5"/>
        <v xml:space="preserve">  Glasveredler</v>
      </c>
      <c r="Z38" s="3">
        <f t="shared" si="6"/>
        <v>961</v>
      </c>
      <c r="AA38" s="3">
        <f t="shared" si="7"/>
        <v>193</v>
      </c>
      <c r="AB38" s="53">
        <f t="shared" si="18"/>
        <v>0.2008324661810614</v>
      </c>
      <c r="AC38" s="7"/>
      <c r="AD38" s="71" t="s">
        <v>13</v>
      </c>
      <c r="AE38" s="53">
        <v>0.21057919141178272</v>
      </c>
      <c r="AF38" s="7"/>
      <c r="AG38" s="71"/>
      <c r="AH38" s="73"/>
      <c r="AJ38" s="4" t="s">
        <v>58</v>
      </c>
      <c r="AK38" s="7">
        <v>2946447</v>
      </c>
      <c r="AM38" s="4" t="s">
        <v>114</v>
      </c>
      <c r="AN38" s="7">
        <v>725</v>
      </c>
      <c r="AO38" s="7">
        <v>53486</v>
      </c>
      <c r="AP38" s="71" t="s">
        <v>114</v>
      </c>
      <c r="AQ38" s="3">
        <f t="shared" si="10"/>
        <v>725</v>
      </c>
      <c r="AR38" s="3">
        <f t="shared" si="11"/>
        <v>53486</v>
      </c>
      <c r="AS38" s="16">
        <f t="shared" si="12"/>
        <v>73773.793103448275</v>
      </c>
      <c r="AT38" s="7"/>
      <c r="AU38" s="71" t="s">
        <v>128</v>
      </c>
      <c r="AV38" s="16">
        <v>136556.41025641025</v>
      </c>
      <c r="AX38" s="71"/>
      <c r="AY38" s="16"/>
      <c r="BB38" s="4" t="s">
        <v>103</v>
      </c>
      <c r="BC38" s="7">
        <v>1401905.4054054054</v>
      </c>
      <c r="BE38" s="71"/>
      <c r="BF38" s="16"/>
    </row>
    <row r="39" spans="2:58" hidden="1">
      <c r="B39" s="4" t="s">
        <v>115</v>
      </c>
      <c r="C39" s="7">
        <v>352</v>
      </c>
      <c r="D39" s="7">
        <v>1841</v>
      </c>
      <c r="E39" s="3" t="str">
        <f t="shared" si="0"/>
        <v xml:space="preserve">  Graveure</v>
      </c>
      <c r="F39" s="3">
        <f t="shared" si="1"/>
        <v>352</v>
      </c>
      <c r="G39" s="3">
        <f t="shared" si="2"/>
        <v>1841</v>
      </c>
      <c r="H39" s="19">
        <f t="shared" si="17"/>
        <v>5.2301136363636367</v>
      </c>
      <c r="I39" s="69"/>
      <c r="J39" s="3" t="s">
        <v>54</v>
      </c>
      <c r="K39" s="19">
        <v>11.977729933391643</v>
      </c>
      <c r="M39" s="4" t="s">
        <v>109</v>
      </c>
      <c r="N39" s="7">
        <v>31957</v>
      </c>
      <c r="O39" s="69"/>
      <c r="P39" s="71"/>
      <c r="Q39" s="19"/>
      <c r="U39" s="4" t="s">
        <v>115</v>
      </c>
      <c r="V39" s="7">
        <v>1841</v>
      </c>
      <c r="W39" s="7">
        <v>402</v>
      </c>
      <c r="X39" s="7"/>
      <c r="Y39" s="3" t="str">
        <f t="shared" si="5"/>
        <v xml:space="preserve">  Graveure</v>
      </c>
      <c r="Z39" s="3">
        <f t="shared" si="6"/>
        <v>1841</v>
      </c>
      <c r="AA39" s="3">
        <f t="shared" si="7"/>
        <v>402</v>
      </c>
      <c r="AB39" s="53">
        <f t="shared" si="18"/>
        <v>0.21835958718087994</v>
      </c>
      <c r="AC39" s="7"/>
      <c r="AD39" s="71" t="s">
        <v>67</v>
      </c>
      <c r="AE39" s="53">
        <v>0.20642201834862386</v>
      </c>
      <c r="AF39" s="7"/>
      <c r="AG39" s="71"/>
      <c r="AH39" s="73"/>
      <c r="AJ39" s="4" t="s">
        <v>56</v>
      </c>
      <c r="AK39" s="7">
        <v>2825260</v>
      </c>
      <c r="AM39" s="4" t="s">
        <v>47</v>
      </c>
      <c r="AN39" s="7">
        <v>37058</v>
      </c>
      <c r="AO39" s="7">
        <v>4077485</v>
      </c>
      <c r="AP39" s="71" t="s">
        <v>47</v>
      </c>
      <c r="AQ39" s="3">
        <f t="shared" si="10"/>
        <v>37058</v>
      </c>
      <c r="AR39" s="3">
        <f t="shared" si="11"/>
        <v>4077485</v>
      </c>
      <c r="AS39" s="16">
        <f t="shared" si="12"/>
        <v>110029.81812294242</v>
      </c>
      <c r="AT39" s="7"/>
      <c r="AU39" s="71" t="s">
        <v>72</v>
      </c>
      <c r="AV39" s="16">
        <v>135861.94029850746</v>
      </c>
      <c r="AX39" s="71"/>
      <c r="AY39" s="16"/>
      <c r="BB39" s="4" t="s">
        <v>13</v>
      </c>
      <c r="BC39" s="7">
        <v>1350352.1066581567</v>
      </c>
      <c r="BE39" s="71"/>
      <c r="BF39" s="16"/>
    </row>
    <row r="40" spans="2:58" hidden="1">
      <c r="B40" s="4" t="s">
        <v>116</v>
      </c>
      <c r="C40" s="7">
        <v>32</v>
      </c>
      <c r="D40" s="7">
        <v>146</v>
      </c>
      <c r="E40" s="3" t="str">
        <f t="shared" si="0"/>
        <v xml:space="preserve">  Handzuginstrumentenmacher</v>
      </c>
      <c r="F40" s="3">
        <f t="shared" si="1"/>
        <v>32</v>
      </c>
      <c r="G40" s="3">
        <f t="shared" si="2"/>
        <v>146</v>
      </c>
      <c r="H40" s="19">
        <f t="shared" si="17"/>
        <v>4.5625</v>
      </c>
      <c r="I40" s="69"/>
      <c r="J40" s="3" t="s">
        <v>92</v>
      </c>
      <c r="K40" s="19">
        <v>11.556962025316455</v>
      </c>
      <c r="M40" s="4" t="s">
        <v>95</v>
      </c>
      <c r="N40" s="7">
        <v>29790</v>
      </c>
      <c r="O40" s="69"/>
      <c r="P40" s="71"/>
      <c r="Q40" s="19"/>
      <c r="U40" s="4" t="s">
        <v>116</v>
      </c>
      <c r="V40" s="7">
        <v>146</v>
      </c>
      <c r="W40" s="7">
        <v>23</v>
      </c>
      <c r="X40" s="7"/>
      <c r="Y40" s="3" t="str">
        <f t="shared" si="5"/>
        <v xml:space="preserve">  Handzuginstrumentenmacher</v>
      </c>
      <c r="Z40" s="3">
        <f t="shared" si="6"/>
        <v>146</v>
      </c>
      <c r="AA40" s="3">
        <f t="shared" si="7"/>
        <v>23</v>
      </c>
      <c r="AB40" s="53">
        <f t="shared" si="18"/>
        <v>0.15753424657534246</v>
      </c>
      <c r="AC40" s="7"/>
      <c r="AD40" s="71" t="s">
        <v>106</v>
      </c>
      <c r="AE40" s="53">
        <v>0.20118162991838226</v>
      </c>
      <c r="AF40" s="7"/>
      <c r="AG40" s="71"/>
      <c r="AH40" s="73"/>
      <c r="AJ40" s="4" t="s">
        <v>66</v>
      </c>
      <c r="AK40" s="7">
        <v>2735657</v>
      </c>
      <c r="AM40" s="4" t="s">
        <v>89</v>
      </c>
      <c r="AN40" s="7">
        <v>262</v>
      </c>
      <c r="AO40" s="7">
        <v>20005</v>
      </c>
      <c r="AP40" s="71" t="s">
        <v>89</v>
      </c>
      <c r="AQ40" s="3">
        <f t="shared" si="10"/>
        <v>262</v>
      </c>
      <c r="AR40" s="3">
        <f t="shared" si="11"/>
        <v>20005</v>
      </c>
      <c r="AS40" s="16">
        <f t="shared" si="12"/>
        <v>76354.961832061061</v>
      </c>
      <c r="AT40" s="7"/>
      <c r="AU40" s="71" t="s">
        <v>103</v>
      </c>
      <c r="AV40" s="16">
        <v>135432.11488250655</v>
      </c>
      <c r="AX40" s="71"/>
      <c r="AY40" s="16"/>
      <c r="BB40" s="4" t="s">
        <v>84</v>
      </c>
      <c r="BC40" s="7">
        <v>1334417.3913043479</v>
      </c>
      <c r="BE40" s="71"/>
      <c r="BF40" s="16"/>
    </row>
    <row r="41" spans="2:58" hidden="1">
      <c r="B41" s="4" t="s">
        <v>117</v>
      </c>
      <c r="C41" s="7">
        <v>213</v>
      </c>
      <c r="D41" s="7">
        <v>540</v>
      </c>
      <c r="E41" s="3" t="str">
        <f t="shared" si="0"/>
        <v xml:space="preserve">  Holzbildhauer</v>
      </c>
      <c r="F41" s="3">
        <f t="shared" si="1"/>
        <v>213</v>
      </c>
      <c r="G41" s="3">
        <f t="shared" si="2"/>
        <v>540</v>
      </c>
      <c r="H41" s="19">
        <f t="shared" si="17"/>
        <v>2.535211267605634</v>
      </c>
      <c r="I41" s="69"/>
      <c r="J41" s="3" t="s">
        <v>83</v>
      </c>
      <c r="K41" s="19">
        <v>11.52566371681416</v>
      </c>
      <c r="M41" s="4" t="s">
        <v>131</v>
      </c>
      <c r="N41" s="7">
        <v>29722</v>
      </c>
      <c r="O41" s="69"/>
      <c r="P41" s="71"/>
      <c r="Q41" s="19"/>
      <c r="U41" s="4" t="s">
        <v>117</v>
      </c>
      <c r="V41" s="7">
        <v>540</v>
      </c>
      <c r="W41" s="7">
        <v>88</v>
      </c>
      <c r="X41" s="7"/>
      <c r="Y41" s="3" t="str">
        <f t="shared" si="5"/>
        <v xml:space="preserve">  Holzbildhauer</v>
      </c>
      <c r="Z41" s="3">
        <f t="shared" si="6"/>
        <v>540</v>
      </c>
      <c r="AA41" s="3">
        <f t="shared" si="7"/>
        <v>88</v>
      </c>
      <c r="AB41" s="53">
        <f t="shared" si="18"/>
        <v>0.16296296296296298</v>
      </c>
      <c r="AC41" s="7"/>
      <c r="AD41" s="71" t="s">
        <v>61</v>
      </c>
      <c r="AE41" s="53">
        <v>0.2011343172362402</v>
      </c>
      <c r="AF41" s="7"/>
      <c r="AG41" s="71"/>
      <c r="AH41" s="73"/>
      <c r="AJ41" s="4" t="s">
        <v>105</v>
      </c>
      <c r="AK41" s="7">
        <v>2721305</v>
      </c>
      <c r="AM41" s="4" t="s">
        <v>77</v>
      </c>
      <c r="AN41" s="7">
        <v>740</v>
      </c>
      <c r="AO41" s="7">
        <v>82283</v>
      </c>
      <c r="AP41" s="71" t="s">
        <v>77</v>
      </c>
      <c r="AQ41" s="3">
        <f t="shared" si="10"/>
        <v>740</v>
      </c>
      <c r="AR41" s="3">
        <f t="shared" si="11"/>
        <v>82283</v>
      </c>
      <c r="AS41" s="16">
        <f t="shared" si="12"/>
        <v>111193.24324324324</v>
      </c>
      <c r="AT41" s="7"/>
      <c r="AU41" s="71" t="s">
        <v>136</v>
      </c>
      <c r="AV41" s="16">
        <v>135350.65885797952</v>
      </c>
      <c r="AX41" s="71"/>
      <c r="AY41" s="16"/>
      <c r="BB41" s="4" t="s">
        <v>87</v>
      </c>
      <c r="BC41" s="7">
        <v>1332581.4249363868</v>
      </c>
    </row>
    <row r="42" spans="2:58" hidden="1">
      <c r="B42" s="4" t="s">
        <v>118</v>
      </c>
      <c r="C42" s="7">
        <v>147</v>
      </c>
      <c r="D42" s="7">
        <v>572</v>
      </c>
      <c r="E42" s="3" t="str">
        <f t="shared" si="0"/>
        <v xml:space="preserve">  Holzblasinstrumentenmacher</v>
      </c>
      <c r="F42" s="3">
        <f t="shared" si="1"/>
        <v>147</v>
      </c>
      <c r="G42" s="3">
        <f t="shared" si="2"/>
        <v>572</v>
      </c>
      <c r="H42" s="19">
        <f t="shared" si="17"/>
        <v>3.8911564625850339</v>
      </c>
      <c r="I42" s="69"/>
      <c r="J42" s="3" t="s">
        <v>108</v>
      </c>
      <c r="K42" s="19">
        <v>11.210233029381966</v>
      </c>
      <c r="M42" s="4" t="s">
        <v>51</v>
      </c>
      <c r="N42" s="7">
        <v>28491</v>
      </c>
      <c r="O42" s="69"/>
      <c r="P42" s="71"/>
      <c r="Q42" s="19"/>
      <c r="U42" s="4" t="s">
        <v>118</v>
      </c>
      <c r="V42" s="7">
        <v>572</v>
      </c>
      <c r="W42" s="7">
        <v>106</v>
      </c>
      <c r="X42" s="7"/>
      <c r="Y42" s="3" t="str">
        <f t="shared" si="5"/>
        <v xml:space="preserve">  Holzblasinstrumentenmacher</v>
      </c>
      <c r="Z42" s="3">
        <f t="shared" si="6"/>
        <v>572</v>
      </c>
      <c r="AA42" s="3">
        <f t="shared" si="7"/>
        <v>106</v>
      </c>
      <c r="AB42" s="53">
        <f t="shared" si="18"/>
        <v>0.18531468531468531</v>
      </c>
      <c r="AC42" s="7"/>
      <c r="AD42" s="71" t="s">
        <v>65</v>
      </c>
      <c r="AE42" s="53">
        <v>0.20083682008368201</v>
      </c>
      <c r="AF42" s="7"/>
      <c r="AG42" s="71"/>
      <c r="AH42" s="73"/>
      <c r="AJ42" s="4" t="s">
        <v>71</v>
      </c>
      <c r="AK42" s="7">
        <v>2629111</v>
      </c>
      <c r="AM42" s="4" t="s">
        <v>56</v>
      </c>
      <c r="AN42" s="7">
        <v>23342</v>
      </c>
      <c r="AO42" s="7">
        <v>2825260</v>
      </c>
      <c r="AP42" s="71" t="s">
        <v>56</v>
      </c>
      <c r="AQ42" s="3">
        <f t="shared" si="10"/>
        <v>23342</v>
      </c>
      <c r="AR42" s="3">
        <f t="shared" si="11"/>
        <v>2825260</v>
      </c>
      <c r="AS42" s="16">
        <f t="shared" si="12"/>
        <v>121037.61460029132</v>
      </c>
      <c r="AT42" s="7"/>
      <c r="AU42" s="71" t="s">
        <v>55</v>
      </c>
      <c r="AV42" s="16">
        <v>133943.12848545084</v>
      </c>
      <c r="AX42" s="71"/>
      <c r="AY42" s="16"/>
      <c r="BB42" s="4" t="s">
        <v>57</v>
      </c>
      <c r="BC42" s="7">
        <v>1300988.9681564777</v>
      </c>
      <c r="BE42" s="71"/>
      <c r="BF42" s="16"/>
    </row>
    <row r="43" spans="2:58" hidden="1">
      <c r="B43" s="4" t="s">
        <v>105</v>
      </c>
      <c r="C43" s="7">
        <v>1439</v>
      </c>
      <c r="D43" s="7">
        <v>21572</v>
      </c>
      <c r="E43" s="3" t="str">
        <f t="shared" ref="E43:E74" si="19">B43</f>
        <v xml:space="preserve">  Hörakustiker</v>
      </c>
      <c r="F43" s="3">
        <f t="shared" ref="F43:F74" si="20">C43</f>
        <v>1439</v>
      </c>
      <c r="G43" s="3">
        <f t="shared" ref="G43:G74" si="21">D43</f>
        <v>21572</v>
      </c>
      <c r="H43" s="19">
        <f t="shared" si="17"/>
        <v>14.990965948575399</v>
      </c>
      <c r="I43" s="69"/>
      <c r="J43" s="3" t="s">
        <v>84</v>
      </c>
      <c r="K43" s="19">
        <v>11.188405797101449</v>
      </c>
      <c r="M43" s="4" t="s">
        <v>126</v>
      </c>
      <c r="N43" s="7">
        <v>25105</v>
      </c>
      <c r="O43" s="69"/>
      <c r="P43" s="71"/>
      <c r="Q43" s="19"/>
      <c r="U43" s="4" t="s">
        <v>105</v>
      </c>
      <c r="V43" s="7">
        <v>21572</v>
      </c>
      <c r="W43" s="7">
        <v>1975</v>
      </c>
      <c r="X43" s="7"/>
      <c r="Y43" s="3" t="str">
        <f t="shared" ref="Y43:Y74" si="22">U43</f>
        <v xml:space="preserve">  Hörakustiker</v>
      </c>
      <c r="Z43" s="3">
        <f t="shared" ref="Z43:Z74" si="23">V43</f>
        <v>21572</v>
      </c>
      <c r="AA43" s="3">
        <f t="shared" ref="AA43:AA74" si="24">W43</f>
        <v>1975</v>
      </c>
      <c r="AB43" s="53">
        <f t="shared" si="18"/>
        <v>9.1553866122751709E-2</v>
      </c>
      <c r="AC43" s="7"/>
      <c r="AD43" s="71" t="s">
        <v>78</v>
      </c>
      <c r="AE43" s="53">
        <v>0.2008324661810614</v>
      </c>
      <c r="AF43" s="7"/>
      <c r="AG43" s="71"/>
      <c r="AH43" s="73"/>
      <c r="AJ43" s="4" t="s">
        <v>52</v>
      </c>
      <c r="AK43" s="7">
        <v>2589876</v>
      </c>
      <c r="AM43" s="4" t="s">
        <v>78</v>
      </c>
      <c r="AN43" s="7">
        <v>961</v>
      </c>
      <c r="AO43" s="7">
        <v>98986</v>
      </c>
      <c r="AP43" s="71" t="s">
        <v>78</v>
      </c>
      <c r="AQ43" s="3">
        <f t="shared" ref="AQ43:AQ74" si="25">AN43</f>
        <v>961</v>
      </c>
      <c r="AR43" s="3">
        <f t="shared" ref="AR43:AR74" si="26">AO43</f>
        <v>98986</v>
      </c>
      <c r="AS43" s="16">
        <f t="shared" ref="AS43:AS74" si="27">AR43/AQ43*$AR$8</f>
        <v>103003.12174817898</v>
      </c>
      <c r="AT43" s="7"/>
      <c r="AU43" s="71" t="s">
        <v>66</v>
      </c>
      <c r="AV43" s="16">
        <v>132503.00300300302</v>
      </c>
      <c r="AX43" s="71"/>
      <c r="AY43" s="16"/>
      <c r="BB43" s="4" t="s">
        <v>72</v>
      </c>
      <c r="BC43" s="7">
        <v>1300392.857142857</v>
      </c>
      <c r="BE43" s="71"/>
      <c r="BF43" s="16"/>
    </row>
    <row r="44" spans="2:58" hidden="1">
      <c r="B44" s="4" t="s">
        <v>79</v>
      </c>
      <c r="C44" s="7">
        <v>3496</v>
      </c>
      <c r="D44" s="7">
        <v>33655</v>
      </c>
      <c r="E44" s="3" t="str">
        <f t="shared" si="19"/>
        <v xml:space="preserve">  Informationstechniker</v>
      </c>
      <c r="F44" s="3">
        <f t="shared" si="20"/>
        <v>3496</v>
      </c>
      <c r="G44" s="3">
        <f t="shared" si="21"/>
        <v>33655</v>
      </c>
      <c r="H44" s="19">
        <f t="shared" si="17"/>
        <v>9.6267162471395888</v>
      </c>
      <c r="I44" s="69"/>
      <c r="J44" s="3" t="s">
        <v>136</v>
      </c>
      <c r="K44" s="19">
        <v>10.755905511811024</v>
      </c>
      <c r="M44" s="4" t="s">
        <v>56</v>
      </c>
      <c r="N44" s="7">
        <v>23342</v>
      </c>
      <c r="O44" s="69"/>
      <c r="P44" s="71"/>
      <c r="Q44" s="19"/>
      <c r="U44" s="4" t="s">
        <v>79</v>
      </c>
      <c r="V44" s="7">
        <v>33655</v>
      </c>
      <c r="W44" s="7">
        <v>4417</v>
      </c>
      <c r="X44" s="7"/>
      <c r="Y44" s="3" t="str">
        <f t="shared" si="22"/>
        <v xml:space="preserve">  Informationstechniker</v>
      </c>
      <c r="Z44" s="3">
        <f t="shared" si="23"/>
        <v>33655</v>
      </c>
      <c r="AA44" s="3">
        <f t="shared" si="24"/>
        <v>4417</v>
      </c>
      <c r="AB44" s="53">
        <f t="shared" si="18"/>
        <v>0.1312435002228495</v>
      </c>
      <c r="AC44" s="7"/>
      <c r="AD44" s="71" t="s">
        <v>111</v>
      </c>
      <c r="AE44" s="53">
        <v>0.19980217606330367</v>
      </c>
      <c r="AF44" s="7"/>
      <c r="AG44" s="71"/>
      <c r="AH44" s="73"/>
      <c r="AJ44" s="4" t="s">
        <v>51</v>
      </c>
      <c r="AK44" s="7">
        <v>2567405</v>
      </c>
      <c r="AM44" s="4" t="s">
        <v>137</v>
      </c>
      <c r="AN44" s="7">
        <v>9644</v>
      </c>
      <c r="AO44" s="7">
        <v>1275883</v>
      </c>
      <c r="AP44" s="71" t="s">
        <v>137</v>
      </c>
      <c r="AQ44" s="3">
        <f t="shared" si="25"/>
        <v>9644</v>
      </c>
      <c r="AR44" s="3">
        <f t="shared" si="26"/>
        <v>1275883</v>
      </c>
      <c r="AS44" s="16">
        <f t="shared" si="27"/>
        <v>132298.11281625883</v>
      </c>
      <c r="AT44" s="7"/>
      <c r="AU44" s="71" t="s">
        <v>137</v>
      </c>
      <c r="AV44" s="16">
        <v>132298.11281625883</v>
      </c>
      <c r="AX44" s="71"/>
      <c r="AY44" s="16"/>
      <c r="BB44" s="4" t="s">
        <v>83</v>
      </c>
      <c r="BC44" s="7">
        <v>1299090.2654867258</v>
      </c>
      <c r="BE44" s="71"/>
      <c r="BF44" s="16"/>
    </row>
    <row r="45" spans="2:58" hidden="1">
      <c r="B45" s="4" t="s">
        <v>57</v>
      </c>
      <c r="C45" s="7">
        <v>42332</v>
      </c>
      <c r="D45" s="7">
        <v>380751</v>
      </c>
      <c r="E45" s="3" t="str">
        <f t="shared" si="19"/>
        <v xml:space="preserve">  Installateur und Heizungsbauer</v>
      </c>
      <c r="F45" s="3">
        <f t="shared" si="20"/>
        <v>42332</v>
      </c>
      <c r="G45" s="3">
        <f t="shared" si="21"/>
        <v>380751</v>
      </c>
      <c r="H45" s="19">
        <f t="shared" si="17"/>
        <v>8.9944013984692432</v>
      </c>
      <c r="I45" s="69"/>
      <c r="J45" s="3" t="s">
        <v>13</v>
      </c>
      <c r="K45" s="19">
        <v>10.618353145582356</v>
      </c>
      <c r="M45" s="4" t="s">
        <v>58</v>
      </c>
      <c r="N45" s="7">
        <v>22601</v>
      </c>
      <c r="O45" s="69"/>
      <c r="P45" s="71"/>
      <c r="Q45" s="19"/>
      <c r="U45" s="4" t="s">
        <v>57</v>
      </c>
      <c r="V45" s="7">
        <v>380751</v>
      </c>
      <c r="W45" s="7">
        <v>49877</v>
      </c>
      <c r="X45" s="7"/>
      <c r="Y45" s="3" t="str">
        <f t="shared" si="22"/>
        <v xml:space="preserve">  Installateur und Heizungsbauer</v>
      </c>
      <c r="Z45" s="3">
        <f t="shared" si="23"/>
        <v>380751</v>
      </c>
      <c r="AA45" s="3">
        <f t="shared" si="24"/>
        <v>49877</v>
      </c>
      <c r="AB45" s="53">
        <f t="shared" si="18"/>
        <v>0.13099637295765473</v>
      </c>
      <c r="AC45" s="7"/>
      <c r="AD45" s="71" t="s">
        <v>113</v>
      </c>
      <c r="AE45" s="53">
        <v>0.1974681034210799</v>
      </c>
      <c r="AF45" s="7"/>
      <c r="AG45" s="71"/>
      <c r="AH45" s="73"/>
      <c r="AJ45" s="4" t="s">
        <v>55</v>
      </c>
      <c r="AK45" s="7">
        <v>2425844</v>
      </c>
      <c r="AM45" s="4" t="s">
        <v>115</v>
      </c>
      <c r="AN45" s="7">
        <v>1841</v>
      </c>
      <c r="AO45" s="7">
        <v>157231</v>
      </c>
      <c r="AP45" s="71" t="s">
        <v>115</v>
      </c>
      <c r="AQ45" s="3">
        <f t="shared" si="25"/>
        <v>1841</v>
      </c>
      <c r="AR45" s="3">
        <f t="shared" si="26"/>
        <v>157231</v>
      </c>
      <c r="AS45" s="16">
        <f t="shared" si="27"/>
        <v>85405.214557305808</v>
      </c>
      <c r="AT45" s="7"/>
      <c r="AU45" s="71" t="s">
        <v>53</v>
      </c>
      <c r="AV45" s="16">
        <v>131207.03991130821</v>
      </c>
      <c r="AX45" s="71"/>
      <c r="AY45" s="16"/>
      <c r="BB45" s="4" t="s">
        <v>131</v>
      </c>
      <c r="BC45" s="7">
        <v>1274847.0052083335</v>
      </c>
      <c r="BE45" s="71"/>
      <c r="BF45" s="16"/>
    </row>
    <row r="46" spans="2:58" hidden="1">
      <c r="B46" s="4" t="s">
        <v>80</v>
      </c>
      <c r="C46" s="7">
        <v>2611</v>
      </c>
      <c r="D46" s="7">
        <v>44467</v>
      </c>
      <c r="E46" s="3" t="str">
        <f t="shared" si="19"/>
        <v xml:space="preserve">  Kälteanlagenbauer</v>
      </c>
      <c r="F46" s="3">
        <f t="shared" si="20"/>
        <v>2611</v>
      </c>
      <c r="G46" s="3">
        <f t="shared" si="21"/>
        <v>44467</v>
      </c>
      <c r="H46" s="19">
        <f t="shared" si="17"/>
        <v>17.030639601685177</v>
      </c>
      <c r="I46" s="69"/>
      <c r="J46" s="3" t="s">
        <v>95</v>
      </c>
      <c r="K46" s="19">
        <v>10.608974358974359</v>
      </c>
      <c r="M46" s="4" t="s">
        <v>129</v>
      </c>
      <c r="N46" s="7">
        <v>21965</v>
      </c>
      <c r="O46" s="69"/>
      <c r="P46" s="71"/>
      <c r="Q46" s="19"/>
      <c r="U46" s="4" t="s">
        <v>80</v>
      </c>
      <c r="V46" s="7">
        <v>44467</v>
      </c>
      <c r="W46" s="7">
        <v>3793</v>
      </c>
      <c r="X46" s="7"/>
      <c r="Y46" s="3" t="str">
        <f t="shared" si="22"/>
        <v xml:space="preserve">  Kälteanlagenbauer</v>
      </c>
      <c r="Z46" s="3">
        <f t="shared" si="23"/>
        <v>44467</v>
      </c>
      <c r="AA46" s="3">
        <f t="shared" si="24"/>
        <v>3793</v>
      </c>
      <c r="AB46" s="53">
        <f t="shared" si="18"/>
        <v>8.5299210650594828E-2</v>
      </c>
      <c r="AC46" s="7"/>
      <c r="AD46" s="71" t="s">
        <v>88</v>
      </c>
      <c r="AE46" s="53">
        <v>0.19444444444444445</v>
      </c>
      <c r="AF46" s="7"/>
      <c r="AG46" s="71"/>
      <c r="AH46" s="73"/>
      <c r="AJ46" s="4" t="s">
        <v>109</v>
      </c>
      <c r="AK46" s="7">
        <v>2368786</v>
      </c>
      <c r="AM46" s="4" t="s">
        <v>116</v>
      </c>
      <c r="AN46" s="7">
        <v>146</v>
      </c>
      <c r="AO46" s="7">
        <v>19155</v>
      </c>
      <c r="AP46" s="71" t="s">
        <v>116</v>
      </c>
      <c r="AQ46" s="3">
        <f t="shared" si="25"/>
        <v>146</v>
      </c>
      <c r="AR46" s="3">
        <f t="shared" si="26"/>
        <v>19155</v>
      </c>
      <c r="AS46" s="16">
        <f t="shared" si="27"/>
        <v>131198.63013698632</v>
      </c>
      <c r="AT46" s="7"/>
      <c r="AU46" s="71" t="s">
        <v>116</v>
      </c>
      <c r="AV46" s="16">
        <v>131198.63013698632</v>
      </c>
      <c r="AX46" s="71"/>
      <c r="AY46" s="16"/>
      <c r="BB46" s="4" t="s">
        <v>92</v>
      </c>
      <c r="BC46" s="7">
        <v>1198139.2405063291</v>
      </c>
      <c r="BE46" s="71"/>
      <c r="BF46" s="16"/>
    </row>
    <row r="47" spans="2:58" hidden="1">
      <c r="B47" s="4" t="s">
        <v>119</v>
      </c>
      <c r="C47" s="7">
        <v>404</v>
      </c>
      <c r="D47" s="7">
        <v>1398</v>
      </c>
      <c r="E47" s="3" t="str">
        <f t="shared" si="19"/>
        <v xml:space="preserve">  Keramiker</v>
      </c>
      <c r="F47" s="3">
        <f t="shared" si="20"/>
        <v>404</v>
      </c>
      <c r="G47" s="3">
        <f t="shared" si="21"/>
        <v>1398</v>
      </c>
      <c r="H47" s="19">
        <f t="shared" si="17"/>
        <v>3.4603960396039604</v>
      </c>
      <c r="I47" s="69"/>
      <c r="J47" s="3" t="s">
        <v>103</v>
      </c>
      <c r="K47" s="19">
        <v>10.351351351351351</v>
      </c>
      <c r="M47" s="4" t="s">
        <v>105</v>
      </c>
      <c r="N47" s="7">
        <v>21572</v>
      </c>
      <c r="O47" s="69"/>
      <c r="P47" s="71"/>
      <c r="Q47" s="19"/>
      <c r="U47" s="4" t="s">
        <v>119</v>
      </c>
      <c r="V47" s="7">
        <v>1398</v>
      </c>
      <c r="W47" s="7">
        <v>329</v>
      </c>
      <c r="X47" s="7"/>
      <c r="Y47" s="3" t="str">
        <f t="shared" si="22"/>
        <v xml:space="preserve">  Keramiker</v>
      </c>
      <c r="Z47" s="3">
        <f t="shared" si="23"/>
        <v>1398</v>
      </c>
      <c r="AA47" s="3">
        <f t="shared" si="24"/>
        <v>329</v>
      </c>
      <c r="AB47" s="53">
        <f t="shared" si="18"/>
        <v>0.23533619456366237</v>
      </c>
      <c r="AC47" s="7"/>
      <c r="AD47" s="71" t="s">
        <v>93</v>
      </c>
      <c r="AE47" s="53">
        <v>0.1915041379709474</v>
      </c>
      <c r="AF47" s="7"/>
      <c r="AG47" s="71"/>
      <c r="AH47" s="73"/>
      <c r="AJ47" s="4" t="s">
        <v>102</v>
      </c>
      <c r="AK47" s="7">
        <v>2318090</v>
      </c>
      <c r="AM47" s="4" t="s">
        <v>51</v>
      </c>
      <c r="AN47" s="7">
        <v>28491</v>
      </c>
      <c r="AO47" s="7">
        <v>2567405</v>
      </c>
      <c r="AP47" s="71" t="s">
        <v>51</v>
      </c>
      <c r="AQ47" s="3">
        <f t="shared" si="25"/>
        <v>28491</v>
      </c>
      <c r="AR47" s="3">
        <f t="shared" si="26"/>
        <v>2567405</v>
      </c>
      <c r="AS47" s="16">
        <f t="shared" si="27"/>
        <v>90112.842652065563</v>
      </c>
      <c r="AT47" s="7"/>
      <c r="AU47" s="71" t="s">
        <v>58</v>
      </c>
      <c r="AV47" s="16">
        <v>130367.99256670059</v>
      </c>
      <c r="BB47" s="4" t="s">
        <v>53</v>
      </c>
      <c r="BC47" s="7">
        <v>1149016.9902912623</v>
      </c>
      <c r="BE47" s="71"/>
      <c r="BF47" s="16"/>
    </row>
    <row r="48" spans="2:58" hidden="1">
      <c r="B48" s="4" t="s">
        <v>58</v>
      </c>
      <c r="C48" s="7">
        <v>3119</v>
      </c>
      <c r="D48" s="7">
        <v>22601</v>
      </c>
      <c r="E48" s="3" t="str">
        <f t="shared" si="19"/>
        <v xml:space="preserve">  Klempner</v>
      </c>
      <c r="F48" s="3">
        <f t="shared" si="20"/>
        <v>3119</v>
      </c>
      <c r="G48" s="3">
        <f t="shared" si="21"/>
        <v>22601</v>
      </c>
      <c r="H48" s="19">
        <f t="shared" si="17"/>
        <v>7.2462327669124722</v>
      </c>
      <c r="I48" s="69"/>
      <c r="J48" s="3" t="s">
        <v>134</v>
      </c>
      <c r="K48" s="19">
        <v>10.044444444444444</v>
      </c>
      <c r="M48" s="4" t="s">
        <v>66</v>
      </c>
      <c r="N48" s="7">
        <v>20646</v>
      </c>
      <c r="O48" s="69"/>
      <c r="P48" s="71"/>
      <c r="Q48" s="19"/>
      <c r="U48" s="4" t="s">
        <v>58</v>
      </c>
      <c r="V48" s="7">
        <v>22601</v>
      </c>
      <c r="W48" s="7">
        <v>3714</v>
      </c>
      <c r="X48" s="7"/>
      <c r="Y48" s="3" t="str">
        <f t="shared" si="22"/>
        <v xml:space="preserve">  Klempner</v>
      </c>
      <c r="Z48" s="3">
        <f t="shared" si="23"/>
        <v>22601</v>
      </c>
      <c r="AA48" s="3">
        <f t="shared" si="24"/>
        <v>3714</v>
      </c>
      <c r="AB48" s="53">
        <f t="shared" si="18"/>
        <v>0.16432901199061989</v>
      </c>
      <c r="AC48" s="7"/>
      <c r="AD48" s="71" t="s">
        <v>95</v>
      </c>
      <c r="AE48" s="53">
        <v>0.1887881839543471</v>
      </c>
      <c r="AF48" s="7"/>
      <c r="AG48" s="71"/>
      <c r="AH48" s="73"/>
      <c r="AJ48" s="4" t="s">
        <v>101</v>
      </c>
      <c r="AK48" s="7">
        <v>2201903</v>
      </c>
      <c r="AM48" s="4" t="s">
        <v>117</v>
      </c>
      <c r="AN48" s="7">
        <v>540</v>
      </c>
      <c r="AO48" s="7">
        <v>38223</v>
      </c>
      <c r="AP48" s="71" t="s">
        <v>117</v>
      </c>
      <c r="AQ48" s="3">
        <f t="shared" si="25"/>
        <v>540</v>
      </c>
      <c r="AR48" s="3">
        <f t="shared" si="26"/>
        <v>38223</v>
      </c>
      <c r="AS48" s="16">
        <f t="shared" si="27"/>
        <v>70783.333333333328</v>
      </c>
      <c r="AT48" s="7"/>
      <c r="AU48" s="71" t="s">
        <v>63</v>
      </c>
      <c r="AV48" s="16">
        <v>129067.86296271298</v>
      </c>
      <c r="AX48" s="71"/>
      <c r="AY48" s="16"/>
      <c r="BB48" s="4" t="s">
        <v>50</v>
      </c>
      <c r="BC48" s="7">
        <v>1105057.4187366401</v>
      </c>
      <c r="BE48" s="71"/>
      <c r="BF48" s="16"/>
    </row>
    <row r="49" spans="2:58" hidden="1">
      <c r="B49" s="4" t="s">
        <v>101</v>
      </c>
      <c r="C49" s="7">
        <v>2027</v>
      </c>
      <c r="D49" s="7">
        <v>43053</v>
      </c>
      <c r="E49" s="3" t="str">
        <f t="shared" si="19"/>
        <v xml:space="preserve">  Konditoren</v>
      </c>
      <c r="F49" s="3">
        <f t="shared" si="20"/>
        <v>2027</v>
      </c>
      <c r="G49" s="3">
        <f t="shared" si="21"/>
        <v>43053</v>
      </c>
      <c r="H49" s="19">
        <f t="shared" si="17"/>
        <v>21.239763196842624</v>
      </c>
      <c r="I49" s="69"/>
      <c r="J49" s="3" t="s">
        <v>79</v>
      </c>
      <c r="K49" s="19">
        <v>9.6267162471395888</v>
      </c>
      <c r="M49" s="4" t="s">
        <v>55</v>
      </c>
      <c r="N49" s="7">
        <v>18111</v>
      </c>
      <c r="O49" s="69"/>
      <c r="P49" s="71"/>
      <c r="Q49" s="19"/>
      <c r="U49" s="4" t="s">
        <v>101</v>
      </c>
      <c r="V49" s="7">
        <v>43053</v>
      </c>
      <c r="W49" s="7">
        <v>16599</v>
      </c>
      <c r="X49" s="7"/>
      <c r="Y49" s="3" t="str">
        <f t="shared" si="22"/>
        <v xml:space="preserve">  Konditoren</v>
      </c>
      <c r="Z49" s="3">
        <f t="shared" si="23"/>
        <v>43053</v>
      </c>
      <c r="AA49" s="3">
        <f t="shared" si="24"/>
        <v>16599</v>
      </c>
      <c r="AB49" s="53">
        <f t="shared" si="18"/>
        <v>0.38554804543237403</v>
      </c>
      <c r="AC49" s="7"/>
      <c r="AD49" s="71" t="s">
        <v>77</v>
      </c>
      <c r="AE49" s="53">
        <v>0.1864864864864865</v>
      </c>
      <c r="AF49" s="7"/>
      <c r="AG49" s="71"/>
      <c r="AH49" s="73"/>
      <c r="AJ49" s="4" t="s">
        <v>129</v>
      </c>
      <c r="AK49" s="7">
        <v>2008749</v>
      </c>
      <c r="AM49" s="4" t="s">
        <v>118</v>
      </c>
      <c r="AN49" s="7">
        <v>572</v>
      </c>
      <c r="AO49" s="7">
        <v>48435</v>
      </c>
      <c r="AP49" s="71" t="s">
        <v>118</v>
      </c>
      <c r="AQ49" s="3">
        <f t="shared" si="25"/>
        <v>572</v>
      </c>
      <c r="AR49" s="3">
        <f t="shared" si="26"/>
        <v>48435</v>
      </c>
      <c r="AS49" s="16">
        <f t="shared" si="27"/>
        <v>84676.573426573421</v>
      </c>
      <c r="AT49" s="7"/>
      <c r="AU49" s="71" t="s">
        <v>46</v>
      </c>
      <c r="AV49" s="16">
        <v>128798.65317941099</v>
      </c>
      <c r="AX49" s="71"/>
      <c r="AY49" s="16"/>
      <c r="BB49" s="4" t="s">
        <v>101</v>
      </c>
      <c r="BC49" s="7">
        <v>1086286.6304884064</v>
      </c>
      <c r="BE49" s="71"/>
      <c r="BF49" s="16"/>
    </row>
    <row r="50" spans="2:58" hidden="1">
      <c r="B50" s="4" t="s">
        <v>120</v>
      </c>
      <c r="C50" s="7">
        <v>17949</v>
      </c>
      <c r="D50" s="7">
        <v>39542</v>
      </c>
      <c r="E50" s="3" t="str">
        <f t="shared" si="19"/>
        <v xml:space="preserve">  Kosmetiker</v>
      </c>
      <c r="F50" s="3">
        <f t="shared" si="20"/>
        <v>17949</v>
      </c>
      <c r="G50" s="3">
        <f t="shared" si="21"/>
        <v>39542</v>
      </c>
      <c r="H50" s="19">
        <f t="shared" si="17"/>
        <v>2.2030196668338067</v>
      </c>
      <c r="I50" s="69"/>
      <c r="J50" s="3" t="s">
        <v>72</v>
      </c>
      <c r="K50" s="19">
        <v>9.5714285714285712</v>
      </c>
      <c r="M50" s="4" t="s">
        <v>93</v>
      </c>
      <c r="N50" s="7">
        <v>17279</v>
      </c>
      <c r="O50" s="69"/>
      <c r="P50" s="71"/>
      <c r="Q50" s="19"/>
      <c r="U50" s="4" t="s">
        <v>120</v>
      </c>
      <c r="V50" s="7">
        <v>39542</v>
      </c>
      <c r="W50" s="7">
        <v>8594</v>
      </c>
      <c r="X50" s="7"/>
      <c r="Y50" s="3" t="str">
        <f t="shared" si="22"/>
        <v xml:space="preserve">  Kosmetiker</v>
      </c>
      <c r="Z50" s="3">
        <f t="shared" si="23"/>
        <v>39542</v>
      </c>
      <c r="AA50" s="3">
        <f t="shared" si="24"/>
        <v>8594</v>
      </c>
      <c r="AB50" s="53">
        <f t="shared" si="18"/>
        <v>0.21733852612412119</v>
      </c>
      <c r="AC50" s="7"/>
      <c r="AD50" s="71" t="s">
        <v>118</v>
      </c>
      <c r="AE50" s="53">
        <v>0.18531468531468531</v>
      </c>
      <c r="AF50" s="7"/>
      <c r="AJ50" s="4" t="s">
        <v>126</v>
      </c>
      <c r="AK50" s="7">
        <v>1968502</v>
      </c>
      <c r="AM50" s="4" t="s">
        <v>105</v>
      </c>
      <c r="AN50" s="7">
        <v>21572</v>
      </c>
      <c r="AO50" s="7">
        <v>2721305</v>
      </c>
      <c r="AP50" s="71" t="s">
        <v>105</v>
      </c>
      <c r="AQ50" s="3">
        <f t="shared" si="25"/>
        <v>21572</v>
      </c>
      <c r="AR50" s="3">
        <f t="shared" si="26"/>
        <v>2721305</v>
      </c>
      <c r="AS50" s="16">
        <f t="shared" si="27"/>
        <v>126149.87020211385</v>
      </c>
      <c r="AT50" s="7"/>
      <c r="AU50" s="71" t="s">
        <v>13</v>
      </c>
      <c r="AV50" s="16">
        <v>127171.519739853</v>
      </c>
      <c r="AX50" s="71"/>
      <c r="AY50" s="16"/>
      <c r="BB50" s="4" t="s">
        <v>132</v>
      </c>
      <c r="BC50" s="7">
        <v>1046418.7153053132</v>
      </c>
      <c r="BE50" s="71"/>
      <c r="BF50" s="16"/>
    </row>
    <row r="51" spans="2:58" hidden="1">
      <c r="B51" s="4" t="s">
        <v>94</v>
      </c>
      <c r="C51" s="7">
        <v>43764</v>
      </c>
      <c r="D51" s="7">
        <v>555149</v>
      </c>
      <c r="E51" s="3" t="str">
        <f t="shared" si="19"/>
        <v xml:space="preserve">  Kraftfahrzeugtechniker</v>
      </c>
      <c r="F51" s="3">
        <f t="shared" si="20"/>
        <v>43764</v>
      </c>
      <c r="G51" s="3">
        <f t="shared" si="21"/>
        <v>555149</v>
      </c>
      <c r="H51" s="19">
        <f t="shared" si="17"/>
        <v>12.685060780550224</v>
      </c>
      <c r="I51" s="69"/>
      <c r="J51" s="3" t="s">
        <v>104</v>
      </c>
      <c r="K51" s="19">
        <v>9.3626892623975557</v>
      </c>
      <c r="M51" s="4" t="s">
        <v>106</v>
      </c>
      <c r="N51" s="7">
        <v>16418</v>
      </c>
      <c r="O51" s="69"/>
      <c r="P51" s="71"/>
      <c r="Q51" s="19"/>
      <c r="U51" s="4" t="s">
        <v>94</v>
      </c>
      <c r="V51" s="7">
        <v>555149</v>
      </c>
      <c r="W51" s="7">
        <v>80362</v>
      </c>
      <c r="X51" s="7"/>
      <c r="Y51" s="3" t="str">
        <f t="shared" si="22"/>
        <v xml:space="preserve">  Kraftfahrzeugtechniker</v>
      </c>
      <c r="Z51" s="3">
        <f t="shared" si="23"/>
        <v>555149</v>
      </c>
      <c r="AA51" s="3">
        <f t="shared" si="24"/>
        <v>80362</v>
      </c>
      <c r="AB51" s="53">
        <f t="shared" si="18"/>
        <v>0.14475753356306145</v>
      </c>
      <c r="AC51" s="7"/>
      <c r="AD51" s="71" t="s">
        <v>112</v>
      </c>
      <c r="AE51" s="53">
        <v>0.18121097720342674</v>
      </c>
      <c r="AF51" s="7"/>
      <c r="AG51" s="71"/>
      <c r="AH51" s="73"/>
      <c r="AJ51" s="4" t="s">
        <v>131</v>
      </c>
      <c r="AK51" s="7">
        <v>1958165</v>
      </c>
      <c r="AM51" s="4" t="s">
        <v>79</v>
      </c>
      <c r="AN51" s="7">
        <v>33655</v>
      </c>
      <c r="AO51" s="7">
        <v>6382795</v>
      </c>
      <c r="AP51" s="71" t="s">
        <v>79</v>
      </c>
      <c r="AQ51" s="3">
        <f t="shared" si="25"/>
        <v>33655</v>
      </c>
      <c r="AR51" s="3">
        <f t="shared" si="26"/>
        <v>6382795</v>
      </c>
      <c r="AS51" s="16">
        <f t="shared" si="27"/>
        <v>189653.69187342149</v>
      </c>
      <c r="AT51" s="7"/>
      <c r="AU51" s="71" t="s">
        <v>105</v>
      </c>
      <c r="AV51" s="16">
        <v>126149.87020211385</v>
      </c>
      <c r="AX51" s="71"/>
      <c r="AY51" s="16"/>
      <c r="BB51" s="4" t="s">
        <v>134</v>
      </c>
      <c r="BC51" s="7">
        <v>1014177.7777777776</v>
      </c>
      <c r="BE51" s="71"/>
      <c r="BF51" s="16"/>
    </row>
    <row r="52" spans="2:58" hidden="1">
      <c r="B52" s="4" t="s">
        <v>121</v>
      </c>
      <c r="C52" s="7">
        <v>112</v>
      </c>
      <c r="D52" s="7">
        <v>448</v>
      </c>
      <c r="E52" s="3" t="str">
        <f t="shared" si="19"/>
        <v xml:space="preserve">  Kürschner</v>
      </c>
      <c r="F52" s="3">
        <f t="shared" si="20"/>
        <v>112</v>
      </c>
      <c r="G52" s="3">
        <f t="shared" si="21"/>
        <v>448</v>
      </c>
      <c r="H52" s="19">
        <f t="shared" si="17"/>
        <v>4</v>
      </c>
      <c r="I52" s="69"/>
      <c r="J52" s="3" t="s">
        <v>69</v>
      </c>
      <c r="K52" s="19">
        <v>9.3445692883895131</v>
      </c>
      <c r="M52" s="4" t="s">
        <v>60</v>
      </c>
      <c r="N52" s="7">
        <v>16157</v>
      </c>
      <c r="O52" s="69"/>
      <c r="P52" s="71"/>
      <c r="Q52" s="19"/>
      <c r="U52" s="4" t="s">
        <v>121</v>
      </c>
      <c r="V52" s="7">
        <v>448</v>
      </c>
      <c r="W52" s="7">
        <v>135</v>
      </c>
      <c r="X52" s="7"/>
      <c r="Y52" s="3" t="str">
        <f t="shared" si="22"/>
        <v xml:space="preserve">  Kürschner</v>
      </c>
      <c r="Z52" s="3">
        <f t="shared" si="23"/>
        <v>448</v>
      </c>
      <c r="AA52" s="3">
        <f t="shared" si="24"/>
        <v>135</v>
      </c>
      <c r="AB52" s="53">
        <f t="shared" si="18"/>
        <v>0.3013392857142857</v>
      </c>
      <c r="AC52" s="7"/>
      <c r="AD52" s="71" t="s">
        <v>132</v>
      </c>
      <c r="AE52" s="53">
        <v>0.18088578088578089</v>
      </c>
      <c r="AF52" s="7"/>
      <c r="AG52" s="71"/>
      <c r="AH52" s="73"/>
      <c r="AJ52" s="4" t="s">
        <v>70</v>
      </c>
      <c r="AK52" s="7">
        <v>1760415</v>
      </c>
      <c r="AM52" s="4" t="s">
        <v>57</v>
      </c>
      <c r="AN52" s="7">
        <v>380751</v>
      </c>
      <c r="AO52" s="7">
        <v>55073465</v>
      </c>
      <c r="AP52" s="71" t="s">
        <v>57</v>
      </c>
      <c r="AQ52" s="3">
        <f t="shared" si="25"/>
        <v>380751</v>
      </c>
      <c r="AR52" s="3">
        <f t="shared" si="26"/>
        <v>55073465</v>
      </c>
      <c r="AS52" s="16">
        <f t="shared" si="27"/>
        <v>144644.30822243411</v>
      </c>
      <c r="AT52" s="7"/>
      <c r="AU52" s="71" t="s">
        <v>56</v>
      </c>
      <c r="AV52" s="16">
        <v>121037.61460029132</v>
      </c>
      <c r="AX52" s="71"/>
      <c r="AY52" s="16"/>
      <c r="BB52" s="4" t="s">
        <v>46</v>
      </c>
      <c r="BC52" s="7">
        <v>1011240.8764582712</v>
      </c>
      <c r="BE52" s="71"/>
      <c r="BF52" s="16"/>
    </row>
    <row r="53" spans="2:58" hidden="1">
      <c r="B53" s="4" t="s">
        <v>59</v>
      </c>
      <c r="C53" s="7">
        <v>31583</v>
      </c>
      <c r="D53" s="7">
        <v>214467</v>
      </c>
      <c r="E53" s="3" t="str">
        <f t="shared" si="19"/>
        <v xml:space="preserve">  Maler und Lackierer</v>
      </c>
      <c r="F53" s="3">
        <f t="shared" si="20"/>
        <v>31583</v>
      </c>
      <c r="G53" s="3">
        <f t="shared" si="21"/>
        <v>214467</v>
      </c>
      <c r="H53" s="19">
        <f t="shared" si="17"/>
        <v>6.7905835417788047</v>
      </c>
      <c r="I53" s="69"/>
      <c r="J53" s="3" t="s">
        <v>87</v>
      </c>
      <c r="K53" s="19">
        <v>9.176844783715012</v>
      </c>
      <c r="M53" s="4" t="s">
        <v>71</v>
      </c>
      <c r="N53" s="7">
        <v>14642</v>
      </c>
      <c r="O53" s="69"/>
      <c r="P53" s="71"/>
      <c r="Q53" s="19"/>
      <c r="U53" s="4" t="s">
        <v>59</v>
      </c>
      <c r="V53" s="7">
        <v>214467</v>
      </c>
      <c r="W53" s="7">
        <v>27881</v>
      </c>
      <c r="X53" s="7"/>
      <c r="Y53" s="3" t="str">
        <f t="shared" si="22"/>
        <v xml:space="preserve">  Maler und Lackierer</v>
      </c>
      <c r="Z53" s="3">
        <f t="shared" si="23"/>
        <v>214467</v>
      </c>
      <c r="AA53" s="3">
        <f t="shared" si="24"/>
        <v>27881</v>
      </c>
      <c r="AB53" s="53">
        <f t="shared" si="18"/>
        <v>0.13000135218938111</v>
      </c>
      <c r="AC53" s="7"/>
      <c r="AD53" s="71" t="s">
        <v>137</v>
      </c>
      <c r="AE53" s="53">
        <v>0.17845292409788469</v>
      </c>
      <c r="AF53" s="7"/>
      <c r="AG53" s="71"/>
      <c r="AH53" s="73"/>
      <c r="AJ53" s="4" t="s">
        <v>60</v>
      </c>
      <c r="AK53" s="7">
        <v>1717846</v>
      </c>
      <c r="AM53" s="4" t="s">
        <v>80</v>
      </c>
      <c r="AN53" s="7">
        <v>44467</v>
      </c>
      <c r="AO53" s="7">
        <v>9232330</v>
      </c>
      <c r="AP53" s="71" t="s">
        <v>80</v>
      </c>
      <c r="AQ53" s="3">
        <f t="shared" si="25"/>
        <v>44467</v>
      </c>
      <c r="AR53" s="3">
        <f t="shared" si="26"/>
        <v>9232330</v>
      </c>
      <c r="AS53" s="16">
        <f t="shared" si="27"/>
        <v>207622.05680617085</v>
      </c>
      <c r="AT53" s="7"/>
      <c r="AU53" s="71" t="s">
        <v>75</v>
      </c>
      <c r="AV53" s="16">
        <v>120636.74147963425</v>
      </c>
      <c r="AX53" s="71"/>
      <c r="AY53" s="16"/>
      <c r="BB53" s="4" t="s">
        <v>63</v>
      </c>
      <c r="BC53" s="7">
        <v>999402.62067420769</v>
      </c>
      <c r="BE53" s="71"/>
      <c r="BF53" s="16"/>
    </row>
    <row r="54" spans="2:58" hidden="1">
      <c r="B54" s="4" t="s">
        <v>122</v>
      </c>
      <c r="C54" s="7">
        <v>1599</v>
      </c>
      <c r="D54" s="7">
        <v>6575</v>
      </c>
      <c r="E54" s="3" t="str">
        <f t="shared" si="19"/>
        <v xml:space="preserve">  Maßschneider</v>
      </c>
      <c r="F54" s="3">
        <f t="shared" si="20"/>
        <v>1599</v>
      </c>
      <c r="G54" s="3">
        <f t="shared" si="21"/>
        <v>6575</v>
      </c>
      <c r="H54" s="19">
        <f t="shared" si="17"/>
        <v>4.1119449656035023</v>
      </c>
      <c r="I54" s="69"/>
      <c r="J54" s="3" t="s">
        <v>106</v>
      </c>
      <c r="K54" s="19">
        <v>9.156720580033463</v>
      </c>
      <c r="M54" s="4" t="s">
        <v>52</v>
      </c>
      <c r="N54" s="7">
        <v>14618</v>
      </c>
      <c r="O54" s="69"/>
      <c r="P54" s="71"/>
      <c r="Q54" s="19"/>
      <c r="U54" s="4" t="s">
        <v>122</v>
      </c>
      <c r="V54" s="7">
        <v>6575</v>
      </c>
      <c r="W54" s="7">
        <v>1450</v>
      </c>
      <c r="X54" s="7"/>
      <c r="Y54" s="3" t="str">
        <f t="shared" si="22"/>
        <v xml:space="preserve">  Maßschneider</v>
      </c>
      <c r="Z54" s="3">
        <f t="shared" si="23"/>
        <v>6575</v>
      </c>
      <c r="AA54" s="3">
        <f t="shared" si="24"/>
        <v>1450</v>
      </c>
      <c r="AB54" s="53">
        <f t="shared" si="18"/>
        <v>0.22053231939163498</v>
      </c>
      <c r="AC54" s="7"/>
      <c r="AD54" s="71" t="s">
        <v>133</v>
      </c>
      <c r="AE54" s="53">
        <v>0.17647058823529413</v>
      </c>
      <c r="AF54" s="7"/>
      <c r="AG54" s="71"/>
      <c r="AH54" s="73"/>
      <c r="AJ54" s="4" t="s">
        <v>93</v>
      </c>
      <c r="AK54" s="7">
        <v>1599282</v>
      </c>
      <c r="AM54" s="4" t="s">
        <v>96</v>
      </c>
      <c r="AN54" s="7">
        <v>42457</v>
      </c>
      <c r="AO54" s="7">
        <v>8321574</v>
      </c>
      <c r="AP54" s="71" t="s">
        <v>96</v>
      </c>
      <c r="AQ54" s="3">
        <f t="shared" si="25"/>
        <v>42457</v>
      </c>
      <c r="AR54" s="3">
        <f t="shared" si="26"/>
        <v>8321574</v>
      </c>
      <c r="AS54" s="16">
        <f t="shared" si="27"/>
        <v>196000.04710648421</v>
      </c>
      <c r="AT54" s="7"/>
      <c r="AU54" s="71" t="s">
        <v>84</v>
      </c>
      <c r="AV54" s="16">
        <v>119267.87564766839</v>
      </c>
      <c r="AX54" s="71"/>
      <c r="AY54" s="16"/>
      <c r="BB54" s="4" t="s">
        <v>58</v>
      </c>
      <c r="BC54" s="7">
        <v>944676.81949342741</v>
      </c>
      <c r="BE54" s="71"/>
      <c r="BF54" s="16"/>
    </row>
    <row r="55" spans="2:58" hidden="1">
      <c r="B55" s="4" t="s">
        <v>48</v>
      </c>
      <c r="C55" s="7">
        <v>29571</v>
      </c>
      <c r="D55" s="7">
        <v>372461</v>
      </c>
      <c r="E55" s="3" t="str">
        <f t="shared" si="19"/>
        <v xml:space="preserve">  Maurer und Betonbauer</v>
      </c>
      <c r="F55" s="3">
        <f t="shared" si="20"/>
        <v>29571</v>
      </c>
      <c r="G55" s="3">
        <f t="shared" si="21"/>
        <v>372461</v>
      </c>
      <c r="H55" s="19">
        <f t="shared" si="17"/>
        <v>12.595482060126475</v>
      </c>
      <c r="I55" s="69"/>
      <c r="J55" s="3" t="s">
        <v>57</v>
      </c>
      <c r="K55" s="19">
        <v>8.9944013984692432</v>
      </c>
      <c r="M55" s="4" t="s">
        <v>99</v>
      </c>
      <c r="N55" s="7">
        <v>14489</v>
      </c>
      <c r="O55" s="69"/>
      <c r="P55" s="71"/>
      <c r="Q55" s="19"/>
      <c r="U55" s="4" t="s">
        <v>48</v>
      </c>
      <c r="V55" s="7">
        <v>372461</v>
      </c>
      <c r="W55" s="7">
        <v>34254</v>
      </c>
      <c r="X55" s="7"/>
      <c r="Y55" s="3" t="str">
        <f t="shared" si="22"/>
        <v xml:space="preserve">  Maurer und Betonbauer</v>
      </c>
      <c r="Z55" s="3">
        <f t="shared" si="23"/>
        <v>372461</v>
      </c>
      <c r="AA55" s="3">
        <f t="shared" si="24"/>
        <v>34254</v>
      </c>
      <c r="AB55" s="53">
        <f t="shared" si="18"/>
        <v>9.1966675705644346E-2</v>
      </c>
      <c r="AC55" s="7"/>
      <c r="AD55" s="71" t="s">
        <v>123</v>
      </c>
      <c r="AE55" s="53">
        <v>0.17419354838709677</v>
      </c>
      <c r="AF55" s="7"/>
      <c r="AG55" s="71"/>
      <c r="AH55" s="73"/>
      <c r="AJ55" s="4" t="s">
        <v>120</v>
      </c>
      <c r="AK55" s="7">
        <v>1578219</v>
      </c>
      <c r="AM55" s="4" t="s">
        <v>119</v>
      </c>
      <c r="AN55" s="7">
        <v>1398</v>
      </c>
      <c r="AO55" s="7">
        <v>75458</v>
      </c>
      <c r="AP55" s="71" t="s">
        <v>119</v>
      </c>
      <c r="AQ55" s="3">
        <f t="shared" si="25"/>
        <v>1398</v>
      </c>
      <c r="AR55" s="3">
        <f t="shared" si="26"/>
        <v>75458</v>
      </c>
      <c r="AS55" s="16">
        <f t="shared" si="27"/>
        <v>53975.679542203143</v>
      </c>
      <c r="AT55" s="7"/>
      <c r="AU55" s="71" t="s">
        <v>62</v>
      </c>
      <c r="AV55" s="16">
        <v>114970.98815905031</v>
      </c>
      <c r="AX55" s="71"/>
      <c r="AY55" s="16"/>
      <c r="BB55" s="4" t="s">
        <v>56</v>
      </c>
      <c r="BC55" s="7">
        <v>937067.99336650083</v>
      </c>
      <c r="BE55" s="71"/>
      <c r="BF55" s="16"/>
    </row>
    <row r="56" spans="2:58" hidden="1">
      <c r="B56" s="4" t="s">
        <v>81</v>
      </c>
      <c r="C56" s="7">
        <v>19242</v>
      </c>
      <c r="D56" s="7">
        <v>244274</v>
      </c>
      <c r="E56" s="3" t="str">
        <f t="shared" si="19"/>
        <v xml:space="preserve">  Metallbauer</v>
      </c>
      <c r="F56" s="3">
        <f t="shared" si="20"/>
        <v>19242</v>
      </c>
      <c r="G56" s="3">
        <f t="shared" si="21"/>
        <v>244274</v>
      </c>
      <c r="H56" s="19">
        <f t="shared" si="17"/>
        <v>12.694834216817378</v>
      </c>
      <c r="I56" s="69"/>
      <c r="J56" s="3" t="s">
        <v>53</v>
      </c>
      <c r="K56" s="19">
        <v>8.7572815533980588</v>
      </c>
      <c r="M56" s="4" t="s">
        <v>112</v>
      </c>
      <c r="N56" s="7">
        <v>13774</v>
      </c>
      <c r="O56" s="69"/>
      <c r="P56" s="71"/>
      <c r="Q56" s="19"/>
      <c r="U56" s="4" t="s">
        <v>81</v>
      </c>
      <c r="V56" s="7">
        <v>244274</v>
      </c>
      <c r="W56" s="7">
        <v>34359</v>
      </c>
      <c r="X56" s="7"/>
      <c r="Y56" s="3" t="str">
        <f t="shared" si="22"/>
        <v xml:space="preserve">  Metallbauer</v>
      </c>
      <c r="Z56" s="3">
        <f t="shared" si="23"/>
        <v>244274</v>
      </c>
      <c r="AA56" s="3">
        <f t="shared" si="24"/>
        <v>34359</v>
      </c>
      <c r="AB56" s="53">
        <f t="shared" si="18"/>
        <v>0.14065762217837346</v>
      </c>
      <c r="AC56" s="7"/>
      <c r="AD56" s="71" t="s">
        <v>60</v>
      </c>
      <c r="AE56" s="53">
        <v>0.17398031812836542</v>
      </c>
      <c r="AF56" s="7"/>
      <c r="AG56" s="71"/>
      <c r="AH56" s="73"/>
      <c r="AJ56" s="4" t="s">
        <v>99</v>
      </c>
      <c r="AK56" s="7">
        <v>1481438</v>
      </c>
      <c r="AM56" s="4" t="s">
        <v>138</v>
      </c>
      <c r="AN56" s="7">
        <v>1105</v>
      </c>
      <c r="AO56" s="7">
        <v>104698</v>
      </c>
      <c r="AP56" s="71" t="s">
        <v>138</v>
      </c>
      <c r="AQ56" s="3">
        <f t="shared" si="25"/>
        <v>1105</v>
      </c>
      <c r="AR56" s="3">
        <f t="shared" si="26"/>
        <v>104698</v>
      </c>
      <c r="AS56" s="16">
        <f t="shared" si="27"/>
        <v>94749.321266968327</v>
      </c>
      <c r="AT56" s="7"/>
      <c r="AU56" s="71" t="s">
        <v>107</v>
      </c>
      <c r="AV56" s="16">
        <v>114631.91683892511</v>
      </c>
      <c r="AX56" s="71"/>
      <c r="AY56" s="16"/>
      <c r="BB56" s="4" t="s">
        <v>66</v>
      </c>
      <c r="BC56" s="7">
        <v>919857.76731674513</v>
      </c>
      <c r="BE56" s="71"/>
      <c r="BF56" s="16"/>
    </row>
    <row r="57" spans="2:58" hidden="1">
      <c r="B57" s="4" t="s">
        <v>82</v>
      </c>
      <c r="C57" s="7">
        <v>416</v>
      </c>
      <c r="D57" s="7">
        <v>2110</v>
      </c>
      <c r="E57" s="3" t="str">
        <f t="shared" si="19"/>
        <v xml:space="preserve">  Metallbildner</v>
      </c>
      <c r="F57" s="3">
        <f t="shared" si="20"/>
        <v>416</v>
      </c>
      <c r="G57" s="3">
        <f t="shared" si="21"/>
        <v>2110</v>
      </c>
      <c r="H57" s="19">
        <f t="shared" si="17"/>
        <v>5.072115384615385</v>
      </c>
      <c r="I57" s="69"/>
      <c r="J57" s="3" t="s">
        <v>46</v>
      </c>
      <c r="K57" s="19">
        <v>7.8513311396948851</v>
      </c>
      <c r="M57" s="4" t="s">
        <v>92</v>
      </c>
      <c r="N57" s="7">
        <v>10043</v>
      </c>
      <c r="O57" s="69"/>
      <c r="P57" s="71"/>
      <c r="Q57" s="19"/>
      <c r="U57" s="4" t="s">
        <v>82</v>
      </c>
      <c r="V57" s="7">
        <v>2110</v>
      </c>
      <c r="W57" s="7">
        <v>330</v>
      </c>
      <c r="X57" s="7"/>
      <c r="Y57" s="3" t="str">
        <f t="shared" si="22"/>
        <v xml:space="preserve">  Metallbildner</v>
      </c>
      <c r="Z57" s="3">
        <f t="shared" si="23"/>
        <v>2110</v>
      </c>
      <c r="AA57" s="3">
        <f t="shared" si="24"/>
        <v>330</v>
      </c>
      <c r="AB57" s="53">
        <f t="shared" si="18"/>
        <v>0.15639810426540285</v>
      </c>
      <c r="AC57" s="7"/>
      <c r="AD57" s="71" t="s">
        <v>51</v>
      </c>
      <c r="AE57" s="53">
        <v>0.17394966831631042</v>
      </c>
      <c r="AF57" s="7"/>
      <c r="AG57" s="71"/>
      <c r="AH57" s="73"/>
      <c r="AJ57" s="4" t="s">
        <v>106</v>
      </c>
      <c r="AK57" s="7">
        <v>1324909</v>
      </c>
      <c r="AM57" s="4" t="s">
        <v>58</v>
      </c>
      <c r="AN57" s="7">
        <v>22601</v>
      </c>
      <c r="AO57" s="7">
        <v>2946447</v>
      </c>
      <c r="AP57" s="71" t="s">
        <v>58</v>
      </c>
      <c r="AQ57" s="3">
        <f t="shared" si="25"/>
        <v>22601</v>
      </c>
      <c r="AR57" s="3">
        <f t="shared" si="26"/>
        <v>2946447</v>
      </c>
      <c r="AS57" s="16">
        <f t="shared" si="27"/>
        <v>130367.99256670059</v>
      </c>
      <c r="AT57" s="7"/>
      <c r="AU57" s="71" t="s">
        <v>83</v>
      </c>
      <c r="AV57" s="16">
        <v>112712.83783783784</v>
      </c>
      <c r="AX57" s="71"/>
      <c r="AY57" s="16"/>
      <c r="BB57" s="4" t="s">
        <v>104</v>
      </c>
      <c r="BC57" s="7">
        <v>894619.5304903459</v>
      </c>
      <c r="BE57" s="71"/>
      <c r="BF57" s="16"/>
    </row>
    <row r="58" spans="2:58" hidden="1">
      <c r="B58" s="4" t="s">
        <v>123</v>
      </c>
      <c r="C58" s="7">
        <v>146</v>
      </c>
      <c r="D58" s="7">
        <v>620</v>
      </c>
      <c r="E58" s="3" t="str">
        <f t="shared" si="19"/>
        <v xml:space="preserve">  Metallblasinstrumentenmacher</v>
      </c>
      <c r="F58" s="3">
        <f t="shared" si="20"/>
        <v>146</v>
      </c>
      <c r="G58" s="3">
        <f t="shared" si="21"/>
        <v>620</v>
      </c>
      <c r="H58" s="19">
        <f t="shared" si="17"/>
        <v>4.2465753424657535</v>
      </c>
      <c r="I58" s="69"/>
      <c r="J58" s="3" t="s">
        <v>78</v>
      </c>
      <c r="K58" s="19">
        <v>7.8130081300813012</v>
      </c>
      <c r="M58" s="4" t="s">
        <v>137</v>
      </c>
      <c r="N58" s="7">
        <v>9644</v>
      </c>
      <c r="O58" s="69"/>
      <c r="P58" s="71"/>
      <c r="Q58" s="19"/>
      <c r="U58" s="4" t="s">
        <v>123</v>
      </c>
      <c r="V58" s="7">
        <v>620</v>
      </c>
      <c r="W58" s="7">
        <v>108</v>
      </c>
      <c r="X58" s="7"/>
      <c r="Y58" s="3" t="str">
        <f t="shared" si="22"/>
        <v xml:space="preserve">  Metallblasinstrumentenmacher</v>
      </c>
      <c r="Z58" s="3">
        <f t="shared" si="23"/>
        <v>620</v>
      </c>
      <c r="AA58" s="3">
        <f t="shared" si="24"/>
        <v>108</v>
      </c>
      <c r="AB58" s="53">
        <f t="shared" si="18"/>
        <v>0.17419354838709677</v>
      </c>
      <c r="AC58" s="7"/>
      <c r="AD58" s="71" t="s">
        <v>110</v>
      </c>
      <c r="AE58" s="53">
        <v>0.17293233082706766</v>
      </c>
      <c r="AF58" s="7"/>
      <c r="AG58" s="71"/>
      <c r="AH58" s="73"/>
      <c r="AJ58" s="4" t="s">
        <v>45</v>
      </c>
      <c r="AK58" s="7">
        <v>1324055</v>
      </c>
      <c r="AM58" s="4" t="s">
        <v>101</v>
      </c>
      <c r="AN58" s="7">
        <v>43053</v>
      </c>
      <c r="AO58" s="7">
        <v>2201903</v>
      </c>
      <c r="AP58" s="71" t="s">
        <v>101</v>
      </c>
      <c r="AQ58" s="3">
        <f t="shared" si="25"/>
        <v>43053</v>
      </c>
      <c r="AR58" s="3">
        <f t="shared" si="26"/>
        <v>2201903</v>
      </c>
      <c r="AS58" s="16">
        <f t="shared" si="27"/>
        <v>51144.008547604113</v>
      </c>
      <c r="AT58" s="7"/>
      <c r="AU58" s="71" t="s">
        <v>77</v>
      </c>
      <c r="AV58" s="16">
        <v>111193.24324324324</v>
      </c>
      <c r="AX58" s="71"/>
      <c r="AY58" s="16"/>
      <c r="BB58" s="4" t="s">
        <v>128</v>
      </c>
      <c r="BC58" s="7">
        <v>882712.70718232042</v>
      </c>
      <c r="BE58" s="71"/>
      <c r="BF58" s="16"/>
    </row>
    <row r="59" spans="2:58" hidden="1">
      <c r="B59" s="4" t="s">
        <v>83</v>
      </c>
      <c r="C59" s="7">
        <v>565</v>
      </c>
      <c r="D59" s="7">
        <v>6512</v>
      </c>
      <c r="E59" s="3" t="str">
        <f t="shared" si="19"/>
        <v xml:space="preserve">  Modellbauer</v>
      </c>
      <c r="F59" s="3">
        <f t="shared" si="20"/>
        <v>565</v>
      </c>
      <c r="G59" s="3">
        <f t="shared" si="21"/>
        <v>6512</v>
      </c>
      <c r="H59" s="19">
        <f t="shared" si="17"/>
        <v>11.52566371681416</v>
      </c>
      <c r="I59" s="69"/>
      <c r="J59" s="3" t="s">
        <v>50</v>
      </c>
      <c r="K59" s="19">
        <v>7.7527824869167832</v>
      </c>
      <c r="M59" s="4" t="s">
        <v>75</v>
      </c>
      <c r="N59" s="7">
        <v>9624</v>
      </c>
      <c r="O59" s="69"/>
      <c r="P59" s="71"/>
      <c r="Q59" s="19"/>
      <c r="U59" s="4" t="s">
        <v>83</v>
      </c>
      <c r="V59" s="7">
        <v>6512</v>
      </c>
      <c r="W59" s="7">
        <v>750</v>
      </c>
      <c r="X59" s="7"/>
      <c r="Y59" s="3" t="str">
        <f t="shared" si="22"/>
        <v xml:space="preserve">  Modellbauer</v>
      </c>
      <c r="Z59" s="3">
        <f t="shared" si="23"/>
        <v>6512</v>
      </c>
      <c r="AA59" s="3">
        <f t="shared" si="24"/>
        <v>750</v>
      </c>
      <c r="AB59" s="53">
        <f t="shared" si="18"/>
        <v>0.11517199017199017</v>
      </c>
      <c r="AC59" s="7"/>
      <c r="AD59" s="71" t="s">
        <v>66</v>
      </c>
      <c r="AE59" s="53">
        <v>0.17184926862346217</v>
      </c>
      <c r="AF59" s="7"/>
      <c r="AG59" s="71"/>
      <c r="AH59" s="73"/>
      <c r="AJ59" s="4" t="s">
        <v>132</v>
      </c>
      <c r="AK59" s="7">
        <v>1319534</v>
      </c>
      <c r="AM59" s="4" t="s">
        <v>139</v>
      </c>
      <c r="AN59" s="7">
        <v>186</v>
      </c>
      <c r="AO59" s="7">
        <v>9019</v>
      </c>
      <c r="AP59" s="71" t="s">
        <v>139</v>
      </c>
      <c r="AQ59" s="3">
        <f t="shared" si="25"/>
        <v>186</v>
      </c>
      <c r="AR59" s="3">
        <f t="shared" si="26"/>
        <v>9019</v>
      </c>
      <c r="AS59" s="16">
        <f t="shared" si="27"/>
        <v>48489.247311827959</v>
      </c>
      <c r="AT59" s="7"/>
      <c r="AU59" s="71" t="s">
        <v>47</v>
      </c>
      <c r="AV59" s="16">
        <v>110029.81812294242</v>
      </c>
      <c r="AX59" s="71"/>
      <c r="AY59" s="16"/>
      <c r="BB59" s="4" t="s">
        <v>62</v>
      </c>
      <c r="BC59" s="7">
        <v>847991.28880947072</v>
      </c>
      <c r="BE59" s="71"/>
      <c r="BF59" s="16"/>
    </row>
    <row r="60" spans="2:58" hidden="1">
      <c r="B60" s="4" t="s">
        <v>124</v>
      </c>
      <c r="C60" s="7">
        <v>66</v>
      </c>
      <c r="D60" s="7">
        <v>241</v>
      </c>
      <c r="E60" s="3" t="str">
        <f t="shared" si="19"/>
        <v xml:space="preserve">  Modisten</v>
      </c>
      <c r="F60" s="3">
        <f t="shared" si="20"/>
        <v>66</v>
      </c>
      <c r="G60" s="3">
        <f t="shared" si="21"/>
        <v>241</v>
      </c>
      <c r="H60" s="19">
        <f t="shared" si="17"/>
        <v>3.6515151515151514</v>
      </c>
      <c r="I60" s="69"/>
      <c r="J60" s="3" t="s">
        <v>63</v>
      </c>
      <c r="K60" s="19">
        <v>7.7432336581177434</v>
      </c>
      <c r="M60" s="4" t="s">
        <v>65</v>
      </c>
      <c r="N60" s="7">
        <v>8126</v>
      </c>
      <c r="O60" s="69"/>
      <c r="P60" s="71"/>
      <c r="Q60" s="19"/>
      <c r="U60" s="4" t="s">
        <v>124</v>
      </c>
      <c r="V60" s="7">
        <v>241</v>
      </c>
      <c r="W60" s="7">
        <v>58</v>
      </c>
      <c r="X60" s="7"/>
      <c r="Y60" s="3" t="str">
        <f t="shared" si="22"/>
        <v xml:space="preserve">  Modisten</v>
      </c>
      <c r="Z60" s="3">
        <f t="shared" si="23"/>
        <v>241</v>
      </c>
      <c r="AA60" s="3">
        <f t="shared" si="24"/>
        <v>58</v>
      </c>
      <c r="AB60" s="53">
        <f t="shared" si="18"/>
        <v>0.24066390041493776</v>
      </c>
      <c r="AC60" s="7"/>
      <c r="AD60" s="71" t="s">
        <v>64</v>
      </c>
      <c r="AE60" s="53">
        <v>0.17174077700393489</v>
      </c>
      <c r="AF60" s="7"/>
      <c r="AG60" s="71"/>
      <c r="AH60" s="73"/>
      <c r="AJ60" s="4" t="s">
        <v>137</v>
      </c>
      <c r="AK60" s="7">
        <v>1275883</v>
      </c>
      <c r="AM60" s="4" t="s">
        <v>120</v>
      </c>
      <c r="AN60" s="7">
        <v>39542</v>
      </c>
      <c r="AO60" s="7">
        <v>1578219</v>
      </c>
      <c r="AP60" s="71" t="s">
        <v>120</v>
      </c>
      <c r="AQ60" s="3">
        <f t="shared" si="25"/>
        <v>39542</v>
      </c>
      <c r="AR60" s="3">
        <f t="shared" si="26"/>
        <v>1578219</v>
      </c>
      <c r="AS60" s="16">
        <f t="shared" si="27"/>
        <v>39912.47281371706</v>
      </c>
      <c r="AT60" s="7"/>
      <c r="AU60" s="71" t="s">
        <v>60</v>
      </c>
      <c r="AV60" s="16">
        <v>106322.08949681252</v>
      </c>
      <c r="AX60" s="71"/>
      <c r="AY60" s="16"/>
      <c r="BB60" s="4" t="s">
        <v>76</v>
      </c>
      <c r="BC60" s="7">
        <v>843478.60830003791</v>
      </c>
      <c r="BE60" s="71"/>
      <c r="BF60" s="16"/>
    </row>
    <row r="61" spans="2:58" hidden="1">
      <c r="B61" s="4" t="s">
        <v>102</v>
      </c>
      <c r="C61" s="7">
        <v>363</v>
      </c>
      <c r="D61" s="7">
        <v>5195</v>
      </c>
      <c r="E61" s="3" t="str">
        <f t="shared" si="19"/>
        <v xml:space="preserve">  Müller</v>
      </c>
      <c r="F61" s="3">
        <f t="shared" si="20"/>
        <v>363</v>
      </c>
      <c r="G61" s="3">
        <f t="shared" si="21"/>
        <v>5195</v>
      </c>
      <c r="H61" s="19">
        <f t="shared" si="17"/>
        <v>14.31129476584022</v>
      </c>
      <c r="I61" s="69"/>
      <c r="J61" s="3" t="s">
        <v>56</v>
      </c>
      <c r="K61" s="19">
        <v>7.7419568822553897</v>
      </c>
      <c r="M61" s="4" t="s">
        <v>70</v>
      </c>
      <c r="N61" s="7">
        <v>7820</v>
      </c>
      <c r="O61" s="69"/>
      <c r="P61" s="71"/>
      <c r="Q61" s="19"/>
      <c r="U61" s="4" t="s">
        <v>102</v>
      </c>
      <c r="V61" s="7">
        <v>5195</v>
      </c>
      <c r="W61" s="7">
        <v>1302</v>
      </c>
      <c r="X61" s="7"/>
      <c r="Y61" s="3" t="str">
        <f t="shared" si="22"/>
        <v xml:space="preserve">  Müller</v>
      </c>
      <c r="Z61" s="3">
        <f t="shared" si="23"/>
        <v>5195</v>
      </c>
      <c r="AA61" s="3">
        <f t="shared" si="24"/>
        <v>1302</v>
      </c>
      <c r="AB61" s="53">
        <f t="shared" si="18"/>
        <v>0.25062560153994223</v>
      </c>
      <c r="AC61" s="7"/>
      <c r="AD61" s="71" t="s">
        <v>55</v>
      </c>
      <c r="AE61" s="53">
        <v>0.16818508089006681</v>
      </c>
      <c r="AF61" s="7"/>
      <c r="AG61" s="71"/>
      <c r="AH61" s="73"/>
      <c r="AJ61" s="4" t="s">
        <v>75</v>
      </c>
      <c r="AK61" s="7">
        <v>1161008</v>
      </c>
      <c r="AM61" s="4" t="s">
        <v>94</v>
      </c>
      <c r="AN61" s="7">
        <v>555149</v>
      </c>
      <c r="AO61" s="7">
        <v>161727186</v>
      </c>
      <c r="AP61" s="71" t="s">
        <v>94</v>
      </c>
      <c r="AQ61" s="3">
        <f t="shared" si="25"/>
        <v>555149</v>
      </c>
      <c r="AR61" s="3">
        <f t="shared" si="26"/>
        <v>161727186</v>
      </c>
      <c r="AS61" s="16">
        <f t="shared" si="27"/>
        <v>291322.12433058512</v>
      </c>
      <c r="AT61" s="7"/>
      <c r="AU61" s="71" t="s">
        <v>92</v>
      </c>
      <c r="AV61" s="16">
        <v>103672.5082146769</v>
      </c>
      <c r="AX61" s="71"/>
      <c r="AY61" s="16"/>
      <c r="BB61" s="4" t="s">
        <v>78</v>
      </c>
      <c r="BC61" s="7">
        <v>804764.22764227644</v>
      </c>
      <c r="BE61" s="71"/>
      <c r="BF61" s="16"/>
    </row>
    <row r="62" spans="2:58" hidden="1">
      <c r="B62" s="4" t="s">
        <v>106</v>
      </c>
      <c r="C62" s="7">
        <v>1793</v>
      </c>
      <c r="D62" s="7">
        <v>16418</v>
      </c>
      <c r="E62" s="3" t="str">
        <f t="shared" si="19"/>
        <v xml:space="preserve">  Orthopädieschuhmacher</v>
      </c>
      <c r="F62" s="3">
        <f t="shared" si="20"/>
        <v>1793</v>
      </c>
      <c r="G62" s="3">
        <f t="shared" si="21"/>
        <v>16418</v>
      </c>
      <c r="H62" s="19">
        <f t="shared" si="17"/>
        <v>9.156720580033463</v>
      </c>
      <c r="I62" s="69"/>
      <c r="J62" s="3" t="s">
        <v>109</v>
      </c>
      <c r="K62" s="19">
        <v>7.6525383141762449</v>
      </c>
      <c r="M62" s="4" t="s">
        <v>87</v>
      </c>
      <c r="N62" s="7">
        <v>7213</v>
      </c>
      <c r="O62" s="68"/>
      <c r="P62" s="71"/>
      <c r="Q62" s="19"/>
      <c r="U62" s="4" t="s">
        <v>106</v>
      </c>
      <c r="V62" s="7">
        <v>16418</v>
      </c>
      <c r="W62" s="7">
        <v>3303</v>
      </c>
      <c r="X62" s="7"/>
      <c r="Y62" s="3" t="str">
        <f t="shared" si="22"/>
        <v xml:space="preserve">  Orthopädieschuhmacher</v>
      </c>
      <c r="Z62" s="3">
        <f t="shared" si="23"/>
        <v>16418</v>
      </c>
      <c r="AA62" s="3">
        <f t="shared" si="24"/>
        <v>3303</v>
      </c>
      <c r="AB62" s="53">
        <f t="shared" si="18"/>
        <v>0.20118162991838226</v>
      </c>
      <c r="AC62" s="7"/>
      <c r="AD62" s="71" t="s">
        <v>134</v>
      </c>
      <c r="AE62" s="53">
        <v>0.16814159292035399</v>
      </c>
      <c r="AF62" s="7"/>
      <c r="AG62" s="71"/>
      <c r="AH62" s="73"/>
      <c r="AJ62" s="4" t="s">
        <v>65</v>
      </c>
      <c r="AK62" s="7">
        <v>1130517</v>
      </c>
      <c r="AM62" s="4" t="s">
        <v>121</v>
      </c>
      <c r="AN62" s="7">
        <v>448</v>
      </c>
      <c r="AO62" s="7">
        <v>24506</v>
      </c>
      <c r="AP62" s="71" t="s">
        <v>121</v>
      </c>
      <c r="AQ62" s="3">
        <f t="shared" si="25"/>
        <v>448</v>
      </c>
      <c r="AR62" s="3">
        <f t="shared" si="26"/>
        <v>24506</v>
      </c>
      <c r="AS62" s="16">
        <f t="shared" si="27"/>
        <v>54700.892857142855</v>
      </c>
      <c r="AT62" s="7"/>
      <c r="AU62" s="84" t="s">
        <v>78</v>
      </c>
      <c r="AV62" s="16">
        <v>103003.12174817898</v>
      </c>
      <c r="AX62" s="71"/>
      <c r="AY62" s="16"/>
      <c r="BB62" s="4" t="s">
        <v>108</v>
      </c>
      <c r="BC62" s="7">
        <v>781910.16548463365</v>
      </c>
      <c r="BE62" s="71"/>
      <c r="BF62" s="16"/>
    </row>
    <row r="63" spans="2:58" hidden="1">
      <c r="B63" s="4" t="s">
        <v>107</v>
      </c>
      <c r="C63" s="7">
        <v>1290</v>
      </c>
      <c r="D63" s="7">
        <v>50312</v>
      </c>
      <c r="E63" s="3" t="str">
        <f t="shared" si="19"/>
        <v xml:space="preserve">  Orthopädietechniker</v>
      </c>
      <c r="F63" s="3">
        <f t="shared" si="20"/>
        <v>1290</v>
      </c>
      <c r="G63" s="3">
        <f t="shared" si="21"/>
        <v>50312</v>
      </c>
      <c r="H63" s="19">
        <f t="shared" si="17"/>
        <v>39.0015503875969</v>
      </c>
      <c r="I63" s="69"/>
      <c r="J63" s="3" t="s">
        <v>62</v>
      </c>
      <c r="K63" s="19">
        <v>7.3756980120616484</v>
      </c>
      <c r="M63" s="4" t="s">
        <v>45</v>
      </c>
      <c r="N63" s="7">
        <v>6703</v>
      </c>
      <c r="O63" s="69"/>
      <c r="P63" s="71"/>
      <c r="Q63" s="19"/>
      <c r="U63" s="4" t="s">
        <v>107</v>
      </c>
      <c r="V63" s="7">
        <v>50312</v>
      </c>
      <c r="W63" s="7">
        <v>5309</v>
      </c>
      <c r="X63" s="7"/>
      <c r="Y63" s="3" t="str">
        <f t="shared" si="22"/>
        <v xml:space="preserve">  Orthopädietechniker</v>
      </c>
      <c r="Z63" s="3">
        <f t="shared" si="23"/>
        <v>50312</v>
      </c>
      <c r="AA63" s="3">
        <f t="shared" si="24"/>
        <v>5309</v>
      </c>
      <c r="AB63" s="53">
        <f t="shared" si="18"/>
        <v>0.10552154555573223</v>
      </c>
      <c r="AC63" s="7"/>
      <c r="AD63" s="71" t="s">
        <v>127</v>
      </c>
      <c r="AE63" s="53">
        <v>0.16789862724392821</v>
      </c>
      <c r="AF63" s="7"/>
      <c r="AG63" s="71"/>
      <c r="AH63" s="73"/>
      <c r="AJ63" s="4" t="s">
        <v>87</v>
      </c>
      <c r="AK63" s="7">
        <v>1047409</v>
      </c>
      <c r="AM63" s="4" t="s">
        <v>90</v>
      </c>
      <c r="AN63" s="7">
        <v>46498</v>
      </c>
      <c r="AO63" s="7">
        <v>14030302</v>
      </c>
      <c r="AP63" s="71" t="s">
        <v>90</v>
      </c>
      <c r="AQ63" s="3">
        <f t="shared" si="25"/>
        <v>46498</v>
      </c>
      <c r="AR63" s="3">
        <f t="shared" si="26"/>
        <v>14030302</v>
      </c>
      <c r="AS63" s="16">
        <f t="shared" si="27"/>
        <v>301739.9027915179</v>
      </c>
      <c r="AT63" s="7"/>
      <c r="AU63" s="71" t="s">
        <v>99</v>
      </c>
      <c r="AV63" s="16">
        <v>102245.70363724204</v>
      </c>
      <c r="AX63" s="71"/>
      <c r="AY63" s="16"/>
      <c r="BB63" s="4" t="s">
        <v>55</v>
      </c>
      <c r="BC63" s="7">
        <v>759025.03128911136</v>
      </c>
      <c r="BE63" s="71"/>
      <c r="BF63" s="16"/>
    </row>
    <row r="64" spans="2:58" hidden="1">
      <c r="B64" s="4" t="s">
        <v>60</v>
      </c>
      <c r="C64" s="7">
        <v>4064</v>
      </c>
      <c r="D64" s="7">
        <v>16157</v>
      </c>
      <c r="E64" s="3" t="str">
        <f t="shared" si="19"/>
        <v xml:space="preserve">  Parkettleger</v>
      </c>
      <c r="F64" s="3">
        <f t="shared" si="20"/>
        <v>4064</v>
      </c>
      <c r="G64" s="3">
        <f t="shared" si="21"/>
        <v>16157</v>
      </c>
      <c r="H64" s="19">
        <f t="shared" si="17"/>
        <v>3.9756397637795278</v>
      </c>
      <c r="I64" s="69"/>
      <c r="J64" s="3" t="s">
        <v>58</v>
      </c>
      <c r="K64" s="19">
        <v>7.2462327669124722</v>
      </c>
      <c r="M64" s="4" t="s">
        <v>122</v>
      </c>
      <c r="N64" s="7">
        <v>6575</v>
      </c>
      <c r="O64" s="69"/>
      <c r="P64" s="71"/>
      <c r="Q64" s="19"/>
      <c r="U64" s="4" t="s">
        <v>60</v>
      </c>
      <c r="V64" s="7">
        <v>16157</v>
      </c>
      <c r="W64" s="7">
        <v>2811</v>
      </c>
      <c r="X64" s="7"/>
      <c r="Y64" s="3" t="str">
        <f t="shared" si="22"/>
        <v xml:space="preserve">  Parkettleger</v>
      </c>
      <c r="Z64" s="3">
        <f t="shared" si="23"/>
        <v>16157</v>
      </c>
      <c r="AA64" s="3">
        <f t="shared" si="24"/>
        <v>2811</v>
      </c>
      <c r="AB64" s="53">
        <f t="shared" si="18"/>
        <v>0.17398031812836542</v>
      </c>
      <c r="AC64" s="7"/>
      <c r="AD64" s="71" t="s">
        <v>69</v>
      </c>
      <c r="AE64" s="53">
        <v>0.16633266533066132</v>
      </c>
      <c r="AF64" s="7"/>
      <c r="AG64" s="71"/>
      <c r="AH64" s="73"/>
      <c r="AJ64" s="4" t="s">
        <v>92</v>
      </c>
      <c r="AK64" s="7">
        <v>1041183</v>
      </c>
      <c r="AM64" s="4" t="s">
        <v>59</v>
      </c>
      <c r="AN64" s="7">
        <v>214467</v>
      </c>
      <c r="AO64" s="7">
        <v>20234889</v>
      </c>
      <c r="AP64" s="71" t="s">
        <v>59</v>
      </c>
      <c r="AQ64" s="3">
        <f t="shared" si="25"/>
        <v>214467</v>
      </c>
      <c r="AR64" s="3">
        <f t="shared" si="26"/>
        <v>20234889</v>
      </c>
      <c r="AS64" s="16">
        <f t="shared" si="27"/>
        <v>94349.662185790818</v>
      </c>
      <c r="AT64" s="7"/>
      <c r="AU64" s="71" t="s">
        <v>67</v>
      </c>
      <c r="AV64" s="16">
        <v>101146.78899082568</v>
      </c>
      <c r="AX64" s="71"/>
      <c r="AY64" s="16"/>
      <c r="BB64" s="4" t="s">
        <v>106</v>
      </c>
      <c r="BC64" s="7">
        <v>738934.18851087557</v>
      </c>
      <c r="BE64" s="71"/>
      <c r="BF64" s="16"/>
    </row>
    <row r="65" spans="2:58" hidden="1">
      <c r="B65" s="4" t="s">
        <v>84</v>
      </c>
      <c r="C65" s="7">
        <v>345</v>
      </c>
      <c r="D65" s="7">
        <v>3860</v>
      </c>
      <c r="E65" s="3" t="str">
        <f t="shared" si="19"/>
        <v xml:space="preserve">  Präzisionswerkzeugmechaniker</v>
      </c>
      <c r="F65" s="3">
        <f t="shared" si="20"/>
        <v>345</v>
      </c>
      <c r="G65" s="3">
        <f t="shared" si="21"/>
        <v>3860</v>
      </c>
      <c r="H65" s="19">
        <f t="shared" si="17"/>
        <v>11.188405797101449</v>
      </c>
      <c r="I65" s="69"/>
      <c r="J65" s="3" t="s">
        <v>67</v>
      </c>
      <c r="K65" s="19">
        <v>7.032258064516129</v>
      </c>
      <c r="M65" s="4" t="s">
        <v>83</v>
      </c>
      <c r="N65" s="7">
        <v>6512</v>
      </c>
      <c r="O65" s="69"/>
      <c r="P65" s="71"/>
      <c r="Q65" s="19"/>
      <c r="U65" s="4" t="s">
        <v>84</v>
      </c>
      <c r="V65" s="7">
        <v>3860</v>
      </c>
      <c r="W65" s="7">
        <v>574</v>
      </c>
      <c r="X65" s="7"/>
      <c r="Y65" s="3" t="str">
        <f t="shared" si="22"/>
        <v xml:space="preserve">  Präzisionswerkzeugmechaniker</v>
      </c>
      <c r="Z65" s="3">
        <f t="shared" si="23"/>
        <v>3860</v>
      </c>
      <c r="AA65" s="3">
        <f t="shared" si="24"/>
        <v>574</v>
      </c>
      <c r="AB65" s="53">
        <f t="shared" si="18"/>
        <v>0.14870466321243522</v>
      </c>
      <c r="AC65" s="7"/>
      <c r="AD65" s="71" t="s">
        <v>58</v>
      </c>
      <c r="AE65" s="53">
        <v>0.16432901199061989</v>
      </c>
      <c r="AF65" s="7"/>
      <c r="AG65" s="71"/>
      <c r="AH65" s="73"/>
      <c r="AJ65" s="4" t="s">
        <v>97</v>
      </c>
      <c r="AK65" s="7">
        <v>942245</v>
      </c>
      <c r="AM65" s="4" t="s">
        <v>122</v>
      </c>
      <c r="AN65" s="7">
        <v>6575</v>
      </c>
      <c r="AO65" s="7">
        <v>397638</v>
      </c>
      <c r="AP65" s="71" t="s">
        <v>122</v>
      </c>
      <c r="AQ65" s="3">
        <f t="shared" si="25"/>
        <v>6575</v>
      </c>
      <c r="AR65" s="3">
        <f t="shared" si="26"/>
        <v>397638</v>
      </c>
      <c r="AS65" s="16">
        <f t="shared" si="27"/>
        <v>60477.262357414445</v>
      </c>
      <c r="AT65" s="7"/>
      <c r="AU65" s="71" t="s">
        <v>134</v>
      </c>
      <c r="AV65" s="16">
        <v>100969.02654867255</v>
      </c>
      <c r="AX65" s="71"/>
      <c r="AY65" s="16"/>
      <c r="BB65" s="4" t="s">
        <v>67</v>
      </c>
      <c r="BC65" s="7">
        <v>711290.32258064509</v>
      </c>
      <c r="BE65" s="71"/>
      <c r="BF65" s="16"/>
    </row>
    <row r="66" spans="2:58" hidden="1">
      <c r="B66" s="4" t="s">
        <v>61</v>
      </c>
      <c r="C66" s="7">
        <v>13106</v>
      </c>
      <c r="D66" s="7">
        <v>48311</v>
      </c>
      <c r="E66" s="3" t="str">
        <f t="shared" si="19"/>
        <v xml:space="preserve">  Raumausstatter</v>
      </c>
      <c r="F66" s="3">
        <f t="shared" si="20"/>
        <v>13106</v>
      </c>
      <c r="G66" s="3">
        <f t="shared" si="21"/>
        <v>48311</v>
      </c>
      <c r="H66" s="19">
        <f t="shared" si="17"/>
        <v>3.6861742713261103</v>
      </c>
      <c r="I66" s="69"/>
      <c r="J66" s="3" t="s">
        <v>66</v>
      </c>
      <c r="K66" s="19">
        <v>6.9421654337592464</v>
      </c>
      <c r="M66" s="4" t="s">
        <v>132</v>
      </c>
      <c r="N66" s="7">
        <v>6435</v>
      </c>
      <c r="O66" s="69"/>
      <c r="P66" s="71"/>
      <c r="Q66" s="19"/>
      <c r="U66" s="4" t="s">
        <v>61</v>
      </c>
      <c r="V66" s="7">
        <v>48311</v>
      </c>
      <c r="W66" s="7">
        <v>9717</v>
      </c>
      <c r="X66" s="7"/>
      <c r="Y66" s="3" t="str">
        <f t="shared" si="22"/>
        <v xml:space="preserve">  Raumausstatter</v>
      </c>
      <c r="Z66" s="3">
        <f t="shared" si="23"/>
        <v>48311</v>
      </c>
      <c r="AA66" s="3">
        <f t="shared" si="24"/>
        <v>9717</v>
      </c>
      <c r="AB66" s="53">
        <f t="shared" si="18"/>
        <v>0.2011343172362402</v>
      </c>
      <c r="AC66" s="7"/>
      <c r="AD66" s="71" t="s">
        <v>117</v>
      </c>
      <c r="AE66" s="53">
        <v>0.16296296296296298</v>
      </c>
      <c r="AF66" s="7"/>
      <c r="AG66" s="71"/>
      <c r="AH66" s="73"/>
      <c r="AJ66" s="4" t="s">
        <v>112</v>
      </c>
      <c r="AK66" s="7">
        <v>936335</v>
      </c>
      <c r="AM66" s="4" t="s">
        <v>48</v>
      </c>
      <c r="AN66" s="7">
        <v>372461</v>
      </c>
      <c r="AO66" s="7">
        <v>70278217</v>
      </c>
      <c r="AP66" s="71" t="s">
        <v>48</v>
      </c>
      <c r="AQ66" s="3">
        <f t="shared" si="25"/>
        <v>372461</v>
      </c>
      <c r="AR66" s="3">
        <f t="shared" si="26"/>
        <v>70278217</v>
      </c>
      <c r="AS66" s="16">
        <f t="shared" si="27"/>
        <v>188686.10941816727</v>
      </c>
      <c r="AT66" s="7"/>
      <c r="AU66" s="71" t="s">
        <v>123</v>
      </c>
      <c r="AV66" s="16">
        <v>100404.83870967742</v>
      </c>
      <c r="AX66" s="71"/>
      <c r="AY66" s="16"/>
      <c r="BB66" s="4" t="s">
        <v>65</v>
      </c>
      <c r="BC66" s="7">
        <v>646379.07375643228</v>
      </c>
      <c r="BE66" s="71"/>
      <c r="BF66" s="16"/>
    </row>
    <row r="67" spans="2:58" hidden="1">
      <c r="B67" s="4" t="s">
        <v>125</v>
      </c>
      <c r="C67" s="7">
        <v>1263</v>
      </c>
      <c r="D67" s="7">
        <v>5891</v>
      </c>
      <c r="E67" s="3" t="str">
        <f t="shared" si="19"/>
        <v xml:space="preserve">  Sattler und Feintäschner</v>
      </c>
      <c r="F67" s="3">
        <f t="shared" si="20"/>
        <v>1263</v>
      </c>
      <c r="G67" s="3">
        <f t="shared" si="21"/>
        <v>5891</v>
      </c>
      <c r="H67" s="19">
        <f t="shared" si="17"/>
        <v>4.6642913697545527</v>
      </c>
      <c r="I67" s="69"/>
      <c r="J67" s="3" t="s">
        <v>59</v>
      </c>
      <c r="K67" s="19">
        <v>6.7905835417788047</v>
      </c>
      <c r="M67" s="4" t="s">
        <v>97</v>
      </c>
      <c r="N67" s="7">
        <v>6056</v>
      </c>
      <c r="O67" s="68"/>
      <c r="P67" s="71"/>
      <c r="Q67" s="19"/>
      <c r="U67" s="4" t="s">
        <v>125</v>
      </c>
      <c r="V67" s="7">
        <v>5891</v>
      </c>
      <c r="W67" s="7">
        <v>905</v>
      </c>
      <c r="X67" s="7"/>
      <c r="Y67" s="3" t="str">
        <f t="shared" si="22"/>
        <v xml:space="preserve">  Sattler und Feintäschner</v>
      </c>
      <c r="Z67" s="3">
        <f t="shared" si="23"/>
        <v>5891</v>
      </c>
      <c r="AA67" s="3">
        <f t="shared" si="24"/>
        <v>905</v>
      </c>
      <c r="AB67" s="53">
        <f t="shared" si="18"/>
        <v>0.15362417246647428</v>
      </c>
      <c r="AC67" s="7"/>
      <c r="AD67" s="71" t="s">
        <v>97</v>
      </c>
      <c r="AE67" s="53">
        <v>0.16017173051519154</v>
      </c>
      <c r="AF67" s="7"/>
      <c r="AG67" s="71"/>
      <c r="AH67" s="73"/>
      <c r="AJ67" s="4" t="s">
        <v>83</v>
      </c>
      <c r="AK67" s="7">
        <v>733986</v>
      </c>
      <c r="AM67" s="4" t="s">
        <v>97</v>
      </c>
      <c r="AN67" s="7">
        <v>6056</v>
      </c>
      <c r="AO67" s="7">
        <v>942245</v>
      </c>
      <c r="AP67" s="71" t="s">
        <v>97</v>
      </c>
      <c r="AQ67" s="3">
        <f t="shared" si="25"/>
        <v>6056</v>
      </c>
      <c r="AR67" s="3">
        <f t="shared" si="26"/>
        <v>942245</v>
      </c>
      <c r="AS67" s="16">
        <f t="shared" si="27"/>
        <v>155588.67239101717</v>
      </c>
      <c r="AT67" s="7"/>
      <c r="AU67" s="71" t="s">
        <v>125</v>
      </c>
      <c r="AV67" s="16">
        <v>100022.40706161942</v>
      </c>
      <c r="AX67" s="71"/>
      <c r="AY67" s="16"/>
      <c r="BB67" s="4" t="s">
        <v>77</v>
      </c>
      <c r="BC67" s="7">
        <v>642835.9375</v>
      </c>
      <c r="BE67" s="71"/>
      <c r="BF67" s="16"/>
    </row>
    <row r="68" spans="2:58" hidden="1">
      <c r="B68" s="4" t="s">
        <v>126</v>
      </c>
      <c r="C68" s="7">
        <v>7387</v>
      </c>
      <c r="D68" s="7">
        <v>25105</v>
      </c>
      <c r="E68" s="3" t="str">
        <f t="shared" si="19"/>
        <v xml:space="preserve">  Schornsteinfeger</v>
      </c>
      <c r="F68" s="3">
        <f t="shared" si="20"/>
        <v>7387</v>
      </c>
      <c r="G68" s="3">
        <f t="shared" si="21"/>
        <v>25105</v>
      </c>
      <c r="H68" s="19">
        <f t="shared" si="17"/>
        <v>3.3985379721131719</v>
      </c>
      <c r="I68" s="69"/>
      <c r="J68" s="3" t="s">
        <v>128</v>
      </c>
      <c r="K68" s="19">
        <v>6.4640883977900554</v>
      </c>
      <c r="M68" s="4" t="s">
        <v>125</v>
      </c>
      <c r="N68" s="7">
        <v>5891</v>
      </c>
      <c r="O68" s="69"/>
      <c r="P68" s="71"/>
      <c r="Q68" s="19"/>
      <c r="U68" s="4" t="s">
        <v>126</v>
      </c>
      <c r="V68" s="7">
        <v>25105</v>
      </c>
      <c r="W68" s="7">
        <v>6247</v>
      </c>
      <c r="X68" s="7"/>
      <c r="Y68" s="3" t="str">
        <f t="shared" si="22"/>
        <v xml:space="preserve">  Schornsteinfeger</v>
      </c>
      <c r="Z68" s="3">
        <f t="shared" si="23"/>
        <v>25105</v>
      </c>
      <c r="AA68" s="3">
        <f t="shared" si="24"/>
        <v>6247</v>
      </c>
      <c r="AB68" s="53">
        <f t="shared" si="18"/>
        <v>0.24883489344752041</v>
      </c>
      <c r="AC68" s="7"/>
      <c r="AD68" s="71" t="s">
        <v>56</v>
      </c>
      <c r="AE68" s="53">
        <v>0.15898380601490875</v>
      </c>
      <c r="AF68" s="7"/>
      <c r="AG68" s="71"/>
      <c r="AH68" s="73"/>
      <c r="AJ68" s="4" t="s">
        <v>125</v>
      </c>
      <c r="AK68" s="7">
        <v>589232</v>
      </c>
      <c r="AM68" s="4" t="s">
        <v>91</v>
      </c>
      <c r="AN68" s="7">
        <v>1709</v>
      </c>
      <c r="AO68" s="7">
        <v>240539</v>
      </c>
      <c r="AP68" s="71" t="s">
        <v>91</v>
      </c>
      <c r="AQ68" s="3">
        <f t="shared" si="25"/>
        <v>1709</v>
      </c>
      <c r="AR68" s="3">
        <f t="shared" si="26"/>
        <v>240539</v>
      </c>
      <c r="AS68" s="16">
        <f t="shared" si="27"/>
        <v>140748.39087185491</v>
      </c>
      <c r="AT68" s="7"/>
      <c r="AU68" s="71" t="s">
        <v>82</v>
      </c>
      <c r="AV68" s="16">
        <v>96818.957345971576</v>
      </c>
      <c r="AX68" s="71"/>
      <c r="AY68" s="16"/>
      <c r="BB68" s="4" t="s">
        <v>59</v>
      </c>
      <c r="BC68" s="7">
        <v>640689.2632112212</v>
      </c>
      <c r="BE68" s="71"/>
      <c r="BF68" s="16"/>
    </row>
    <row r="69" spans="2:58" hidden="1">
      <c r="B69" s="4" t="s">
        <v>127</v>
      </c>
      <c r="C69" s="7">
        <v>799</v>
      </c>
      <c r="D69" s="7">
        <v>2841</v>
      </c>
      <c r="E69" s="3" t="str">
        <f t="shared" si="19"/>
        <v xml:space="preserve">  Schuhmacher</v>
      </c>
      <c r="F69" s="3">
        <f t="shared" si="20"/>
        <v>799</v>
      </c>
      <c r="G69" s="3">
        <f t="shared" si="21"/>
        <v>2841</v>
      </c>
      <c r="H69" s="19">
        <f t="shared" si="17"/>
        <v>3.5556946182728408</v>
      </c>
      <c r="I69" s="69"/>
      <c r="J69" s="3" t="s">
        <v>93</v>
      </c>
      <c r="K69" s="19">
        <v>6.3689642462218945</v>
      </c>
      <c r="M69" s="4" t="s">
        <v>102</v>
      </c>
      <c r="N69" s="7">
        <v>5195</v>
      </c>
      <c r="O69" s="69"/>
      <c r="P69" s="71"/>
      <c r="Q69" s="19"/>
      <c r="U69" s="4" t="s">
        <v>127</v>
      </c>
      <c r="V69" s="7">
        <v>2841</v>
      </c>
      <c r="W69" s="7">
        <v>477</v>
      </c>
      <c r="X69" s="7"/>
      <c r="Y69" s="3" t="str">
        <f t="shared" si="22"/>
        <v xml:space="preserve">  Schuhmacher</v>
      </c>
      <c r="Z69" s="3">
        <f t="shared" si="23"/>
        <v>2841</v>
      </c>
      <c r="AA69" s="3">
        <f t="shared" si="24"/>
        <v>477</v>
      </c>
      <c r="AB69" s="53">
        <f t="shared" si="18"/>
        <v>0.16789862724392821</v>
      </c>
      <c r="AC69" s="7"/>
      <c r="AD69" s="71" t="s">
        <v>116</v>
      </c>
      <c r="AE69" s="53">
        <v>0.15753424657534246</v>
      </c>
      <c r="AF69" s="7"/>
      <c r="AG69" s="71"/>
      <c r="AH69" s="73"/>
      <c r="AJ69" s="4" t="s">
        <v>136</v>
      </c>
      <c r="AK69" s="7">
        <v>554667</v>
      </c>
      <c r="AM69" s="4" t="s">
        <v>81</v>
      </c>
      <c r="AN69" s="7">
        <v>244274</v>
      </c>
      <c r="AO69" s="7">
        <v>36452589</v>
      </c>
      <c r="AP69" s="71" t="s">
        <v>81</v>
      </c>
      <c r="AQ69" s="3">
        <f t="shared" si="25"/>
        <v>244274</v>
      </c>
      <c r="AR69" s="3">
        <f t="shared" si="26"/>
        <v>36452589</v>
      </c>
      <c r="AS69" s="16">
        <f t="shared" si="27"/>
        <v>149228.28053742927</v>
      </c>
      <c r="AT69" s="7"/>
      <c r="AU69" s="71" t="s">
        <v>104</v>
      </c>
      <c r="AV69" s="16">
        <v>95551.55633363995</v>
      </c>
      <c r="AX69" s="71"/>
      <c r="AY69" s="16"/>
      <c r="BB69" s="4" t="s">
        <v>116</v>
      </c>
      <c r="BC69" s="7">
        <v>598593.75000000012</v>
      </c>
      <c r="BE69" s="71"/>
      <c r="BF69" s="16"/>
    </row>
    <row r="70" spans="2:58" hidden="1">
      <c r="B70" s="4" t="s">
        <v>128</v>
      </c>
      <c r="C70" s="7">
        <v>181</v>
      </c>
      <c r="D70" s="7">
        <v>1170</v>
      </c>
      <c r="E70" s="3" t="str">
        <f t="shared" si="19"/>
        <v xml:space="preserve">  Segelmacher</v>
      </c>
      <c r="F70" s="3">
        <f t="shared" si="20"/>
        <v>181</v>
      </c>
      <c r="G70" s="3">
        <f t="shared" si="21"/>
        <v>1170</v>
      </c>
      <c r="H70" s="19">
        <f t="shared" si="17"/>
        <v>6.4640883977900554</v>
      </c>
      <c r="I70" s="69"/>
      <c r="J70" s="3" t="s">
        <v>77</v>
      </c>
      <c r="K70" s="19">
        <v>5.78125</v>
      </c>
      <c r="M70" s="4" t="s">
        <v>136</v>
      </c>
      <c r="N70" s="7">
        <v>4098</v>
      </c>
      <c r="O70" s="69"/>
      <c r="P70" s="71"/>
      <c r="Q70" s="19"/>
      <c r="U70" s="4" t="s">
        <v>128</v>
      </c>
      <c r="V70" s="7">
        <v>1170</v>
      </c>
      <c r="W70" s="7">
        <v>181</v>
      </c>
      <c r="X70" s="7"/>
      <c r="Y70" s="3" t="str">
        <f t="shared" si="22"/>
        <v xml:space="preserve">  Segelmacher</v>
      </c>
      <c r="Z70" s="3">
        <f t="shared" si="23"/>
        <v>1170</v>
      </c>
      <c r="AA70" s="3">
        <f t="shared" si="24"/>
        <v>181</v>
      </c>
      <c r="AB70" s="53">
        <f t="shared" si="18"/>
        <v>0.15470085470085471</v>
      </c>
      <c r="AC70" s="7"/>
      <c r="AD70" s="71" t="s">
        <v>82</v>
      </c>
      <c r="AE70" s="53">
        <v>0.15639810426540285</v>
      </c>
      <c r="AF70" s="7"/>
      <c r="AG70" s="71"/>
      <c r="AH70" s="73"/>
      <c r="AJ70" s="4" t="s">
        <v>69</v>
      </c>
      <c r="AK70" s="7">
        <v>548635</v>
      </c>
      <c r="AM70" s="4" t="s">
        <v>82</v>
      </c>
      <c r="AN70" s="7">
        <v>2110</v>
      </c>
      <c r="AO70" s="7">
        <v>204288</v>
      </c>
      <c r="AP70" s="71" t="s">
        <v>82</v>
      </c>
      <c r="AQ70" s="3">
        <f t="shared" si="25"/>
        <v>2110</v>
      </c>
      <c r="AR70" s="3">
        <f t="shared" si="26"/>
        <v>204288</v>
      </c>
      <c r="AS70" s="16">
        <f t="shared" si="27"/>
        <v>96818.957345971576</v>
      </c>
      <c r="AT70" s="7"/>
      <c r="AU70" s="71" t="s">
        <v>138</v>
      </c>
      <c r="AV70" s="16">
        <v>94749.321266968327</v>
      </c>
      <c r="AX70" s="71"/>
      <c r="AY70" s="16"/>
      <c r="BB70" s="4" t="s">
        <v>93</v>
      </c>
      <c r="BC70" s="7">
        <v>589488.38923700701</v>
      </c>
      <c r="BE70" s="71"/>
      <c r="BF70" s="16"/>
    </row>
    <row r="71" spans="2:58" hidden="1">
      <c r="B71" s="4" t="s">
        <v>85</v>
      </c>
      <c r="C71" s="7">
        <v>52</v>
      </c>
      <c r="D71" s="7">
        <v>1871</v>
      </c>
      <c r="E71" s="3" t="str">
        <f t="shared" si="19"/>
        <v xml:space="preserve">  Seiler</v>
      </c>
      <c r="F71" s="3">
        <f t="shared" si="20"/>
        <v>52</v>
      </c>
      <c r="G71" s="3">
        <f t="shared" si="21"/>
        <v>1871</v>
      </c>
      <c r="H71" s="19">
        <f t="shared" si="17"/>
        <v>35.980769230769234</v>
      </c>
      <c r="I71" s="69"/>
      <c r="J71" s="3" t="s">
        <v>55</v>
      </c>
      <c r="K71" s="19">
        <v>5.6667709637046304</v>
      </c>
      <c r="M71" s="4" t="s">
        <v>84</v>
      </c>
      <c r="N71" s="7">
        <v>3860</v>
      </c>
      <c r="O71" s="69"/>
      <c r="P71" s="71"/>
      <c r="Q71" s="19"/>
      <c r="U71" s="4" t="s">
        <v>85</v>
      </c>
      <c r="V71" s="7">
        <v>1871</v>
      </c>
      <c r="W71" s="7">
        <v>167</v>
      </c>
      <c r="X71" s="7"/>
      <c r="Y71" s="3" t="str">
        <f t="shared" si="22"/>
        <v xml:space="preserve">  Seiler</v>
      </c>
      <c r="Z71" s="3">
        <f t="shared" si="23"/>
        <v>1871</v>
      </c>
      <c r="AA71" s="3">
        <f t="shared" si="24"/>
        <v>167</v>
      </c>
      <c r="AB71" s="53">
        <f t="shared" si="18"/>
        <v>8.9257081774452171E-2</v>
      </c>
      <c r="AC71" s="7"/>
      <c r="AD71" s="71" t="s">
        <v>128</v>
      </c>
      <c r="AE71" s="53">
        <v>0.15470085470085471</v>
      </c>
      <c r="AF71" s="7"/>
      <c r="AG71" s="71"/>
      <c r="AH71" s="73"/>
      <c r="AJ71" s="4" t="s">
        <v>53</v>
      </c>
      <c r="AK71" s="7">
        <v>473395</v>
      </c>
      <c r="AM71" s="4" t="s">
        <v>123</v>
      </c>
      <c r="AN71" s="7">
        <v>620</v>
      </c>
      <c r="AO71" s="7">
        <v>62251</v>
      </c>
      <c r="AP71" s="71" t="s">
        <v>123</v>
      </c>
      <c r="AQ71" s="3">
        <f t="shared" si="25"/>
        <v>620</v>
      </c>
      <c r="AR71" s="3">
        <f t="shared" si="26"/>
        <v>62251</v>
      </c>
      <c r="AS71" s="16">
        <f t="shared" si="27"/>
        <v>100404.83870967742</v>
      </c>
      <c r="AT71" s="7"/>
      <c r="AU71" s="71" t="s">
        <v>59</v>
      </c>
      <c r="AV71" s="16">
        <v>94349.662185790818</v>
      </c>
      <c r="AX71" s="71"/>
      <c r="AY71" s="16"/>
      <c r="BB71" s="4" t="s">
        <v>109</v>
      </c>
      <c r="BC71" s="7">
        <v>567238.02681992331</v>
      </c>
      <c r="BE71" s="71"/>
      <c r="BF71" s="16"/>
    </row>
    <row r="72" spans="2:58" hidden="1">
      <c r="B72" s="4" t="s">
        <v>86</v>
      </c>
      <c r="C72" s="7"/>
      <c r="D72" s="7"/>
      <c r="E72" s="3" t="str">
        <f t="shared" si="19"/>
        <v xml:space="preserve">  Siebdrucker</v>
      </c>
      <c r="F72" s="3">
        <f t="shared" si="20"/>
        <v>0</v>
      </c>
      <c r="G72" s="3">
        <f t="shared" si="21"/>
        <v>0</v>
      </c>
      <c r="H72" s="19" t="e">
        <f t="shared" si="17"/>
        <v>#DIV/0!</v>
      </c>
      <c r="I72" s="69"/>
      <c r="J72" s="3" t="s">
        <v>129</v>
      </c>
      <c r="K72" s="19">
        <v>5.6479814862432498</v>
      </c>
      <c r="M72" s="4" t="s">
        <v>53</v>
      </c>
      <c r="N72" s="7">
        <v>3608</v>
      </c>
      <c r="O72" s="69"/>
      <c r="P72" s="71"/>
      <c r="Q72" s="19"/>
      <c r="U72" s="4" t="s">
        <v>86</v>
      </c>
      <c r="V72" s="7"/>
      <c r="W72" s="7"/>
      <c r="X72" s="7"/>
      <c r="Y72" s="3" t="str">
        <f t="shared" si="22"/>
        <v xml:space="preserve">  Siebdrucker</v>
      </c>
      <c r="Z72" s="3">
        <f t="shared" si="23"/>
        <v>0</v>
      </c>
      <c r="AA72" s="3">
        <f t="shared" si="24"/>
        <v>0</v>
      </c>
      <c r="AB72" s="53" t="e">
        <f t="shared" si="18"/>
        <v>#DIV/0!</v>
      </c>
      <c r="AC72" s="7"/>
      <c r="AD72" s="71" t="s">
        <v>125</v>
      </c>
      <c r="AE72" s="53">
        <v>0.15362417246647428</v>
      </c>
      <c r="AF72" s="7"/>
      <c r="AG72" s="71"/>
      <c r="AH72" s="73"/>
      <c r="AJ72" s="4" t="s">
        <v>84</v>
      </c>
      <c r="AK72" s="7">
        <v>460374</v>
      </c>
      <c r="AM72" s="4" t="s">
        <v>83</v>
      </c>
      <c r="AN72" s="7">
        <v>6512</v>
      </c>
      <c r="AO72" s="7">
        <v>733986</v>
      </c>
      <c r="AP72" s="71" t="s">
        <v>83</v>
      </c>
      <c r="AQ72" s="3">
        <f t="shared" si="25"/>
        <v>6512</v>
      </c>
      <c r="AR72" s="3">
        <f t="shared" si="26"/>
        <v>733986</v>
      </c>
      <c r="AS72" s="16">
        <f t="shared" si="27"/>
        <v>112712.83783783784</v>
      </c>
      <c r="AT72" s="7"/>
      <c r="AU72" s="71" t="s">
        <v>93</v>
      </c>
      <c r="AV72" s="16">
        <v>92556.397939695584</v>
      </c>
      <c r="AX72" s="71"/>
      <c r="AY72" s="16"/>
      <c r="BB72" s="4" t="s">
        <v>129</v>
      </c>
      <c r="BC72" s="7">
        <v>516520.69940858823</v>
      </c>
      <c r="BE72" s="71"/>
      <c r="BF72" s="16"/>
    </row>
    <row r="73" spans="2:58" hidden="1">
      <c r="B73" s="4" t="s">
        <v>129</v>
      </c>
      <c r="C73" s="7">
        <v>3889</v>
      </c>
      <c r="D73" s="7">
        <v>21965</v>
      </c>
      <c r="E73" s="3" t="str">
        <f t="shared" si="19"/>
        <v xml:space="preserve">  Steinmetzen und Steinbildhauer</v>
      </c>
      <c r="F73" s="3">
        <f t="shared" si="20"/>
        <v>3889</v>
      </c>
      <c r="G73" s="3">
        <f t="shared" si="21"/>
        <v>21965</v>
      </c>
      <c r="H73" s="19">
        <f t="shared" si="17"/>
        <v>5.6479814862432498</v>
      </c>
      <c r="I73" s="69"/>
      <c r="J73" s="3" t="s">
        <v>115</v>
      </c>
      <c r="K73" s="19">
        <v>5.2301136363636367</v>
      </c>
      <c r="M73" s="4" t="s">
        <v>127</v>
      </c>
      <c r="N73" s="7">
        <v>2841</v>
      </c>
      <c r="O73" s="69"/>
      <c r="P73" s="71"/>
      <c r="Q73" s="19"/>
      <c r="U73" s="4" t="s">
        <v>129</v>
      </c>
      <c r="V73" s="7">
        <v>21965</v>
      </c>
      <c r="W73" s="7">
        <v>4747</v>
      </c>
      <c r="X73" s="7"/>
      <c r="Y73" s="3" t="str">
        <f t="shared" si="22"/>
        <v xml:space="preserve">  Steinmetzen und Steinbildhauer</v>
      </c>
      <c r="Z73" s="3">
        <f t="shared" si="23"/>
        <v>21965</v>
      </c>
      <c r="AA73" s="3">
        <f t="shared" si="24"/>
        <v>4747</v>
      </c>
      <c r="AB73" s="53">
        <f t="shared" si="18"/>
        <v>0.21611654905531527</v>
      </c>
      <c r="AC73" s="7"/>
      <c r="AD73" s="71" t="s">
        <v>104</v>
      </c>
      <c r="AE73" s="53">
        <v>0.15312601999940656</v>
      </c>
      <c r="AF73" s="7"/>
      <c r="AG73" s="71"/>
      <c r="AH73" s="73"/>
      <c r="AJ73" s="4" t="s">
        <v>122</v>
      </c>
      <c r="AK73" s="7">
        <v>397638</v>
      </c>
      <c r="AM73" s="4" t="s">
        <v>124</v>
      </c>
      <c r="AN73" s="7">
        <v>241</v>
      </c>
      <c r="AO73" s="7">
        <v>19439</v>
      </c>
      <c r="AP73" s="71" t="s">
        <v>124</v>
      </c>
      <c r="AQ73" s="3">
        <f t="shared" si="25"/>
        <v>241</v>
      </c>
      <c r="AR73" s="3">
        <f t="shared" si="26"/>
        <v>19439</v>
      </c>
      <c r="AS73" s="16">
        <f t="shared" si="27"/>
        <v>80659.751037344395</v>
      </c>
      <c r="AT73" s="7"/>
      <c r="AU73" s="71" t="s">
        <v>64</v>
      </c>
      <c r="AV73" s="16">
        <v>91533.806875912138</v>
      </c>
      <c r="AX73" s="71"/>
      <c r="AY73" s="16"/>
      <c r="BB73" s="4" t="s">
        <v>82</v>
      </c>
      <c r="BC73" s="7">
        <v>491076.92307692318</v>
      </c>
      <c r="BE73" s="71"/>
      <c r="BF73" s="16"/>
    </row>
    <row r="74" spans="2:58" hidden="1">
      <c r="B74" s="4" t="s">
        <v>49</v>
      </c>
      <c r="C74" s="7">
        <v>6097</v>
      </c>
      <c r="D74" s="7">
        <v>153511</v>
      </c>
      <c r="E74" s="3" t="str">
        <f t="shared" si="19"/>
        <v xml:space="preserve">  Straßenbauer</v>
      </c>
      <c r="F74" s="3">
        <f t="shared" si="20"/>
        <v>6097</v>
      </c>
      <c r="G74" s="3">
        <f t="shared" si="21"/>
        <v>153511</v>
      </c>
      <c r="H74" s="19">
        <f t="shared" si="17"/>
        <v>25.178120387075612</v>
      </c>
      <c r="I74" s="69"/>
      <c r="J74" s="3" t="s">
        <v>130</v>
      </c>
      <c r="K74" s="19">
        <v>5.2094395280235988</v>
      </c>
      <c r="M74" s="4" t="s">
        <v>69</v>
      </c>
      <c r="N74" s="7">
        <v>2495</v>
      </c>
      <c r="O74" s="68"/>
      <c r="P74" s="71"/>
      <c r="Q74" s="19"/>
      <c r="U74" s="4" t="s">
        <v>49</v>
      </c>
      <c r="V74" s="7">
        <v>153511</v>
      </c>
      <c r="W74" s="7">
        <v>11218</v>
      </c>
      <c r="X74" s="7"/>
      <c r="Y74" s="3" t="str">
        <f t="shared" si="22"/>
        <v xml:space="preserve">  Straßenbauer</v>
      </c>
      <c r="Z74" s="3">
        <f t="shared" si="23"/>
        <v>153511</v>
      </c>
      <c r="AA74" s="3">
        <f t="shared" si="24"/>
        <v>11218</v>
      </c>
      <c r="AB74" s="53">
        <f t="shared" si="18"/>
        <v>7.3076196494062315E-2</v>
      </c>
      <c r="AC74" s="7"/>
      <c r="AD74" s="71" t="s">
        <v>114</v>
      </c>
      <c r="AE74" s="53">
        <v>0.15172413793103448</v>
      </c>
      <c r="AF74" s="7"/>
      <c r="AG74" s="71"/>
      <c r="AH74" s="73"/>
      <c r="AJ74" s="4" t="s">
        <v>85</v>
      </c>
      <c r="AK74" s="7">
        <v>354556</v>
      </c>
      <c r="AM74" s="4" t="s">
        <v>102</v>
      </c>
      <c r="AN74" s="7">
        <v>5195</v>
      </c>
      <c r="AO74" s="7">
        <v>2318090</v>
      </c>
      <c r="AP74" s="71" t="s">
        <v>102</v>
      </c>
      <c r="AQ74" s="3">
        <f t="shared" si="25"/>
        <v>5195</v>
      </c>
      <c r="AR74" s="3">
        <f t="shared" si="26"/>
        <v>2318090</v>
      </c>
      <c r="AS74" s="16">
        <f t="shared" si="27"/>
        <v>446215.59191530314</v>
      </c>
      <c r="AT74" s="7"/>
      <c r="AU74" s="71" t="s">
        <v>129</v>
      </c>
      <c r="AV74" s="16">
        <v>91452.264966992938</v>
      </c>
      <c r="AX74" s="71"/>
      <c r="AY74" s="16"/>
      <c r="BB74" s="4" t="s">
        <v>137</v>
      </c>
      <c r="BC74" s="7">
        <v>469938.48987108661</v>
      </c>
      <c r="BE74" s="71"/>
      <c r="BF74" s="16"/>
    </row>
    <row r="75" spans="2:58" hidden="1">
      <c r="B75" s="4" t="s">
        <v>62</v>
      </c>
      <c r="C75" s="7">
        <v>4477</v>
      </c>
      <c r="D75" s="7">
        <v>33021</v>
      </c>
      <c r="E75" s="3" t="str">
        <f t="shared" ref="E75:E107" si="28">B75</f>
        <v xml:space="preserve">  Stuckateure</v>
      </c>
      <c r="F75" s="3">
        <f t="shared" ref="F75:F107" si="29">C75</f>
        <v>4477</v>
      </c>
      <c r="G75" s="3">
        <f t="shared" ref="G75:G107" si="30">D75</f>
        <v>33021</v>
      </c>
      <c r="H75" s="19">
        <f t="shared" si="17"/>
        <v>7.3756980120616484</v>
      </c>
      <c r="I75" s="69"/>
      <c r="J75" s="3" t="s">
        <v>89</v>
      </c>
      <c r="K75" s="19">
        <v>5.1372549019607847</v>
      </c>
      <c r="M75" s="4" t="s">
        <v>82</v>
      </c>
      <c r="N75" s="7">
        <v>2110</v>
      </c>
      <c r="O75" s="69"/>
      <c r="P75" s="71"/>
      <c r="Q75" s="19"/>
      <c r="U75" s="4" t="s">
        <v>62</v>
      </c>
      <c r="V75" s="7">
        <v>33021</v>
      </c>
      <c r="W75" s="7">
        <v>4560</v>
      </c>
      <c r="X75" s="7"/>
      <c r="Y75" s="3" t="str">
        <f t="shared" ref="Y75:Y107" si="31">U75</f>
        <v xml:space="preserve">  Stuckateure</v>
      </c>
      <c r="Z75" s="3">
        <f t="shared" ref="Z75:Z107" si="32">V75</f>
        <v>33021</v>
      </c>
      <c r="AA75" s="3">
        <f t="shared" ref="AA75:AA107" si="33">W75</f>
        <v>4560</v>
      </c>
      <c r="AB75" s="53">
        <f t="shared" ref="AB75:AB105" si="34">AA75/Z75</f>
        <v>0.1380939402198601</v>
      </c>
      <c r="AC75" s="7"/>
      <c r="AD75" s="71" t="s">
        <v>84</v>
      </c>
      <c r="AE75" s="53">
        <v>0.14870466321243522</v>
      </c>
      <c r="AF75" s="7"/>
      <c r="AG75" s="71"/>
      <c r="AH75" s="73"/>
      <c r="AJ75" s="4" t="s">
        <v>91</v>
      </c>
      <c r="AK75" s="7">
        <v>240539</v>
      </c>
      <c r="AM75" s="4" t="s">
        <v>65</v>
      </c>
      <c r="AN75" s="7">
        <v>8126</v>
      </c>
      <c r="AO75" s="7">
        <v>1130517</v>
      </c>
      <c r="AP75" s="71" t="s">
        <v>65</v>
      </c>
      <c r="AQ75" s="3">
        <f t="shared" ref="AQ75:AQ107" si="35">AN75</f>
        <v>8126</v>
      </c>
      <c r="AR75" s="3">
        <f t="shared" ref="AR75:AR107" si="36">AO75</f>
        <v>1130517</v>
      </c>
      <c r="AS75" s="16">
        <f t="shared" ref="AS75:AS107" si="37">AR75/AQ75*$AR$8</f>
        <v>139123.43096234309</v>
      </c>
      <c r="AT75" s="7"/>
      <c r="AU75" s="71" t="s">
        <v>51</v>
      </c>
      <c r="AV75" s="16">
        <v>90112.842652065563</v>
      </c>
      <c r="AX75" s="71"/>
      <c r="AY75" s="16"/>
      <c r="BB75" s="4" t="s">
        <v>125</v>
      </c>
      <c r="BC75" s="7">
        <v>466533.65003958828</v>
      </c>
      <c r="BE75" s="71"/>
      <c r="BF75" s="16"/>
    </row>
    <row r="76" spans="2:58" hidden="1">
      <c r="B76" s="4" t="s">
        <v>130</v>
      </c>
      <c r="C76" s="7">
        <v>339</v>
      </c>
      <c r="D76" s="7">
        <v>1766</v>
      </c>
      <c r="E76" s="3" t="str">
        <f t="shared" si="28"/>
        <v xml:space="preserve">  Textilgestalter</v>
      </c>
      <c r="F76" s="3">
        <f t="shared" si="29"/>
        <v>339</v>
      </c>
      <c r="G76" s="3">
        <f t="shared" si="30"/>
        <v>1766</v>
      </c>
      <c r="H76" s="19">
        <f t="shared" ref="H76:H107" si="38">G76/F76</f>
        <v>5.2094395280235988</v>
      </c>
      <c r="I76" s="69"/>
      <c r="J76" s="3" t="s">
        <v>132</v>
      </c>
      <c r="K76" s="19">
        <v>5.1030927835051543</v>
      </c>
      <c r="M76" s="4" t="s">
        <v>111</v>
      </c>
      <c r="N76" s="7">
        <v>2022</v>
      </c>
      <c r="O76" s="69"/>
      <c r="P76" s="71"/>
      <c r="Q76" s="19"/>
      <c r="U76" s="4" t="s">
        <v>130</v>
      </c>
      <c r="V76" s="7">
        <v>1766</v>
      </c>
      <c r="W76" s="7">
        <v>549</v>
      </c>
      <c r="X76" s="7"/>
      <c r="Y76" s="3" t="str">
        <f t="shared" si="31"/>
        <v xml:space="preserve">  Textilgestalter</v>
      </c>
      <c r="Z76" s="3">
        <f t="shared" si="32"/>
        <v>1766</v>
      </c>
      <c r="AA76" s="3">
        <f t="shared" si="33"/>
        <v>549</v>
      </c>
      <c r="AB76" s="53">
        <f t="shared" si="34"/>
        <v>0.31087202718006796</v>
      </c>
      <c r="AC76" s="7"/>
      <c r="AD76" s="71" t="s">
        <v>53</v>
      </c>
      <c r="AE76" s="53">
        <v>0.145509977827051</v>
      </c>
      <c r="AF76" s="7"/>
      <c r="AG76" s="71"/>
      <c r="AH76" s="73"/>
      <c r="AJ76" s="4" t="s">
        <v>82</v>
      </c>
      <c r="AK76" s="7">
        <v>204288</v>
      </c>
      <c r="AM76" s="4" t="s">
        <v>140</v>
      </c>
      <c r="AN76" s="7">
        <v>1240</v>
      </c>
      <c r="AO76" s="7">
        <v>84682</v>
      </c>
      <c r="AP76" s="71" t="s">
        <v>140</v>
      </c>
      <c r="AQ76" s="3">
        <f t="shared" si="35"/>
        <v>1240</v>
      </c>
      <c r="AR76" s="3">
        <f t="shared" si="36"/>
        <v>84682</v>
      </c>
      <c r="AS76" s="16">
        <f t="shared" si="37"/>
        <v>68291.93548387097</v>
      </c>
      <c r="AT76" s="7"/>
      <c r="AU76" s="71" t="s">
        <v>115</v>
      </c>
      <c r="AV76" s="16">
        <v>85405.214557305808</v>
      </c>
      <c r="AX76" s="71"/>
      <c r="AY76" s="16"/>
      <c r="BB76" s="4" t="s">
        <v>115</v>
      </c>
      <c r="BC76" s="7">
        <v>446678.97727272729</v>
      </c>
      <c r="BE76" s="71"/>
      <c r="BF76" s="16"/>
    </row>
    <row r="77" spans="2:58" hidden="1">
      <c r="B77" s="4" t="s">
        <v>131</v>
      </c>
      <c r="C77" s="7">
        <v>1536</v>
      </c>
      <c r="D77" s="7">
        <v>29722</v>
      </c>
      <c r="E77" s="3" t="str">
        <f t="shared" si="28"/>
        <v xml:space="preserve">  Textilreiniger</v>
      </c>
      <c r="F77" s="3">
        <f t="shared" si="29"/>
        <v>1536</v>
      </c>
      <c r="G77" s="3">
        <f t="shared" si="30"/>
        <v>29722</v>
      </c>
      <c r="H77" s="19">
        <f t="shared" si="38"/>
        <v>19.350260416666668</v>
      </c>
      <c r="I77" s="69"/>
      <c r="J77" s="3" t="s">
        <v>82</v>
      </c>
      <c r="K77" s="19">
        <v>5.072115384615385</v>
      </c>
      <c r="M77" s="4" t="s">
        <v>85</v>
      </c>
      <c r="N77" s="7">
        <v>1871</v>
      </c>
      <c r="O77" s="69"/>
      <c r="P77" s="71"/>
      <c r="Q77" s="19"/>
      <c r="U77" s="4" t="s">
        <v>131</v>
      </c>
      <c r="V77" s="7">
        <v>29722</v>
      </c>
      <c r="W77" s="7">
        <v>6351</v>
      </c>
      <c r="X77" s="7"/>
      <c r="Y77" s="3" t="str">
        <f t="shared" si="31"/>
        <v xml:space="preserve">  Textilreiniger</v>
      </c>
      <c r="Z77" s="3">
        <f t="shared" si="32"/>
        <v>29722</v>
      </c>
      <c r="AA77" s="3">
        <f t="shared" si="33"/>
        <v>6351</v>
      </c>
      <c r="AB77" s="53">
        <f t="shared" si="34"/>
        <v>0.21368010228113854</v>
      </c>
      <c r="AC77" s="7"/>
      <c r="AD77" s="71" t="s">
        <v>94</v>
      </c>
      <c r="AE77" s="53">
        <v>0.14475753356306145</v>
      </c>
      <c r="AF77" s="7"/>
      <c r="AG77" s="71"/>
      <c r="AH77" s="73"/>
      <c r="AJ77" s="4" t="s">
        <v>127</v>
      </c>
      <c r="AK77" s="7">
        <v>196228</v>
      </c>
      <c r="AM77" s="4" t="s">
        <v>106</v>
      </c>
      <c r="AN77" s="7">
        <v>16418</v>
      </c>
      <c r="AO77" s="7">
        <v>1324909</v>
      </c>
      <c r="AP77" s="71" t="s">
        <v>106</v>
      </c>
      <c r="AQ77" s="3">
        <f t="shared" si="35"/>
        <v>16418</v>
      </c>
      <c r="AR77" s="3">
        <f t="shared" si="36"/>
        <v>1324909</v>
      </c>
      <c r="AS77" s="16">
        <f t="shared" si="37"/>
        <v>80698.562553295167</v>
      </c>
      <c r="AT77" s="7"/>
      <c r="AU77" s="71" t="s">
        <v>61</v>
      </c>
      <c r="AV77" s="16">
        <v>85218.56306017263</v>
      </c>
      <c r="AX77" s="71"/>
      <c r="AY77" s="16"/>
      <c r="BB77" s="4" t="s">
        <v>123</v>
      </c>
      <c r="BC77" s="7">
        <v>426376.71232876717</v>
      </c>
      <c r="BE77" s="71"/>
      <c r="BF77" s="16"/>
    </row>
    <row r="78" spans="2:58" hidden="1">
      <c r="B78" s="4" t="s">
        <v>63</v>
      </c>
      <c r="C78" s="7">
        <v>26787</v>
      </c>
      <c r="D78" s="7">
        <v>207418</v>
      </c>
      <c r="E78" s="3" t="str">
        <f t="shared" si="28"/>
        <v xml:space="preserve">  Tischler</v>
      </c>
      <c r="F78" s="3">
        <f t="shared" si="29"/>
        <v>26787</v>
      </c>
      <c r="G78" s="3">
        <f t="shared" si="30"/>
        <v>207418</v>
      </c>
      <c r="H78" s="19">
        <f t="shared" si="38"/>
        <v>7.7432336581177434</v>
      </c>
      <c r="I78" s="69"/>
      <c r="J78" s="3" t="s">
        <v>140</v>
      </c>
      <c r="K78" s="19">
        <v>4.9206349206349209</v>
      </c>
      <c r="M78" s="4" t="s">
        <v>115</v>
      </c>
      <c r="N78" s="7">
        <v>1841</v>
      </c>
      <c r="O78" s="69"/>
      <c r="P78" s="71"/>
      <c r="Q78" s="19"/>
      <c r="U78" s="4" t="s">
        <v>63</v>
      </c>
      <c r="V78" s="7">
        <v>207418</v>
      </c>
      <c r="W78" s="7">
        <v>28383</v>
      </c>
      <c r="X78" s="7"/>
      <c r="Y78" s="3" t="str">
        <f t="shared" si="31"/>
        <v xml:space="preserve">  Tischler</v>
      </c>
      <c r="Z78" s="3">
        <f t="shared" si="32"/>
        <v>207418</v>
      </c>
      <c r="AA78" s="3">
        <f t="shared" si="33"/>
        <v>28383</v>
      </c>
      <c r="AB78" s="53">
        <f t="shared" si="34"/>
        <v>0.13683961854805274</v>
      </c>
      <c r="AC78" s="7"/>
      <c r="AD78" s="71" t="s">
        <v>47</v>
      </c>
      <c r="AE78" s="53">
        <v>0.14312699012359004</v>
      </c>
      <c r="AF78" s="7"/>
      <c r="AG78" s="71"/>
      <c r="AH78" s="73"/>
      <c r="AJ78" s="4" t="s">
        <v>128</v>
      </c>
      <c r="AK78" s="7">
        <v>159771</v>
      </c>
      <c r="AM78" s="4" t="s">
        <v>107</v>
      </c>
      <c r="AN78" s="7">
        <v>50312</v>
      </c>
      <c r="AO78" s="7">
        <v>5767361</v>
      </c>
      <c r="AP78" s="71" t="s">
        <v>107</v>
      </c>
      <c r="AQ78" s="3">
        <f t="shared" si="35"/>
        <v>50312</v>
      </c>
      <c r="AR78" s="3">
        <f t="shared" si="36"/>
        <v>5767361</v>
      </c>
      <c r="AS78" s="16">
        <f t="shared" si="37"/>
        <v>114631.91683892511</v>
      </c>
      <c r="AT78" s="7"/>
      <c r="AU78" s="71" t="s">
        <v>118</v>
      </c>
      <c r="AV78" s="16">
        <v>84676.573426573421</v>
      </c>
      <c r="AX78" s="71"/>
      <c r="AY78" s="16"/>
      <c r="BB78" s="4" t="s">
        <v>60</v>
      </c>
      <c r="BC78" s="7">
        <v>422698.32677165355</v>
      </c>
      <c r="BE78" s="71"/>
      <c r="BF78" s="16"/>
    </row>
    <row r="79" spans="2:58" hidden="1">
      <c r="B79" s="4" t="s">
        <v>132</v>
      </c>
      <c r="C79" s="7">
        <v>1261</v>
      </c>
      <c r="D79" s="7">
        <v>6435</v>
      </c>
      <c r="E79" s="3" t="str">
        <f t="shared" si="28"/>
        <v xml:space="preserve">  Uhrmacher</v>
      </c>
      <c r="F79" s="3">
        <f t="shared" si="29"/>
        <v>1261</v>
      </c>
      <c r="G79" s="3">
        <f t="shared" si="30"/>
        <v>6435</v>
      </c>
      <c r="H79" s="19">
        <f t="shared" si="38"/>
        <v>5.1030927835051543</v>
      </c>
      <c r="I79" s="69"/>
      <c r="J79" s="3" t="s">
        <v>68</v>
      </c>
      <c r="K79" s="19">
        <v>4.8344155844155843</v>
      </c>
      <c r="M79" s="4" t="s">
        <v>130</v>
      </c>
      <c r="N79" s="7">
        <v>1766</v>
      </c>
      <c r="O79" s="69"/>
      <c r="P79" s="71"/>
      <c r="Q79" s="19"/>
      <c r="U79" s="4" t="s">
        <v>132</v>
      </c>
      <c r="V79" s="7">
        <v>6435</v>
      </c>
      <c r="W79" s="7">
        <v>1164</v>
      </c>
      <c r="X79" s="7"/>
      <c r="Y79" s="3" t="str">
        <f t="shared" si="31"/>
        <v xml:space="preserve">  Uhrmacher</v>
      </c>
      <c r="Z79" s="3">
        <f t="shared" si="32"/>
        <v>6435</v>
      </c>
      <c r="AA79" s="3">
        <f t="shared" si="33"/>
        <v>1164</v>
      </c>
      <c r="AB79" s="53">
        <f t="shared" si="34"/>
        <v>0.18088578088578089</v>
      </c>
      <c r="AC79" s="7"/>
      <c r="AD79" s="71" t="s">
        <v>50</v>
      </c>
      <c r="AE79" s="53">
        <v>0.14249586431138409</v>
      </c>
      <c r="AF79" s="7"/>
      <c r="AG79" s="71"/>
      <c r="AH79" s="73"/>
      <c r="AJ79" s="4" t="s">
        <v>115</v>
      </c>
      <c r="AK79" s="7">
        <v>157231</v>
      </c>
      <c r="AM79" s="4" t="s">
        <v>60</v>
      </c>
      <c r="AN79" s="7">
        <v>16157</v>
      </c>
      <c r="AO79" s="7">
        <v>1717846</v>
      </c>
      <c r="AP79" s="71" t="s">
        <v>60</v>
      </c>
      <c r="AQ79" s="3">
        <f t="shared" si="35"/>
        <v>16157</v>
      </c>
      <c r="AR79" s="3">
        <f t="shared" si="36"/>
        <v>1717846</v>
      </c>
      <c r="AS79" s="16">
        <f t="shared" si="37"/>
        <v>106322.08949681252</v>
      </c>
      <c r="AT79" s="7"/>
      <c r="AU79" s="71" t="s">
        <v>106</v>
      </c>
      <c r="AV79" s="16">
        <v>80698.562553295167</v>
      </c>
      <c r="AX79" s="71"/>
      <c r="AY79" s="16"/>
      <c r="BB79" s="4" t="s">
        <v>130</v>
      </c>
      <c r="BC79" s="7">
        <v>415026.54867256636</v>
      </c>
      <c r="BE79" s="71"/>
      <c r="BF79" s="16"/>
    </row>
    <row r="80" spans="2:58" hidden="1">
      <c r="B80" s="4" t="s">
        <v>133</v>
      </c>
      <c r="C80" s="7">
        <v>110</v>
      </c>
      <c r="D80" s="7">
        <v>340</v>
      </c>
      <c r="E80" s="3" t="str">
        <f t="shared" si="28"/>
        <v xml:space="preserve">  Vergolder</v>
      </c>
      <c r="F80" s="3">
        <f t="shared" si="29"/>
        <v>110</v>
      </c>
      <c r="G80" s="3">
        <f t="shared" si="30"/>
        <v>340</v>
      </c>
      <c r="H80" s="19">
        <f t="shared" si="38"/>
        <v>3.0909090909090908</v>
      </c>
      <c r="I80" s="69"/>
      <c r="J80" s="3" t="s">
        <v>110</v>
      </c>
      <c r="K80" s="19">
        <v>4.75</v>
      </c>
      <c r="M80" s="4" t="s">
        <v>91</v>
      </c>
      <c r="N80" s="7">
        <v>1709</v>
      </c>
      <c r="O80" s="68"/>
      <c r="P80" s="71"/>
      <c r="Q80" s="19"/>
      <c r="U80" s="4" t="s">
        <v>133</v>
      </c>
      <c r="V80" s="7">
        <v>340</v>
      </c>
      <c r="W80" s="7">
        <v>60</v>
      </c>
      <c r="X80" s="7"/>
      <c r="Y80" s="3" t="str">
        <f t="shared" si="31"/>
        <v xml:space="preserve">  Vergolder</v>
      </c>
      <c r="Z80" s="3">
        <f t="shared" si="32"/>
        <v>340</v>
      </c>
      <c r="AA80" s="3">
        <f t="shared" si="33"/>
        <v>60</v>
      </c>
      <c r="AB80" s="53">
        <f t="shared" si="34"/>
        <v>0.17647058823529413</v>
      </c>
      <c r="AC80" s="7"/>
      <c r="AD80" s="71" t="s">
        <v>81</v>
      </c>
      <c r="AE80" s="53">
        <v>0.14065762217837346</v>
      </c>
      <c r="AF80" s="7"/>
      <c r="AG80" s="71"/>
      <c r="AH80" s="73"/>
      <c r="AJ80" s="4" t="s">
        <v>130</v>
      </c>
      <c r="AK80" s="7">
        <v>140694</v>
      </c>
      <c r="AM80" s="4" t="s">
        <v>84</v>
      </c>
      <c r="AN80" s="7">
        <v>3860</v>
      </c>
      <c r="AO80" s="7">
        <v>460374</v>
      </c>
      <c r="AP80" s="71" t="s">
        <v>84</v>
      </c>
      <c r="AQ80" s="3">
        <f t="shared" si="35"/>
        <v>3860</v>
      </c>
      <c r="AR80" s="3">
        <f t="shared" si="36"/>
        <v>460374</v>
      </c>
      <c r="AS80" s="16">
        <f t="shared" si="37"/>
        <v>119267.87564766839</v>
      </c>
      <c r="AT80" s="7"/>
      <c r="AU80" s="71" t="s">
        <v>88</v>
      </c>
      <c r="AV80" s="16">
        <v>80675.925925925927</v>
      </c>
      <c r="AX80" s="71"/>
      <c r="AY80" s="16"/>
      <c r="BB80" s="4" t="s">
        <v>89</v>
      </c>
      <c r="BC80" s="7">
        <v>392254.90196078428</v>
      </c>
      <c r="BE80" s="71"/>
      <c r="BF80" s="16"/>
    </row>
    <row r="81" spans="2:58" hidden="1">
      <c r="B81" s="4" t="s">
        <v>134</v>
      </c>
      <c r="C81" s="7">
        <v>45</v>
      </c>
      <c r="D81" s="7">
        <v>452</v>
      </c>
      <c r="E81" s="3" t="str">
        <f t="shared" si="28"/>
        <v xml:space="preserve">  Wachszieher</v>
      </c>
      <c r="F81" s="3">
        <f t="shared" si="29"/>
        <v>45</v>
      </c>
      <c r="G81" s="3">
        <f t="shared" si="30"/>
        <v>452</v>
      </c>
      <c r="H81" s="19">
        <f t="shared" si="38"/>
        <v>10.044444444444444</v>
      </c>
      <c r="I81" s="69"/>
      <c r="J81" s="3" t="s">
        <v>125</v>
      </c>
      <c r="K81" s="19">
        <v>4.6642913697545527</v>
      </c>
      <c r="M81" s="4" t="s">
        <v>68</v>
      </c>
      <c r="N81" s="7">
        <v>1489</v>
      </c>
      <c r="O81" s="69"/>
      <c r="P81" s="71"/>
      <c r="Q81" s="19"/>
      <c r="U81" s="4" t="s">
        <v>134</v>
      </c>
      <c r="V81" s="7">
        <v>452</v>
      </c>
      <c r="W81" s="7">
        <v>76</v>
      </c>
      <c r="X81" s="7"/>
      <c r="Y81" s="3" t="str">
        <f t="shared" si="31"/>
        <v xml:space="preserve">  Wachszieher</v>
      </c>
      <c r="Z81" s="3">
        <f t="shared" si="32"/>
        <v>452</v>
      </c>
      <c r="AA81" s="3">
        <f t="shared" si="33"/>
        <v>76</v>
      </c>
      <c r="AB81" s="53">
        <f t="shared" si="34"/>
        <v>0.16814159292035399</v>
      </c>
      <c r="AC81" s="7"/>
      <c r="AD81" s="71" t="s">
        <v>87</v>
      </c>
      <c r="AE81" s="53">
        <v>0.13822265354221544</v>
      </c>
      <c r="AF81" s="7"/>
      <c r="AG81" s="71"/>
      <c r="AH81" s="73"/>
      <c r="AJ81" s="4" t="s">
        <v>111</v>
      </c>
      <c r="AK81" s="7">
        <v>124644</v>
      </c>
      <c r="AM81" s="4" t="s">
        <v>92</v>
      </c>
      <c r="AN81" s="7">
        <v>10043</v>
      </c>
      <c r="AO81" s="7">
        <v>1041183</v>
      </c>
      <c r="AP81" s="71" t="s">
        <v>92</v>
      </c>
      <c r="AQ81" s="3">
        <f t="shared" si="35"/>
        <v>10043</v>
      </c>
      <c r="AR81" s="3">
        <f t="shared" si="36"/>
        <v>1041183</v>
      </c>
      <c r="AS81" s="16">
        <f t="shared" si="37"/>
        <v>103672.5082146769</v>
      </c>
      <c r="AT81" s="7"/>
      <c r="AU81" s="71" t="s">
        <v>124</v>
      </c>
      <c r="AV81" s="16">
        <v>80659.751037344395</v>
      </c>
      <c r="AX81" s="71"/>
      <c r="AY81" s="16"/>
      <c r="BB81" s="4" t="s">
        <v>140</v>
      </c>
      <c r="BC81" s="7">
        <v>336039.68253968254</v>
      </c>
      <c r="BE81" s="71"/>
      <c r="BF81" s="16"/>
    </row>
    <row r="82" spans="2:58" hidden="1">
      <c r="B82" s="4" t="s">
        <v>103</v>
      </c>
      <c r="C82" s="7">
        <v>74</v>
      </c>
      <c r="D82" s="7">
        <v>766</v>
      </c>
      <c r="E82" s="3" t="str">
        <f t="shared" si="28"/>
        <v xml:space="preserve">  Weinküfer</v>
      </c>
      <c r="F82" s="3">
        <f t="shared" si="29"/>
        <v>74</v>
      </c>
      <c r="G82" s="3">
        <f t="shared" si="30"/>
        <v>766</v>
      </c>
      <c r="H82" s="19">
        <f t="shared" si="38"/>
        <v>10.351351351351351</v>
      </c>
      <c r="I82" s="69"/>
      <c r="J82" s="3" t="s">
        <v>65</v>
      </c>
      <c r="K82" s="19">
        <v>4.6460834762721559</v>
      </c>
      <c r="M82" s="4" t="s">
        <v>119</v>
      </c>
      <c r="N82" s="7">
        <v>1398</v>
      </c>
      <c r="O82" s="69"/>
      <c r="P82" s="71"/>
      <c r="Q82" s="19"/>
      <c r="U82" s="4" t="s">
        <v>103</v>
      </c>
      <c r="V82" s="7">
        <v>766</v>
      </c>
      <c r="W82" s="7">
        <v>267</v>
      </c>
      <c r="X82" s="7"/>
      <c r="Y82" s="3" t="str">
        <f t="shared" si="31"/>
        <v xml:space="preserve">  Weinküfer</v>
      </c>
      <c r="Z82" s="3">
        <f t="shared" si="32"/>
        <v>766</v>
      </c>
      <c r="AA82" s="3">
        <f t="shared" si="33"/>
        <v>267</v>
      </c>
      <c r="AB82" s="53">
        <f t="shared" si="34"/>
        <v>0.34856396866840733</v>
      </c>
      <c r="AC82" s="7"/>
      <c r="AD82" s="71" t="s">
        <v>62</v>
      </c>
      <c r="AE82" s="53">
        <v>0.1380939402198601</v>
      </c>
      <c r="AF82" s="7"/>
      <c r="AG82" s="71"/>
      <c r="AH82" s="73"/>
      <c r="AJ82" s="4" t="s">
        <v>138</v>
      </c>
      <c r="AK82" s="7">
        <v>104698</v>
      </c>
      <c r="AM82" s="4" t="s">
        <v>61</v>
      </c>
      <c r="AN82" s="7">
        <v>48311</v>
      </c>
      <c r="AO82" s="7">
        <v>4116994</v>
      </c>
      <c r="AP82" s="71" t="s">
        <v>61</v>
      </c>
      <c r="AQ82" s="3">
        <f t="shared" si="35"/>
        <v>48311</v>
      </c>
      <c r="AR82" s="3">
        <f t="shared" si="36"/>
        <v>4116994</v>
      </c>
      <c r="AS82" s="16">
        <f t="shared" si="37"/>
        <v>85218.56306017263</v>
      </c>
      <c r="AT82" s="7"/>
      <c r="AU82" s="71" t="s">
        <v>130</v>
      </c>
      <c r="AV82" s="16">
        <v>79668.17667044168</v>
      </c>
      <c r="AX82" s="71"/>
      <c r="AY82" s="16"/>
      <c r="BB82" s="4" t="s">
        <v>118</v>
      </c>
      <c r="BC82" s="7">
        <v>329489.79591836734</v>
      </c>
      <c r="BE82" s="71"/>
      <c r="BF82" s="16"/>
    </row>
    <row r="83" spans="2:58" hidden="1">
      <c r="B83" s="4" t="s">
        <v>108</v>
      </c>
      <c r="C83" s="7">
        <v>5922</v>
      </c>
      <c r="D83" s="7">
        <v>66387</v>
      </c>
      <c r="E83" s="3" t="str">
        <f t="shared" si="28"/>
        <v xml:space="preserve">  Zahntechniker</v>
      </c>
      <c r="F83" s="3">
        <f t="shared" si="29"/>
        <v>5922</v>
      </c>
      <c r="G83" s="3">
        <f t="shared" si="30"/>
        <v>66387</v>
      </c>
      <c r="H83" s="19">
        <f t="shared" si="38"/>
        <v>11.210233029381966</v>
      </c>
      <c r="I83" s="69"/>
      <c r="J83" s="3" t="s">
        <v>116</v>
      </c>
      <c r="K83" s="19">
        <v>4.5625</v>
      </c>
      <c r="M83" s="4" t="s">
        <v>140</v>
      </c>
      <c r="N83" s="7">
        <v>1240</v>
      </c>
      <c r="O83" s="69"/>
      <c r="P83" s="71"/>
      <c r="Q83" s="19"/>
      <c r="U83" s="4" t="s">
        <v>108</v>
      </c>
      <c r="V83" s="7">
        <v>66387</v>
      </c>
      <c r="W83" s="7">
        <v>16202</v>
      </c>
      <c r="X83" s="7"/>
      <c r="Y83" s="3" t="str">
        <f t="shared" si="31"/>
        <v xml:space="preserve">  Zahntechniker</v>
      </c>
      <c r="Z83" s="3">
        <f t="shared" si="32"/>
        <v>66387</v>
      </c>
      <c r="AA83" s="3">
        <f t="shared" si="33"/>
        <v>16202</v>
      </c>
      <c r="AB83" s="53">
        <f t="shared" si="34"/>
        <v>0.24405380571497431</v>
      </c>
      <c r="AC83" s="7"/>
      <c r="AD83" s="71" t="s">
        <v>63</v>
      </c>
      <c r="AE83" s="53">
        <v>0.13683961854805274</v>
      </c>
      <c r="AF83" s="7"/>
      <c r="AG83" s="71"/>
      <c r="AH83" s="73"/>
      <c r="AJ83" s="4" t="s">
        <v>103</v>
      </c>
      <c r="AK83" s="7">
        <v>103741</v>
      </c>
      <c r="AM83" s="4" t="s">
        <v>66</v>
      </c>
      <c r="AN83" s="7">
        <v>20646</v>
      </c>
      <c r="AO83" s="7">
        <v>2735657</v>
      </c>
      <c r="AP83" s="71" t="s">
        <v>66</v>
      </c>
      <c r="AQ83" s="3">
        <f t="shared" si="35"/>
        <v>20646</v>
      </c>
      <c r="AR83" s="3">
        <f t="shared" si="36"/>
        <v>2735657</v>
      </c>
      <c r="AS83" s="16">
        <f t="shared" si="37"/>
        <v>132503.00300300302</v>
      </c>
      <c r="AT83" s="7"/>
      <c r="AU83" s="71" t="s">
        <v>126</v>
      </c>
      <c r="AV83" s="16">
        <v>78410.754829715195</v>
      </c>
      <c r="AX83" s="71"/>
      <c r="AY83" s="16"/>
      <c r="BB83" s="4" t="s">
        <v>61</v>
      </c>
      <c r="BC83" s="7">
        <v>314130.47459179</v>
      </c>
      <c r="BE83" s="71"/>
      <c r="BF83" s="16"/>
    </row>
    <row r="84" spans="2:58" hidden="1">
      <c r="B84" s="4" t="s">
        <v>50</v>
      </c>
      <c r="C84" s="7">
        <v>13567</v>
      </c>
      <c r="D84" s="7">
        <v>105182</v>
      </c>
      <c r="E84" s="3" t="str">
        <f t="shared" si="28"/>
        <v xml:space="preserve">  Zimmerer</v>
      </c>
      <c r="F84" s="3">
        <f t="shared" si="29"/>
        <v>13567</v>
      </c>
      <c r="G84" s="3">
        <f t="shared" si="30"/>
        <v>105182</v>
      </c>
      <c r="H84" s="19">
        <f t="shared" si="38"/>
        <v>7.7527824869167832</v>
      </c>
      <c r="I84" s="69"/>
      <c r="J84" s="3" t="s">
        <v>111</v>
      </c>
      <c r="K84" s="19">
        <v>4.4833702882483371</v>
      </c>
      <c r="M84" s="4" t="s">
        <v>128</v>
      </c>
      <c r="N84" s="7">
        <v>1170</v>
      </c>
      <c r="O84" s="69"/>
      <c r="P84" s="71"/>
      <c r="Q84" s="19"/>
      <c r="U84" s="4" t="s">
        <v>50</v>
      </c>
      <c r="V84" s="7">
        <v>105182</v>
      </c>
      <c r="W84" s="7">
        <v>14988</v>
      </c>
      <c r="X84" s="7"/>
      <c r="Y84" s="3" t="str">
        <f t="shared" si="31"/>
        <v xml:space="preserve">  Zimmerer</v>
      </c>
      <c r="Z84" s="3">
        <f t="shared" si="32"/>
        <v>105182</v>
      </c>
      <c r="AA84" s="3">
        <f t="shared" si="33"/>
        <v>14988</v>
      </c>
      <c r="AB84" s="53">
        <f t="shared" si="34"/>
        <v>0.14249586431138409</v>
      </c>
      <c r="AC84" s="7"/>
      <c r="AD84" s="71" t="s">
        <v>90</v>
      </c>
      <c r="AE84" s="53">
        <v>0.13417781409953117</v>
      </c>
      <c r="AF84" s="7"/>
      <c r="AG84" s="71"/>
      <c r="AH84" s="73"/>
      <c r="AJ84" s="4" t="s">
        <v>78</v>
      </c>
      <c r="AK84" s="7">
        <v>98986</v>
      </c>
      <c r="AM84" s="4" t="s">
        <v>125</v>
      </c>
      <c r="AN84" s="7">
        <v>5891</v>
      </c>
      <c r="AO84" s="7">
        <v>589232</v>
      </c>
      <c r="AP84" s="71" t="s">
        <v>125</v>
      </c>
      <c r="AQ84" s="3">
        <f t="shared" si="35"/>
        <v>5891</v>
      </c>
      <c r="AR84" s="3">
        <f t="shared" si="36"/>
        <v>589232</v>
      </c>
      <c r="AS84" s="16">
        <f t="shared" si="37"/>
        <v>100022.40706161942</v>
      </c>
      <c r="AT84" s="7"/>
      <c r="AU84" s="71" t="s">
        <v>89</v>
      </c>
      <c r="AV84" s="16">
        <v>76354.961832061061</v>
      </c>
      <c r="AX84" s="71"/>
      <c r="AY84" s="16"/>
      <c r="BB84" s="4" t="s">
        <v>64</v>
      </c>
      <c r="BC84" s="7">
        <v>306657.37273711897</v>
      </c>
      <c r="BE84" s="71"/>
      <c r="BF84" s="16"/>
    </row>
    <row r="85" spans="2:58" hidden="1">
      <c r="B85" s="4" t="s">
        <v>135</v>
      </c>
      <c r="C85" s="7">
        <v>153</v>
      </c>
      <c r="D85" s="7">
        <v>426</v>
      </c>
      <c r="E85" s="3" t="str">
        <f t="shared" si="28"/>
        <v xml:space="preserve">  Zupfinstrumentenmacher</v>
      </c>
      <c r="F85" s="3">
        <f t="shared" si="29"/>
        <v>153</v>
      </c>
      <c r="G85" s="3">
        <f t="shared" si="30"/>
        <v>426</v>
      </c>
      <c r="H85" s="19">
        <f t="shared" si="38"/>
        <v>2.784313725490196</v>
      </c>
      <c r="I85" s="69"/>
      <c r="J85" s="3" t="s">
        <v>123</v>
      </c>
      <c r="K85" s="19">
        <v>4.2465753424657535</v>
      </c>
      <c r="M85" s="4" t="s">
        <v>138</v>
      </c>
      <c r="N85" s="7">
        <v>1105</v>
      </c>
      <c r="O85" s="69"/>
      <c r="P85" s="71"/>
      <c r="Q85" s="19"/>
      <c r="U85" s="4" t="s">
        <v>135</v>
      </c>
      <c r="V85" s="7">
        <v>426</v>
      </c>
      <c r="W85" s="7">
        <v>48</v>
      </c>
      <c r="X85" s="7"/>
      <c r="Y85" s="3" t="str">
        <f t="shared" si="31"/>
        <v xml:space="preserve">  Zupfinstrumentenmacher</v>
      </c>
      <c r="Z85" s="3">
        <f t="shared" si="32"/>
        <v>426</v>
      </c>
      <c r="AA85" s="3">
        <f t="shared" si="33"/>
        <v>48</v>
      </c>
      <c r="AB85" s="53">
        <f t="shared" si="34"/>
        <v>0.11267605633802817</v>
      </c>
      <c r="AC85" s="7"/>
      <c r="AD85" s="71" t="s">
        <v>79</v>
      </c>
      <c r="AE85" s="53">
        <v>0.1312435002228495</v>
      </c>
      <c r="AF85" s="7"/>
      <c r="AG85" s="71"/>
      <c r="AH85" s="73"/>
      <c r="AJ85" s="4" t="s">
        <v>140</v>
      </c>
      <c r="AK85" s="7">
        <v>84682</v>
      </c>
      <c r="AM85" s="4" t="s">
        <v>93</v>
      </c>
      <c r="AN85" s="7">
        <v>17279</v>
      </c>
      <c r="AO85" s="7">
        <v>1599282</v>
      </c>
      <c r="AP85" s="71" t="s">
        <v>93</v>
      </c>
      <c r="AQ85" s="3">
        <f t="shared" si="35"/>
        <v>17279</v>
      </c>
      <c r="AR85" s="3">
        <f t="shared" si="36"/>
        <v>1599282</v>
      </c>
      <c r="AS85" s="16">
        <f t="shared" si="37"/>
        <v>92556.397939695584</v>
      </c>
      <c r="AT85" s="7"/>
      <c r="AU85" s="71" t="s">
        <v>109</v>
      </c>
      <c r="AV85" s="16">
        <v>74124.166849203611</v>
      </c>
      <c r="AX85" s="71"/>
      <c r="AY85" s="16"/>
      <c r="BB85" s="4" t="s">
        <v>110</v>
      </c>
      <c r="BC85" s="7">
        <v>296285.71428571432</v>
      </c>
      <c r="BE85" s="71"/>
      <c r="BF85" s="16"/>
    </row>
    <row r="86" spans="2:58" hidden="1">
      <c r="B86" s="4" t="s">
        <v>95</v>
      </c>
      <c r="C86" s="7">
        <v>2808</v>
      </c>
      <c r="D86" s="7">
        <v>29790</v>
      </c>
      <c r="E86" s="3" t="str">
        <f t="shared" si="28"/>
        <v xml:space="preserve">  Zweiradmechaniker</v>
      </c>
      <c r="F86" s="3">
        <f t="shared" si="29"/>
        <v>2808</v>
      </c>
      <c r="G86" s="3">
        <f t="shared" si="30"/>
        <v>29790</v>
      </c>
      <c r="H86" s="19">
        <f t="shared" si="38"/>
        <v>10.608974358974359</v>
      </c>
      <c r="I86" s="69"/>
      <c r="J86" s="3" t="s">
        <v>113</v>
      </c>
      <c r="K86" s="19">
        <v>4.1781497730995918</v>
      </c>
      <c r="M86" s="4" t="s">
        <v>78</v>
      </c>
      <c r="N86" s="7">
        <v>961</v>
      </c>
      <c r="O86" s="69"/>
      <c r="P86" s="71"/>
      <c r="Q86" s="19"/>
      <c r="U86" s="4" t="s">
        <v>95</v>
      </c>
      <c r="V86" s="7">
        <v>29790</v>
      </c>
      <c r="W86" s="7">
        <v>5624</v>
      </c>
      <c r="X86" s="7"/>
      <c r="Y86" s="3" t="str">
        <f t="shared" si="31"/>
        <v xml:space="preserve">  Zweiradmechaniker</v>
      </c>
      <c r="Z86" s="3">
        <f t="shared" si="32"/>
        <v>29790</v>
      </c>
      <c r="AA86" s="3">
        <f t="shared" si="33"/>
        <v>5624</v>
      </c>
      <c r="AB86" s="53">
        <f t="shared" si="34"/>
        <v>0.1887881839543471</v>
      </c>
      <c r="AC86" s="7"/>
      <c r="AD86" s="71" t="s">
        <v>57</v>
      </c>
      <c r="AE86" s="53">
        <v>0.13099637295765473</v>
      </c>
      <c r="AF86" s="7"/>
      <c r="AG86" s="71"/>
      <c r="AH86" s="73"/>
      <c r="AJ86" s="4" t="s">
        <v>77</v>
      </c>
      <c r="AK86" s="7">
        <v>82283</v>
      </c>
      <c r="AM86" s="4" t="s">
        <v>126</v>
      </c>
      <c r="AN86" s="7">
        <v>25105</v>
      </c>
      <c r="AO86" s="7">
        <v>1968502</v>
      </c>
      <c r="AP86" s="71" t="s">
        <v>126</v>
      </c>
      <c r="AQ86" s="3">
        <f t="shared" si="35"/>
        <v>25105</v>
      </c>
      <c r="AR86" s="3">
        <f t="shared" si="36"/>
        <v>1968502</v>
      </c>
      <c r="AS86" s="16">
        <f t="shared" si="37"/>
        <v>78410.754829715195</v>
      </c>
      <c r="AT86" s="7"/>
      <c r="AU86" s="71" t="s">
        <v>114</v>
      </c>
      <c r="AV86" s="16">
        <v>73773.793103448275</v>
      </c>
      <c r="AX86" s="71"/>
      <c r="AY86" s="16"/>
      <c r="BB86" s="4" t="s">
        <v>124</v>
      </c>
      <c r="BC86" s="7">
        <v>294530.30303030298</v>
      </c>
      <c r="BE86" s="71"/>
      <c r="BF86" s="16"/>
    </row>
    <row r="87" spans="2:58" hidden="1">
      <c r="B87" s="4" t="s">
        <v>64</v>
      </c>
      <c r="C87" s="7">
        <v>32315</v>
      </c>
      <c r="D87" s="7">
        <v>108262</v>
      </c>
      <c r="E87" s="3" t="str">
        <f t="shared" si="28"/>
        <v xml:space="preserve">  Fliesen, Platten und Mosaikleger</v>
      </c>
      <c r="F87" s="3">
        <f t="shared" si="29"/>
        <v>32315</v>
      </c>
      <c r="G87" s="3">
        <f t="shared" si="30"/>
        <v>108262</v>
      </c>
      <c r="H87" s="19">
        <f t="shared" si="38"/>
        <v>3.3502088813244622</v>
      </c>
      <c r="I87" s="69"/>
      <c r="J87" s="3" t="s">
        <v>122</v>
      </c>
      <c r="K87" s="19">
        <v>4.1119449656035023</v>
      </c>
      <c r="M87" s="4" t="s">
        <v>103</v>
      </c>
      <c r="N87" s="7">
        <v>766</v>
      </c>
      <c r="O87" s="69"/>
      <c r="P87" s="71"/>
      <c r="Q87" s="19"/>
      <c r="U87" s="4" t="s">
        <v>64</v>
      </c>
      <c r="V87" s="7">
        <v>108262</v>
      </c>
      <c r="W87" s="7">
        <v>18593</v>
      </c>
      <c r="X87" s="7"/>
      <c r="Y87" s="3" t="str">
        <f t="shared" si="31"/>
        <v xml:space="preserve">  Fliesen, Platten und Mosaikleger</v>
      </c>
      <c r="Z87" s="3">
        <f t="shared" si="32"/>
        <v>108262</v>
      </c>
      <c r="AA87" s="3">
        <f t="shared" si="33"/>
        <v>18593</v>
      </c>
      <c r="AB87" s="53">
        <f t="shared" si="34"/>
        <v>0.17174077700393489</v>
      </c>
      <c r="AC87" s="7"/>
      <c r="AD87" s="71" t="s">
        <v>96</v>
      </c>
      <c r="AE87" s="53">
        <v>0.13064983394964316</v>
      </c>
      <c r="AF87" s="7"/>
      <c r="AG87" s="71"/>
      <c r="AH87" s="73"/>
      <c r="AJ87" s="4" t="s">
        <v>68</v>
      </c>
      <c r="AK87" s="7">
        <v>81349</v>
      </c>
      <c r="AM87" s="4" t="s">
        <v>127</v>
      </c>
      <c r="AN87" s="7">
        <v>2841</v>
      </c>
      <c r="AO87" s="7">
        <v>196228</v>
      </c>
      <c r="AP87" s="71" t="s">
        <v>127</v>
      </c>
      <c r="AQ87" s="3">
        <f t="shared" si="35"/>
        <v>2841</v>
      </c>
      <c r="AR87" s="3">
        <f t="shared" si="36"/>
        <v>196228</v>
      </c>
      <c r="AS87" s="16">
        <f t="shared" si="37"/>
        <v>69070.045758535722</v>
      </c>
      <c r="AT87" s="7"/>
      <c r="AU87" s="71" t="s">
        <v>117</v>
      </c>
      <c r="AV87" s="16">
        <v>70783.333333333328</v>
      </c>
      <c r="AX87" s="71"/>
      <c r="AY87" s="16"/>
      <c r="BB87" s="4" t="s">
        <v>138</v>
      </c>
      <c r="BC87" s="7">
        <v>281446.2365591398</v>
      </c>
      <c r="BE87" s="71"/>
      <c r="BF87" s="16"/>
    </row>
    <row r="88" spans="2:58" hidden="1">
      <c r="B88" s="4" t="s">
        <v>65</v>
      </c>
      <c r="C88" s="7">
        <v>1749</v>
      </c>
      <c r="D88" s="7">
        <v>8126</v>
      </c>
      <c r="E88" s="3" t="str">
        <f t="shared" si="28"/>
        <v xml:space="preserve">  Ofen und Luftheizungsbauer</v>
      </c>
      <c r="F88" s="3">
        <f t="shared" si="29"/>
        <v>1749</v>
      </c>
      <c r="G88" s="3">
        <f t="shared" si="30"/>
        <v>8126</v>
      </c>
      <c r="H88" s="19">
        <f t="shared" si="38"/>
        <v>4.6460834762721559</v>
      </c>
      <c r="I88" s="69"/>
      <c r="J88" s="3" t="s">
        <v>121</v>
      </c>
      <c r="K88" s="19">
        <v>4</v>
      </c>
      <c r="M88" s="4" t="s">
        <v>77</v>
      </c>
      <c r="N88" s="7">
        <v>740</v>
      </c>
      <c r="O88" s="69"/>
      <c r="P88" s="71"/>
      <c r="Q88" s="19"/>
      <c r="U88" s="4" t="s">
        <v>65</v>
      </c>
      <c r="V88" s="7">
        <v>8126</v>
      </c>
      <c r="W88" s="7">
        <v>1632</v>
      </c>
      <c r="X88" s="7"/>
      <c r="Y88" s="3" t="str">
        <f t="shared" si="31"/>
        <v xml:space="preserve">  Ofen und Luftheizungsbauer</v>
      </c>
      <c r="Z88" s="3">
        <f t="shared" si="32"/>
        <v>8126</v>
      </c>
      <c r="AA88" s="3">
        <f t="shared" si="33"/>
        <v>1632</v>
      </c>
      <c r="AB88" s="53">
        <f t="shared" si="34"/>
        <v>0.20083682008368201</v>
      </c>
      <c r="AC88" s="7"/>
      <c r="AD88" s="71" t="s">
        <v>54</v>
      </c>
      <c r="AE88" s="53">
        <v>0.13024762439732249</v>
      </c>
      <c r="AF88" s="7"/>
      <c r="AG88" s="71"/>
      <c r="AH88" s="73"/>
      <c r="AJ88" s="4" t="s">
        <v>119</v>
      </c>
      <c r="AK88" s="7">
        <v>75458</v>
      </c>
      <c r="AM88" s="4" t="s">
        <v>128</v>
      </c>
      <c r="AN88" s="7">
        <v>1170</v>
      </c>
      <c r="AO88" s="7">
        <v>159771</v>
      </c>
      <c r="AP88" s="71" t="s">
        <v>128</v>
      </c>
      <c r="AQ88" s="3">
        <f t="shared" si="35"/>
        <v>1170</v>
      </c>
      <c r="AR88" s="3">
        <f t="shared" si="36"/>
        <v>159771</v>
      </c>
      <c r="AS88" s="16">
        <f t="shared" si="37"/>
        <v>136556.41025641025</v>
      </c>
      <c r="AT88" s="7"/>
      <c r="AU88" s="71" t="s">
        <v>108</v>
      </c>
      <c r="AV88" s="16">
        <v>69749.679907210753</v>
      </c>
      <c r="AX88" s="71"/>
      <c r="AY88" s="16"/>
      <c r="BB88" s="4" t="s">
        <v>111</v>
      </c>
      <c r="BC88" s="7">
        <v>276372.50554323726</v>
      </c>
      <c r="BE88" s="71"/>
      <c r="BF88" s="16"/>
    </row>
    <row r="89" spans="2:58" hidden="1">
      <c r="B89" s="4" t="s">
        <v>66</v>
      </c>
      <c r="C89" s="7">
        <v>2974</v>
      </c>
      <c r="D89" s="7">
        <v>20646</v>
      </c>
      <c r="E89" s="3" t="str">
        <f t="shared" si="28"/>
        <v xml:space="preserve">  Rollladen und Sonnenschutztechniker</v>
      </c>
      <c r="F89" s="3">
        <f t="shared" si="29"/>
        <v>2974</v>
      </c>
      <c r="G89" s="3">
        <f t="shared" si="30"/>
        <v>20646</v>
      </c>
      <c r="H89" s="19">
        <f t="shared" si="38"/>
        <v>6.9421654337592464</v>
      </c>
      <c r="I89" s="69"/>
      <c r="J89" s="3" t="s">
        <v>60</v>
      </c>
      <c r="K89" s="19">
        <v>3.9756397637795278</v>
      </c>
      <c r="M89" s="4" t="s">
        <v>114</v>
      </c>
      <c r="N89" s="7">
        <v>725</v>
      </c>
      <c r="O89" s="69"/>
      <c r="P89" s="71"/>
      <c r="Q89" s="19"/>
      <c r="U89" s="4" t="s">
        <v>66</v>
      </c>
      <c r="V89" s="7">
        <v>20646</v>
      </c>
      <c r="W89" s="7">
        <v>3548</v>
      </c>
      <c r="X89" s="7"/>
      <c r="Y89" s="3" t="str">
        <f t="shared" si="31"/>
        <v xml:space="preserve">  Rollladen und Sonnenschutztechniker</v>
      </c>
      <c r="Z89" s="3">
        <f t="shared" si="32"/>
        <v>20646</v>
      </c>
      <c r="AA89" s="3">
        <f t="shared" si="33"/>
        <v>3548</v>
      </c>
      <c r="AB89" s="53">
        <f t="shared" si="34"/>
        <v>0.17184926862346217</v>
      </c>
      <c r="AC89" s="7"/>
      <c r="AD89" s="71" t="s">
        <v>59</v>
      </c>
      <c r="AE89" s="53">
        <v>0.13000135218938111</v>
      </c>
      <c r="AF89" s="7"/>
      <c r="AG89" s="71"/>
      <c r="AH89" s="73"/>
      <c r="AJ89" s="4" t="s">
        <v>123</v>
      </c>
      <c r="AK89" s="7">
        <v>62251</v>
      </c>
      <c r="AM89" s="4" t="s">
        <v>85</v>
      </c>
      <c r="AN89" s="7">
        <v>1871</v>
      </c>
      <c r="AO89" s="7">
        <v>354556</v>
      </c>
      <c r="AP89" s="71" t="s">
        <v>85</v>
      </c>
      <c r="AQ89" s="3">
        <f t="shared" si="35"/>
        <v>1871</v>
      </c>
      <c r="AR89" s="3">
        <f t="shared" si="36"/>
        <v>354556</v>
      </c>
      <c r="AS89" s="16">
        <f t="shared" si="37"/>
        <v>189500.80171031534</v>
      </c>
      <c r="AT89" s="7"/>
      <c r="AU89" s="71" t="s">
        <v>127</v>
      </c>
      <c r="AV89" s="16">
        <v>69070.045758535722</v>
      </c>
      <c r="AX89" s="71"/>
      <c r="AY89" s="16"/>
      <c r="BB89" s="4" t="s">
        <v>51</v>
      </c>
      <c r="BC89" s="7">
        <v>271970.86864406778</v>
      </c>
      <c r="BE89" s="71"/>
      <c r="BF89" s="16"/>
    </row>
    <row r="90" spans="2:58" hidden="1">
      <c r="B90" s="4" t="s">
        <v>51</v>
      </c>
      <c r="C90" s="7">
        <v>9440</v>
      </c>
      <c r="D90" s="7">
        <v>28491</v>
      </c>
      <c r="E90" s="3" t="str">
        <f t="shared" si="28"/>
        <v xml:space="preserve">  Holz und Bautenschützer</v>
      </c>
      <c r="F90" s="3">
        <f t="shared" si="29"/>
        <v>9440</v>
      </c>
      <c r="G90" s="3">
        <f t="shared" si="30"/>
        <v>28491</v>
      </c>
      <c r="H90" s="19">
        <f t="shared" si="38"/>
        <v>3.0181144067796608</v>
      </c>
      <c r="I90" s="69"/>
      <c r="J90" s="3" t="s">
        <v>118</v>
      </c>
      <c r="K90" s="19">
        <v>3.8911564625850339</v>
      </c>
      <c r="M90" s="4" t="s">
        <v>123</v>
      </c>
      <c r="N90" s="7">
        <v>620</v>
      </c>
      <c r="O90" s="69"/>
      <c r="P90" s="71"/>
      <c r="Q90" s="19"/>
      <c r="U90" s="4" t="s">
        <v>51</v>
      </c>
      <c r="V90" s="7">
        <v>28491</v>
      </c>
      <c r="W90" s="7">
        <v>4956</v>
      </c>
      <c r="X90" s="7"/>
      <c r="Y90" s="3" t="str">
        <f t="shared" si="31"/>
        <v xml:space="preserve">  Holz und Bautenschützer</v>
      </c>
      <c r="Z90" s="3">
        <f t="shared" si="32"/>
        <v>28491</v>
      </c>
      <c r="AA90" s="3">
        <f t="shared" si="33"/>
        <v>4956</v>
      </c>
      <c r="AB90" s="53">
        <f t="shared" si="34"/>
        <v>0.17394966831631042</v>
      </c>
      <c r="AC90" s="7"/>
      <c r="AD90" s="71" t="s">
        <v>73</v>
      </c>
      <c r="AE90" s="53">
        <v>0.12874447458784694</v>
      </c>
      <c r="AF90" s="7"/>
      <c r="AG90" s="71"/>
      <c r="AH90" s="73"/>
      <c r="AJ90" s="4" t="s">
        <v>114</v>
      </c>
      <c r="AK90" s="7">
        <v>53486</v>
      </c>
      <c r="AM90" s="4" t="s">
        <v>86</v>
      </c>
      <c r="AN90" s="7"/>
      <c r="AO90" s="7"/>
      <c r="AP90" s="71" t="s">
        <v>86</v>
      </c>
      <c r="AQ90" s="3">
        <f t="shared" si="35"/>
        <v>0</v>
      </c>
      <c r="AR90" s="3">
        <f t="shared" si="36"/>
        <v>0</v>
      </c>
      <c r="AS90" s="16" t="e">
        <f t="shared" si="37"/>
        <v>#DIV/0!</v>
      </c>
      <c r="AT90" s="7"/>
      <c r="AU90" s="71" t="s">
        <v>135</v>
      </c>
      <c r="AV90" s="16">
        <v>68976.525821596239</v>
      </c>
      <c r="AX90" s="71"/>
      <c r="AY90" s="16"/>
      <c r="BB90" s="4" t="s">
        <v>126</v>
      </c>
      <c r="BC90" s="7">
        <v>266481.92771084339</v>
      </c>
      <c r="BE90" s="71"/>
      <c r="BF90" s="16"/>
    </row>
    <row r="91" spans="2:58" hidden="1">
      <c r="B91" s="4" t="s">
        <v>52</v>
      </c>
      <c r="C91" s="7">
        <v>1188</v>
      </c>
      <c r="D91" s="7">
        <v>14618</v>
      </c>
      <c r="E91" s="3" t="str">
        <f t="shared" si="28"/>
        <v xml:space="preserve">  Wärme, Kälte und Schallschutzisolierer</v>
      </c>
      <c r="F91" s="3">
        <f t="shared" si="29"/>
        <v>1188</v>
      </c>
      <c r="G91" s="3">
        <f t="shared" si="30"/>
        <v>14618</v>
      </c>
      <c r="H91" s="19">
        <f t="shared" si="38"/>
        <v>12.304713804713804</v>
      </c>
      <c r="I91" s="69"/>
      <c r="J91" s="3" t="s">
        <v>61</v>
      </c>
      <c r="K91" s="19">
        <v>3.6861742713261103</v>
      </c>
      <c r="M91" s="4" t="s">
        <v>118</v>
      </c>
      <c r="N91" s="7">
        <v>572</v>
      </c>
      <c r="O91" s="69"/>
      <c r="P91" s="71"/>
      <c r="Q91" s="19"/>
      <c r="U91" s="4" t="s">
        <v>52</v>
      </c>
      <c r="V91" s="7">
        <v>14618</v>
      </c>
      <c r="W91" s="7">
        <v>1601</v>
      </c>
      <c r="X91" s="7"/>
      <c r="Y91" s="3" t="str">
        <f t="shared" si="31"/>
        <v xml:space="preserve">  Wärme, Kälte und Schallschutzisolierer</v>
      </c>
      <c r="Z91" s="3">
        <f t="shared" si="32"/>
        <v>14618</v>
      </c>
      <c r="AA91" s="3">
        <f t="shared" si="33"/>
        <v>1601</v>
      </c>
      <c r="AB91" s="53">
        <f t="shared" si="34"/>
        <v>0.10952250649883705</v>
      </c>
      <c r="AC91" s="7"/>
      <c r="AD91" s="71" t="s">
        <v>46</v>
      </c>
      <c r="AE91" s="53">
        <v>0.12295690936106983</v>
      </c>
      <c r="AF91" s="7"/>
      <c r="AG91" s="71"/>
      <c r="AH91" s="73"/>
      <c r="AJ91" s="4" t="s">
        <v>118</v>
      </c>
      <c r="AK91" s="7">
        <v>48435</v>
      </c>
      <c r="AM91" s="4" t="s">
        <v>129</v>
      </c>
      <c r="AN91" s="7">
        <v>21965</v>
      </c>
      <c r="AO91" s="7">
        <v>2008749</v>
      </c>
      <c r="AP91" s="71" t="s">
        <v>129</v>
      </c>
      <c r="AQ91" s="3">
        <f t="shared" si="35"/>
        <v>21965</v>
      </c>
      <c r="AR91" s="3">
        <f t="shared" si="36"/>
        <v>2008749</v>
      </c>
      <c r="AS91" s="16">
        <f t="shared" si="37"/>
        <v>91452.264966992938</v>
      </c>
      <c r="AT91" s="7"/>
      <c r="AU91" s="71" t="s">
        <v>140</v>
      </c>
      <c r="AV91" s="16">
        <v>68291.93548387097</v>
      </c>
      <c r="AX91" s="71"/>
      <c r="AY91" s="16"/>
      <c r="BB91" s="4" t="s">
        <v>68</v>
      </c>
      <c r="BC91" s="7">
        <v>264120.12987012987</v>
      </c>
      <c r="BE91" s="71"/>
      <c r="BF91" s="16"/>
    </row>
    <row r="92" spans="2:58" hidden="1">
      <c r="B92" s="4" t="s">
        <v>53</v>
      </c>
      <c r="C92" s="7">
        <v>412</v>
      </c>
      <c r="D92" s="7">
        <v>3608</v>
      </c>
      <c r="E92" s="3" t="str">
        <f t="shared" si="28"/>
        <v xml:space="preserve">  Werkstein und Terrazzohersteller</v>
      </c>
      <c r="F92" s="3">
        <f t="shared" si="29"/>
        <v>412</v>
      </c>
      <c r="G92" s="3">
        <f t="shared" si="30"/>
        <v>3608</v>
      </c>
      <c r="H92" s="19">
        <f t="shared" si="38"/>
        <v>8.7572815533980588</v>
      </c>
      <c r="I92" s="69"/>
      <c r="J92" s="3" t="s">
        <v>124</v>
      </c>
      <c r="K92" s="19">
        <v>3.6515151515151514</v>
      </c>
      <c r="M92" s="4" t="s">
        <v>117</v>
      </c>
      <c r="N92" s="7">
        <v>540</v>
      </c>
      <c r="O92" s="69"/>
      <c r="P92" s="71"/>
      <c r="Q92" s="19"/>
      <c r="U92" s="4" t="s">
        <v>53</v>
      </c>
      <c r="V92" s="7">
        <v>3608</v>
      </c>
      <c r="W92" s="7">
        <v>525</v>
      </c>
      <c r="X92" s="7"/>
      <c r="Y92" s="3" t="str">
        <f t="shared" si="31"/>
        <v xml:space="preserve">  Werkstein und Terrazzohersteller</v>
      </c>
      <c r="Z92" s="3">
        <f t="shared" si="32"/>
        <v>3608</v>
      </c>
      <c r="AA92" s="3">
        <f t="shared" si="33"/>
        <v>525</v>
      </c>
      <c r="AB92" s="53">
        <f t="shared" si="34"/>
        <v>0.145509977827051</v>
      </c>
      <c r="AC92" s="7"/>
      <c r="AD92" s="71" t="s">
        <v>45</v>
      </c>
      <c r="AE92" s="53">
        <v>0.11920035804863494</v>
      </c>
      <c r="AF92" s="7"/>
      <c r="AG92" s="71"/>
      <c r="AH92" s="73"/>
      <c r="AJ92" s="4" t="s">
        <v>134</v>
      </c>
      <c r="AK92" s="7">
        <v>45638</v>
      </c>
      <c r="AM92" s="4" t="s">
        <v>49</v>
      </c>
      <c r="AN92" s="7">
        <v>153511</v>
      </c>
      <c r="AO92" s="7">
        <v>28055980</v>
      </c>
      <c r="AP92" s="71" t="s">
        <v>49</v>
      </c>
      <c r="AQ92" s="3">
        <f t="shared" si="35"/>
        <v>153511</v>
      </c>
      <c r="AR92" s="3">
        <f t="shared" si="36"/>
        <v>28055980</v>
      </c>
      <c r="AS92" s="16">
        <f t="shared" si="37"/>
        <v>182762.01705415247</v>
      </c>
      <c r="AT92" s="7"/>
      <c r="AU92" s="71" t="s">
        <v>112</v>
      </c>
      <c r="AV92" s="16">
        <v>67978.437636126037</v>
      </c>
      <c r="AX92" s="71"/>
      <c r="AY92" s="16"/>
      <c r="BB92" s="4" t="s">
        <v>122</v>
      </c>
      <c r="BC92" s="7">
        <v>248679.17448405252</v>
      </c>
      <c r="BE92" s="71"/>
      <c r="BF92" s="16"/>
    </row>
    <row r="93" spans="2:58" hidden="1">
      <c r="B93" s="4" t="s">
        <v>87</v>
      </c>
      <c r="C93" s="7">
        <v>786</v>
      </c>
      <c r="D93" s="7">
        <v>7213</v>
      </c>
      <c r="E93" s="3" t="str">
        <f t="shared" si="28"/>
        <v xml:space="preserve">  Behälter und Apparatebauer</v>
      </c>
      <c r="F93" s="3">
        <f t="shared" si="29"/>
        <v>786</v>
      </c>
      <c r="G93" s="3">
        <f t="shared" si="30"/>
        <v>7213</v>
      </c>
      <c r="H93" s="19">
        <f t="shared" si="38"/>
        <v>9.176844783715012</v>
      </c>
      <c r="I93" s="69"/>
      <c r="J93" s="3" t="s">
        <v>127</v>
      </c>
      <c r="K93" s="19">
        <v>3.5556946182728408</v>
      </c>
      <c r="M93" s="4" t="s">
        <v>134</v>
      </c>
      <c r="N93" s="7">
        <v>452</v>
      </c>
      <c r="O93" s="69"/>
      <c r="P93" s="71"/>
      <c r="Q93" s="19"/>
      <c r="U93" s="4" t="s">
        <v>87</v>
      </c>
      <c r="V93" s="7">
        <v>7213</v>
      </c>
      <c r="W93" s="7">
        <v>997</v>
      </c>
      <c r="X93" s="7"/>
      <c r="Y93" s="3" t="str">
        <f t="shared" si="31"/>
        <v xml:space="preserve">  Behälter und Apparatebauer</v>
      </c>
      <c r="Z93" s="3">
        <f t="shared" si="32"/>
        <v>7213</v>
      </c>
      <c r="AA93" s="3">
        <f t="shared" si="33"/>
        <v>997</v>
      </c>
      <c r="AB93" s="53">
        <f t="shared" si="34"/>
        <v>0.13822265354221544</v>
      </c>
      <c r="AC93" s="7"/>
      <c r="AD93" s="71" t="s">
        <v>83</v>
      </c>
      <c r="AE93" s="53">
        <v>0.11517199017199017</v>
      </c>
      <c r="AF93" s="7"/>
      <c r="AG93" s="71"/>
      <c r="AH93" s="73"/>
      <c r="AJ93" s="4" t="s">
        <v>117</v>
      </c>
      <c r="AK93" s="7">
        <v>38223</v>
      </c>
      <c r="AM93" s="4" t="s">
        <v>62</v>
      </c>
      <c r="AN93" s="7">
        <v>33021</v>
      </c>
      <c r="AO93" s="7">
        <v>3796457</v>
      </c>
      <c r="AP93" s="71" t="s">
        <v>62</v>
      </c>
      <c r="AQ93" s="3">
        <f t="shared" si="35"/>
        <v>33021</v>
      </c>
      <c r="AR93" s="3">
        <f t="shared" si="36"/>
        <v>3796457</v>
      </c>
      <c r="AS93" s="16">
        <f t="shared" si="37"/>
        <v>114970.98815905031</v>
      </c>
      <c r="AT93" s="7"/>
      <c r="AU93" s="71" t="s">
        <v>131</v>
      </c>
      <c r="AV93" s="16">
        <v>65882.679496669138</v>
      </c>
      <c r="AX93" s="71"/>
      <c r="AY93" s="16"/>
      <c r="BB93" s="4" t="s">
        <v>127</v>
      </c>
      <c r="BC93" s="7">
        <v>245591.98998748432</v>
      </c>
      <c r="BE93" s="71"/>
      <c r="BF93" s="16"/>
    </row>
    <row r="94" spans="2:58" hidden="1">
      <c r="B94" s="4" t="s">
        <v>88</v>
      </c>
      <c r="C94" s="7">
        <v>44</v>
      </c>
      <c r="D94" s="7">
        <v>108</v>
      </c>
      <c r="E94" s="3" t="str">
        <f t="shared" si="28"/>
        <v xml:space="preserve">  Edelsteinschleifer und graveure</v>
      </c>
      <c r="F94" s="3">
        <f t="shared" si="29"/>
        <v>44</v>
      </c>
      <c r="G94" s="3">
        <f t="shared" si="30"/>
        <v>108</v>
      </c>
      <c r="H94" s="19">
        <f t="shared" si="38"/>
        <v>2.4545454545454546</v>
      </c>
      <c r="I94" s="69"/>
      <c r="J94" s="3" t="s">
        <v>137</v>
      </c>
      <c r="K94" s="19">
        <v>3.5521178637200737</v>
      </c>
      <c r="M94" s="4" t="s">
        <v>121</v>
      </c>
      <c r="N94" s="7">
        <v>448</v>
      </c>
      <c r="O94" s="69"/>
      <c r="P94" s="71"/>
      <c r="Q94" s="19"/>
      <c r="U94" s="4" t="s">
        <v>88</v>
      </c>
      <c r="V94" s="7">
        <v>108</v>
      </c>
      <c r="W94" s="7">
        <v>21</v>
      </c>
      <c r="X94" s="7"/>
      <c r="Y94" s="3" t="str">
        <f t="shared" si="31"/>
        <v xml:space="preserve">  Edelsteinschleifer und graveure</v>
      </c>
      <c r="Z94" s="3">
        <f t="shared" si="32"/>
        <v>108</v>
      </c>
      <c r="AA94" s="3">
        <f t="shared" si="33"/>
        <v>21</v>
      </c>
      <c r="AB94" s="53">
        <f t="shared" si="34"/>
        <v>0.19444444444444445</v>
      </c>
      <c r="AC94" s="7"/>
      <c r="AD94" s="71" t="s">
        <v>135</v>
      </c>
      <c r="AE94" s="53">
        <v>0.11267605633802817</v>
      </c>
      <c r="AF94" s="7"/>
      <c r="AG94" s="71"/>
      <c r="AH94" s="73"/>
      <c r="AJ94" s="4" t="s">
        <v>72</v>
      </c>
      <c r="AK94" s="7">
        <v>36411</v>
      </c>
      <c r="AM94" s="4" t="s">
        <v>130</v>
      </c>
      <c r="AN94" s="7">
        <v>1766</v>
      </c>
      <c r="AO94" s="7">
        <v>140694</v>
      </c>
      <c r="AP94" s="71" t="s">
        <v>130</v>
      </c>
      <c r="AQ94" s="3">
        <f t="shared" si="35"/>
        <v>1766</v>
      </c>
      <c r="AR94" s="3">
        <f t="shared" si="36"/>
        <v>140694</v>
      </c>
      <c r="AS94" s="16">
        <f t="shared" si="37"/>
        <v>79668.17667044168</v>
      </c>
      <c r="AT94" s="7"/>
      <c r="AU94" s="71" t="s">
        <v>110</v>
      </c>
      <c r="AV94" s="16">
        <v>62375.939849624061</v>
      </c>
      <c r="AX94" s="71"/>
      <c r="AY94" s="16"/>
      <c r="BB94" s="4" t="s">
        <v>121</v>
      </c>
      <c r="BC94" s="7">
        <v>218803.57142857142</v>
      </c>
      <c r="BE94" s="71"/>
      <c r="BF94" s="16"/>
    </row>
    <row r="95" spans="2:58" hidden="1">
      <c r="B95" s="4" t="s">
        <v>89</v>
      </c>
      <c r="C95" s="7">
        <v>51</v>
      </c>
      <c r="D95" s="7">
        <v>262</v>
      </c>
      <c r="E95" s="3" t="str">
        <f t="shared" si="28"/>
        <v xml:space="preserve">  Glas und Porzellanmaler</v>
      </c>
      <c r="F95" s="3">
        <f t="shared" si="29"/>
        <v>51</v>
      </c>
      <c r="G95" s="3">
        <f t="shared" si="30"/>
        <v>262</v>
      </c>
      <c r="H95" s="19">
        <f t="shared" si="38"/>
        <v>5.1372549019607847</v>
      </c>
      <c r="I95" s="69"/>
      <c r="J95" s="3" t="s">
        <v>119</v>
      </c>
      <c r="K95" s="19">
        <v>3.4603960396039604</v>
      </c>
      <c r="M95" s="4" t="s">
        <v>135</v>
      </c>
      <c r="N95" s="7">
        <v>426</v>
      </c>
      <c r="O95" s="69"/>
      <c r="P95" s="71"/>
      <c r="Q95" s="19"/>
      <c r="U95" s="4" t="s">
        <v>89</v>
      </c>
      <c r="V95" s="7">
        <v>262</v>
      </c>
      <c r="W95" s="7">
        <v>64</v>
      </c>
      <c r="X95" s="7"/>
      <c r="Y95" s="3" t="str">
        <f t="shared" si="31"/>
        <v xml:space="preserve">  Glas und Porzellanmaler</v>
      </c>
      <c r="Z95" s="3">
        <f t="shared" si="32"/>
        <v>262</v>
      </c>
      <c r="AA95" s="3">
        <f t="shared" si="33"/>
        <v>64</v>
      </c>
      <c r="AB95" s="53">
        <f t="shared" si="34"/>
        <v>0.24427480916030533</v>
      </c>
      <c r="AC95" s="7"/>
      <c r="AD95" s="71" t="s">
        <v>52</v>
      </c>
      <c r="AE95" s="53">
        <v>0.10952250649883705</v>
      </c>
      <c r="AF95" s="7"/>
      <c r="AG95" s="71"/>
      <c r="AH95" s="73"/>
      <c r="AJ95" s="4" t="s">
        <v>135</v>
      </c>
      <c r="AK95" s="7">
        <v>29384</v>
      </c>
      <c r="AM95" s="4" t="s">
        <v>131</v>
      </c>
      <c r="AN95" s="7">
        <v>29722</v>
      </c>
      <c r="AO95" s="7">
        <v>1958165</v>
      </c>
      <c r="AP95" s="71" t="s">
        <v>131</v>
      </c>
      <c r="AQ95" s="3">
        <f t="shared" si="35"/>
        <v>29722</v>
      </c>
      <c r="AR95" s="3">
        <f t="shared" si="36"/>
        <v>1958165</v>
      </c>
      <c r="AS95" s="16">
        <f t="shared" si="37"/>
        <v>65882.679496669138</v>
      </c>
      <c r="AT95" s="7"/>
      <c r="AU95" s="71" t="s">
        <v>111</v>
      </c>
      <c r="AV95" s="16">
        <v>61643.916913946588</v>
      </c>
      <c r="AX95" s="71"/>
      <c r="AY95" s="16"/>
      <c r="BB95" s="4" t="s">
        <v>88</v>
      </c>
      <c r="BC95" s="7">
        <v>198022.72727272726</v>
      </c>
      <c r="BE95" s="71"/>
      <c r="BF95" s="16"/>
    </row>
    <row r="96" spans="2:58" hidden="1">
      <c r="B96" s="4" t="s">
        <v>90</v>
      </c>
      <c r="C96" s="7">
        <v>3516</v>
      </c>
      <c r="D96" s="7">
        <v>46498</v>
      </c>
      <c r="E96" s="3" t="str">
        <f t="shared" si="28"/>
        <v xml:space="preserve">  Land und Baumaschinenmechatroniker</v>
      </c>
      <c r="F96" s="3">
        <f t="shared" si="29"/>
        <v>3516</v>
      </c>
      <c r="G96" s="3">
        <f t="shared" si="30"/>
        <v>46498</v>
      </c>
      <c r="H96" s="19">
        <f t="shared" si="38"/>
        <v>13.224687144482367</v>
      </c>
      <c r="I96" s="69"/>
      <c r="J96" s="3" t="s">
        <v>126</v>
      </c>
      <c r="K96" s="19">
        <v>3.3985379721131719</v>
      </c>
      <c r="M96" s="4" t="s">
        <v>133</v>
      </c>
      <c r="N96" s="7">
        <v>340</v>
      </c>
      <c r="O96" s="69"/>
      <c r="P96" s="71"/>
      <c r="Q96" s="19"/>
      <c r="U96" s="4" t="s">
        <v>90</v>
      </c>
      <c r="V96" s="7">
        <v>46498</v>
      </c>
      <c r="W96" s="7">
        <v>6239</v>
      </c>
      <c r="X96" s="7"/>
      <c r="Y96" s="3" t="str">
        <f t="shared" si="31"/>
        <v xml:space="preserve">  Land und Baumaschinenmechatroniker</v>
      </c>
      <c r="Z96" s="3">
        <f t="shared" si="32"/>
        <v>46498</v>
      </c>
      <c r="AA96" s="3">
        <f t="shared" si="33"/>
        <v>6239</v>
      </c>
      <c r="AB96" s="53">
        <f t="shared" si="34"/>
        <v>0.13417781409953117</v>
      </c>
      <c r="AC96" s="7"/>
      <c r="AD96" s="71" t="s">
        <v>75</v>
      </c>
      <c r="AE96" s="53">
        <v>0.10608894430590191</v>
      </c>
      <c r="AF96" s="7"/>
      <c r="AG96" s="71"/>
      <c r="AH96" s="73"/>
      <c r="AJ96" s="4" t="s">
        <v>121</v>
      </c>
      <c r="AK96" s="7">
        <v>24506</v>
      </c>
      <c r="AM96" s="4" t="s">
        <v>63</v>
      </c>
      <c r="AN96" s="7">
        <v>207418</v>
      </c>
      <c r="AO96" s="7">
        <v>26770998</v>
      </c>
      <c r="AP96" s="71" t="s">
        <v>63</v>
      </c>
      <c r="AQ96" s="3">
        <f t="shared" si="35"/>
        <v>207418</v>
      </c>
      <c r="AR96" s="3">
        <f t="shared" si="36"/>
        <v>26770998</v>
      </c>
      <c r="AS96" s="16">
        <f t="shared" si="37"/>
        <v>129067.86296271298</v>
      </c>
      <c r="AT96" s="7"/>
      <c r="AU96" s="71" t="s">
        <v>133</v>
      </c>
      <c r="AV96" s="16">
        <v>61358.823529411762</v>
      </c>
      <c r="AX96" s="71"/>
      <c r="AY96" s="16"/>
      <c r="BB96" s="4" t="s">
        <v>135</v>
      </c>
      <c r="BC96" s="7">
        <v>192052.28758169932</v>
      </c>
      <c r="BE96" s="71"/>
      <c r="BF96" s="16"/>
    </row>
    <row r="97" spans="2:58" hidden="1">
      <c r="B97" s="4" t="s">
        <v>91</v>
      </c>
      <c r="C97" s="7">
        <v>94</v>
      </c>
      <c r="D97" s="7">
        <v>1709</v>
      </c>
      <c r="E97" s="3" t="str">
        <f t="shared" si="28"/>
        <v xml:space="preserve">  Metall und Glockengießer</v>
      </c>
      <c r="F97" s="3">
        <f t="shared" si="29"/>
        <v>94</v>
      </c>
      <c r="G97" s="3">
        <f t="shared" si="30"/>
        <v>1709</v>
      </c>
      <c r="H97" s="19">
        <f t="shared" si="38"/>
        <v>18.180851063829788</v>
      </c>
      <c r="I97" s="69"/>
      <c r="J97" s="3" t="s">
        <v>64</v>
      </c>
      <c r="K97" s="19">
        <v>3.3502088813244622</v>
      </c>
      <c r="M97" s="4" t="s">
        <v>72</v>
      </c>
      <c r="N97" s="7">
        <v>268</v>
      </c>
      <c r="O97" s="69"/>
      <c r="P97" s="71"/>
      <c r="Q97" s="19"/>
      <c r="U97" s="4" t="s">
        <v>91</v>
      </c>
      <c r="V97" s="7">
        <v>1709</v>
      </c>
      <c r="W97" s="7">
        <v>143</v>
      </c>
      <c r="X97" s="7"/>
      <c r="Y97" s="3" t="str">
        <f t="shared" si="31"/>
        <v xml:space="preserve">  Metall und Glockengießer</v>
      </c>
      <c r="Z97" s="3">
        <f t="shared" si="32"/>
        <v>1709</v>
      </c>
      <c r="AA97" s="3">
        <f t="shared" si="33"/>
        <v>143</v>
      </c>
      <c r="AB97" s="53">
        <f t="shared" si="34"/>
        <v>8.3674663545933295E-2</v>
      </c>
      <c r="AC97" s="7"/>
      <c r="AD97" s="71" t="s">
        <v>107</v>
      </c>
      <c r="AE97" s="53">
        <v>0.10552154555573223</v>
      </c>
      <c r="AF97" s="7"/>
      <c r="AG97" s="71"/>
      <c r="AH97" s="73"/>
      <c r="AJ97" s="4" t="s">
        <v>67</v>
      </c>
      <c r="AK97" s="7">
        <v>22050</v>
      </c>
      <c r="AM97" s="4" t="s">
        <v>132</v>
      </c>
      <c r="AN97" s="7">
        <v>6435</v>
      </c>
      <c r="AO97" s="7">
        <v>1319534</v>
      </c>
      <c r="AP97" s="71" t="s">
        <v>132</v>
      </c>
      <c r="AQ97" s="3">
        <f t="shared" si="35"/>
        <v>6435</v>
      </c>
      <c r="AR97" s="3">
        <f t="shared" si="36"/>
        <v>1319534</v>
      </c>
      <c r="AS97" s="16">
        <f t="shared" si="37"/>
        <v>205055.78865578867</v>
      </c>
      <c r="AT97" s="7"/>
      <c r="AU97" s="71" t="s">
        <v>122</v>
      </c>
      <c r="AV97" s="16">
        <v>60477.262357414445</v>
      </c>
      <c r="AX97" s="71"/>
      <c r="AY97" s="16"/>
      <c r="BB97" s="4" t="s">
        <v>133</v>
      </c>
      <c r="BC97" s="7">
        <v>189654.54545454544</v>
      </c>
      <c r="BE97" s="71"/>
      <c r="BF97" s="16"/>
    </row>
    <row r="98" spans="2:58" hidden="1">
      <c r="B98" s="4" t="s">
        <v>92</v>
      </c>
      <c r="C98" s="7">
        <v>869</v>
      </c>
      <c r="D98" s="7">
        <v>10043</v>
      </c>
      <c r="E98" s="3" t="str">
        <f t="shared" si="28"/>
        <v xml:space="preserve">  Print und Medientechnologen</v>
      </c>
      <c r="F98" s="3">
        <f t="shared" si="29"/>
        <v>869</v>
      </c>
      <c r="G98" s="3">
        <f t="shared" si="30"/>
        <v>10043</v>
      </c>
      <c r="H98" s="19">
        <f t="shared" si="38"/>
        <v>11.556962025316455</v>
      </c>
      <c r="I98" s="69"/>
      <c r="J98" s="3" t="s">
        <v>133</v>
      </c>
      <c r="K98" s="19">
        <v>3.0909090909090908</v>
      </c>
      <c r="M98" s="4" t="s">
        <v>89</v>
      </c>
      <c r="N98" s="7">
        <v>262</v>
      </c>
      <c r="O98" s="69"/>
      <c r="P98" s="71"/>
      <c r="Q98" s="19"/>
      <c r="U98" s="4" t="s">
        <v>92</v>
      </c>
      <c r="V98" s="7">
        <v>10043</v>
      </c>
      <c r="W98" s="7">
        <v>2875</v>
      </c>
      <c r="X98" s="7"/>
      <c r="Y98" s="3" t="str">
        <f t="shared" si="31"/>
        <v xml:space="preserve">  Print und Medientechnologen</v>
      </c>
      <c r="Z98" s="3">
        <f t="shared" si="32"/>
        <v>10043</v>
      </c>
      <c r="AA98" s="3">
        <f t="shared" si="33"/>
        <v>2875</v>
      </c>
      <c r="AB98" s="53">
        <f t="shared" si="34"/>
        <v>0.28626904311460721</v>
      </c>
      <c r="AC98" s="7"/>
      <c r="AD98" s="71" t="s">
        <v>71</v>
      </c>
      <c r="AE98" s="53">
        <v>0.10483540499931704</v>
      </c>
      <c r="AF98" s="7"/>
      <c r="AG98" s="71"/>
      <c r="AH98" s="73"/>
      <c r="AJ98" s="4" t="s">
        <v>133</v>
      </c>
      <c r="AK98" s="7">
        <v>20862</v>
      </c>
      <c r="AM98" s="4" t="s">
        <v>133</v>
      </c>
      <c r="AN98" s="7">
        <v>340</v>
      </c>
      <c r="AO98" s="7">
        <v>20862</v>
      </c>
      <c r="AP98" s="71" t="s">
        <v>133</v>
      </c>
      <c r="AQ98" s="3">
        <f t="shared" si="35"/>
        <v>340</v>
      </c>
      <c r="AR98" s="3">
        <f t="shared" si="36"/>
        <v>20862</v>
      </c>
      <c r="AS98" s="16">
        <f t="shared" si="37"/>
        <v>61358.823529411762</v>
      </c>
      <c r="AT98" s="7"/>
      <c r="AU98" s="71" t="s">
        <v>98</v>
      </c>
      <c r="AV98" s="16">
        <v>58403.815043496899</v>
      </c>
      <c r="AX98" s="71"/>
      <c r="AY98" s="16"/>
      <c r="BB98" s="4" t="s">
        <v>119</v>
      </c>
      <c r="BC98" s="7">
        <v>186777.22772277225</v>
      </c>
      <c r="BE98" s="71"/>
      <c r="BF98" s="16"/>
    </row>
    <row r="99" spans="2:58" hidden="1">
      <c r="B99" s="4" t="s">
        <v>93</v>
      </c>
      <c r="C99" s="7">
        <v>2713</v>
      </c>
      <c r="D99" s="7">
        <v>17279</v>
      </c>
      <c r="E99" s="3" t="str">
        <f t="shared" si="28"/>
        <v xml:space="preserve">  Schilder und Lichtreklamehersteller</v>
      </c>
      <c r="F99" s="3">
        <f t="shared" si="29"/>
        <v>2713</v>
      </c>
      <c r="G99" s="3">
        <f t="shared" si="30"/>
        <v>17279</v>
      </c>
      <c r="H99" s="19">
        <f t="shared" si="38"/>
        <v>6.3689642462218945</v>
      </c>
      <c r="I99" s="69"/>
      <c r="J99" s="3" t="s">
        <v>51</v>
      </c>
      <c r="K99" s="19">
        <v>3.0181144067796608</v>
      </c>
      <c r="M99" s="4" t="s">
        <v>124</v>
      </c>
      <c r="N99" s="7">
        <v>241</v>
      </c>
      <c r="O99" s="69"/>
      <c r="P99" s="71"/>
      <c r="Q99" s="19"/>
      <c r="U99" s="4" t="s">
        <v>93</v>
      </c>
      <c r="V99" s="7">
        <v>17279</v>
      </c>
      <c r="W99" s="7">
        <v>3309</v>
      </c>
      <c r="X99" s="7"/>
      <c r="Y99" s="3" t="str">
        <f t="shared" si="31"/>
        <v xml:space="preserve">  Schilder und Lichtreklamehersteller</v>
      </c>
      <c r="Z99" s="3">
        <f t="shared" si="32"/>
        <v>17279</v>
      </c>
      <c r="AA99" s="3">
        <f t="shared" si="33"/>
        <v>3309</v>
      </c>
      <c r="AB99" s="53">
        <f t="shared" si="34"/>
        <v>0.1915041379709474</v>
      </c>
      <c r="AC99" s="7"/>
      <c r="AD99" s="71" t="s">
        <v>48</v>
      </c>
      <c r="AE99" s="53">
        <v>9.1966675705644346E-2</v>
      </c>
      <c r="AF99" s="7"/>
      <c r="AG99" s="71"/>
      <c r="AH99" s="73"/>
      <c r="AJ99" s="4" t="s">
        <v>89</v>
      </c>
      <c r="AK99" s="7">
        <v>20005</v>
      </c>
      <c r="AM99" s="4" t="s">
        <v>134</v>
      </c>
      <c r="AN99" s="7">
        <v>452</v>
      </c>
      <c r="AO99" s="7">
        <v>45638</v>
      </c>
      <c r="AP99" s="71" t="s">
        <v>134</v>
      </c>
      <c r="AQ99" s="3">
        <f t="shared" si="35"/>
        <v>452</v>
      </c>
      <c r="AR99" s="3">
        <f t="shared" si="36"/>
        <v>45638</v>
      </c>
      <c r="AS99" s="16">
        <f t="shared" si="37"/>
        <v>100969.02654867255</v>
      </c>
      <c r="AT99" s="7"/>
      <c r="AU99" s="71" t="s">
        <v>121</v>
      </c>
      <c r="AV99" s="16">
        <v>54700.892857142855</v>
      </c>
      <c r="AX99" s="71"/>
      <c r="AY99" s="16"/>
      <c r="BB99" s="4" t="s">
        <v>117</v>
      </c>
      <c r="BC99" s="7">
        <v>179450.70422535212</v>
      </c>
      <c r="BE99" s="71"/>
      <c r="BF99" s="16"/>
    </row>
    <row r="100" spans="2:58" hidden="1">
      <c r="B100" s="4" t="s">
        <v>136</v>
      </c>
      <c r="C100" s="7">
        <v>381</v>
      </c>
      <c r="D100" s="7">
        <v>4098</v>
      </c>
      <c r="E100" s="3" t="str">
        <f t="shared" si="28"/>
        <v xml:space="preserve">  Boots und Schiffbauer</v>
      </c>
      <c r="F100" s="3">
        <f t="shared" si="29"/>
        <v>381</v>
      </c>
      <c r="G100" s="3">
        <f t="shared" si="30"/>
        <v>4098</v>
      </c>
      <c r="H100" s="19">
        <f t="shared" si="38"/>
        <v>10.755905511811024</v>
      </c>
      <c r="I100" s="69"/>
      <c r="J100" s="3" t="s">
        <v>138</v>
      </c>
      <c r="K100" s="19">
        <v>2.9704301075268815</v>
      </c>
      <c r="M100" s="4" t="s">
        <v>67</v>
      </c>
      <c r="N100" s="7">
        <v>218</v>
      </c>
      <c r="O100" s="69"/>
      <c r="P100" s="71"/>
      <c r="Q100" s="19"/>
      <c r="U100" s="4" t="s">
        <v>136</v>
      </c>
      <c r="V100" s="7">
        <v>4098</v>
      </c>
      <c r="W100" s="7">
        <v>350</v>
      </c>
      <c r="X100" s="7"/>
      <c r="Y100" s="3" t="str">
        <f t="shared" si="31"/>
        <v xml:space="preserve">  Boots und Schiffbauer</v>
      </c>
      <c r="Z100" s="3">
        <f t="shared" si="32"/>
        <v>4098</v>
      </c>
      <c r="AA100" s="3">
        <f t="shared" si="33"/>
        <v>350</v>
      </c>
      <c r="AB100" s="53">
        <f t="shared" si="34"/>
        <v>8.5407515861395805E-2</v>
      </c>
      <c r="AC100" s="7"/>
      <c r="AD100" s="71" t="s">
        <v>105</v>
      </c>
      <c r="AE100" s="53">
        <v>9.1553866122751709E-2</v>
      </c>
      <c r="AF100" s="7"/>
      <c r="AG100" s="71"/>
      <c r="AH100" s="73"/>
      <c r="AJ100" s="4" t="s">
        <v>124</v>
      </c>
      <c r="AK100" s="7">
        <v>19439</v>
      </c>
      <c r="AM100" s="4" t="s">
        <v>52</v>
      </c>
      <c r="AN100" s="7">
        <v>14618</v>
      </c>
      <c r="AO100" s="7">
        <v>2589876</v>
      </c>
      <c r="AP100" s="71" t="s">
        <v>52</v>
      </c>
      <c r="AQ100" s="3">
        <f t="shared" si="35"/>
        <v>14618</v>
      </c>
      <c r="AR100" s="3">
        <f t="shared" si="36"/>
        <v>2589876</v>
      </c>
      <c r="AS100" s="16">
        <f t="shared" si="37"/>
        <v>177170.33793952659</v>
      </c>
      <c r="AT100" s="7"/>
      <c r="AU100" s="71" t="s">
        <v>68</v>
      </c>
      <c r="AV100" s="16">
        <v>54633.310946944257</v>
      </c>
      <c r="AX100" s="71"/>
      <c r="AY100" s="16"/>
      <c r="BB100" s="4" t="s">
        <v>112</v>
      </c>
      <c r="BC100" s="7">
        <v>153951.82505754684</v>
      </c>
      <c r="BE100" s="71"/>
      <c r="BF100" s="16"/>
    </row>
    <row r="101" spans="2:58" hidden="1">
      <c r="B101" s="4" t="s">
        <v>137</v>
      </c>
      <c r="C101" s="7">
        <v>2715</v>
      </c>
      <c r="D101" s="7">
        <v>9644</v>
      </c>
      <c r="E101" s="3" t="str">
        <f t="shared" si="28"/>
        <v xml:space="preserve">  Gold und Silberschmiede</v>
      </c>
      <c r="F101" s="3">
        <f t="shared" si="29"/>
        <v>2715</v>
      </c>
      <c r="G101" s="3">
        <f t="shared" si="30"/>
        <v>9644</v>
      </c>
      <c r="H101" s="19">
        <f t="shared" si="38"/>
        <v>3.5521178637200737</v>
      </c>
      <c r="I101" s="69"/>
      <c r="J101" s="3" t="s">
        <v>139</v>
      </c>
      <c r="K101" s="19">
        <v>2.8181818181818183</v>
      </c>
      <c r="M101" s="4" t="s">
        <v>139</v>
      </c>
      <c r="N101" s="7">
        <v>186</v>
      </c>
      <c r="O101" s="69"/>
      <c r="P101" s="71"/>
      <c r="Q101" s="19"/>
      <c r="U101" s="4" t="s">
        <v>137</v>
      </c>
      <c r="V101" s="7">
        <v>9644</v>
      </c>
      <c r="W101" s="7">
        <v>1721</v>
      </c>
      <c r="X101" s="7"/>
      <c r="Y101" s="3" t="str">
        <f t="shared" si="31"/>
        <v xml:space="preserve">  Gold und Silberschmiede</v>
      </c>
      <c r="Z101" s="3">
        <f t="shared" si="32"/>
        <v>9644</v>
      </c>
      <c r="AA101" s="3">
        <f t="shared" si="33"/>
        <v>1721</v>
      </c>
      <c r="AB101" s="53">
        <f t="shared" si="34"/>
        <v>0.17845292409788469</v>
      </c>
      <c r="AC101" s="7"/>
      <c r="AD101" s="71" t="s">
        <v>85</v>
      </c>
      <c r="AE101" s="53">
        <v>8.9257081774452171E-2</v>
      </c>
      <c r="AF101" s="7"/>
      <c r="AG101" s="71"/>
      <c r="AH101" s="73"/>
      <c r="AJ101" s="4" t="s">
        <v>116</v>
      </c>
      <c r="AK101" s="7">
        <v>19155</v>
      </c>
      <c r="AM101" s="4" t="s">
        <v>103</v>
      </c>
      <c r="AN101" s="7">
        <v>766</v>
      </c>
      <c r="AO101" s="7">
        <v>103741</v>
      </c>
      <c r="AP101" s="71" t="s">
        <v>103</v>
      </c>
      <c r="AQ101" s="3">
        <f t="shared" si="35"/>
        <v>766</v>
      </c>
      <c r="AR101" s="3">
        <f t="shared" si="36"/>
        <v>103741</v>
      </c>
      <c r="AS101" s="16">
        <f t="shared" si="37"/>
        <v>135432.11488250655</v>
      </c>
      <c r="AT101" s="7"/>
      <c r="AU101" s="71" t="s">
        <v>119</v>
      </c>
      <c r="AV101" s="16">
        <v>53975.679542203143</v>
      </c>
      <c r="AX101" s="71"/>
      <c r="AY101" s="16"/>
      <c r="BB101" s="4" t="s">
        <v>114</v>
      </c>
      <c r="BC101" s="7">
        <v>148572.22222222222</v>
      </c>
      <c r="BE101" s="71"/>
      <c r="BF101" s="16"/>
    </row>
    <row r="102" spans="2:58" hidden="1">
      <c r="B102" s="4" t="s">
        <v>138</v>
      </c>
      <c r="C102" s="7">
        <v>372</v>
      </c>
      <c r="D102" s="7">
        <v>1105</v>
      </c>
      <c r="E102" s="3" t="str">
        <f t="shared" si="28"/>
        <v xml:space="preserve">  Klavier und Cembalobauer</v>
      </c>
      <c r="F102" s="3">
        <f t="shared" si="29"/>
        <v>372</v>
      </c>
      <c r="G102" s="3">
        <f t="shared" si="30"/>
        <v>1105</v>
      </c>
      <c r="H102" s="19">
        <f t="shared" si="38"/>
        <v>2.9704301075268815</v>
      </c>
      <c r="I102" s="69"/>
      <c r="J102" s="3" t="s">
        <v>135</v>
      </c>
      <c r="K102" s="19">
        <v>2.784313725490196</v>
      </c>
      <c r="M102" s="4" t="s">
        <v>116</v>
      </c>
      <c r="N102" s="7">
        <v>146</v>
      </c>
      <c r="O102" s="69"/>
      <c r="P102" s="71"/>
      <c r="Q102" s="19"/>
      <c r="U102" s="4" t="s">
        <v>138</v>
      </c>
      <c r="V102" s="7">
        <v>1105</v>
      </c>
      <c r="W102" s="7">
        <v>247</v>
      </c>
      <c r="X102" s="7"/>
      <c r="Y102" s="3" t="str">
        <f t="shared" si="31"/>
        <v xml:space="preserve">  Klavier und Cembalobauer</v>
      </c>
      <c r="Z102" s="3">
        <f t="shared" si="32"/>
        <v>1105</v>
      </c>
      <c r="AA102" s="3">
        <f t="shared" si="33"/>
        <v>247</v>
      </c>
      <c r="AB102" s="53">
        <f t="shared" si="34"/>
        <v>0.22352941176470589</v>
      </c>
      <c r="AC102" s="7"/>
      <c r="AD102" s="71" t="s">
        <v>136</v>
      </c>
      <c r="AE102" s="53">
        <v>8.5407515861395805E-2</v>
      </c>
      <c r="AF102" s="7"/>
      <c r="AG102" s="71"/>
      <c r="AH102" s="73"/>
      <c r="AJ102" s="4" t="s">
        <v>139</v>
      </c>
      <c r="AK102" s="7">
        <v>9019</v>
      </c>
      <c r="AM102" s="4" t="s">
        <v>53</v>
      </c>
      <c r="AN102" s="7">
        <v>3608</v>
      </c>
      <c r="AO102" s="7">
        <v>473395</v>
      </c>
      <c r="AP102" s="71" t="s">
        <v>53</v>
      </c>
      <c r="AQ102" s="3">
        <f t="shared" si="35"/>
        <v>3608</v>
      </c>
      <c r="AR102" s="3">
        <f t="shared" si="36"/>
        <v>473395</v>
      </c>
      <c r="AS102" s="16">
        <f t="shared" si="37"/>
        <v>131207.03991130821</v>
      </c>
      <c r="AT102" s="7"/>
      <c r="AU102" s="71" t="s">
        <v>101</v>
      </c>
      <c r="AV102" s="16">
        <v>51144.008547604113</v>
      </c>
      <c r="AX102" s="71"/>
      <c r="AY102" s="16"/>
      <c r="BB102" s="4" t="s">
        <v>113</v>
      </c>
      <c r="BC102" s="7">
        <v>144800.89253770691</v>
      </c>
      <c r="BE102" s="71"/>
      <c r="BF102" s="16"/>
    </row>
    <row r="103" spans="2:58" hidden="1">
      <c r="B103" s="4" t="s">
        <v>139</v>
      </c>
      <c r="C103" s="7">
        <v>66</v>
      </c>
      <c r="D103" s="7">
        <v>186</v>
      </c>
      <c r="E103" s="3" t="str">
        <f t="shared" si="28"/>
        <v xml:space="preserve">  Korb und Flechtwerkgestalter</v>
      </c>
      <c r="F103" s="3">
        <f t="shared" si="29"/>
        <v>66</v>
      </c>
      <c r="G103" s="3">
        <f t="shared" si="30"/>
        <v>186</v>
      </c>
      <c r="H103" s="19">
        <f t="shared" si="38"/>
        <v>2.8181818181818183</v>
      </c>
      <c r="I103" s="69"/>
      <c r="J103" s="3" t="s">
        <v>117</v>
      </c>
      <c r="K103" s="19">
        <v>2.535211267605634</v>
      </c>
      <c r="M103" s="4" t="s">
        <v>110</v>
      </c>
      <c r="N103" s="7">
        <v>133</v>
      </c>
      <c r="O103" s="69"/>
      <c r="P103" s="71"/>
      <c r="Q103" s="19"/>
      <c r="U103" s="4" t="s">
        <v>139</v>
      </c>
      <c r="V103" s="7">
        <v>186</v>
      </c>
      <c r="W103" s="7">
        <v>50</v>
      </c>
      <c r="X103" s="7"/>
      <c r="Y103" s="3" t="str">
        <f t="shared" si="31"/>
        <v xml:space="preserve">  Korb und Flechtwerkgestalter</v>
      </c>
      <c r="Z103" s="3">
        <f t="shared" si="32"/>
        <v>186</v>
      </c>
      <c r="AA103" s="3">
        <f t="shared" si="33"/>
        <v>50</v>
      </c>
      <c r="AB103" s="53">
        <f t="shared" si="34"/>
        <v>0.26881720430107525</v>
      </c>
      <c r="AC103" s="7"/>
      <c r="AD103" s="71" t="s">
        <v>80</v>
      </c>
      <c r="AE103" s="53">
        <v>8.5299210650594828E-2</v>
      </c>
      <c r="AF103" s="7"/>
      <c r="AG103" s="71"/>
      <c r="AH103" s="73"/>
      <c r="AJ103" s="4" t="s">
        <v>88</v>
      </c>
      <c r="AK103" s="7">
        <v>8713</v>
      </c>
      <c r="AM103" s="4" t="s">
        <v>108</v>
      </c>
      <c r="AN103" s="7">
        <v>66387</v>
      </c>
      <c r="AO103" s="7">
        <v>4630472</v>
      </c>
      <c r="AP103" s="71" t="s">
        <v>108</v>
      </c>
      <c r="AQ103" s="3">
        <f t="shared" si="35"/>
        <v>66387</v>
      </c>
      <c r="AR103" s="3">
        <f t="shared" si="36"/>
        <v>4630472</v>
      </c>
      <c r="AS103" s="16">
        <f t="shared" si="37"/>
        <v>69749.679907210753</v>
      </c>
      <c r="AT103" s="7"/>
      <c r="AU103" s="71" t="s">
        <v>139</v>
      </c>
      <c r="AV103" s="16">
        <v>48489.247311827959</v>
      </c>
      <c r="AX103" s="71"/>
      <c r="AY103" s="16"/>
      <c r="BB103" s="4" t="s">
        <v>139</v>
      </c>
      <c r="BC103" s="7">
        <v>136651.51515151517</v>
      </c>
      <c r="BE103" s="71"/>
      <c r="BF103" s="16"/>
    </row>
    <row r="104" spans="2:58" hidden="1">
      <c r="B104" s="4" t="s">
        <v>140</v>
      </c>
      <c r="C104" s="7">
        <v>252</v>
      </c>
      <c r="D104" s="7">
        <v>1240</v>
      </c>
      <c r="E104" s="3" t="str">
        <f t="shared" si="28"/>
        <v xml:space="preserve">  Orgel und Harmoniumbauer</v>
      </c>
      <c r="F104" s="3">
        <f t="shared" si="29"/>
        <v>252</v>
      </c>
      <c r="G104" s="3">
        <f t="shared" si="30"/>
        <v>1240</v>
      </c>
      <c r="H104" s="19">
        <f t="shared" si="38"/>
        <v>4.9206349206349209</v>
      </c>
      <c r="I104" s="69"/>
      <c r="J104" s="3" t="s">
        <v>88</v>
      </c>
      <c r="K104" s="19">
        <v>2.4545454545454546</v>
      </c>
      <c r="M104" s="4" t="s">
        <v>88</v>
      </c>
      <c r="N104" s="7">
        <v>108</v>
      </c>
      <c r="O104" s="69"/>
      <c r="P104" s="72"/>
      <c r="Q104" s="19"/>
      <c r="U104" s="4" t="s">
        <v>140</v>
      </c>
      <c r="V104" s="7">
        <v>1240</v>
      </c>
      <c r="W104" s="7">
        <v>274</v>
      </c>
      <c r="X104" s="7"/>
      <c r="Y104" s="3" t="str">
        <f t="shared" si="31"/>
        <v xml:space="preserve">  Orgel und Harmoniumbauer</v>
      </c>
      <c r="Z104" s="3">
        <f t="shared" si="32"/>
        <v>1240</v>
      </c>
      <c r="AA104" s="3">
        <f t="shared" si="33"/>
        <v>274</v>
      </c>
      <c r="AB104" s="53">
        <f t="shared" si="34"/>
        <v>0.22096774193548388</v>
      </c>
      <c r="AC104" s="7"/>
      <c r="AD104" s="71" t="s">
        <v>91</v>
      </c>
      <c r="AE104" s="53">
        <v>8.3674663545933295E-2</v>
      </c>
      <c r="AF104" s="7"/>
      <c r="AG104" s="71"/>
      <c r="AH104" s="73"/>
      <c r="AJ104" s="4" t="s">
        <v>110</v>
      </c>
      <c r="AK104" s="7">
        <v>8296</v>
      </c>
      <c r="AM104" s="4" t="s">
        <v>50</v>
      </c>
      <c r="AN104" s="7">
        <v>105182</v>
      </c>
      <c r="AO104" s="7">
        <v>14992314</v>
      </c>
      <c r="AP104" s="71" t="s">
        <v>50</v>
      </c>
      <c r="AQ104" s="3">
        <f t="shared" si="35"/>
        <v>105182</v>
      </c>
      <c r="AR104" s="3">
        <f t="shared" si="36"/>
        <v>14992314</v>
      </c>
      <c r="AS104" s="16">
        <f t="shared" si="37"/>
        <v>142536.87893365783</v>
      </c>
      <c r="AT104" s="7"/>
      <c r="AU104" s="71" t="s">
        <v>120</v>
      </c>
      <c r="AV104" s="16">
        <v>39912.47281371706</v>
      </c>
      <c r="AX104" s="71"/>
      <c r="AY104" s="16"/>
      <c r="BB104" s="4" t="s">
        <v>120</v>
      </c>
      <c r="BC104" s="7">
        <v>87927.962560588319</v>
      </c>
      <c r="BE104" s="71"/>
      <c r="BF104" s="16"/>
    </row>
    <row r="105" spans="2:58" hidden="1">
      <c r="B105" s="4" t="s">
        <v>96</v>
      </c>
      <c r="C105" s="7">
        <v>3488</v>
      </c>
      <c r="D105" s="7">
        <v>42457</v>
      </c>
      <c r="E105" s="3" t="str">
        <f t="shared" si="28"/>
        <v xml:space="preserve">  Karosserie und Fahrzeugbauer</v>
      </c>
      <c r="F105" s="3">
        <f t="shared" si="29"/>
        <v>3488</v>
      </c>
      <c r="G105" s="3">
        <f t="shared" si="30"/>
        <v>42457</v>
      </c>
      <c r="H105" s="19">
        <f t="shared" si="38"/>
        <v>12.17230504587156</v>
      </c>
      <c r="I105" s="69"/>
      <c r="J105" s="3" t="s">
        <v>112</v>
      </c>
      <c r="K105" s="19">
        <v>2.2647155540940478</v>
      </c>
      <c r="M105" s="4" t="s">
        <v>74</v>
      </c>
      <c r="N105" s="7"/>
      <c r="O105" s="69"/>
      <c r="U105" s="4" t="s">
        <v>96</v>
      </c>
      <c r="V105" s="7">
        <v>42457</v>
      </c>
      <c r="W105" s="7">
        <v>5547</v>
      </c>
      <c r="X105" s="7"/>
      <c r="Y105" s="3" t="str">
        <f t="shared" si="31"/>
        <v xml:space="preserve">  Karosserie und Fahrzeugbauer</v>
      </c>
      <c r="Z105" s="3">
        <f t="shared" si="32"/>
        <v>42457</v>
      </c>
      <c r="AA105" s="3">
        <f t="shared" si="33"/>
        <v>5547</v>
      </c>
      <c r="AB105" s="53">
        <f t="shared" si="34"/>
        <v>0.13064983394964316</v>
      </c>
      <c r="AC105" s="7"/>
      <c r="AD105" s="71" t="s">
        <v>72</v>
      </c>
      <c r="AE105" s="53">
        <v>8.2089552238805971E-2</v>
      </c>
      <c r="AF105" s="7"/>
      <c r="AG105" s="72"/>
      <c r="AH105" s="74"/>
      <c r="AJ105" s="4" t="s">
        <v>86</v>
      </c>
      <c r="AK105" s="7"/>
      <c r="AM105" s="4" t="s">
        <v>135</v>
      </c>
      <c r="AN105" s="7">
        <v>426</v>
      </c>
      <c r="AO105" s="7">
        <v>29384</v>
      </c>
      <c r="AP105" s="71" t="s">
        <v>135</v>
      </c>
      <c r="AQ105" s="3">
        <f t="shared" si="35"/>
        <v>426</v>
      </c>
      <c r="AR105" s="3">
        <f t="shared" si="36"/>
        <v>29384</v>
      </c>
      <c r="AS105" s="16">
        <f t="shared" si="37"/>
        <v>68976.525821596239</v>
      </c>
      <c r="AT105" s="7"/>
      <c r="AU105" s="71" t="s">
        <v>113</v>
      </c>
      <c r="AV105" s="16">
        <v>34656.702224986366</v>
      </c>
      <c r="AX105" s="72"/>
      <c r="AY105" s="16"/>
      <c r="BB105" s="4" t="s">
        <v>74</v>
      </c>
      <c r="BC105" s="7"/>
      <c r="BE105" s="72"/>
      <c r="BF105" s="16"/>
    </row>
    <row r="106" spans="2:58" hidden="1">
      <c r="B106" s="4" t="s">
        <v>97</v>
      </c>
      <c r="C106" s="7">
        <v>384</v>
      </c>
      <c r="D106" s="7">
        <v>6056</v>
      </c>
      <c r="E106" s="3" t="str">
        <f t="shared" si="28"/>
        <v xml:space="preserve">  Mechaniker für Reifen und Vulkanisationstechnik</v>
      </c>
      <c r="F106" s="3">
        <f t="shared" si="29"/>
        <v>384</v>
      </c>
      <c r="G106" s="3">
        <f t="shared" si="30"/>
        <v>6056</v>
      </c>
      <c r="H106" s="19">
        <f t="shared" si="38"/>
        <v>15.770833333333334</v>
      </c>
      <c r="I106" s="69"/>
      <c r="J106" s="3" t="s">
        <v>120</v>
      </c>
      <c r="K106" s="19">
        <v>2.2030196668338067</v>
      </c>
      <c r="M106" s="4" t="s">
        <v>86</v>
      </c>
      <c r="N106" s="7"/>
      <c r="O106" s="69"/>
      <c r="U106" s="4" t="s">
        <v>97</v>
      </c>
      <c r="V106" s="7">
        <v>6056</v>
      </c>
      <c r="W106" s="7">
        <v>970</v>
      </c>
      <c r="X106" s="7"/>
      <c r="Y106" s="3" t="str">
        <f t="shared" si="31"/>
        <v xml:space="preserve">  Mechaniker für Reifen und Vulkanisationstechnik</v>
      </c>
      <c r="Z106" s="3">
        <f t="shared" si="32"/>
        <v>6056</v>
      </c>
      <c r="AA106" s="3">
        <f t="shared" si="33"/>
        <v>970</v>
      </c>
      <c r="AB106" s="53">
        <f>AA106/Z106</f>
        <v>0.16017173051519154</v>
      </c>
      <c r="AC106" s="7"/>
      <c r="AD106" s="71" t="s">
        <v>70</v>
      </c>
      <c r="AE106" s="53">
        <v>7.8900255754475707E-2</v>
      </c>
      <c r="AF106" s="7"/>
      <c r="AJ106" s="4" t="s">
        <v>74</v>
      </c>
      <c r="AK106" s="7"/>
      <c r="AM106" s="4" t="s">
        <v>95</v>
      </c>
      <c r="AN106" s="7">
        <v>29790</v>
      </c>
      <c r="AO106" s="7">
        <v>6164861</v>
      </c>
      <c r="AP106" s="71" t="s">
        <v>95</v>
      </c>
      <c r="AQ106" s="3">
        <f t="shared" si="35"/>
        <v>29790</v>
      </c>
      <c r="AR106" s="3">
        <f t="shared" si="36"/>
        <v>6164861</v>
      </c>
      <c r="AS106" s="16">
        <f t="shared" si="37"/>
        <v>206943.97448808324</v>
      </c>
      <c r="AT106" s="7"/>
      <c r="AU106" s="72" t="s">
        <v>76</v>
      </c>
      <c r="AV106" s="16">
        <v>28772.049306962803</v>
      </c>
      <c r="BB106" s="4" t="s">
        <v>86</v>
      </c>
      <c r="BC106" s="7"/>
    </row>
    <row r="107" spans="2:58" hidden="1">
      <c r="B107" s="4" t="s">
        <v>13</v>
      </c>
      <c r="C107" s="7">
        <v>564045</v>
      </c>
      <c r="D107" s="7">
        <v>5989229</v>
      </c>
      <c r="E107" s="3" t="str">
        <f t="shared" si="28"/>
        <v>Insgesamt</v>
      </c>
      <c r="F107" s="3">
        <f t="shared" si="29"/>
        <v>564045</v>
      </c>
      <c r="G107" s="3">
        <f t="shared" si="30"/>
        <v>5989229</v>
      </c>
      <c r="H107" s="19">
        <f t="shared" si="38"/>
        <v>10.618353145582356</v>
      </c>
      <c r="J107" s="3" t="s">
        <v>114</v>
      </c>
      <c r="K107" s="19">
        <v>2.0138888888888888</v>
      </c>
      <c r="P107" s="69"/>
      <c r="Q107" s="69"/>
      <c r="U107" s="4" t="s">
        <v>13</v>
      </c>
      <c r="V107" s="7">
        <v>5989229</v>
      </c>
      <c r="W107" s="7">
        <v>1261207</v>
      </c>
      <c r="X107" s="7"/>
      <c r="Y107" s="3" t="str">
        <f t="shared" si="31"/>
        <v>Insgesamt</v>
      </c>
      <c r="Z107" s="3">
        <f t="shared" si="32"/>
        <v>5989229</v>
      </c>
      <c r="AA107" s="3">
        <f t="shared" si="33"/>
        <v>1261207</v>
      </c>
      <c r="AB107" s="53">
        <f>AA107/Z107</f>
        <v>0.21057919141178272</v>
      </c>
      <c r="AD107" s="72" t="s">
        <v>49</v>
      </c>
      <c r="AE107" s="53">
        <v>7.3076196494062315E-2</v>
      </c>
      <c r="AM107" s="82" t="s">
        <v>13</v>
      </c>
      <c r="AN107" s="81">
        <v>5989229</v>
      </c>
      <c r="AO107" s="81">
        <v>761659354</v>
      </c>
      <c r="AP107" s="91" t="s">
        <v>13</v>
      </c>
      <c r="AQ107" s="3">
        <f t="shared" si="35"/>
        <v>5989229</v>
      </c>
      <c r="AR107" s="3">
        <f t="shared" si="36"/>
        <v>761659354</v>
      </c>
      <c r="AS107" s="16">
        <f t="shared" si="37"/>
        <v>127171.519739853</v>
      </c>
      <c r="AU107" s="7"/>
      <c r="AV107" s="7"/>
    </row>
    <row r="108" spans="2:58" hidden="1">
      <c r="P108" s="69"/>
      <c r="Q108" s="69"/>
    </row>
    <row r="109" spans="2:58" hidden="1">
      <c r="P109" s="69"/>
      <c r="Q109" s="69"/>
    </row>
    <row r="110" spans="2:58" hidden="1">
      <c r="P110" s="69"/>
      <c r="Q110" s="69"/>
    </row>
    <row r="111" spans="2:58" hidden="1">
      <c r="P111" s="68"/>
      <c r="Q111" s="68"/>
    </row>
    <row r="112" spans="2:58" hidden="1">
      <c r="P112" s="69"/>
      <c r="Q112" s="69"/>
    </row>
    <row r="114" spans="6:15">
      <c r="F114" s="3"/>
      <c r="G114" s="3"/>
      <c r="H114" s="20"/>
      <c r="I114" s="69"/>
      <c r="J114" s="69"/>
      <c r="O114" s="69"/>
    </row>
  </sheetData>
  <sortState xmlns:xlrd2="http://schemas.microsoft.com/office/spreadsheetml/2017/richdata2" ref="AU10:AV106">
    <sortCondition descending="1" ref="AV10:AV106"/>
  </sortState>
  <mergeCells count="6">
    <mergeCell ref="AU8:AV9"/>
    <mergeCell ref="J9:K10"/>
    <mergeCell ref="AD8:AE9"/>
    <mergeCell ref="AB7:AB9"/>
    <mergeCell ref="BF7:BF8"/>
    <mergeCell ref="AS7:AS8"/>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7205E35BC2FBB4FAEE868C76E07BD9E" ma:contentTypeVersion="19" ma:contentTypeDescription="Ein neues Dokument erstellen." ma:contentTypeScope="" ma:versionID="69f62b42227f817b93a9f4e60093b95c">
  <xsd:schema xmlns:xsd="http://www.w3.org/2001/XMLSchema" xmlns:xs="http://www.w3.org/2001/XMLSchema" xmlns:p="http://schemas.microsoft.com/office/2006/metadata/properties" xmlns:ns2="fa345f12-0838-4e27-acdd-92e58be53da3" xmlns:ns3="ff01aa7e-307a-4adf-8395-e71e8d4c47a6" targetNamespace="http://schemas.microsoft.com/office/2006/metadata/properties" ma:root="true" ma:fieldsID="36ee163ab74395168dc59fd78839d046" ns2:_="" ns3:_="">
    <xsd:import namespace="fa345f12-0838-4e27-acdd-92e58be53da3"/>
    <xsd:import namespace="ff01aa7e-307a-4adf-8395-e71e8d4c47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345f12-0838-4e27-acdd-92e58be53d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3997e7d8-dfa2-4a79-bc22-fd1f7f8a8f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01aa7e-307a-4adf-8395-e71e8d4c47a6"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19aaa05f-ab7b-4109-aebd-b123402aa9fd}" ma:internalName="TaxCatchAll" ma:showField="CatchAllData" ma:web="ff01aa7e-307a-4adf-8395-e71e8d4c47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345f12-0838-4e27-acdd-92e58be53da3">
      <Terms xmlns="http://schemas.microsoft.com/office/infopath/2007/PartnerControls"/>
    </lcf76f155ced4ddcb4097134ff3c332f>
    <TaxCatchAll xmlns="ff01aa7e-307a-4adf-8395-e71e8d4c47a6" xsi:nil="true"/>
  </documentManagement>
</p:properties>
</file>

<file path=customXml/item4.xml>��
</file>

<file path=customXml/itemProps1.xml><?xml version="1.0" encoding="utf-8"?>
<ds:datastoreItem xmlns:ds="http://schemas.openxmlformats.org/officeDocument/2006/customXml" ds:itemID="{8054FD0E-C78B-4627-B2F9-DE2EDA3AC177}"/>
</file>

<file path=customXml/itemProps2.xml><?xml version="1.0" encoding="utf-8"?>
<ds:datastoreItem xmlns:ds="http://schemas.openxmlformats.org/officeDocument/2006/customXml" ds:itemID="{7340782A-5128-4109-A212-A8ED8D626B45}"/>
</file>

<file path=customXml/itemProps3.xml><?xml version="1.0" encoding="utf-8"?>
<ds:datastoreItem xmlns:ds="http://schemas.openxmlformats.org/officeDocument/2006/customXml" ds:itemID="{AE30C4DC-3351-4AD7-B876-E5E3A4A69662}"/>
</file>

<file path=customXml/itemProps4.xml><?xml version="1.0" encoding="utf-8"?>
<ds:datastoreItem xmlns:ds="http://schemas.openxmlformats.org/officeDocument/2006/customXml" ds:itemID="{7A6958FF-646B-4797-88C0-A3CEC08A8D29}"/>
</file>

<file path=docMetadata/LabelInfo.xml><?xml version="1.0" encoding="utf-8"?>
<clbl:labelList xmlns:clbl="http://schemas.microsoft.com/office/2020/mipLabelMetadata">
  <clbl:label id="{84c51f0b-5222-4978-b647-457c0db1e4da}" enabled="0" method="" siteId="{84c51f0b-5222-4978-b647-457c0db1e4d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Fruth, Swantje</dc:creator>
  <cp:keywords/>
  <dc:description/>
  <cp:lastModifiedBy>Rimpler, René</cp:lastModifiedBy>
  <cp:revision/>
  <dcterms:created xsi:type="dcterms:W3CDTF">2023-03-03T09:24:11Z</dcterms:created>
  <dcterms:modified xsi:type="dcterms:W3CDTF">2026-05-20T14:57:04Z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0x01010097205E35BC2FBB4FAEE868C76E07BD9E</vt:lpwstr>
  </property>
  <property fmtid="{D5CDD505-2E9C-101B-9397-08002B2CF9AE}" pid="3" name="MediaServiceImageTags">
    <vt:lpwstr/>
  </property>
</Properties>
</file>